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UVIGODAT_Indicadores gasto\"/>
    </mc:Choice>
  </mc:AlternateContent>
  <xr:revisionPtr revIDLastSave="0" documentId="13_ncr:1_{D1964988-EBD1-4743-84B2-C362D8ED311D}" xr6:coauthVersionLast="47" xr6:coauthVersionMax="47" xr10:uidLastSave="{00000000-0000-0000-0000-000000000000}"/>
  <bookViews>
    <workbookView xWindow="-120" yWindow="-120" windowWidth="29040" windowHeight="15720" xr2:uid="{FE30C5FB-FAC5-4AC7-ADCC-9C333E07185D}"/>
  </bookViews>
  <sheets>
    <sheet name="2024_Retribucións_tipo persoal" sheetId="8" r:id="rId1"/>
    <sheet name="2024_Ret. goberno_xeren_cargos" sheetId="10" r:id="rId2"/>
  </sheets>
  <definedNames>
    <definedName name="dbo_UNIVERS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0" l="1"/>
  <c r="D22" i="10"/>
  <c r="E18" i="10"/>
  <c r="D18" i="10"/>
  <c r="E14" i="10"/>
  <c r="D14" i="10"/>
  <c r="E10" i="10"/>
  <c r="D10" i="10"/>
  <c r="D30" i="10"/>
  <c r="A22" i="10" l="1"/>
  <c r="A18" i="10"/>
  <c r="A14" i="10"/>
  <c r="B34" i="10"/>
  <c r="B30" i="10"/>
  <c r="B26" i="10"/>
  <c r="B22" i="10"/>
  <c r="B18" i="10"/>
  <c r="B14" i="10"/>
  <c r="B10" i="10"/>
  <c r="A10" i="10"/>
  <c r="C34" i="10"/>
  <c r="C30" i="10"/>
  <c r="E30" i="10" s="1"/>
  <c r="C26" i="10"/>
  <c r="E26" i="10" s="1"/>
  <c r="C22" i="10"/>
  <c r="C18" i="10"/>
  <c r="C14" i="10"/>
  <c r="C10" i="10"/>
  <c r="E34" i="10"/>
  <c r="D34" i="10"/>
  <c r="D26" i="10"/>
  <c r="B14" i="8" l="1"/>
  <c r="C14" i="8" s="1"/>
  <c r="D13" i="8"/>
  <c r="D12" i="8"/>
  <c r="D11" i="8"/>
  <c r="C11" i="8"/>
  <c r="D10" i="8"/>
  <c r="C10" i="8"/>
  <c r="D14" i="8" l="1"/>
  <c r="C12" i="8"/>
  <c r="C13" i="8"/>
</calcChain>
</file>

<file path=xl/sharedStrings.xml><?xml version="1.0" encoding="utf-8"?>
<sst xmlns="http://schemas.openxmlformats.org/spreadsheetml/2006/main" count="144" uniqueCount="77">
  <si>
    <t>TOTAL_DEVENGOS (A)</t>
  </si>
  <si>
    <t>PAGO DELEGADO (B)</t>
  </si>
  <si>
    <t>PREST_ACC (C)</t>
  </si>
  <si>
    <t>PERSOAL INVESTIGADOR E/OU TECNICO CON FINANCIACION ESTATAL</t>
  </si>
  <si>
    <t>LABORAL PDI CONTRATADO/A con  extra</t>
  </si>
  <si>
    <t>PERSOAL INVESTIGADOR PROPIO - UNIV. VIGO</t>
  </si>
  <si>
    <t>LABORAL PDI CONTRATADO DOCTOR</t>
  </si>
  <si>
    <t>LABORAL PDI CONTRATADO/A sin  extra</t>
  </si>
  <si>
    <t>PERSOAL COLABORADOR  PROGR. E/O SUBVENC. - ESTATAL</t>
  </si>
  <si>
    <t>FUNCIONARIO/A DE CARRERA PDI</t>
  </si>
  <si>
    <t>PERSOAL INVESTIGADOR E/OU TECNICO CON FINANCIACION XUNTA DE</t>
  </si>
  <si>
    <t>INCIDENCIAS DE NÓMINA</t>
  </si>
  <si>
    <t>PERSOAL COLABORADOR  PROGR. E/O SUBVENC.</t>
  </si>
  <si>
    <t>PERSOAL COLABORADOR  PROGR. E/O SUBVENC. -  EMPRESAS NAC/INT</t>
  </si>
  <si>
    <t>PERS. FINANC. FONDOS DE RECUALIFICACION - MARIA ZAMBRANO</t>
  </si>
  <si>
    <t>PERS. FINANC. FONDOS DE RECUALIFICACION - MARGARITA SALAS</t>
  </si>
  <si>
    <t>BOLSEIROS PROGRAMAS FORMACION-PRACTICAS ACADEMICAS EXTERNAS</t>
  </si>
  <si>
    <t>PRACTICAS NO REMUNERADAS</t>
  </si>
  <si>
    <t>FUNCIONARIO/A PTXAS</t>
  </si>
  <si>
    <t>FUNCIONARIO/A INTERINO/A PDI</t>
  </si>
  <si>
    <t>FUNCIONARIO/A INTERINO/A PTXAS</t>
  </si>
  <si>
    <t>LABORAL PDI FIJO/A</t>
  </si>
  <si>
    <t>LABORAL PTXAS CONTRATADO/A</t>
  </si>
  <si>
    <t>PERSOAL INVESTIGADOR HONORÍFICO</t>
  </si>
  <si>
    <t>LECTOR/A DE IDIOMA ESTRANXEIRO</t>
  </si>
  <si>
    <t>PERSOAL COLABORADOR  PROGR. E/O SUBVENC. - EUROPEA</t>
  </si>
  <si>
    <t>PERSOAL COLABORADOR  PROGR. E/O SUBVENC. - XUNTA DE GALICIA</t>
  </si>
  <si>
    <t>PTP CON FINANCIACION ESTATAL</t>
  </si>
  <si>
    <t>PERSOAL INVESTIGADOR E/OU TECNICO CON FINANCIACION UVIGO</t>
  </si>
  <si>
    <t>PTP CON FINANCIACION XUNTA GALICIA</t>
  </si>
  <si>
    <t>ALTOS CARGOS</t>
  </si>
  <si>
    <t>FUNCIONARIO/A EVENTUAL PTXAS</t>
  </si>
  <si>
    <t>PERS. FINANC. FONDOS DE RECUALIFICACION - PROGRAMA INVESTIGO</t>
  </si>
  <si>
    <t>PERSOAL COLABORADOR  PROGR. E/O SUBVENC. - UVIGO</t>
  </si>
  <si>
    <t>PERSOAL COLABORADOR  PROGR. E/O SUBVENC. - ORG. NON EUROPEA</t>
  </si>
  <si>
    <t>LABORAL PTXAS FIXO/A</t>
  </si>
  <si>
    <t>PERSOAL COLABORADOR  PROGR. E/O SUBVENC. -  ADMINISTRACION L</t>
  </si>
  <si>
    <t>PRACTICAS REMUNERADAS</t>
  </si>
  <si>
    <t>PTP/S CON FINANCIACION XUNTA DE GALICIA</t>
  </si>
  <si>
    <t>OUTRAS PRESTACIONS SOCIAIS</t>
  </si>
  <si>
    <t>LABORAL PTXAS CONTRATADO/A SENTENZA CON 2 PAGAS EXTRAS</t>
  </si>
  <si>
    <t>PTP CON FINANCIACION EUROPEA</t>
  </si>
  <si>
    <t>Tipo de persoal</t>
  </si>
  <si>
    <t>PDI</t>
  </si>
  <si>
    <t>Persoal investigador</t>
  </si>
  <si>
    <t>Outros gastos</t>
  </si>
  <si>
    <t>TIPO_PERSOAL</t>
  </si>
  <si>
    <t>ID_RELACIÓN</t>
  </si>
  <si>
    <t>NOMBRE RELACIÓN</t>
  </si>
  <si>
    <t>COSTE_SS_EMP (D)</t>
  </si>
  <si>
    <t>COSTE SS.SOCIAL (E) = (D - B - C)</t>
  </si>
  <si>
    <t>COSTE TOTAL (A + E)</t>
  </si>
  <si>
    <t>PTXAS</t>
  </si>
  <si>
    <t>Unidade de Análises e Programas</t>
  </si>
  <si>
    <t>Retribucións por tipo de persoal</t>
  </si>
  <si>
    <t>Fonte: Servizo de retribucións e seguros sociais; Contas Anuais UVigo 2024</t>
  </si>
  <si>
    <t>Ano 2024</t>
  </si>
  <si>
    <t>Data de publicación: xullo 2025</t>
  </si>
  <si>
    <t>Custo total</t>
  </si>
  <si>
    <t>% sobre custo total do persoal</t>
  </si>
  <si>
    <t>% sobre orzamento total*</t>
  </si>
  <si>
    <t>TOTAL</t>
  </si>
  <si>
    <t>*Orzamento total_obrigas recoñecidas</t>
  </si>
  <si>
    <t>Gasto de persoal,  equipo de goberno, equipo xerencial e cargos académicos</t>
  </si>
  <si>
    <t>Retribucións Persoal investigador</t>
  </si>
  <si>
    <t>Gastos totais de persoal</t>
  </si>
  <si>
    <t>Orzamento total* Uvigo</t>
  </si>
  <si>
    <t>% Gastos totais persoal</t>
  </si>
  <si>
    <t>% Orzamento total*</t>
  </si>
  <si>
    <t>Retribucións PDI</t>
  </si>
  <si>
    <t>Retribucións Equipo de Goberno**</t>
  </si>
  <si>
    <t>Retribucións altos cargos e persoal eventual</t>
  </si>
  <si>
    <t>Comp. Retr. por cargo académico</t>
  </si>
  <si>
    <t>* Orzamento total = Obrigas recoñecidas</t>
  </si>
  <si>
    <t>**Segundo o artigo 50 da LOSU forman parte do equipo de goberno: Reitor/a, Vicerreitores/as, Secretraio/a Xeral e Xerente/a.</t>
  </si>
  <si>
    <t>Fonte: Servizo de retribucións e seguros sociais; Contas anuais UVigo 2024</t>
  </si>
  <si>
    <t>Retribucións PTXAS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</si>
</sst>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14"/>
      <name val="Calibri"/>
      <family val="2"/>
    </font>
    <font>
      <sz val="11"/>
      <color rgb="FFFF0000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 applyNumberFormat="0" applyFon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/>
  </cellStyleXfs>
  <cellXfs count="24">
    <xf numFmtId="0" fontId="0" fillId="0" borderId="0" xfId="0"/>
    <xf numFmtId="164" fontId="0" fillId="0" borderId="0" xfId="0" applyNumberFormat="1"/>
    <xf numFmtId="0" fontId="5" fillId="0" borderId="4" xfId="3" applyFont="1" applyBorder="1" applyAlignment="1">
      <alignment vertical="center" wrapText="1"/>
    </xf>
    <xf numFmtId="0" fontId="7" fillId="0" borderId="4" xfId="3" applyFont="1" applyBorder="1"/>
    <xf numFmtId="0" fontId="3" fillId="0" borderId="0" xfId="0" applyFont="1"/>
    <xf numFmtId="164" fontId="3" fillId="0" borderId="0" xfId="0" applyNumberFormat="1" applyFont="1"/>
    <xf numFmtId="10" fontId="3" fillId="0" borderId="0" xfId="1" applyNumberFormat="1" applyFont="1"/>
    <xf numFmtId="0" fontId="5" fillId="0" borderId="0" xfId="0" applyFont="1"/>
    <xf numFmtId="0" fontId="3" fillId="0" borderId="0" xfId="2" applyFont="1"/>
    <xf numFmtId="0" fontId="4" fillId="0" borderId="0" xfId="2" applyFont="1"/>
    <xf numFmtId="0" fontId="9" fillId="0" borderId="0" xfId="2" applyFont="1"/>
    <xf numFmtId="164" fontId="3" fillId="0" borderId="0" xfId="2" applyNumberFormat="1" applyFont="1"/>
    <xf numFmtId="10" fontId="3" fillId="0" borderId="0" xfId="2" applyNumberFormat="1" applyFont="1"/>
    <xf numFmtId="10" fontId="5" fillId="0" borderId="0" xfId="2" applyNumberFormat="1" applyFont="1"/>
    <xf numFmtId="0" fontId="4" fillId="2" borderId="1" xfId="2" applyFont="1" applyFill="1" applyBorder="1"/>
    <xf numFmtId="0" fontId="4" fillId="2" borderId="2" xfId="2" applyFont="1" applyFill="1" applyBorder="1"/>
    <xf numFmtId="0" fontId="4" fillId="2" borderId="3" xfId="2" applyFont="1" applyFill="1" applyBorder="1"/>
    <xf numFmtId="164" fontId="3" fillId="3" borderId="1" xfId="2" applyNumberFormat="1" applyFont="1" applyFill="1" applyBorder="1"/>
    <xf numFmtId="164" fontId="3" fillId="3" borderId="2" xfId="2" applyNumberFormat="1" applyFont="1" applyFill="1" applyBorder="1"/>
    <xf numFmtId="164" fontId="5" fillId="3" borderId="2" xfId="2" applyNumberFormat="1" applyFont="1" applyFill="1" applyBorder="1"/>
    <xf numFmtId="10" fontId="3" fillId="3" borderId="2" xfId="2" applyNumberFormat="1" applyFont="1" applyFill="1" applyBorder="1"/>
    <xf numFmtId="10" fontId="5" fillId="3" borderId="3" xfId="2" applyNumberFormat="1" applyFont="1" applyFill="1" applyBorder="1"/>
    <xf numFmtId="164" fontId="0" fillId="3" borderId="2" xfId="0" applyNumberFormat="1" applyFill="1" applyBorder="1"/>
    <xf numFmtId="0" fontId="8" fillId="0" borderId="4" xfId="3" applyFont="1" applyBorder="1" applyAlignment="1">
      <alignment horizontal="center" vertical="center" wrapText="1"/>
    </xf>
  </cellXfs>
  <cellStyles count="7">
    <cellStyle name="Hipervínculo 2" xfId="5" xr:uid="{C949860E-7956-4328-BCEA-493DE254573E}"/>
    <cellStyle name="Normal" xfId="0" builtinId="0"/>
    <cellStyle name="Normal 2" xfId="2" xr:uid="{EF297A62-131B-48A1-A4B9-A8EE8703C750}"/>
    <cellStyle name="Normal 2 2" xfId="4" xr:uid="{C61CB600-B316-4DEC-89A0-6D8ED17B35F0}"/>
    <cellStyle name="Normal 2 3" xfId="3" xr:uid="{33603646-00A6-45DF-BF51-18B1254EFEF8}"/>
    <cellStyle name="Normal 3" xfId="6" xr:uid="{83669893-09CD-48F5-8A40-7870855226A9}"/>
    <cellStyle name="Porcentaje" xfId="1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/>
              <a:t>Custo por tipo de persoal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1"/>
          <c:tx>
            <c:strRef>
              <c:f>'2024_Retribucións_tipo persoal'!$C$9</c:f>
              <c:strCache>
                <c:ptCount val="1"/>
                <c:pt idx="0">
                  <c:v>% sobre custo total do persoal</c:v>
                </c:pt>
              </c:strCache>
            </c:strRef>
          </c:tx>
          <c:explosion val="1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251-40BE-AE51-691FC2F3D4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251-40BE-AE51-691FC2F3D4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251-40BE-AE51-691FC2F3D4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251-40BE-AE51-691FC2F3D401}"/>
              </c:ext>
            </c:extLst>
          </c:dPt>
          <c:dLbls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'2024_Retribucións_tipo persoal'!$A$10:$A$13</c:f>
              <c:strCache>
                <c:ptCount val="4"/>
                <c:pt idx="0">
                  <c:v>PTXAS</c:v>
                </c:pt>
                <c:pt idx="1">
                  <c:v>PDI</c:v>
                </c:pt>
                <c:pt idx="2">
                  <c:v>Persoal investigador</c:v>
                </c:pt>
                <c:pt idx="3">
                  <c:v>Outros gastos</c:v>
                </c:pt>
              </c:strCache>
            </c:strRef>
          </c:cat>
          <c:val>
            <c:numRef>
              <c:f>'2024_Retribucións_tipo persoal'!$C$10:$C$13</c:f>
              <c:numCache>
                <c:formatCode>0.00%</c:formatCode>
                <c:ptCount val="4"/>
                <c:pt idx="0">
                  <c:v>0.25767039451548968</c:v>
                </c:pt>
                <c:pt idx="1">
                  <c:v>0.56324521975920461</c:v>
                </c:pt>
                <c:pt idx="2">
                  <c:v>0.17536078499475888</c:v>
                </c:pt>
                <c:pt idx="3">
                  <c:v>3.7236007305470253E-3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51-40BE-AE51-691FC2F3D40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'2024_Retribucións_tipo persoal'!$B$9</c15:sqref>
                        </c15:formulaRef>
                      </c:ext>
                    </c:extLst>
                    <c:strCache>
                      <c:ptCount val="1"/>
                      <c:pt idx="0">
                        <c:v>Custo 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A-9251-40BE-AE51-691FC2F3D40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C-9251-40BE-AE51-691FC2F3D40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9251-40BE-AE51-691FC2F3D40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9251-40BE-AE51-691FC2F3D401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endParaRPr lang="es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'2024_Retribucións_tipo persoal'!$A$10:$A$13</c15:sqref>
                        </c15:formulaRef>
                      </c:ext>
                    </c:extLst>
                    <c:strCache>
                      <c:ptCount val="4"/>
                      <c:pt idx="0">
                        <c:v>PTXAS</c:v>
                      </c:pt>
                      <c:pt idx="1">
                        <c:v>PDI</c:v>
                      </c:pt>
                      <c:pt idx="2">
                        <c:v>Persoal investigador</c:v>
                      </c:pt>
                      <c:pt idx="3">
                        <c:v>Outros gastos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'2024_Retribucións_tipo persoal'!$B$10:$B$13</c15:sqref>
                        </c15:formulaRef>
                      </c:ext>
                    </c:extLst>
                    <c:numCache>
                      <c:formatCode>#,##0.00\ "€"</c:formatCode>
                      <c:ptCount val="4"/>
                      <c:pt idx="0">
                        <c:v>38802805.870000005</c:v>
                      </c:pt>
                      <c:pt idx="1">
                        <c:v>84819581.079999</c:v>
                      </c:pt>
                      <c:pt idx="2">
                        <c:v>26407731.125484001</c:v>
                      </c:pt>
                      <c:pt idx="3">
                        <c:v>560740.23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9251-40BE-AE51-691FC2F3D401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'2024_Retribucións_tipo persoal'!$D$9</c15:sqref>
                        </c15:formulaRef>
                      </c:ext>
                    </c:extLst>
                    <c:strCache>
                      <c:ptCount val="1"/>
                      <c:pt idx="0">
                        <c:v>% sobre orzamento total*</c:v>
                      </c:pt>
                    </c:strCache>
                  </c:strRef>
                </c:tx>
                <c:explosion val="21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9251-40BE-AE51-691FC2F3D40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9251-40BE-AE51-691FC2F3D40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9251-40BE-AE51-691FC2F3D40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9251-40BE-AE51-691FC2F3D401}"/>
                    </c:ext>
                  </c:extLst>
                </c:dPt>
                <c:dLbls>
                  <c:numFmt formatCode="General" sourceLinked="0"/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'2024_Retribucións_tipo persoal'!$A$10:$A$13</c15:sqref>
                        </c15:formulaRef>
                      </c:ext>
                    </c:extLst>
                    <c:strCache>
                      <c:ptCount val="4"/>
                      <c:pt idx="0">
                        <c:v>PTXAS</c:v>
                      </c:pt>
                      <c:pt idx="1">
                        <c:v>PDI</c:v>
                      </c:pt>
                      <c:pt idx="2">
                        <c:v>Persoal investigador</c:v>
                      </c:pt>
                      <c:pt idx="3">
                        <c:v>Outros gastos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'2024_Retribucións_tipo persoal'!$D$10:$D$13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>
                        <c:v>0.18225196294717119</c:v>
                      </c:pt>
                      <c:pt idx="1">
                        <c:v>0.39838704448273338</c:v>
                      </c:pt>
                      <c:pt idx="2">
                        <c:v>0.12403383535523095</c:v>
                      </c:pt>
                      <c:pt idx="3">
                        <c:v>2.6337272609442929E-3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9251-40BE-AE51-691FC2F3D401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28571</xdr:colOff>
      <xdr:row>0</xdr:row>
      <xdr:rowOff>133350</xdr:rowOff>
    </xdr:from>
    <xdr:to>
      <xdr:col>1</xdr:col>
      <xdr:colOff>1314449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4FAD9BB-555D-4252-85A2-A08234094D0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1" y="133350"/>
          <a:ext cx="2686053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1028699</xdr:colOff>
      <xdr:row>4</xdr:row>
      <xdr:rowOff>9525</xdr:rowOff>
    </xdr:from>
    <xdr:to>
      <xdr:col>8</xdr:col>
      <xdr:colOff>1390649</xdr:colOff>
      <xdr:row>19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DB9E553-7429-4855-B656-2B6C9B628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28570</xdr:colOff>
      <xdr:row>0</xdr:row>
      <xdr:rowOff>133350</xdr:rowOff>
    </xdr:from>
    <xdr:to>
      <xdr:col>0</xdr:col>
      <xdr:colOff>2771775</xdr:colOff>
      <xdr:row>0</xdr:row>
      <xdr:rowOff>657225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DF34153-A59F-4F03-9199-0B9C1B9B463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0" y="133350"/>
          <a:ext cx="274320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38FB82D-9C59-4CE4-A729-93BD2CD2FDC5}" name="Tabla46" displayName="Tabla46" ref="A9:D14" totalsRowShown="0" headerRowDxfId="18">
  <autoFilter ref="A9:D14" xr:uid="{F38FB82D-9C59-4CE4-A729-93BD2CD2FDC5}"/>
  <tableColumns count="4">
    <tableColumn id="1" xr3:uid="{8C584532-34BB-419D-9865-1F830765FADE}" name="Tipo de persoal" dataDxfId="17"/>
    <tableColumn id="2" xr3:uid="{4C4DA6DD-841C-4CBB-9618-5D19C5E79E85}" name="Custo total" dataDxfId="16"/>
    <tableColumn id="3" xr3:uid="{C1AD2FDC-F7A1-40D3-980D-A04AA578F3C4}" name="% sobre custo total do persoal" dataDxfId="15" dataCellStyle="Porcentaje">
      <calculatedColumnFormula>Tabla46[[#This Row],[Custo total]]/$B$14</calculatedColumnFormula>
    </tableColumn>
    <tableColumn id="4" xr3:uid="{332B03F0-3518-44D1-88B9-32FF301C6AC2}" name="% sobre orzamento total*" dataDxfId="14" dataCellStyle="Porcentaje">
      <calculatedColumnFormula>Tabla46[[#This Row],[Custo total]]/$C$17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9BC2915-906C-4791-AE44-E715B45EB3F1}" name="Tabla48" displayName="Tabla48" ref="A24:I63" totalsRowShown="0">
  <autoFilter ref="A24:I63" xr:uid="{19BC2915-906C-4791-AE44-E715B45EB3F1}"/>
  <tableColumns count="9">
    <tableColumn id="1" xr3:uid="{3774C92F-CB0E-4DC0-827E-2B683A129B2B}" name="ID_RELACIÓN"/>
    <tableColumn id="9" xr3:uid="{2F17DBCB-A2CB-4239-9E76-782D9FA67A05}" name="TIPO_PERSOAL" dataDxfId="13"/>
    <tableColumn id="2" xr3:uid="{B85DD655-08F3-40D4-87E2-A97481500C90}" name="NOMBRE RELACIÓN"/>
    <tableColumn id="3" xr3:uid="{A4505B14-417F-4DC9-AA2C-F7C8B958DB7A}" name="TOTAL_DEVENGOS (A)" dataDxfId="12"/>
    <tableColumn id="4" xr3:uid="{0742F959-60FE-4C56-A0E2-132D49726090}" name="PAGO DELEGADO (B)" dataDxfId="11"/>
    <tableColumn id="5" xr3:uid="{6CA2BDDE-8BCB-43EE-B154-FF24AF30E3C7}" name="PREST_ACC (C)" dataDxfId="10"/>
    <tableColumn id="6" xr3:uid="{E2451664-88E9-4CB4-ADBA-FC79BA15B8C5}" name="COSTE_SS_EMP (D)" dataDxfId="9"/>
    <tableColumn id="7" xr3:uid="{1F55556A-9D83-4BFF-9AAE-192AD5B09CE4}" name="COSTE SS.SOCIAL (E) = (D - B - C)" dataDxfId="8"/>
    <tableColumn id="8" xr3:uid="{08BB1E85-DC75-4FD3-850D-3741F304E837}" name="COSTE TOTAL (A + E)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B3D7498-1EC8-443A-9495-0D748886E39F}" name="Tabla6" displayName="Tabla6" ref="A9:E10" totalsRowShown="0" headerRowDxfId="6" dataDxfId="5">
  <autoFilter ref="A9:E10" xr:uid="{C12F20B2-9698-47E9-90D1-A39283226E70}"/>
  <tableColumns count="5">
    <tableColumn id="1" xr3:uid="{0023CF8C-1E76-4201-B92E-A1D7421352CE}" name="Retribucións Persoal investigador" dataDxfId="4">
      <calculatedColumnFormula>'2024_Retribucións_tipo persoal'!B12</calculatedColumnFormula>
    </tableColumn>
    <tableColumn id="2" xr3:uid="{9C8CBF8C-DCD2-4F50-B7BD-BC600290BCF7}" name="Gastos totais de persoal" dataDxfId="3">
      <calculatedColumnFormula>'2024_Retribucións_tipo persoal'!B14</calculatedColumnFormula>
    </tableColumn>
    <tableColumn id="3" xr3:uid="{D7261E94-E93B-4CBC-A7C6-351F4849DE02}" name="Orzamento total* Uvigo" dataDxfId="2">
      <calculatedColumnFormula>'2024_Retribucións_tipo persoal'!C17</calculatedColumnFormula>
    </tableColumn>
    <tableColumn id="4" xr3:uid="{9710E1F6-E993-4D18-AC0C-6808FA263204}" name="% Gastos totais persoal" dataDxfId="1">
      <calculatedColumnFormula>Tabla6[[#This Row],[Retribucións Persoal investigador]]/Tabla6[[#This Row],[Gastos totais de persoal]]</calculatedColumnFormula>
    </tableColumn>
    <tableColumn id="5" xr3:uid="{AE89BC20-8699-464D-A071-6156CA67B00D}" name="% Orzamento total*" dataDxfId="0">
      <calculatedColumnFormula>Tabla6[[#This Row],[Retribucións Persoal investigador]]/Tabla6[[#This Row],[Orzamento total* Uvigo]]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92443-B787-4BBC-960E-44F26E943C5A}">
  <dimension ref="A1:I63"/>
  <sheetViews>
    <sheetView tabSelected="1" workbookViewId="0">
      <selection activeCell="A2" sqref="A2"/>
    </sheetView>
  </sheetViews>
  <sheetFormatPr baseColWidth="10" defaultRowHeight="15" x14ac:dyDescent="0.25"/>
  <cols>
    <col min="1" max="1" width="21" customWidth="1"/>
    <col min="2" max="2" width="35.42578125" bestFit="1" customWidth="1"/>
    <col min="3" max="3" width="30.140625" bestFit="1" customWidth="1"/>
    <col min="4" max="4" width="26.140625" bestFit="1" customWidth="1"/>
    <col min="5" max="5" width="21.7109375" bestFit="1" customWidth="1"/>
    <col min="6" max="6" width="16.140625" bestFit="1" customWidth="1"/>
    <col min="7" max="7" width="21.140625" customWidth="1"/>
    <col min="8" max="8" width="31.42578125" bestFit="1" customWidth="1"/>
    <col min="9" max="9" width="21" bestFit="1" customWidth="1"/>
  </cols>
  <sheetData>
    <row r="1" spans="1:9" s="4" customFormat="1" ht="63" customHeight="1" thickBot="1" x14ac:dyDescent="0.3">
      <c r="A1" s="2"/>
      <c r="B1" s="3"/>
      <c r="C1" s="2"/>
      <c r="D1" s="2"/>
      <c r="E1" s="2"/>
      <c r="F1" s="23" t="s">
        <v>53</v>
      </c>
      <c r="G1" s="23"/>
      <c r="H1" s="23"/>
      <c r="I1" s="23"/>
    </row>
    <row r="2" spans="1:9" s="4" customFormat="1" x14ac:dyDescent="0.25"/>
    <row r="3" spans="1:9" s="4" customFormat="1" x14ac:dyDescent="0.25">
      <c r="A3" s="4" t="s">
        <v>54</v>
      </c>
    </row>
    <row r="4" spans="1:9" s="4" customFormat="1" x14ac:dyDescent="0.25">
      <c r="A4" s="4" t="s">
        <v>55</v>
      </c>
    </row>
    <row r="5" spans="1:9" s="4" customFormat="1" x14ac:dyDescent="0.25">
      <c r="A5" s="4" t="s">
        <v>56</v>
      </c>
    </row>
    <row r="6" spans="1:9" s="4" customFormat="1" x14ac:dyDescent="0.25">
      <c r="A6" s="4" t="s">
        <v>57</v>
      </c>
    </row>
    <row r="9" spans="1:9" x14ac:dyDescent="0.25">
      <c r="A9" s="4" t="s">
        <v>42</v>
      </c>
      <c r="B9" s="4" t="s">
        <v>58</v>
      </c>
      <c r="C9" s="4" t="s">
        <v>59</v>
      </c>
      <c r="D9" s="5" t="s">
        <v>60</v>
      </c>
    </row>
    <row r="10" spans="1:9" x14ac:dyDescent="0.25">
      <c r="A10" s="4" t="s">
        <v>52</v>
      </c>
      <c r="B10" s="5">
        <v>38802805.870000005</v>
      </c>
      <c r="C10" s="6">
        <f>Tabla46[[#This Row],[Custo total]]/$B$14</f>
        <v>0.25767039451548968</v>
      </c>
      <c r="D10" s="6">
        <f>Tabla46[[#This Row],[Custo total]]/$C$17</f>
        <v>0.18225196294717119</v>
      </c>
    </row>
    <row r="11" spans="1:9" x14ac:dyDescent="0.25">
      <c r="A11" s="4" t="s">
        <v>43</v>
      </c>
      <c r="B11" s="5">
        <v>84819581.079999</v>
      </c>
      <c r="C11" s="6">
        <f>Tabla46[[#This Row],[Custo total]]/$B$14</f>
        <v>0.56324521975920461</v>
      </c>
      <c r="D11" s="6">
        <f>Tabla46[[#This Row],[Custo total]]/$C$17</f>
        <v>0.39838704448273338</v>
      </c>
    </row>
    <row r="12" spans="1:9" x14ac:dyDescent="0.25">
      <c r="A12" s="4" t="s">
        <v>44</v>
      </c>
      <c r="B12" s="5">
        <v>26407731.125484001</v>
      </c>
      <c r="C12" s="6">
        <f>Tabla46[[#This Row],[Custo total]]/$B$14</f>
        <v>0.17536078499475888</v>
      </c>
      <c r="D12" s="6">
        <f>Tabla46[[#This Row],[Custo total]]/$C$17</f>
        <v>0.12403383535523095</v>
      </c>
    </row>
    <row r="13" spans="1:9" x14ac:dyDescent="0.25">
      <c r="A13" s="4" t="s">
        <v>45</v>
      </c>
      <c r="B13" s="5">
        <v>560740.23</v>
      </c>
      <c r="C13" s="6">
        <f>Tabla46[[#This Row],[Custo total]]/$B$14</f>
        <v>3.7236007305470253E-3</v>
      </c>
      <c r="D13" s="6">
        <f>Tabla46[[#This Row],[Custo total]]/$C$17</f>
        <v>2.6337272609442929E-3</v>
      </c>
    </row>
    <row r="14" spans="1:9" x14ac:dyDescent="0.25">
      <c r="A14" s="4" t="s">
        <v>61</v>
      </c>
      <c r="B14" s="5">
        <f>SUBTOTAL(109,B10:B13)</f>
        <v>150590858.30548298</v>
      </c>
      <c r="C14" s="6">
        <f>Tabla46[[#This Row],[Custo total]]/$B$14</f>
        <v>1</v>
      </c>
      <c r="D14" s="6">
        <f>Tabla46[[#This Row],[Custo total]]/$C$17</f>
        <v>0.70730657004607966</v>
      </c>
    </row>
    <row r="15" spans="1:9" x14ac:dyDescent="0.25">
      <c r="D15" s="5"/>
    </row>
    <row r="16" spans="1:9" x14ac:dyDescent="0.25">
      <c r="D16" s="5"/>
    </row>
    <row r="17" spans="1:9" x14ac:dyDescent="0.25">
      <c r="A17" s="4"/>
      <c r="B17" s="7" t="s">
        <v>62</v>
      </c>
      <c r="C17" s="5">
        <v>212907478.42999998</v>
      </c>
      <c r="D17" s="5"/>
    </row>
    <row r="24" spans="1:9" x14ac:dyDescent="0.25">
      <c r="A24" t="s">
        <v>47</v>
      </c>
      <c r="B24" t="s">
        <v>46</v>
      </c>
      <c r="C24" t="s">
        <v>48</v>
      </c>
      <c r="D24" s="1" t="s">
        <v>0</v>
      </c>
      <c r="E24" s="1" t="s">
        <v>1</v>
      </c>
      <c r="F24" s="1" t="s">
        <v>2</v>
      </c>
      <c r="G24" s="1" t="s">
        <v>49</v>
      </c>
      <c r="H24" s="1" t="s">
        <v>50</v>
      </c>
      <c r="I24" s="1" t="s">
        <v>51</v>
      </c>
    </row>
    <row r="25" spans="1:9" x14ac:dyDescent="0.25">
      <c r="A25">
        <v>10</v>
      </c>
      <c r="B25" t="s">
        <v>52</v>
      </c>
      <c r="C25" t="s">
        <v>18</v>
      </c>
      <c r="D25" s="1">
        <v>21141286.469999999</v>
      </c>
      <c r="E25" s="1">
        <v>926150.63</v>
      </c>
      <c r="F25" s="1">
        <v>5091.7</v>
      </c>
      <c r="G25" s="1">
        <v>5391254.0199999996</v>
      </c>
      <c r="H25" s="1">
        <v>4460011.6900000004</v>
      </c>
      <c r="I25" s="1">
        <v>25601298.16</v>
      </c>
    </row>
    <row r="26" spans="1:9" x14ac:dyDescent="0.25">
      <c r="A26">
        <v>11</v>
      </c>
      <c r="B26" t="s">
        <v>52</v>
      </c>
      <c r="C26" t="s">
        <v>20</v>
      </c>
      <c r="D26" s="1">
        <v>6053817.29</v>
      </c>
      <c r="E26" s="1">
        <v>218872.62</v>
      </c>
      <c r="F26" s="1">
        <v>19932.82</v>
      </c>
      <c r="G26" s="1">
        <v>1920598.31</v>
      </c>
      <c r="H26" s="1">
        <v>1681792.87</v>
      </c>
      <c r="I26" s="1">
        <v>7735610.1600000001</v>
      </c>
    </row>
    <row r="27" spans="1:9" x14ac:dyDescent="0.25">
      <c r="A27">
        <v>12</v>
      </c>
      <c r="B27" t="s">
        <v>52</v>
      </c>
      <c r="C27" t="s">
        <v>31</v>
      </c>
      <c r="D27" s="1">
        <v>416033.64</v>
      </c>
      <c r="E27" s="1">
        <v>0</v>
      </c>
      <c r="F27" s="1">
        <v>0</v>
      </c>
      <c r="G27" s="1">
        <v>91157.759999999995</v>
      </c>
      <c r="H27" s="1">
        <v>91157.759999999995</v>
      </c>
      <c r="I27" s="1">
        <v>507191.4</v>
      </c>
    </row>
    <row r="28" spans="1:9" x14ac:dyDescent="0.25">
      <c r="A28">
        <v>20</v>
      </c>
      <c r="B28" t="s">
        <v>43</v>
      </c>
      <c r="C28" t="s">
        <v>9</v>
      </c>
      <c r="D28" s="1">
        <v>58531263.009999998</v>
      </c>
      <c r="E28" s="1">
        <v>0</v>
      </c>
      <c r="F28" s="1">
        <v>0</v>
      </c>
      <c r="G28" s="1">
        <v>3116616.56</v>
      </c>
      <c r="H28" s="1">
        <v>3116616.56</v>
      </c>
      <c r="I28" s="1">
        <v>61647879.57</v>
      </c>
    </row>
    <row r="29" spans="1:9" x14ac:dyDescent="0.25">
      <c r="A29">
        <v>21</v>
      </c>
      <c r="B29" t="s">
        <v>43</v>
      </c>
      <c r="C29" t="s">
        <v>19</v>
      </c>
      <c r="D29" s="1">
        <v>152436.62</v>
      </c>
      <c r="E29" s="1">
        <v>0</v>
      </c>
      <c r="F29" s="1">
        <v>0</v>
      </c>
      <c r="G29" s="1">
        <v>48653.440000000002</v>
      </c>
      <c r="H29" s="1">
        <v>48653.440000000002</v>
      </c>
      <c r="I29" s="1">
        <v>201090.06</v>
      </c>
    </row>
    <row r="30" spans="1:9" x14ac:dyDescent="0.25">
      <c r="A30">
        <v>30</v>
      </c>
      <c r="B30" t="s">
        <v>52</v>
      </c>
      <c r="C30" t="s">
        <v>35</v>
      </c>
      <c r="D30" s="1">
        <v>526284.97</v>
      </c>
      <c r="E30" s="1">
        <v>57364.95</v>
      </c>
      <c r="F30" s="1">
        <v>0</v>
      </c>
      <c r="G30" s="1">
        <v>144629.01</v>
      </c>
      <c r="H30" s="1">
        <v>87264.06</v>
      </c>
      <c r="I30" s="1">
        <v>613549.03</v>
      </c>
    </row>
    <row r="31" spans="1:9" x14ac:dyDescent="0.25">
      <c r="A31">
        <v>31</v>
      </c>
      <c r="B31" t="s">
        <v>52</v>
      </c>
      <c r="C31" t="s">
        <v>22</v>
      </c>
      <c r="D31" s="1">
        <v>3239042.72</v>
      </c>
      <c r="E31" s="1">
        <v>144712.79</v>
      </c>
      <c r="F31" s="1">
        <v>0</v>
      </c>
      <c r="G31" s="1">
        <v>1031482.77</v>
      </c>
      <c r="H31" s="1">
        <v>886769.98</v>
      </c>
      <c r="I31" s="1">
        <v>4125812.7</v>
      </c>
    </row>
    <row r="32" spans="1:9" x14ac:dyDescent="0.25">
      <c r="A32">
        <v>32</v>
      </c>
      <c r="B32" t="s">
        <v>52</v>
      </c>
      <c r="C32" t="s">
        <v>40</v>
      </c>
      <c r="D32" s="1">
        <v>21619.8</v>
      </c>
      <c r="E32" s="1">
        <v>70.930000000000007</v>
      </c>
      <c r="F32" s="1">
        <v>0</v>
      </c>
      <c r="G32" s="1">
        <v>6710.08</v>
      </c>
      <c r="H32" s="1">
        <v>6639.15</v>
      </c>
      <c r="I32" s="1">
        <v>28258.949999999997</v>
      </c>
    </row>
    <row r="33" spans="1:9" x14ac:dyDescent="0.25">
      <c r="A33">
        <v>330</v>
      </c>
      <c r="B33" t="s">
        <v>44</v>
      </c>
      <c r="C33" t="s">
        <v>41</v>
      </c>
      <c r="D33" s="1">
        <v>337.99</v>
      </c>
      <c r="E33" s="1">
        <v>0</v>
      </c>
      <c r="F33" s="1">
        <v>0</v>
      </c>
      <c r="G33" s="1">
        <v>104.34</v>
      </c>
      <c r="H33" s="1">
        <v>104.34</v>
      </c>
      <c r="I33" s="1">
        <v>442.33000000000004</v>
      </c>
    </row>
    <row r="34" spans="1:9" x14ac:dyDescent="0.25">
      <c r="A34">
        <v>331</v>
      </c>
      <c r="B34" t="s">
        <v>44</v>
      </c>
      <c r="C34" t="s">
        <v>27</v>
      </c>
      <c r="D34" s="1">
        <v>53185.03</v>
      </c>
      <c r="E34" s="1">
        <v>0</v>
      </c>
      <c r="F34" s="1">
        <v>0</v>
      </c>
      <c r="G34" s="1">
        <v>15782.62</v>
      </c>
      <c r="H34" s="1">
        <v>15782.62</v>
      </c>
      <c r="I34" s="1">
        <v>68967.649999999994</v>
      </c>
    </row>
    <row r="35" spans="1:9" x14ac:dyDescent="0.25">
      <c r="A35">
        <v>332</v>
      </c>
      <c r="B35" t="s">
        <v>44</v>
      </c>
      <c r="C35" t="s">
        <v>29</v>
      </c>
      <c r="D35" s="1">
        <v>477.5</v>
      </c>
      <c r="E35" s="1">
        <v>0</v>
      </c>
      <c r="F35" s="1">
        <v>0</v>
      </c>
      <c r="G35" s="1">
        <v>138.78</v>
      </c>
      <c r="H35" s="1">
        <v>138.78</v>
      </c>
      <c r="I35" s="1">
        <v>616.28</v>
      </c>
    </row>
    <row r="36" spans="1:9" x14ac:dyDescent="0.25">
      <c r="A36">
        <v>43</v>
      </c>
      <c r="B36" t="s">
        <v>43</v>
      </c>
      <c r="C36" t="s">
        <v>24</v>
      </c>
      <c r="D36" s="1">
        <v>155091.65</v>
      </c>
      <c r="E36" s="1">
        <v>0</v>
      </c>
      <c r="F36" s="1">
        <v>0</v>
      </c>
      <c r="G36" s="1">
        <v>51432.31</v>
      </c>
      <c r="H36" s="1">
        <v>51432.31</v>
      </c>
      <c r="I36" s="1">
        <v>206523.96</v>
      </c>
    </row>
    <row r="37" spans="1:9" x14ac:dyDescent="0.25">
      <c r="A37">
        <v>45</v>
      </c>
      <c r="B37" t="s">
        <v>43</v>
      </c>
      <c r="C37" t="s">
        <v>4</v>
      </c>
      <c r="D37" s="1">
        <v>7065291.5</v>
      </c>
      <c r="E37" s="1">
        <v>30119.87</v>
      </c>
      <c r="F37" s="1">
        <v>11500.71</v>
      </c>
      <c r="G37" s="1">
        <v>2271259.7999999998</v>
      </c>
      <c r="H37" s="1">
        <v>2229639.219999</v>
      </c>
      <c r="I37" s="1">
        <v>9294930.7199990004</v>
      </c>
    </row>
    <row r="38" spans="1:9" x14ac:dyDescent="0.25">
      <c r="A38">
        <v>454</v>
      </c>
      <c r="B38" t="s">
        <v>43</v>
      </c>
      <c r="C38" t="s">
        <v>6</v>
      </c>
      <c r="D38" s="1">
        <v>301377.84999999998</v>
      </c>
      <c r="E38" s="1">
        <v>18.8</v>
      </c>
      <c r="F38" s="1">
        <v>0</v>
      </c>
      <c r="G38" s="1">
        <v>97168.22</v>
      </c>
      <c r="H38" s="1">
        <v>97149.42</v>
      </c>
      <c r="I38" s="1">
        <v>398527.26999999996</v>
      </c>
    </row>
    <row r="39" spans="1:9" x14ac:dyDescent="0.25">
      <c r="A39">
        <v>46</v>
      </c>
      <c r="B39" t="s">
        <v>43</v>
      </c>
      <c r="C39" t="s">
        <v>7</v>
      </c>
      <c r="D39" s="1">
        <v>1156099.8400000001</v>
      </c>
      <c r="E39" s="1">
        <v>5716.45</v>
      </c>
      <c r="F39" s="1">
        <v>0.24</v>
      </c>
      <c r="G39" s="1">
        <v>273504.27</v>
      </c>
      <c r="H39" s="1">
        <v>267787.58</v>
      </c>
      <c r="I39" s="1">
        <v>1423887.4200000002</v>
      </c>
    </row>
    <row r="40" spans="1:9" x14ac:dyDescent="0.25">
      <c r="A40">
        <v>481</v>
      </c>
      <c r="B40" t="s">
        <v>44</v>
      </c>
      <c r="C40" t="s">
        <v>3</v>
      </c>
      <c r="D40" s="1">
        <v>3557373.76</v>
      </c>
      <c r="E40" s="1">
        <v>31836.13</v>
      </c>
      <c r="F40" s="1">
        <v>4701.16</v>
      </c>
      <c r="G40" s="1">
        <v>1087684.3899999999</v>
      </c>
      <c r="H40" s="1">
        <v>1051147.0954839999</v>
      </c>
      <c r="I40" s="1">
        <v>4608520.8554839995</v>
      </c>
    </row>
    <row r="41" spans="1:9" x14ac:dyDescent="0.25">
      <c r="A41">
        <v>482</v>
      </c>
      <c r="B41" t="s">
        <v>44</v>
      </c>
      <c r="C41" t="s">
        <v>10</v>
      </c>
      <c r="D41" s="1">
        <v>2266410.5699999998</v>
      </c>
      <c r="E41" s="1">
        <v>31108.06</v>
      </c>
      <c r="F41" s="1">
        <v>0</v>
      </c>
      <c r="G41" s="1">
        <v>702119.45</v>
      </c>
      <c r="H41" s="1">
        <v>671011.39</v>
      </c>
      <c r="I41" s="1">
        <v>2937421.96</v>
      </c>
    </row>
    <row r="42" spans="1:9" x14ac:dyDescent="0.25">
      <c r="A42">
        <v>483</v>
      </c>
      <c r="B42" t="s">
        <v>44</v>
      </c>
      <c r="C42" t="s">
        <v>28</v>
      </c>
      <c r="D42" s="1">
        <v>323456.09999999998</v>
      </c>
      <c r="E42" s="1">
        <v>8509.9599999999991</v>
      </c>
      <c r="F42" s="1">
        <v>0</v>
      </c>
      <c r="G42" s="1">
        <v>108731.99</v>
      </c>
      <c r="H42" s="1">
        <v>100222.03</v>
      </c>
      <c r="I42" s="1">
        <v>423678.13</v>
      </c>
    </row>
    <row r="43" spans="1:9" x14ac:dyDescent="0.25">
      <c r="A43">
        <v>484</v>
      </c>
      <c r="B43" t="s">
        <v>44</v>
      </c>
      <c r="C43" t="s">
        <v>14</v>
      </c>
      <c r="D43" s="1">
        <v>363751.85</v>
      </c>
      <c r="E43" s="1">
        <v>1240.56</v>
      </c>
      <c r="F43" s="1">
        <v>0</v>
      </c>
      <c r="G43" s="1">
        <v>101843.45</v>
      </c>
      <c r="H43" s="1">
        <v>100602.89</v>
      </c>
      <c r="I43" s="1">
        <v>464354.74</v>
      </c>
    </row>
    <row r="44" spans="1:9" x14ac:dyDescent="0.25">
      <c r="A44">
        <v>485</v>
      </c>
      <c r="B44" t="s">
        <v>44</v>
      </c>
      <c r="C44" t="s">
        <v>15</v>
      </c>
      <c r="D44" s="1">
        <v>639813.4</v>
      </c>
      <c r="E44" s="1">
        <v>0</v>
      </c>
      <c r="F44" s="1">
        <v>0</v>
      </c>
      <c r="G44" s="1">
        <v>193956.08</v>
      </c>
      <c r="H44" s="1">
        <v>193956.08</v>
      </c>
      <c r="I44" s="1">
        <v>833769.48</v>
      </c>
    </row>
    <row r="45" spans="1:9" x14ac:dyDescent="0.25">
      <c r="A45">
        <v>486</v>
      </c>
      <c r="B45" t="s">
        <v>44</v>
      </c>
      <c r="C45" t="s">
        <v>32</v>
      </c>
      <c r="D45" s="1">
        <v>317745.01</v>
      </c>
      <c r="E45" s="1">
        <v>0</v>
      </c>
      <c r="F45" s="1">
        <v>0</v>
      </c>
      <c r="G45" s="1">
        <v>89768.84</v>
      </c>
      <c r="H45" s="1">
        <v>89768.84</v>
      </c>
      <c r="I45" s="1">
        <v>407513.85</v>
      </c>
    </row>
    <row r="46" spans="1:9" x14ac:dyDescent="0.25">
      <c r="A46">
        <v>50</v>
      </c>
      <c r="B46" t="s">
        <v>43</v>
      </c>
      <c r="C46" t="s">
        <v>21</v>
      </c>
      <c r="D46" s="1">
        <v>9075817.4100000001</v>
      </c>
      <c r="E46" s="1">
        <v>151886.99</v>
      </c>
      <c r="F46" s="1">
        <v>0.61</v>
      </c>
      <c r="G46" s="1">
        <v>2722812.27</v>
      </c>
      <c r="H46" s="1">
        <v>2570924.67</v>
      </c>
      <c r="I46" s="1">
        <v>11646742.08</v>
      </c>
    </row>
    <row r="47" spans="1:9" x14ac:dyDescent="0.25">
      <c r="A47">
        <v>70</v>
      </c>
      <c r="B47" t="s">
        <v>44</v>
      </c>
      <c r="C47" t="s">
        <v>12</v>
      </c>
      <c r="D47" s="1">
        <v>7477809.5</v>
      </c>
      <c r="E47" s="1">
        <v>71031.69</v>
      </c>
      <c r="F47" s="1">
        <v>217.66</v>
      </c>
      <c r="G47" s="1">
        <v>2408321.17</v>
      </c>
      <c r="H47" s="1">
        <v>2337071.8199999998</v>
      </c>
      <c r="I47" s="1">
        <v>9814881.3200000003</v>
      </c>
    </row>
    <row r="48" spans="1:9" x14ac:dyDescent="0.25">
      <c r="A48">
        <v>700</v>
      </c>
      <c r="B48" t="s">
        <v>44</v>
      </c>
      <c r="C48" t="s">
        <v>25</v>
      </c>
      <c r="D48" s="1">
        <v>1125744.46</v>
      </c>
      <c r="E48" s="1">
        <v>8867.5400000000009</v>
      </c>
      <c r="F48" s="1">
        <v>0</v>
      </c>
      <c r="G48" s="1">
        <v>344128.68</v>
      </c>
      <c r="H48" s="1">
        <v>335261.14</v>
      </c>
      <c r="I48" s="1">
        <v>1461005.6</v>
      </c>
    </row>
    <row r="49" spans="1:9" x14ac:dyDescent="0.25">
      <c r="A49">
        <v>701</v>
      </c>
      <c r="B49" t="s">
        <v>44</v>
      </c>
      <c r="C49" t="s">
        <v>8</v>
      </c>
      <c r="D49" s="1">
        <v>2030611.26</v>
      </c>
      <c r="E49" s="1">
        <v>1385.55</v>
      </c>
      <c r="F49" s="1">
        <v>0</v>
      </c>
      <c r="G49" s="1">
        <v>641924.76</v>
      </c>
      <c r="H49" s="1">
        <v>640539.21</v>
      </c>
      <c r="I49" s="1">
        <v>2671150.4699999997</v>
      </c>
    </row>
    <row r="50" spans="1:9" x14ac:dyDescent="0.25">
      <c r="A50">
        <v>702</v>
      </c>
      <c r="B50" t="s">
        <v>44</v>
      </c>
      <c r="C50" t="s">
        <v>26</v>
      </c>
      <c r="D50" s="1">
        <v>1051892.42</v>
      </c>
      <c r="E50" s="1">
        <v>0.21</v>
      </c>
      <c r="F50" s="1">
        <v>0</v>
      </c>
      <c r="G50" s="1">
        <v>330040.63</v>
      </c>
      <c r="H50" s="1">
        <v>330040.42</v>
      </c>
      <c r="I50" s="1">
        <v>1381932.8399999999</v>
      </c>
    </row>
    <row r="51" spans="1:9" x14ac:dyDescent="0.25">
      <c r="A51">
        <v>703</v>
      </c>
      <c r="B51" t="s">
        <v>44</v>
      </c>
      <c r="C51" t="s">
        <v>33</v>
      </c>
      <c r="D51" s="1">
        <v>80900</v>
      </c>
      <c r="E51" s="1">
        <v>0</v>
      </c>
      <c r="F51" s="1">
        <v>0</v>
      </c>
      <c r="G51" s="1">
        <v>26480.34</v>
      </c>
      <c r="H51" s="1">
        <v>26480.34</v>
      </c>
      <c r="I51" s="1">
        <v>107380.34</v>
      </c>
    </row>
    <row r="52" spans="1:9" x14ac:dyDescent="0.25">
      <c r="A52">
        <v>704</v>
      </c>
      <c r="B52" t="s">
        <v>44</v>
      </c>
      <c r="C52" t="s">
        <v>13</v>
      </c>
      <c r="D52" s="1">
        <v>494811.61</v>
      </c>
      <c r="E52" s="1">
        <v>536.24</v>
      </c>
      <c r="F52" s="1">
        <v>0</v>
      </c>
      <c r="G52" s="1">
        <v>153026.60999999999</v>
      </c>
      <c r="H52" s="1">
        <v>152490.37</v>
      </c>
      <c r="I52" s="1">
        <v>647301.98</v>
      </c>
    </row>
    <row r="53" spans="1:9" x14ac:dyDescent="0.25">
      <c r="A53">
        <v>705</v>
      </c>
      <c r="B53" t="s">
        <v>44</v>
      </c>
      <c r="C53" t="s">
        <v>36</v>
      </c>
      <c r="D53" s="1">
        <v>3237.12</v>
      </c>
      <c r="E53" s="1">
        <v>0</v>
      </c>
      <c r="F53" s="1">
        <v>0</v>
      </c>
      <c r="G53" s="1">
        <v>1039.8499999999999</v>
      </c>
      <c r="H53" s="1">
        <v>1039.8499999999999</v>
      </c>
      <c r="I53" s="1">
        <v>4276.9699999999993</v>
      </c>
    </row>
    <row r="54" spans="1:9" x14ac:dyDescent="0.25">
      <c r="A54">
        <v>707</v>
      </c>
      <c r="B54" t="s">
        <v>44</v>
      </c>
      <c r="C54" t="s">
        <v>34</v>
      </c>
      <c r="D54" s="1">
        <v>13537.98</v>
      </c>
      <c r="E54" s="1">
        <v>0</v>
      </c>
      <c r="F54" s="1">
        <v>0</v>
      </c>
      <c r="G54" s="1">
        <v>4357.75</v>
      </c>
      <c r="H54" s="1">
        <v>4357.75</v>
      </c>
      <c r="I54" s="1">
        <v>17895.73</v>
      </c>
    </row>
    <row r="55" spans="1:9" x14ac:dyDescent="0.25">
      <c r="A55">
        <v>74</v>
      </c>
      <c r="B55" t="s">
        <v>44</v>
      </c>
      <c r="C55" t="s">
        <v>5</v>
      </c>
      <c r="D55" s="1">
        <v>431277.16</v>
      </c>
      <c r="E55" s="1">
        <v>6234.99</v>
      </c>
      <c r="F55" s="1">
        <v>0</v>
      </c>
      <c r="G55" s="1">
        <v>125702.93</v>
      </c>
      <c r="H55" s="1">
        <v>119467.94</v>
      </c>
      <c r="I55" s="1">
        <v>550745.1</v>
      </c>
    </row>
    <row r="56" spans="1:9" x14ac:dyDescent="0.25">
      <c r="A56">
        <v>752</v>
      </c>
      <c r="B56" t="s">
        <v>44</v>
      </c>
      <c r="C56" t="s">
        <v>38</v>
      </c>
      <c r="D56" s="1">
        <v>4605.1899999999996</v>
      </c>
      <c r="E56" s="1">
        <v>0</v>
      </c>
      <c r="F56" s="1">
        <v>2.61</v>
      </c>
      <c r="G56" s="1">
        <v>1272.92</v>
      </c>
      <c r="H56" s="1">
        <v>1270.31</v>
      </c>
      <c r="I56" s="1">
        <v>5875.5</v>
      </c>
    </row>
    <row r="57" spans="1:9" x14ac:dyDescent="0.25">
      <c r="A57">
        <v>76</v>
      </c>
      <c r="B57" t="s">
        <v>45</v>
      </c>
      <c r="C57" t="s">
        <v>16</v>
      </c>
      <c r="D57" s="1">
        <v>432668.37</v>
      </c>
      <c r="E57" s="1">
        <v>198.45</v>
      </c>
      <c r="F57" s="1">
        <v>0</v>
      </c>
      <c r="G57" s="1">
        <v>11438.23</v>
      </c>
      <c r="H57" s="1">
        <v>11239.78</v>
      </c>
      <c r="I57" s="1">
        <v>443908.15</v>
      </c>
    </row>
    <row r="58" spans="1:9" x14ac:dyDescent="0.25">
      <c r="A58">
        <v>761</v>
      </c>
      <c r="B58" t="s">
        <v>45</v>
      </c>
      <c r="C58" t="s">
        <v>37</v>
      </c>
      <c r="D58" s="1">
        <v>0</v>
      </c>
      <c r="E58" s="1">
        <v>0</v>
      </c>
      <c r="F58" s="1">
        <v>0</v>
      </c>
      <c r="G58" s="1">
        <v>150.9</v>
      </c>
      <c r="H58" s="1">
        <v>150.9</v>
      </c>
      <c r="I58" s="1">
        <v>150.9</v>
      </c>
    </row>
    <row r="59" spans="1:9" x14ac:dyDescent="0.25">
      <c r="A59">
        <v>77</v>
      </c>
      <c r="B59" t="s">
        <v>45</v>
      </c>
      <c r="C59" t="s">
        <v>17</v>
      </c>
      <c r="D59" s="1">
        <v>1025.48</v>
      </c>
      <c r="E59" s="1">
        <v>0</v>
      </c>
      <c r="F59" s="1">
        <v>1025.48</v>
      </c>
      <c r="G59" s="1">
        <v>81758.34</v>
      </c>
      <c r="H59" s="1">
        <v>80732.86</v>
      </c>
      <c r="I59" s="1">
        <v>81758.34</v>
      </c>
    </row>
    <row r="60" spans="1:9" x14ac:dyDescent="0.25">
      <c r="A60">
        <v>80</v>
      </c>
      <c r="B60" t="s">
        <v>45</v>
      </c>
      <c r="C60" t="s">
        <v>39</v>
      </c>
      <c r="D60" s="1">
        <v>3339.15</v>
      </c>
      <c r="E60" s="1">
        <v>0</v>
      </c>
      <c r="F60" s="1">
        <v>0</v>
      </c>
      <c r="G60" s="1">
        <v>0</v>
      </c>
      <c r="H60" s="1">
        <v>0</v>
      </c>
      <c r="I60" s="1">
        <v>3339.15</v>
      </c>
    </row>
    <row r="61" spans="1:9" x14ac:dyDescent="0.25">
      <c r="A61">
        <v>84</v>
      </c>
      <c r="B61" t="s">
        <v>45</v>
      </c>
      <c r="C61" t="s">
        <v>11</v>
      </c>
      <c r="D61" s="1">
        <v>31583.69</v>
      </c>
      <c r="E61" s="1">
        <v>0</v>
      </c>
      <c r="F61" s="1">
        <v>0</v>
      </c>
      <c r="G61" s="1">
        <v>0</v>
      </c>
      <c r="H61" s="1">
        <v>0</v>
      </c>
      <c r="I61" s="1">
        <v>31583.69</v>
      </c>
    </row>
    <row r="62" spans="1:9" x14ac:dyDescent="0.25">
      <c r="A62">
        <v>87</v>
      </c>
      <c r="B62" t="s">
        <v>45</v>
      </c>
      <c r="C62" t="s">
        <v>23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</row>
    <row r="63" spans="1:9" x14ac:dyDescent="0.25">
      <c r="A63">
        <v>90</v>
      </c>
      <c r="B63" t="s">
        <v>52</v>
      </c>
      <c r="C63" t="s">
        <v>30</v>
      </c>
      <c r="D63" s="1">
        <v>158543.75</v>
      </c>
      <c r="E63" s="1">
        <v>0</v>
      </c>
      <c r="F63" s="1">
        <v>0</v>
      </c>
      <c r="G63" s="1">
        <v>32541.72</v>
      </c>
      <c r="H63" s="1">
        <v>32541.72</v>
      </c>
      <c r="I63" s="1">
        <v>191085.47</v>
      </c>
    </row>
  </sheetData>
  <mergeCells count="1">
    <mergeCell ref="F1:I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3D6C-B76A-4D1C-A385-B852A37C773B}">
  <dimension ref="A1:I40"/>
  <sheetViews>
    <sheetView workbookViewId="0">
      <selection activeCell="A2" sqref="A2"/>
    </sheetView>
  </sheetViews>
  <sheetFormatPr baseColWidth="10" defaultRowHeight="15" x14ac:dyDescent="0.25"/>
  <cols>
    <col min="1" max="1" width="41.85546875" style="8" customWidth="1"/>
    <col min="2" max="2" width="24.28515625" style="8" customWidth="1"/>
    <col min="3" max="3" width="24.140625" style="8" customWidth="1"/>
    <col min="4" max="4" width="23.5703125" style="8" customWidth="1"/>
    <col min="5" max="5" width="20.5703125" style="8" customWidth="1"/>
    <col min="6" max="16384" width="11.42578125" style="8"/>
  </cols>
  <sheetData>
    <row r="1" spans="1:9" ht="63" customHeight="1" thickBot="1" x14ac:dyDescent="0.3">
      <c r="A1" s="2"/>
      <c r="B1" s="3"/>
      <c r="C1" s="2"/>
      <c r="D1" s="2"/>
      <c r="E1" s="2"/>
      <c r="F1" s="23" t="s">
        <v>53</v>
      </c>
      <c r="G1" s="23"/>
      <c r="H1" s="23"/>
      <c r="I1" s="23"/>
    </row>
    <row r="3" spans="1:9" x14ac:dyDescent="0.25">
      <c r="A3" s="8" t="s">
        <v>63</v>
      </c>
    </row>
    <row r="4" spans="1:9" x14ac:dyDescent="0.25">
      <c r="A4" s="8" t="s">
        <v>75</v>
      </c>
    </row>
    <row r="5" spans="1:9" x14ac:dyDescent="0.25">
      <c r="A5" s="8" t="s">
        <v>56</v>
      </c>
    </row>
    <row r="6" spans="1:9" x14ac:dyDescent="0.25">
      <c r="A6" s="8" t="s">
        <v>57</v>
      </c>
    </row>
    <row r="9" spans="1:9" x14ac:dyDescent="0.25">
      <c r="A9" s="9" t="s">
        <v>64</v>
      </c>
      <c r="B9" s="9" t="s">
        <v>65</v>
      </c>
      <c r="C9" s="9" t="s">
        <v>66</v>
      </c>
      <c r="D9" s="9" t="s">
        <v>67</v>
      </c>
      <c r="E9" s="9" t="s">
        <v>68</v>
      </c>
      <c r="G9" s="10"/>
    </row>
    <row r="10" spans="1:9" x14ac:dyDescent="0.25">
      <c r="A10" s="11">
        <f>'2024_Retribucións_tipo persoal'!B12</f>
        <v>26407731.125484001</v>
      </c>
      <c r="B10" s="11">
        <f>'2024_Retribucións_tipo persoal'!B14</f>
        <v>150590858.30548298</v>
      </c>
      <c r="C10" s="5">
        <f>'2024_Retribucións_tipo persoal'!C17</f>
        <v>212907478.42999998</v>
      </c>
      <c r="D10" s="12">
        <f>Tabla6[[#This Row],[Retribucións Persoal investigador]]/Tabla6[[#This Row],[Gastos totais de persoal]]</f>
        <v>0.17536078499475888</v>
      </c>
      <c r="E10" s="13">
        <f>Tabla6[[#This Row],[Retribucións Persoal investigador]]/Tabla6[[#This Row],[Orzamento total* Uvigo]]</f>
        <v>0.12403383535523095</v>
      </c>
    </row>
    <row r="13" spans="1:9" x14ac:dyDescent="0.25">
      <c r="A13" s="14" t="s">
        <v>69</v>
      </c>
      <c r="B13" s="15" t="s">
        <v>65</v>
      </c>
      <c r="C13" s="15" t="s">
        <v>66</v>
      </c>
      <c r="D13" s="15" t="s">
        <v>67</v>
      </c>
      <c r="E13" s="16" t="s">
        <v>68</v>
      </c>
    </row>
    <row r="14" spans="1:9" x14ac:dyDescent="0.25">
      <c r="A14" s="17">
        <f>'2024_Retribucións_tipo persoal'!B11</f>
        <v>84819581.079999</v>
      </c>
      <c r="B14" s="18">
        <f>Tabla46[[#This Row],[Custo total]]</f>
        <v>150590858.30548298</v>
      </c>
      <c r="C14" s="22">
        <f>'2024_Retribucións_tipo persoal'!C17</f>
        <v>212907478.42999998</v>
      </c>
      <c r="D14" s="20">
        <f>A14/B14</f>
        <v>0.56324521975920461</v>
      </c>
      <c r="E14" s="21">
        <f>A14/C14</f>
        <v>0.39838704448273338</v>
      </c>
    </row>
    <row r="17" spans="1:6" x14ac:dyDescent="0.25">
      <c r="A17" s="14" t="s">
        <v>76</v>
      </c>
      <c r="B17" s="15" t="s">
        <v>65</v>
      </c>
      <c r="C17" s="15" t="s">
        <v>66</v>
      </c>
      <c r="D17" s="15" t="s">
        <v>67</v>
      </c>
      <c r="E17" s="16" t="s">
        <v>68</v>
      </c>
    </row>
    <row r="18" spans="1:6" x14ac:dyDescent="0.25">
      <c r="A18" s="17">
        <f>'2024_Retribucións_tipo persoal'!B10</f>
        <v>38802805.870000005</v>
      </c>
      <c r="B18" s="18">
        <f>'2024_Retribucións_tipo persoal'!B14</f>
        <v>150590858.30548298</v>
      </c>
      <c r="C18" s="19">
        <f>'2024_Retribucións_tipo persoal'!C17</f>
        <v>212907478.42999998</v>
      </c>
      <c r="D18" s="20">
        <f>A18/B18</f>
        <v>0.25767039451548968</v>
      </c>
      <c r="E18" s="21">
        <f>A18/C18</f>
        <v>0.18225196294717119</v>
      </c>
    </row>
    <row r="21" spans="1:6" x14ac:dyDescent="0.25">
      <c r="A21" s="14" t="s">
        <v>45</v>
      </c>
      <c r="B21" s="15" t="s">
        <v>65</v>
      </c>
      <c r="C21" s="15" t="s">
        <v>66</v>
      </c>
      <c r="D21" s="15" t="s">
        <v>67</v>
      </c>
      <c r="E21" s="16" t="s">
        <v>68</v>
      </c>
    </row>
    <row r="22" spans="1:6" x14ac:dyDescent="0.25">
      <c r="A22" s="17">
        <f>'2024_Retribucións_tipo persoal'!B13</f>
        <v>560740.23</v>
      </c>
      <c r="B22" s="18">
        <f>'2024_Retribucións_tipo persoal'!B14</f>
        <v>150590858.30548298</v>
      </c>
      <c r="C22" s="19">
        <f>'2024_Retribucións_tipo persoal'!C17</f>
        <v>212907478.42999998</v>
      </c>
      <c r="D22" s="20">
        <f>A22/B22</f>
        <v>3.7236007305470253E-3</v>
      </c>
      <c r="E22" s="21">
        <f>A22/C22</f>
        <v>2.6337272609442929E-3</v>
      </c>
    </row>
    <row r="25" spans="1:6" x14ac:dyDescent="0.25">
      <c r="A25" s="14" t="s">
        <v>70</v>
      </c>
      <c r="B25" s="15" t="s">
        <v>65</v>
      </c>
      <c r="C25" s="15" t="s">
        <v>66</v>
      </c>
      <c r="D25" s="15" t="s">
        <v>67</v>
      </c>
      <c r="E25" s="16" t="s">
        <v>68</v>
      </c>
    </row>
    <row r="26" spans="1:6" x14ac:dyDescent="0.25">
      <c r="A26" s="17">
        <v>1204792.414410959</v>
      </c>
      <c r="B26" s="18">
        <f>'2024_Retribucións_tipo persoal'!B14</f>
        <v>150590858.30548298</v>
      </c>
      <c r="C26" s="19">
        <f>'2024_Retribucións_tipo persoal'!C17</f>
        <v>212907478.42999998</v>
      </c>
      <c r="D26" s="20">
        <f>A26/B26</f>
        <v>8.0004352718872369E-3</v>
      </c>
      <c r="E26" s="21">
        <f>A26/C26</f>
        <v>5.6587604310342357E-3</v>
      </c>
    </row>
    <row r="29" spans="1:6" x14ac:dyDescent="0.25">
      <c r="A29" s="14" t="s">
        <v>71</v>
      </c>
      <c r="B29" s="15" t="s">
        <v>65</v>
      </c>
      <c r="C29" s="15" t="s">
        <v>66</v>
      </c>
      <c r="D29" s="15" t="s">
        <v>67</v>
      </c>
      <c r="E29" s="16" t="s">
        <v>68</v>
      </c>
      <c r="F29" s="10"/>
    </row>
    <row r="30" spans="1:6" x14ac:dyDescent="0.25">
      <c r="A30" s="17">
        <v>471105.88</v>
      </c>
      <c r="B30" s="18">
        <f>'2024_Retribucións_tipo persoal'!B14</f>
        <v>150590858.30548298</v>
      </c>
      <c r="C30" s="19">
        <f>'2024_Retribucións_tipo persoal'!C17</f>
        <v>212907478.42999998</v>
      </c>
      <c r="D30" s="20">
        <f>A30/B30</f>
        <v>3.1283829928396597E-3</v>
      </c>
      <c r="E30" s="21">
        <f>A30/C30</f>
        <v>2.2127258444559093E-3</v>
      </c>
    </row>
    <row r="33" spans="1:6" x14ac:dyDescent="0.25">
      <c r="A33" s="14" t="s">
        <v>72</v>
      </c>
      <c r="B33" s="15" t="s">
        <v>65</v>
      </c>
      <c r="C33" s="15" t="s">
        <v>66</v>
      </c>
      <c r="D33" s="15" t="s">
        <v>67</v>
      </c>
      <c r="E33" s="16" t="s">
        <v>68</v>
      </c>
      <c r="F33" s="10"/>
    </row>
    <row r="34" spans="1:6" x14ac:dyDescent="0.25">
      <c r="A34" s="17">
        <v>1487691.2899999979</v>
      </c>
      <c r="B34" s="18">
        <f>'2024_Retribucións_tipo persoal'!B14</f>
        <v>150590858.30548298</v>
      </c>
      <c r="C34" s="19">
        <f>'2024_Retribucións_tipo persoal'!C17</f>
        <v>212907478.42999998</v>
      </c>
      <c r="D34" s="20">
        <f>A34/B34</f>
        <v>9.8790278954524781E-3</v>
      </c>
      <c r="E34" s="21">
        <f>A34/C34</f>
        <v>6.987501336122034E-3</v>
      </c>
    </row>
    <row r="38" spans="1:6" x14ac:dyDescent="0.25">
      <c r="A38" s="8" t="s">
        <v>73</v>
      </c>
    </row>
    <row r="40" spans="1:6" x14ac:dyDescent="0.25">
      <c r="A40" s="8" t="s">
        <v>74</v>
      </c>
    </row>
  </sheetData>
  <mergeCells count="1">
    <mergeCell ref="F1:I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2024_Retribucións_tipo persoal</vt:lpstr>
      <vt:lpstr>2024_Ret. goberno_xeren_cargos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David Basalo Domínguez</cp:lastModifiedBy>
  <dcterms:created xsi:type="dcterms:W3CDTF">2025-06-30T07:00:59Z</dcterms:created>
  <dcterms:modified xsi:type="dcterms:W3CDTF">2026-03-03T07:47:18Z</dcterms:modified>
</cp:coreProperties>
</file>