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académicos\Títulos propios e formación complementaria\"/>
    </mc:Choice>
  </mc:AlternateContent>
  <xr:revisionPtr revIDLastSave="0" documentId="13_ncr:1_{7F5204E7-2C40-4F89-B639-EF6D82E8EC9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programa maiores" sheetId="1" r:id="rId1"/>
    <sheet name="2024_2025_Datos desagregado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3" l="1"/>
  <c r="K13" i="3"/>
  <c r="K14" i="3"/>
  <c r="K11" i="3"/>
  <c r="O9" i="1" l="1"/>
  <c r="F13" i="1"/>
  <c r="F19" i="3"/>
  <c r="F20" i="3"/>
  <c r="F21" i="3"/>
  <c r="F22" i="3"/>
  <c r="F23" i="3"/>
  <c r="F24" i="3"/>
  <c r="E25" i="3"/>
  <c r="I15" i="3"/>
  <c r="H15" i="3"/>
  <c r="K15" i="3" s="1"/>
  <c r="J15" i="3"/>
  <c r="D13" i="3"/>
  <c r="C13" i="3"/>
  <c r="B13" i="3"/>
  <c r="E12" i="3"/>
  <c r="E11" i="3"/>
  <c r="F18" i="1"/>
  <c r="N9" i="1"/>
  <c r="E66" i="1"/>
  <c r="E62" i="1"/>
  <c r="E58" i="1"/>
  <c r="E54" i="1"/>
  <c r="E50" i="1"/>
  <c r="E46" i="1"/>
  <c r="E42" i="1"/>
  <c r="E38" i="1"/>
  <c r="E34" i="1"/>
  <c r="E30" i="1"/>
  <c r="E22" i="1"/>
  <c r="M9" i="1"/>
  <c r="D25" i="3"/>
  <c r="C25" i="3"/>
  <c r="L9" i="1"/>
  <c r="E26" i="1"/>
  <c r="F25" i="3" l="1"/>
  <c r="E13" i="3"/>
  <c r="K9" i="1"/>
</calcChain>
</file>

<file path=xl/sharedStrings.xml><?xml version="1.0" encoding="utf-8"?>
<sst xmlns="http://schemas.openxmlformats.org/spreadsheetml/2006/main" count="148" uniqueCount="52">
  <si>
    <t>Nome curso</t>
  </si>
  <si>
    <t>2011/2012</t>
  </si>
  <si>
    <t>2012/2013</t>
  </si>
  <si>
    <t>2013/2014</t>
  </si>
  <si>
    <t>2014/2015</t>
  </si>
  <si>
    <t>Total</t>
  </si>
  <si>
    <t>Universitario Superior Sénior</t>
  </si>
  <si>
    <t>2015/2016</t>
  </si>
  <si>
    <t>2016/2017</t>
  </si>
  <si>
    <t>Unidade de Análises e Programas</t>
  </si>
  <si>
    <t>2017/2018</t>
  </si>
  <si>
    <t>2018/2019</t>
  </si>
  <si>
    <t>2019/2020</t>
  </si>
  <si>
    <t>2020/2021</t>
  </si>
  <si>
    <t>Programa de maiores</t>
  </si>
  <si>
    <t>Información por estudo, campus e rango de idade</t>
  </si>
  <si>
    <t>Menores de 65</t>
  </si>
  <si>
    <t>De 65 a 75 anos</t>
  </si>
  <si>
    <t>De 76 a 85 anos</t>
  </si>
  <si>
    <t>Maiores de 85 anos</t>
  </si>
  <si>
    <t>Alumnado por campus</t>
  </si>
  <si>
    <t>2021/2022</t>
  </si>
  <si>
    <t>Universitario en Cultura e Sociedade</t>
  </si>
  <si>
    <t>Ourense</t>
  </si>
  <si>
    <t>Pontevedra</t>
  </si>
  <si>
    <t>Vigo</t>
  </si>
  <si>
    <t>2022/2023</t>
  </si>
  <si>
    <t>Universitario Sénior/Universitario de Cultura e Sociedade</t>
  </si>
  <si>
    <t>Homes</t>
  </si>
  <si>
    <t>Mulleres</t>
  </si>
  <si>
    <t>Nº de cursos</t>
  </si>
  <si>
    <t>Curso 2021/2022</t>
  </si>
  <si>
    <t>Curso 2022/2023</t>
  </si>
  <si>
    <t>Curso 2020/2021</t>
  </si>
  <si>
    <t>Curso 2019/2020</t>
  </si>
  <si>
    <t>Curso 2018/2019</t>
  </si>
  <si>
    <t>Curso 2017/2018</t>
  </si>
  <si>
    <t>Curso 2016/2017</t>
  </si>
  <si>
    <t>Curso 2015/2016</t>
  </si>
  <si>
    <t>Curso 2014/2015</t>
  </si>
  <si>
    <t>Curso 2013/2014</t>
  </si>
  <si>
    <t>Curso 2012/2013</t>
  </si>
  <si>
    <t>Curso 2011/2012</t>
  </si>
  <si>
    <t>Por rango de idade</t>
  </si>
  <si>
    <t>Estudio</t>
  </si>
  <si>
    <t>2023/2024</t>
  </si>
  <si>
    <t>Curso 2023/2024</t>
  </si>
  <si>
    <t>Sen asignar</t>
  </si>
  <si>
    <t>Programa universitario de maiores_curso 2024/2025</t>
  </si>
  <si>
    <t>2024/2025</t>
  </si>
  <si>
    <t>Data de publicación: setembro 2025</t>
  </si>
  <si>
    <t>Curso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</si>
</sst>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</font>
    <font>
      <sz val="14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0"/>
      <name val="Arial"/>
    </font>
    <font>
      <i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8" fillId="0" borderId="0"/>
  </cellStyleXfs>
  <cellXfs count="39">
    <xf numFmtId="0" fontId="0" fillId="0" borderId="0" xfId="0"/>
    <xf numFmtId="0" fontId="4" fillId="0" borderId="0" xfId="0" applyFont="1"/>
    <xf numFmtId="0" fontId="5" fillId="0" borderId="2" xfId="0" applyFont="1" applyBorder="1"/>
    <xf numFmtId="0" fontId="5" fillId="0" borderId="0" xfId="0" applyFont="1"/>
    <xf numFmtId="0" fontId="6" fillId="0" borderId="2" xfId="1" applyFont="1" applyBorder="1" applyAlignment="1">
      <alignment wrapText="1"/>
    </xf>
    <xf numFmtId="0" fontId="7" fillId="0" borderId="2" xfId="1" applyFont="1" applyBorder="1"/>
    <xf numFmtId="0" fontId="9" fillId="0" borderId="0" xfId="1" applyFont="1"/>
    <xf numFmtId="0" fontId="7" fillId="0" borderId="0" xfId="1" applyFont="1"/>
    <xf numFmtId="0" fontId="11" fillId="0" borderId="0" xfId="1" applyFont="1" applyAlignment="1">
      <alignment horizontal="left"/>
    </xf>
    <xf numFmtId="0" fontId="11" fillId="0" borderId="0" xfId="1" applyFont="1"/>
    <xf numFmtId="0" fontId="13" fillId="0" borderId="2" xfId="1" applyFont="1" applyBorder="1" applyAlignment="1">
      <alignment vertical="center" wrapText="1"/>
    </xf>
    <xf numFmtId="0" fontId="13" fillId="0" borderId="2" xfId="1" applyFont="1" applyBorder="1"/>
    <xf numFmtId="0" fontId="13" fillId="0" borderId="0" xfId="1" applyFont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4"/>
    <xf numFmtId="0" fontId="8" fillId="0" borderId="1" xfId="1" applyFont="1" applyBorder="1" applyAlignment="1">
      <alignment vertical="center" wrapText="1"/>
    </xf>
    <xf numFmtId="0" fontId="19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21" fillId="0" borderId="0" xfId="1" applyFont="1" applyAlignment="1">
      <alignment horizontal="left"/>
    </xf>
    <xf numFmtId="0" fontId="21" fillId="0" borderId="0" xfId="0" applyFont="1"/>
    <xf numFmtId="0" fontId="21" fillId="0" borderId="0" xfId="1" applyFont="1"/>
    <xf numFmtId="0" fontId="20" fillId="0" borderId="0" xfId="1" applyFont="1" applyAlignment="1">
      <alignment vertical="center"/>
    </xf>
    <xf numFmtId="0" fontId="20" fillId="0" borderId="0" xfId="1" applyFont="1" applyAlignment="1">
      <alignment vertical="center" wrapText="1"/>
    </xf>
    <xf numFmtId="0" fontId="15" fillId="0" borderId="0" xfId="1" applyFont="1" applyAlignment="1">
      <alignment horizontal="right"/>
    </xf>
    <xf numFmtId="0" fontId="22" fillId="0" borderId="0" xfId="1" applyFont="1"/>
    <xf numFmtId="0" fontId="16" fillId="0" borderId="0" xfId="1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16" fillId="0" borderId="0" xfId="1" applyFont="1" applyAlignment="1">
      <alignment horizontal="left"/>
    </xf>
    <xf numFmtId="0" fontId="1" fillId="0" borderId="0" xfId="4" applyFont="1"/>
    <xf numFmtId="0" fontId="21" fillId="0" borderId="0" xfId="4" applyFont="1"/>
    <xf numFmtId="0" fontId="11" fillId="0" borderId="0" xfId="4" applyFont="1"/>
    <xf numFmtId="0" fontId="16" fillId="0" borderId="0" xfId="4" applyFont="1"/>
    <xf numFmtId="0" fontId="12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4" fillId="0" borderId="0" xfId="0" applyFont="1" applyFill="1"/>
    <xf numFmtId="0" fontId="10" fillId="0" borderId="0" xfId="1" applyFont="1" applyFill="1" applyAlignment="1">
      <alignment horizontal="center" vertical="center" wrapText="1"/>
    </xf>
  </cellXfs>
  <cellStyles count="5">
    <cellStyle name="Normal" xfId="0" builtinId="0"/>
    <cellStyle name="Normal 2" xfId="2" xr:uid="{00000000-0005-0000-0000-000001000000}"/>
    <cellStyle name="Normal 2 3" xfId="1" xr:uid="{00000000-0005-0000-0000-000002000000}"/>
    <cellStyle name="Normal 3" xfId="3" xr:uid="{00000000-0005-0000-0000-000003000000}"/>
    <cellStyle name="Normal 4" xfId="4" xr:uid="{8A03E757-3EC0-44C4-98BA-422FF6F72805}"/>
  </cellStyles>
  <dxfs count="1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Evolución matrícula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903672252941774E-2"/>
          <c:y val="0.16547792473785175"/>
          <c:w val="0.75379662372237999"/>
          <c:h val="0.73817323692823167"/>
        </c:manualLayout>
      </c:layout>
      <c:lineChart>
        <c:grouping val="standard"/>
        <c:varyColors val="0"/>
        <c:ser>
          <c:idx val="0"/>
          <c:order val="0"/>
          <c:tx>
            <c:strRef>
              <c:f>'programa maiores'!$A$7</c:f>
              <c:strCache>
                <c:ptCount val="1"/>
                <c:pt idx="0">
                  <c:v>Universitario Sénior/Universitario de Cultura e Sociedade</c:v>
                </c:pt>
              </c:strCache>
            </c:strRef>
          </c:tx>
          <c:spPr>
            <a:ln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'programa maiores'!$B$6:$O$6</c:f>
              <c:strCache>
                <c:ptCount val="14"/>
                <c:pt idx="0">
                  <c:v>2011/2012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2018/2019</c:v>
                </c:pt>
                <c:pt idx="8">
                  <c:v>2019/2020</c:v>
                </c:pt>
                <c:pt idx="9">
                  <c:v>2020/2021</c:v>
                </c:pt>
                <c:pt idx="10">
                  <c:v>2021/2022</c:v>
                </c:pt>
                <c:pt idx="11">
                  <c:v>2022/2023</c:v>
                </c:pt>
                <c:pt idx="12">
                  <c:v>2023/2024</c:v>
                </c:pt>
                <c:pt idx="13">
                  <c:v>2024/2025</c:v>
                </c:pt>
              </c:strCache>
            </c:strRef>
          </c:cat>
          <c:val>
            <c:numRef>
              <c:f>'programa maiores'!$B$7:$O$7</c:f>
              <c:numCache>
                <c:formatCode>General</c:formatCode>
                <c:ptCount val="14"/>
                <c:pt idx="0">
                  <c:v>283</c:v>
                </c:pt>
                <c:pt idx="1">
                  <c:v>305</c:v>
                </c:pt>
                <c:pt idx="2">
                  <c:v>289</c:v>
                </c:pt>
                <c:pt idx="3">
                  <c:v>340</c:v>
                </c:pt>
                <c:pt idx="4">
                  <c:v>446</c:v>
                </c:pt>
                <c:pt idx="5">
                  <c:v>412</c:v>
                </c:pt>
                <c:pt idx="6">
                  <c:v>450</c:v>
                </c:pt>
                <c:pt idx="7">
                  <c:v>442</c:v>
                </c:pt>
                <c:pt idx="8">
                  <c:v>485</c:v>
                </c:pt>
                <c:pt idx="9">
                  <c:v>253</c:v>
                </c:pt>
                <c:pt idx="10">
                  <c:v>137</c:v>
                </c:pt>
                <c:pt idx="11">
                  <c:v>366</c:v>
                </c:pt>
                <c:pt idx="12">
                  <c:v>438</c:v>
                </c:pt>
                <c:pt idx="13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7-49CD-A763-52E9B1B3206B}"/>
            </c:ext>
          </c:extLst>
        </c:ser>
        <c:ser>
          <c:idx val="1"/>
          <c:order val="1"/>
          <c:tx>
            <c:strRef>
              <c:f>'programa maiores'!$A$8</c:f>
              <c:strCache>
                <c:ptCount val="1"/>
                <c:pt idx="0">
                  <c:v>Universitario Superior Sénior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'programa maiores'!$B$6:$O$6</c:f>
              <c:strCache>
                <c:ptCount val="14"/>
                <c:pt idx="0">
                  <c:v>2011/2012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2018/2019</c:v>
                </c:pt>
                <c:pt idx="8">
                  <c:v>2019/2020</c:v>
                </c:pt>
                <c:pt idx="9">
                  <c:v>2020/2021</c:v>
                </c:pt>
                <c:pt idx="10">
                  <c:v>2021/2022</c:v>
                </c:pt>
                <c:pt idx="11">
                  <c:v>2022/2023</c:v>
                </c:pt>
                <c:pt idx="12">
                  <c:v>2023/2024</c:v>
                </c:pt>
                <c:pt idx="13">
                  <c:v>2024/2025</c:v>
                </c:pt>
              </c:strCache>
            </c:strRef>
          </c:cat>
          <c:val>
            <c:numRef>
              <c:f>'programa maiores'!$B$8:$O$8</c:f>
              <c:numCache>
                <c:formatCode>General</c:formatCode>
                <c:ptCount val="14"/>
                <c:pt idx="0">
                  <c:v>96</c:v>
                </c:pt>
                <c:pt idx="1">
                  <c:v>146</c:v>
                </c:pt>
                <c:pt idx="2">
                  <c:v>166</c:v>
                </c:pt>
                <c:pt idx="3">
                  <c:v>156</c:v>
                </c:pt>
                <c:pt idx="4">
                  <c:v>189</c:v>
                </c:pt>
                <c:pt idx="5">
                  <c:v>144</c:v>
                </c:pt>
                <c:pt idx="6">
                  <c:v>135</c:v>
                </c:pt>
                <c:pt idx="7">
                  <c:v>127</c:v>
                </c:pt>
                <c:pt idx="8">
                  <c:v>115</c:v>
                </c:pt>
                <c:pt idx="9">
                  <c:v>52</c:v>
                </c:pt>
                <c:pt idx="10">
                  <c:v>252</c:v>
                </c:pt>
                <c:pt idx="11">
                  <c:v>64</c:v>
                </c:pt>
                <c:pt idx="12">
                  <c:v>52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7-49CD-A763-52E9B1B3206B}"/>
            </c:ext>
          </c:extLst>
        </c:ser>
        <c:ser>
          <c:idx val="2"/>
          <c:order val="2"/>
          <c:tx>
            <c:strRef>
              <c:f>'programa maiores'!$A$9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'programa maiores'!$B$6:$O$6</c:f>
              <c:strCache>
                <c:ptCount val="14"/>
                <c:pt idx="0">
                  <c:v>2011/2012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2018/2019</c:v>
                </c:pt>
                <c:pt idx="8">
                  <c:v>2019/2020</c:v>
                </c:pt>
                <c:pt idx="9">
                  <c:v>2020/2021</c:v>
                </c:pt>
                <c:pt idx="10">
                  <c:v>2021/2022</c:v>
                </c:pt>
                <c:pt idx="11">
                  <c:v>2022/2023</c:v>
                </c:pt>
                <c:pt idx="12">
                  <c:v>2023/2024</c:v>
                </c:pt>
                <c:pt idx="13">
                  <c:v>2024/2025</c:v>
                </c:pt>
              </c:strCache>
            </c:strRef>
          </c:cat>
          <c:val>
            <c:numRef>
              <c:f>'programa maiores'!$B$9:$O$9</c:f>
              <c:numCache>
                <c:formatCode>General</c:formatCode>
                <c:ptCount val="14"/>
                <c:pt idx="0">
                  <c:v>379</c:v>
                </c:pt>
                <c:pt idx="1">
                  <c:v>451</c:v>
                </c:pt>
                <c:pt idx="2">
                  <c:v>455</c:v>
                </c:pt>
                <c:pt idx="3">
                  <c:v>496</c:v>
                </c:pt>
                <c:pt idx="4">
                  <c:v>635</c:v>
                </c:pt>
                <c:pt idx="5">
                  <c:v>556</c:v>
                </c:pt>
                <c:pt idx="6">
                  <c:v>585</c:v>
                </c:pt>
                <c:pt idx="7">
                  <c:v>569</c:v>
                </c:pt>
                <c:pt idx="8">
                  <c:v>600</c:v>
                </c:pt>
                <c:pt idx="9">
                  <c:v>305</c:v>
                </c:pt>
                <c:pt idx="10">
                  <c:v>389</c:v>
                </c:pt>
                <c:pt idx="11">
                  <c:v>430</c:v>
                </c:pt>
                <c:pt idx="12">
                  <c:v>490</c:v>
                </c:pt>
                <c:pt idx="13">
                  <c:v>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D7-49CD-A763-52E9B1B32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066752"/>
        <c:axId val="117093120"/>
      </c:lineChart>
      <c:catAx>
        <c:axId val="117066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7093120"/>
        <c:crosses val="autoZero"/>
        <c:auto val="1"/>
        <c:lblAlgn val="ctr"/>
        <c:lblOffset val="100"/>
        <c:noMultiLvlLbl val="0"/>
      </c:catAx>
      <c:valAx>
        <c:axId val="117093120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17066752"/>
        <c:crosses val="autoZero"/>
        <c:crossBetween val="midCat"/>
      </c:valAx>
      <c:spPr>
        <a:noFill/>
      </c:spPr>
    </c:plotArea>
    <c:legend>
      <c:legendPos val="r"/>
      <c:layout>
        <c:manualLayout>
          <c:xMode val="edge"/>
          <c:yMode val="edge"/>
          <c:x val="0.8423411593489093"/>
          <c:y val="0.23129959068693409"/>
          <c:w val="0.1576588406510907"/>
          <c:h val="0.4496179780889463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Matrícula por sexos</a:t>
            </a:r>
          </a:p>
          <a:p>
            <a:pPr>
              <a:defRPr/>
            </a:pPr>
            <a:r>
              <a:rPr lang="en-US" sz="1600"/>
              <a:t>curso 2022/2023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5358705161854769E-2"/>
          <c:y val="2.5428331875182269E-2"/>
          <c:w val="0.89019685039370078"/>
          <c:h val="0.793456911636045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'programa maiores'!$C$21:$E$21</c:f>
              <c:strCache>
                <c:ptCount val="3"/>
                <c:pt idx="0">
                  <c:v>Homes</c:v>
                </c:pt>
                <c:pt idx="1">
                  <c:v>Mulleres</c:v>
                </c:pt>
                <c:pt idx="2">
                  <c:v>Total</c:v>
                </c:pt>
              </c:strCache>
            </c:strRef>
          </c:cat>
          <c:val>
            <c:numRef>
              <c:f>'programa maiores'!$C$22:$E$22</c:f>
              <c:numCache>
                <c:formatCode>General</c:formatCode>
                <c:ptCount val="3"/>
                <c:pt idx="0">
                  <c:v>154</c:v>
                </c:pt>
                <c:pt idx="1">
                  <c:v>276</c:v>
                </c:pt>
                <c:pt idx="2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4-4EEC-AF41-5AACC897A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2266543"/>
        <c:axId val="395317455"/>
      </c:barChart>
      <c:catAx>
        <c:axId val="392266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5317455"/>
        <c:crosses val="autoZero"/>
        <c:auto val="1"/>
        <c:lblAlgn val="ctr"/>
        <c:lblOffset val="100"/>
        <c:noMultiLvlLbl val="0"/>
      </c:catAx>
      <c:valAx>
        <c:axId val="39531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2266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133350</xdr:rowOff>
    </xdr:from>
    <xdr:to>
      <xdr:col>0</xdr:col>
      <xdr:colOff>2657475</xdr:colOff>
      <xdr:row>0</xdr:row>
      <xdr:rowOff>571500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33350"/>
          <a:ext cx="2571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676275</xdr:colOff>
      <xdr:row>24</xdr:row>
      <xdr:rowOff>28575</xdr:rowOff>
    </xdr:from>
    <xdr:to>
      <xdr:col>18</xdr:col>
      <xdr:colOff>428624</xdr:colOff>
      <xdr:row>42</xdr:row>
      <xdr:rowOff>114301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19050</xdr:colOff>
      <xdr:row>48</xdr:row>
      <xdr:rowOff>76200</xdr:rowOff>
    </xdr:from>
    <xdr:to>
      <xdr:col>13</xdr:col>
      <xdr:colOff>704850</xdr:colOff>
      <xdr:row>60</xdr:row>
      <xdr:rowOff>28576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76202</xdr:colOff>
      <xdr:row>0</xdr:row>
      <xdr:rowOff>152400</xdr:rowOff>
    </xdr:from>
    <xdr:to>
      <xdr:col>1</xdr:col>
      <xdr:colOff>419100</xdr:colOff>
      <xdr:row>0</xdr:row>
      <xdr:rowOff>600075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20A7BA1-9890-467E-8F84-7E7B78ACB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152400"/>
          <a:ext cx="2695573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C8A27-96B7-41E0-B975-825AEDE800D2}" name="Tabla1" displayName="Tabla1" ref="A6:O9" totalsRowShown="0" headerRowDxfId="136" dataDxfId="135" headerRowCellStyle="Normal 2 3">
  <autoFilter ref="A6:O9" xr:uid="{E47C8A27-96B7-41E0-B975-825AEDE800D2}"/>
  <tableColumns count="15">
    <tableColumn id="1" xr3:uid="{BB75616B-768E-4801-942E-F44A846CED82}" name="Nome curso" dataDxfId="134" dataCellStyle="Normal 2 3"/>
    <tableColumn id="2" xr3:uid="{FE93D913-38A4-49FB-9690-089FF167B2F8}" name="2011/2012"/>
    <tableColumn id="3" xr3:uid="{1E33498E-51A5-4CA0-BB54-3C1FDE4439C1}" name="2012/2013" dataDxfId="133" dataCellStyle="Normal 2 3"/>
    <tableColumn id="4" xr3:uid="{10292869-D848-4351-956D-DF959714EFEB}" name="2013/2014" dataDxfId="132" dataCellStyle="Normal 2 3"/>
    <tableColumn id="5" xr3:uid="{D20C3A9B-995B-4468-858B-128571906A0A}" name="2014/2015" dataDxfId="131" dataCellStyle="Normal 2 3"/>
    <tableColumn id="6" xr3:uid="{88532FB9-00BE-407A-9346-C65291579908}" name="2015/2016" dataDxfId="130" dataCellStyle="Normal 2 3"/>
    <tableColumn id="7" xr3:uid="{DBD282CA-135E-44DF-BFBD-67A334D4D432}" name="2016/2017" dataDxfId="129" dataCellStyle="Normal 2 3"/>
    <tableColumn id="8" xr3:uid="{1C2B81EB-80FA-43FB-8C46-E7777D23B3A7}" name="2017/2018" dataDxfId="128"/>
    <tableColumn id="9" xr3:uid="{BFB482CB-DAC9-455E-93D0-A873382C6E71}" name="2018/2019" dataDxfId="127"/>
    <tableColumn id="10" xr3:uid="{01724135-69EA-4043-94E6-BEA4C848B24E}" name="2019/2020" dataDxfId="126"/>
    <tableColumn id="11" xr3:uid="{AE250943-F0C3-423B-9E36-B8DFB77E87C6}" name="2020/2021" dataDxfId="125"/>
    <tableColumn id="12" xr3:uid="{0B0348CA-0D1D-455C-82E2-2578A1C2BB30}" name="2021/2022" dataDxfId="124"/>
    <tableColumn id="13" xr3:uid="{92C07F24-1B55-40E4-B916-16EAC993263D}" name="2022/2023" dataDxfId="123"/>
    <tableColumn id="14" xr3:uid="{06FA82E7-DF3F-4CFD-8457-1718F3EF92CF}" name="2023/2024" dataDxfId="122"/>
    <tableColumn id="15" xr3:uid="{CC52D7C3-4F58-4989-97A0-4002D7793691}" name="2024/2025" dataDxfId="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053237D-B422-4B99-A8B0-B38A098AD007}" name="Tabla79101112" displayName="Tabla79101112" ref="A53:E54" totalsRowShown="0" headerRowDxfId="65" dataDxfId="64" headerRowCellStyle="Normal 2 3" dataCellStyle="Normal 2 3">
  <autoFilter ref="A53:E54" xr:uid="{F053237D-B422-4B99-A8B0-B38A098AD007}"/>
  <tableColumns count="5">
    <tableColumn id="1" xr3:uid="{AECBE16A-8F9E-4414-A473-530E6404490E}" name="Curso 2014/2015" dataDxfId="63" dataCellStyle="Normal 2 3"/>
    <tableColumn id="2" xr3:uid="{C2458202-9EA4-49D6-AF22-6962392CFA24}" name="Nº de cursos" dataDxfId="62" dataCellStyle="Normal 2 3"/>
    <tableColumn id="3" xr3:uid="{A81E9AF6-5204-40A2-906C-2E53E9DD7AA2}" name="Homes" dataDxfId="61" dataCellStyle="Normal 2 3"/>
    <tableColumn id="4" xr3:uid="{82799FD9-A5A4-418B-8522-BDC03182949C}" name="Mulleres" dataDxfId="60" dataCellStyle="Normal 2 3"/>
    <tableColumn id="5" xr3:uid="{C5E0FDC6-81E4-444C-A1FE-CDFC72E79DC5}" name="Total" dataDxfId="59" dataCellStyle="Normal 2 3">
      <calculatedColumnFormula>SUM(Tabla79101112[[#This Row],[Homes]:[Mulleres]])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47FE12E-BCFF-4ABA-9619-3A108B8134CF}" name="Tabla7910111213" displayName="Tabla7910111213" ref="A57:E58" totalsRowShown="0" headerRowDxfId="58" dataDxfId="57" headerRowCellStyle="Normal 2 3" dataCellStyle="Normal 2 3">
  <autoFilter ref="A57:E58" xr:uid="{C47FE12E-BCFF-4ABA-9619-3A108B8134CF}"/>
  <tableColumns count="5">
    <tableColumn id="1" xr3:uid="{2883195D-61E3-42D4-A145-023C52EC98F5}" name="Curso 2013/2014" dataDxfId="56" dataCellStyle="Normal 2 3"/>
    <tableColumn id="2" xr3:uid="{876C2FD6-578A-470A-94EC-75890CDA5F8C}" name="Nº de cursos" dataDxfId="55" dataCellStyle="Normal 2 3"/>
    <tableColumn id="3" xr3:uid="{3C384F88-BBCF-4DC1-9AC6-A29D49576C3D}" name="Homes" dataDxfId="54" dataCellStyle="Normal 2 3"/>
    <tableColumn id="4" xr3:uid="{6E13B393-F64D-4D66-9FF1-7DBC9C093E6F}" name="Mulleres" dataDxfId="53" dataCellStyle="Normal 2 3"/>
    <tableColumn id="5" xr3:uid="{7643D146-C8D9-4FEA-B204-0AD7AD03E70A}" name="Total" dataDxfId="52" dataCellStyle="Normal 2 3">
      <calculatedColumnFormula>SUM(Tabla7910111213[[#This Row],[Homes]:[Mulleres]])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CE37E6A-8F8B-4445-A670-20EA042459F8}" name="Tabla791011121314" displayName="Tabla791011121314" ref="A61:E62" totalsRowShown="0" headerRowDxfId="51" dataDxfId="50" headerRowCellStyle="Normal 2 3" dataCellStyle="Normal 2 3">
  <autoFilter ref="A61:E62" xr:uid="{4CE37E6A-8F8B-4445-A670-20EA042459F8}"/>
  <tableColumns count="5">
    <tableColumn id="1" xr3:uid="{D3282475-6577-496A-A7F0-078D07A86E9A}" name="Curso 2012/2013" dataDxfId="49" dataCellStyle="Normal 2 3"/>
    <tableColumn id="2" xr3:uid="{2E107ED9-0F55-4F74-9294-6A2CF3D35B7D}" name="Nº de cursos" dataDxfId="48" dataCellStyle="Normal 2 3"/>
    <tableColumn id="3" xr3:uid="{86F6C216-49E6-4CFC-8EC3-9C46505959B3}" name="Homes" dataDxfId="47" dataCellStyle="Normal 2 3"/>
    <tableColumn id="4" xr3:uid="{9303CC55-A62F-4114-ADA9-F4317CA1174D}" name="Mulleres" dataDxfId="46" dataCellStyle="Normal 2 3"/>
    <tableColumn id="5" xr3:uid="{4ADAC3F6-1D22-4C74-B6BB-D2FB8619C5D2}" name="Total" dataDxfId="45" dataCellStyle="Normal 2 3">
      <calculatedColumnFormula>SUM(Tabla791011121314[[#This Row],[Homes]:[Mulleres]])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1B7C711-F863-493F-89AB-A61818AC42F2}" name="Tabla79101112131415" displayName="Tabla79101112131415" ref="A65:E66" totalsRowShown="0" headerRowDxfId="44" dataDxfId="43" headerRowCellStyle="Normal 2 3" dataCellStyle="Normal 2 3">
  <autoFilter ref="A65:E66" xr:uid="{D1B7C711-F863-493F-89AB-A61818AC42F2}"/>
  <tableColumns count="5">
    <tableColumn id="1" xr3:uid="{B9F7486E-E471-438F-B7BA-E566399F3D12}" name="Curso 2011/2012" dataDxfId="42" dataCellStyle="Normal 2 3"/>
    <tableColumn id="2" xr3:uid="{CCF5797A-DEDF-4637-9770-EE8E2764DF3E}" name="Nº de cursos" dataDxfId="41" dataCellStyle="Normal 2 3"/>
    <tableColumn id="3" xr3:uid="{D0746F41-F25B-409C-BD11-6DED9AA0A0F6}" name="Homes" dataDxfId="40" dataCellStyle="Normal 2 3"/>
    <tableColumn id="4" xr3:uid="{58094BBD-1F0F-431C-BE47-6A7401AD7F87}" name="Mulleres" dataDxfId="39" dataCellStyle="Normal 2 3"/>
    <tableColumn id="5" xr3:uid="{99B431A5-4320-4F95-BADC-2B15B697F614}" name="Total" dataDxfId="38" dataCellStyle="Normal 2 3">
      <calculatedColumnFormula>SUM(Tabla79101112131415[[#This Row],[Homes]:[Mulleres]])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88C935-5C9C-4917-9F8E-12556F9A4C9E}" name="Tabla43" displayName="Tabla43" ref="A17:F18" totalsRowShown="0" headerRowDxfId="37" dataDxfId="36" headerRowCellStyle="Normal 2 3" dataCellStyle="Normal 2 3">
  <autoFilter ref="A17:F18" xr:uid="{EF88C935-5C9C-4917-9F8E-12556F9A4C9E}"/>
  <tableColumns count="6">
    <tableColumn id="1" xr3:uid="{31FC6FBB-C796-41DB-8537-1A5F2A303770}" name="Curso 2023/2024" dataDxfId="35" dataCellStyle="Normal 2 3"/>
    <tableColumn id="2" xr3:uid="{9370EE97-1B4C-45FC-B912-20B999FC93CB}" name="Nº de cursos" dataDxfId="34"/>
    <tableColumn id="3" xr3:uid="{E70D68C9-B847-4C1F-87A0-16A2089BDDBE}" name="Homes" dataDxfId="33" dataCellStyle="Normal 2 3"/>
    <tableColumn id="4" xr3:uid="{21796235-2DB3-4EDB-881D-F827C20B1C0C}" name="Mulleres" dataDxfId="32" dataCellStyle="Normal 2 3"/>
    <tableColumn id="5" xr3:uid="{142BB81E-1C30-4BF2-9B68-EFAF580C7A8F}" name="Sen asignar" dataDxfId="31" dataCellStyle="Normal 2 3"/>
    <tableColumn id="6" xr3:uid="{A7E3D63C-7548-4BA1-8F4E-03E25AD4BA1F}" name="Total" dataDxfId="30" dataCellStyle="Normal 2 3">
      <calculatedColumnFormula>SUM(Tabla43[[#This Row],[Homes]:[Sen asignar]])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E0E31C3-4EBA-46E1-9EE5-E9FD1AE34F3E}" name="Tabla4319" displayName="Tabla4319" ref="A12:F13" totalsRowShown="0" headerRowDxfId="7" dataDxfId="6" headerRowCellStyle="Normal 2 3" dataCellStyle="Normal 2 3">
  <autoFilter ref="A12:F13" xr:uid="{6E0E31C3-4EBA-46E1-9EE5-E9FD1AE34F3E}"/>
  <tableColumns count="6">
    <tableColumn id="1" xr3:uid="{11F28FAE-F35F-447B-B7FC-96643A0A8369}" name="Curso 2024/2025" dataDxfId="5" dataCellStyle="Normal 2 3"/>
    <tableColumn id="2" xr3:uid="{3205D4CB-8E17-491C-A750-1B81657D428C}" name="Nº de cursos" dataDxfId="4"/>
    <tableColumn id="3" xr3:uid="{42362571-9BCA-4646-B0F7-73C74E27014A}" name="Homes" dataDxfId="3" dataCellStyle="Normal 2 3"/>
    <tableColumn id="4" xr3:uid="{0EF0D871-70DF-4DC6-8D92-C06E12B045B5}" name="Mulleres" dataDxfId="2" dataCellStyle="Normal 2 3"/>
    <tableColumn id="5" xr3:uid="{92E60CE2-AF61-46B5-8751-AD63BA131619}" name="Sen asignar" dataDxfId="1" dataCellStyle="Normal 2 3"/>
    <tableColumn id="6" xr3:uid="{C1D7CCB6-FDCB-4DDE-946F-04C5C8485132}" name="Total" dataDxfId="0" dataCellStyle="Normal 2 3">
      <calculatedColumnFormula>SUM(Tabla4319[[#This Row],[Homes]:[Sen asignar]])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08F352D-6231-4275-835F-9A20534F9F47}" name="Tabla15" displayName="Tabla15" ref="G10:K15" totalsRowShown="0" headerRowDxfId="29" dataDxfId="28" headerRowCellStyle="Normal 2 3" dataCellStyle="Normal 2 3">
  <autoFilter ref="G10:K15" xr:uid="{A08F352D-6231-4275-835F-9A20534F9F47}"/>
  <tableColumns count="5">
    <tableColumn id="1" xr3:uid="{727EB6E3-2AEF-4F74-B413-2E1F3DCF5A3E}" name="Por rango de idade" dataDxfId="27" dataCellStyle="Normal 2 3"/>
    <tableColumn id="2" xr3:uid="{265AC463-AFAF-4FF1-A170-5B85E2469AFE}" name="Homes" dataDxfId="26" dataCellStyle="Normal 2 3"/>
    <tableColumn id="3" xr3:uid="{81ADF587-67EB-46F8-B185-3D8C342B84FD}" name="Mulleres" dataDxfId="25" dataCellStyle="Normal 2 3"/>
    <tableColumn id="4" xr3:uid="{AB372A1B-6660-4506-B1D9-F3B9E3C594F2}" name="Sen asignar" dataDxfId="24" dataCellStyle="Normal 2 3">
      <calculatedColumnFormula>SUM(Tabla15[[#This Row],[Homes]:[Mulleres]])</calculatedColumnFormula>
    </tableColumn>
    <tableColumn id="5" xr3:uid="{FD815491-CA13-4504-AF8D-634D4D7CA72B}" name="Total" dataDxfId="23" dataCellStyle="Normal 2 3">
      <calculatedColumnFormula>SUM(Tabla15[[#This Row],[Homes]:[Sen asignar]])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6F7FDD9-EDC1-4031-A869-406BD7C7F15B}" name="Tabla16" displayName="Tabla16" ref="A10:E13" totalsRowShown="0" headerRowDxfId="22" dataDxfId="21" headerRowCellStyle="Normal 4" dataCellStyle="Normal 4">
  <autoFilter ref="A10:E13" xr:uid="{36F7FDD9-EDC1-4031-A869-406BD7C7F15B}"/>
  <tableColumns count="5">
    <tableColumn id="1" xr3:uid="{56B317EC-002C-49FC-AC84-7FE891C366DD}" name="Estudio" dataDxfId="20" dataCellStyle="Normal 4"/>
    <tableColumn id="2" xr3:uid="{0690674B-9B64-4546-8F02-1D02E0C5435D}" name="Homes" dataDxfId="19" dataCellStyle="Normal 4"/>
    <tableColumn id="3" xr3:uid="{AF28FC88-1BE5-4F00-9969-AD23B510F952}" name="Mulleres" dataDxfId="18" dataCellStyle="Normal 4"/>
    <tableColumn id="4" xr3:uid="{8F9A30BA-DF64-4110-ADEB-D1D59384C356}" name="Sen asignar" dataDxfId="17" dataCellStyle="Normal 4"/>
    <tableColumn id="5" xr3:uid="{D158BE35-0A91-433C-ABC4-7898A60E5A28}" name="Total" dataDxfId="16" dataCellStyle="Normal 4">
      <calculatedColumnFormula>SUM(Tabla16[[#This Row],[Homes]:[Sen asignar]])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EB34911-8173-478B-9930-5A4C9F7C1880}" name="Tabla17" displayName="Tabla17" ref="A18:F25" totalsRowShown="0" headerRowDxfId="15" dataDxfId="14" headerRowCellStyle="Normal 2 3" dataCellStyle="Normal 4">
  <autoFilter ref="A18:F25" xr:uid="{AEB34911-8173-478B-9930-5A4C9F7C1880}"/>
  <tableColumns count="6">
    <tableColumn id="1" xr3:uid="{1A4901C3-6C0B-40D3-9C1D-F77771947B7D}" name="Alumnado por campus" dataDxfId="13" dataCellStyle="Normal 4"/>
    <tableColumn id="2" xr3:uid="{B9AB29A0-B07B-4193-AC86-BD47BBF1A068}" name="Estudio"/>
    <tableColumn id="3" xr3:uid="{321D6C1A-6BEB-4D03-8D6C-B35E847F03EB}" name="Homes" dataDxfId="12" dataCellStyle="Normal 4"/>
    <tableColumn id="4" xr3:uid="{0E2B2614-C941-4B2B-A374-7DE332D97214}" name="Mulleres" dataDxfId="11" dataCellStyle="Normal 4"/>
    <tableColumn id="5" xr3:uid="{C5A48C43-161F-42ED-80DD-C7C51033378C}" name="Sen asignar" dataDxfId="10" dataCellStyle="Normal 4"/>
    <tableColumn id="6" xr3:uid="{5C98578D-CB56-4CB2-AEAE-4A79EF213817}" name="Total" dataDxfId="9" dataCellStyle="Normal 4">
      <calculatedColumnFormula>SUM(Tabla17[[#This Row],[Homes]:[Sen asignar]])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553417-8574-4386-915F-4704A985606F}" name="Tabla3" displayName="Tabla3" ref="A25:E26" totalsRowShown="0" headerRowDxfId="121" dataDxfId="120" headerRowCellStyle="Normal 2 3" dataCellStyle="Normal 2 3">
  <autoFilter ref="A25:E26" xr:uid="{BE553417-8574-4386-915F-4704A985606F}"/>
  <tableColumns count="5">
    <tableColumn id="1" xr3:uid="{92839E45-01B9-407B-BF18-D4799A38D5B8}" name="Curso 2021/2022" dataDxfId="119" dataCellStyle="Normal 2 3"/>
    <tableColumn id="2" xr3:uid="{8D0D8CFB-29B2-4ED5-8DC2-A3D0273CD04E}" name="Nº de cursos" dataDxfId="118" dataCellStyle="Normal 2 3"/>
    <tableColumn id="3" xr3:uid="{AF2F6B20-5E16-42BA-99CC-C0575BB09BFA}" name="Homes" dataDxfId="117" dataCellStyle="Normal 2 3"/>
    <tableColumn id="4" xr3:uid="{7CA89B33-A8C5-470B-B4DF-82D0715A61D1}" name="Mulleres" dataDxfId="116" dataCellStyle="Normal 2 3"/>
    <tableColumn id="5" xr3:uid="{ABBC8252-B599-4D86-B8D8-D86EB67461DE}" name="Total" dataDxfId="115" dataCellStyle="Normal 2 3">
      <calculatedColumnFormula>SUM(C26:D26)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531036D-FE9A-4AB1-9C97-3E8E9E41BE6E}" name="Tabla4" displayName="Tabla4" ref="A21:E22" totalsRowShown="0" headerRowDxfId="114" dataDxfId="113" headerRowCellStyle="Normal 2 3" dataCellStyle="Normal 2 3">
  <autoFilter ref="A21:E22" xr:uid="{A531036D-FE9A-4AB1-9C97-3E8E9E41BE6E}"/>
  <tableColumns count="5">
    <tableColumn id="1" xr3:uid="{C72CC6CC-3282-471C-BCD3-EFFE2FCF2B31}" name="Curso 2022/2023" dataDxfId="112" dataCellStyle="Normal 2 3"/>
    <tableColumn id="2" xr3:uid="{F1C4E6AA-7A2E-42D7-8315-D67DED0D5861}" name="Nº de cursos" dataDxfId="111"/>
    <tableColumn id="3" xr3:uid="{233989A1-5A35-49B2-A801-E71E595A4FD5}" name="Homes" dataDxfId="110" dataCellStyle="Normal 2 3"/>
    <tableColumn id="4" xr3:uid="{10C9C074-499A-40B0-B975-124AA46D5011}" name="Mulleres" dataDxfId="109" dataCellStyle="Normal 2 3"/>
    <tableColumn id="5" xr3:uid="{D7EA7BF1-919B-4F4B-9D6C-654D5176A31E}" name="Total" dataDxfId="108" dataCellStyle="Normal 2 3">
      <calculatedColumnFormula>SUM(C22:D22)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0E8640B-B473-4388-A954-9B9EDBEC7F90}" name="Tabla5" displayName="Tabla5" ref="A29:E30" totalsRowShown="0" headerRowDxfId="107" dataDxfId="106" headerRowCellStyle="Normal 2 3" dataCellStyle="Normal 2 3">
  <autoFilter ref="A29:E30" xr:uid="{10E8640B-B473-4388-A954-9B9EDBEC7F90}"/>
  <tableColumns count="5">
    <tableColumn id="1" xr3:uid="{C7BC1DF9-2711-4F61-8C54-91FCBAE47B15}" name="Curso 2020/2021" dataDxfId="105" dataCellStyle="Normal 2 3"/>
    <tableColumn id="2" xr3:uid="{7708A28E-0973-4CDD-961B-1D482DD5C8C4}" name="Nº de cursos" dataDxfId="104" dataCellStyle="Normal 2 3"/>
    <tableColumn id="3" xr3:uid="{22EC4EB8-D7A3-460B-BB81-9781ABD770EF}" name="Homes" dataDxfId="103" dataCellStyle="Normal 2 3"/>
    <tableColumn id="4" xr3:uid="{396B9AD7-4357-4B6B-8BDE-271C6FCAA35E}" name="Mulleres" dataDxfId="102" dataCellStyle="Normal 2 3"/>
    <tableColumn id="5" xr3:uid="{B5901335-7975-4420-9F3B-B4D4B27DA333}" name="Total" dataDxfId="101" dataCellStyle="Normal 2 3">
      <calculatedColumnFormula>SUM(C30:D30)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88F8F90-9CB8-407E-95EC-C94D919B359C}" name="Tabla6" displayName="Tabla6" ref="A33:E34" totalsRowShown="0" headerRowDxfId="100" dataDxfId="99" headerRowCellStyle="Normal 2 3" dataCellStyle="Normal 2 3">
  <autoFilter ref="A33:E34" xr:uid="{088F8F90-9CB8-407E-95EC-C94D919B359C}"/>
  <tableColumns count="5">
    <tableColumn id="1" xr3:uid="{AC537775-C352-49FC-BBDE-1EF8031D2370}" name="Curso 2019/2020" dataDxfId="98" dataCellStyle="Normal 2 3"/>
    <tableColumn id="2" xr3:uid="{8216162A-ADA3-492D-A3C7-4CA15D5F809F}" name="Nº de cursos" dataDxfId="97" dataCellStyle="Normal 2 3"/>
    <tableColumn id="3" xr3:uid="{4CD026E6-3347-4211-A47B-F305E24BE896}" name="Homes" dataDxfId="96" dataCellStyle="Normal 2 3"/>
    <tableColumn id="4" xr3:uid="{6C039846-EDB5-4691-837A-8192687F089C}" name="Mulleres" dataDxfId="95" dataCellStyle="Normal 2 3"/>
    <tableColumn id="5" xr3:uid="{7DDCDC81-55AA-432A-A306-EE509986DDB3}" name="Total" dataDxfId="94" dataCellStyle="Normal 2 3">
      <calculatedColumnFormula>SUM(Tabla6[[#This Row],[Homes]:[Mulleres]])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30BEEEA-7CF7-4AE5-A0BA-44ABDDF25557}" name="Tabla7" displayName="Tabla7" ref="A37:E38" totalsRowShown="0" headerRowDxfId="93" dataDxfId="92" headerRowCellStyle="Normal 2 3" dataCellStyle="Normal 2 3">
  <autoFilter ref="A37:E38" xr:uid="{F30BEEEA-7CF7-4AE5-A0BA-44ABDDF25557}"/>
  <tableColumns count="5">
    <tableColumn id="1" xr3:uid="{04EA733B-A7E8-4BD0-879F-63FBBE0724E0}" name="Curso 2018/2019" dataDxfId="91" dataCellStyle="Normal 2 3"/>
    <tableColumn id="2" xr3:uid="{6F70762F-9FC9-46FA-9252-955FB0D9F001}" name="Nº de cursos" dataDxfId="90" dataCellStyle="Normal 2 3"/>
    <tableColumn id="3" xr3:uid="{BC838EAF-F761-4846-81C1-AD9F1D4D8991}" name="Homes" dataDxfId="89" dataCellStyle="Normal 2 3"/>
    <tableColumn id="4" xr3:uid="{9C393181-DF88-4A92-B766-F858AE3D513C}" name="Mulleres" dataDxfId="88" dataCellStyle="Normal 2 3"/>
    <tableColumn id="5" xr3:uid="{3A427217-6FDE-43F1-8C6A-E23AE729D0B1}" name="Total" dataDxfId="87" dataCellStyle="Normal 2 3">
      <calculatedColumnFormula>SUM(Tabla7[[#This Row],[Homes]:[Mulleres]])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305F6F1-A959-44DD-8CC3-75B658A6007F}" name="Tabla79" displayName="Tabla79" ref="A41:E42" totalsRowShown="0" headerRowDxfId="86" dataDxfId="85" headerRowCellStyle="Normal 2 3" dataCellStyle="Normal 2 3">
  <autoFilter ref="A41:E42" xr:uid="{F305F6F1-A959-44DD-8CC3-75B658A6007F}"/>
  <tableColumns count="5">
    <tableColumn id="1" xr3:uid="{94FB08AE-ABDA-4FCB-8FF1-373805E6FC39}" name="Curso 2017/2018" dataDxfId="84" dataCellStyle="Normal 2 3"/>
    <tableColumn id="2" xr3:uid="{370EAAE7-0C08-4ED5-B04A-A7741EDDE199}" name="Nº de cursos" dataDxfId="83" dataCellStyle="Normal 2 3"/>
    <tableColumn id="3" xr3:uid="{C46A9D6E-C3FF-4273-87BB-44A6198DC41D}" name="Homes" dataDxfId="82" dataCellStyle="Normal 2 3"/>
    <tableColumn id="4" xr3:uid="{0619F6B8-FF67-42F8-AE19-60E096022225}" name="Mulleres" dataDxfId="81" dataCellStyle="Normal 2 3"/>
    <tableColumn id="5" xr3:uid="{E1729E85-A001-4379-8430-6687C3896B4E}" name="Total" dataDxfId="80" dataCellStyle="Normal 2 3">
      <calculatedColumnFormula>SUM(Tabla79[[#This Row],[Homes]:[Mulleres]])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22A4D63-B30E-4B1B-99C8-6FBC550B25D3}" name="Tabla7910" displayName="Tabla7910" ref="A45:E46" totalsRowShown="0" headerRowDxfId="79" dataDxfId="78" headerRowCellStyle="Normal 2 3" dataCellStyle="Normal 2 3">
  <autoFilter ref="A45:E46" xr:uid="{C22A4D63-B30E-4B1B-99C8-6FBC550B25D3}"/>
  <tableColumns count="5">
    <tableColumn id="1" xr3:uid="{15FE9F14-A19F-442D-B58B-5AFC42C990D4}" name="Curso 2016/2017" dataDxfId="77" dataCellStyle="Normal 2 3"/>
    <tableColumn id="2" xr3:uid="{E6230E87-DF88-4E44-ACEC-49914C2AEFBD}" name="Nº de cursos" dataDxfId="76" dataCellStyle="Normal 2 3"/>
    <tableColumn id="3" xr3:uid="{C46F2A72-E77F-435B-B077-D623E981CA8D}" name="Homes" dataDxfId="75" dataCellStyle="Normal 2 3"/>
    <tableColumn id="4" xr3:uid="{2BCECFD7-D620-4CD1-8AF3-BA83DB738D2D}" name="Mulleres" dataDxfId="74" dataCellStyle="Normal 2 3"/>
    <tableColumn id="5" xr3:uid="{A3F955F2-A27E-491F-8025-59DF91EB33FE}" name="Total" dataDxfId="73" dataCellStyle="Normal 2 3">
      <calculatedColumnFormula>SUM(Tabla7910[[#This Row],[Homes]:[Mulleres]])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1A94BE9-DF7C-44D4-9946-F44A8128FDCC}" name="Tabla791011" displayName="Tabla791011" ref="A49:E50" totalsRowShown="0" headerRowDxfId="72" dataDxfId="71" headerRowCellStyle="Normal 2 3" dataCellStyle="Normal 2 3">
  <autoFilter ref="A49:E50" xr:uid="{21A94BE9-DF7C-44D4-9946-F44A8128FDCC}"/>
  <tableColumns count="5">
    <tableColumn id="1" xr3:uid="{CE96AC4B-40BB-404D-ACFB-353100E2A66B}" name="Curso 2015/2016" dataDxfId="70" dataCellStyle="Normal 2 3"/>
    <tableColumn id="2" xr3:uid="{F4ED4684-8B85-4CA3-AF6C-553D2752410C}" name="Nº de cursos" dataDxfId="69" dataCellStyle="Normal 2 3"/>
    <tableColumn id="3" xr3:uid="{A4F9B56A-8332-42C4-AEF7-AF88C3ABCE73}" name="Homes" dataDxfId="68" dataCellStyle="Normal 2 3"/>
    <tableColumn id="4" xr3:uid="{A89908BA-63E6-4228-A660-2BC4ABFC63CB}" name="Mulleres" dataDxfId="67" dataCellStyle="Normal 2 3"/>
    <tableColumn id="5" xr3:uid="{D58A3D7F-12D2-460D-B3D8-BACFDF2E3E57}" name="Total" dataDxfId="66" dataCellStyle="Normal 2 3">
      <calculatedColumnFormula>SUM(Tabla791011[[#This Row],[Homes]:[Mulleres]])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18.xml"/><Relationship Id="rId4" Type="http://schemas.openxmlformats.org/officeDocument/2006/relationships/table" Target="../tables/table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workbookViewId="0">
      <selection activeCell="J20" sqref="J20"/>
    </sheetView>
  </sheetViews>
  <sheetFormatPr baseColWidth="10" defaultRowHeight="15" x14ac:dyDescent="0.25"/>
  <cols>
    <col min="1" max="1" width="54.85546875" style="3" bestFit="1" customWidth="1"/>
    <col min="2" max="2" width="15.42578125" style="3" customWidth="1"/>
    <col min="3" max="4" width="13.28515625" style="3" customWidth="1"/>
    <col min="5" max="5" width="14" style="3" customWidth="1"/>
    <col min="6" max="6" width="13.7109375" style="3" customWidth="1"/>
    <col min="7" max="7" width="14" style="3" customWidth="1"/>
    <col min="8" max="13" width="13.28515625" style="3" customWidth="1"/>
    <col min="14" max="16384" width="11.42578125" style="3"/>
  </cols>
  <sheetData>
    <row r="1" spans="1:17" ht="51.75" customHeight="1" thickBot="1" x14ac:dyDescent="0.3">
      <c r="A1" s="4"/>
      <c r="B1" s="5"/>
      <c r="C1" s="2"/>
      <c r="F1" s="2"/>
      <c r="G1" s="2"/>
      <c r="H1" s="2"/>
      <c r="I1" s="5"/>
      <c r="J1" s="5"/>
      <c r="K1" s="2"/>
      <c r="L1" s="2"/>
      <c r="M1" s="2"/>
      <c r="N1" s="35" t="s">
        <v>9</v>
      </c>
      <c r="O1" s="35"/>
      <c r="P1" s="35"/>
      <c r="Q1" s="35"/>
    </row>
    <row r="2" spans="1:17" ht="23.25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5.75" x14ac:dyDescent="0.25">
      <c r="A3" s="13" t="s">
        <v>48</v>
      </c>
      <c r="B3" s="7"/>
      <c r="C3" s="7"/>
      <c r="D3" s="7"/>
      <c r="E3" s="7"/>
    </row>
    <row r="4" spans="1:17" ht="15.75" x14ac:dyDescent="0.25">
      <c r="A4" s="18" t="s">
        <v>50</v>
      </c>
      <c r="B4" s="7"/>
      <c r="C4" s="7"/>
      <c r="D4" s="7"/>
      <c r="E4" s="7"/>
    </row>
    <row r="5" spans="1:17" x14ac:dyDescent="0.25">
      <c r="A5" s="6"/>
      <c r="B5" s="7"/>
      <c r="C5" s="7"/>
      <c r="D5" s="7"/>
      <c r="E5" s="7"/>
    </row>
    <row r="6" spans="1:17" ht="15.75" x14ac:dyDescent="0.25">
      <c r="A6" s="19" t="s">
        <v>0</v>
      </c>
      <c r="B6" s="20" t="s">
        <v>1</v>
      </c>
      <c r="C6" s="20" t="s">
        <v>2</v>
      </c>
      <c r="D6" s="20" t="s">
        <v>3</v>
      </c>
      <c r="E6" s="20" t="s">
        <v>4</v>
      </c>
      <c r="F6" s="20" t="s">
        <v>7</v>
      </c>
      <c r="G6" s="20" t="s">
        <v>8</v>
      </c>
      <c r="H6" s="20" t="s">
        <v>10</v>
      </c>
      <c r="I6" s="20" t="s">
        <v>11</v>
      </c>
      <c r="J6" s="20" t="s">
        <v>12</v>
      </c>
      <c r="K6" s="20" t="s">
        <v>13</v>
      </c>
      <c r="L6" s="20" t="s">
        <v>21</v>
      </c>
      <c r="M6" s="20" t="s">
        <v>26</v>
      </c>
      <c r="N6" s="20" t="s">
        <v>45</v>
      </c>
      <c r="O6" s="38" t="s">
        <v>49</v>
      </c>
    </row>
    <row r="7" spans="1:17" ht="15.75" x14ac:dyDescent="0.25">
      <c r="A7" s="8" t="s">
        <v>27</v>
      </c>
      <c r="B7" s="9">
        <v>283</v>
      </c>
      <c r="C7" s="9">
        <v>305</v>
      </c>
      <c r="D7" s="9">
        <v>289</v>
      </c>
      <c r="E7" s="9">
        <v>340</v>
      </c>
      <c r="F7" s="9">
        <v>446</v>
      </c>
      <c r="G7" s="9">
        <v>412</v>
      </c>
      <c r="H7" s="1">
        <v>450</v>
      </c>
      <c r="I7" s="1">
        <v>442</v>
      </c>
      <c r="J7" s="1">
        <v>485</v>
      </c>
      <c r="K7" s="1">
        <v>253</v>
      </c>
      <c r="L7" s="1">
        <v>137</v>
      </c>
      <c r="M7" s="1">
        <v>366</v>
      </c>
      <c r="N7" s="1">
        <v>438</v>
      </c>
      <c r="O7" s="37">
        <v>499</v>
      </c>
    </row>
    <row r="8" spans="1:17" ht="15.75" x14ac:dyDescent="0.25">
      <c r="A8" s="8" t="s">
        <v>6</v>
      </c>
      <c r="B8" s="9">
        <v>96</v>
      </c>
      <c r="C8" s="9">
        <v>146</v>
      </c>
      <c r="D8" s="9">
        <v>166</v>
      </c>
      <c r="E8" s="9">
        <v>156</v>
      </c>
      <c r="F8" s="9">
        <v>189</v>
      </c>
      <c r="G8" s="9">
        <v>144</v>
      </c>
      <c r="H8" s="1">
        <v>135</v>
      </c>
      <c r="I8" s="1">
        <v>127</v>
      </c>
      <c r="J8" s="1">
        <v>115</v>
      </c>
      <c r="K8" s="1">
        <v>52</v>
      </c>
      <c r="L8" s="1">
        <v>252</v>
      </c>
      <c r="M8" s="1">
        <v>64</v>
      </c>
      <c r="N8" s="1">
        <v>52</v>
      </c>
      <c r="O8" s="37">
        <v>58</v>
      </c>
    </row>
    <row r="9" spans="1:17" ht="15.75" x14ac:dyDescent="0.25">
      <c r="A9" s="8" t="s">
        <v>5</v>
      </c>
      <c r="B9" s="1">
        <v>379</v>
      </c>
      <c r="C9" s="9">
        <v>451</v>
      </c>
      <c r="D9" s="9">
        <v>455</v>
      </c>
      <c r="E9" s="9">
        <v>496</v>
      </c>
      <c r="F9" s="9">
        <v>635</v>
      </c>
      <c r="G9" s="9">
        <v>556</v>
      </c>
      <c r="H9" s="1">
        <v>585</v>
      </c>
      <c r="I9" s="1">
        <v>569</v>
      </c>
      <c r="J9" s="1">
        <v>600</v>
      </c>
      <c r="K9" s="1">
        <f>SUM(K7:K8)</f>
        <v>305</v>
      </c>
      <c r="L9" s="1">
        <f>SUM(L7:L8)</f>
        <v>389</v>
      </c>
      <c r="M9" s="1">
        <f>SUBTOTAL(109,M7:M8)</f>
        <v>430</v>
      </c>
      <c r="N9" s="1">
        <f>SUBTOTAL(109,N7:N8)</f>
        <v>490</v>
      </c>
      <c r="O9" s="37">
        <f>SUBTOTAL(109,O7:O8)</f>
        <v>557</v>
      </c>
    </row>
    <row r="10" spans="1:17" ht="15.75" x14ac:dyDescent="0.25">
      <c r="A10" s="8"/>
      <c r="B10" s="1"/>
      <c r="C10" s="9"/>
      <c r="D10" s="9"/>
      <c r="E10" s="9"/>
      <c r="F10" s="9"/>
      <c r="G10" s="9"/>
      <c r="H10" s="1"/>
      <c r="I10" s="1"/>
      <c r="J10" s="1"/>
      <c r="K10" s="1"/>
      <c r="L10" s="1"/>
    </row>
    <row r="11" spans="1:17" ht="15.75" x14ac:dyDescent="0.25">
      <c r="A11" s="8"/>
      <c r="B11" s="1"/>
      <c r="C11" s="9"/>
      <c r="D11" s="9"/>
      <c r="E11" s="9"/>
      <c r="F11" s="9"/>
      <c r="G11" s="9"/>
      <c r="H11" s="1"/>
      <c r="I11" s="1"/>
      <c r="J11" s="1"/>
      <c r="K11" s="1"/>
      <c r="L11" s="1"/>
    </row>
    <row r="12" spans="1:17" ht="15.75" x14ac:dyDescent="0.25">
      <c r="A12" s="21" t="s">
        <v>51</v>
      </c>
      <c r="B12" s="22" t="s">
        <v>30</v>
      </c>
      <c r="C12" s="23" t="s">
        <v>28</v>
      </c>
      <c r="D12" s="23" t="s">
        <v>29</v>
      </c>
      <c r="E12" s="23" t="s">
        <v>47</v>
      </c>
      <c r="F12" s="23" t="s">
        <v>5</v>
      </c>
      <c r="G12" s="9"/>
      <c r="H12" s="1"/>
      <c r="I12" s="1"/>
      <c r="J12" s="1"/>
      <c r="K12" s="1"/>
      <c r="L12" s="1"/>
    </row>
    <row r="13" spans="1:17" ht="15.75" x14ac:dyDescent="0.25">
      <c r="A13" s="8" t="s">
        <v>14</v>
      </c>
      <c r="B13" s="1">
        <v>2</v>
      </c>
      <c r="C13" s="9">
        <v>207</v>
      </c>
      <c r="D13" s="9">
        <v>346</v>
      </c>
      <c r="E13" s="9">
        <v>4</v>
      </c>
      <c r="F13" s="9">
        <f>SUM(Tabla4319[[#This Row],[Homes]:[Sen asignar]])</f>
        <v>557</v>
      </c>
      <c r="G13" s="9"/>
      <c r="H13" s="1"/>
      <c r="I13" s="1"/>
      <c r="J13" s="1"/>
      <c r="K13" s="1"/>
      <c r="L13" s="1"/>
    </row>
    <row r="14" spans="1:17" ht="15.75" x14ac:dyDescent="0.25">
      <c r="A14" s="8"/>
      <c r="B14" s="1"/>
      <c r="C14" s="9"/>
      <c r="D14" s="9"/>
      <c r="E14" s="9"/>
      <c r="F14" s="9"/>
      <c r="G14" s="9"/>
      <c r="H14" s="1"/>
      <c r="I14" s="1"/>
      <c r="J14" s="1"/>
      <c r="K14" s="1"/>
      <c r="L14" s="1"/>
    </row>
    <row r="15" spans="1:17" ht="15.75" x14ac:dyDescent="0.25">
      <c r="A15" s="8"/>
      <c r="B15" s="1"/>
      <c r="C15" s="9"/>
      <c r="D15" s="9"/>
      <c r="E15" s="9"/>
      <c r="F15" s="9"/>
      <c r="G15" s="9"/>
      <c r="H15" s="1"/>
      <c r="I15" s="1"/>
      <c r="J15" s="1"/>
      <c r="K15" s="1"/>
      <c r="L15" s="1"/>
    </row>
    <row r="16" spans="1:17" ht="15.75" x14ac:dyDescent="0.25">
      <c r="A16" s="8"/>
      <c r="B16" s="1"/>
      <c r="C16" s="9"/>
      <c r="D16" s="9"/>
      <c r="E16" s="9"/>
      <c r="F16" s="9"/>
      <c r="G16" s="9"/>
      <c r="H16" s="1"/>
      <c r="I16" s="1"/>
      <c r="J16" s="1"/>
      <c r="K16" s="1"/>
      <c r="L16" s="1"/>
    </row>
    <row r="17" spans="1:12" ht="15.75" x14ac:dyDescent="0.25">
      <c r="A17" s="21" t="s">
        <v>46</v>
      </c>
      <c r="B17" s="22" t="s">
        <v>30</v>
      </c>
      <c r="C17" s="23" t="s">
        <v>28</v>
      </c>
      <c r="D17" s="23" t="s">
        <v>29</v>
      </c>
      <c r="E17" s="23" t="s">
        <v>47</v>
      </c>
      <c r="F17" s="23" t="s">
        <v>5</v>
      </c>
      <c r="G17" s="9"/>
      <c r="H17" s="1"/>
      <c r="I17" s="1"/>
      <c r="J17" s="1"/>
      <c r="K17" s="1"/>
      <c r="L17" s="1"/>
    </row>
    <row r="18" spans="1:12" ht="15.75" x14ac:dyDescent="0.25">
      <c r="A18" s="8" t="s">
        <v>14</v>
      </c>
      <c r="B18" s="1">
        <v>2</v>
      </c>
      <c r="C18" s="9">
        <v>179</v>
      </c>
      <c r="D18" s="9">
        <v>308</v>
      </c>
      <c r="E18" s="9">
        <v>3</v>
      </c>
      <c r="F18" s="9">
        <f>SUM(Tabla43[[#This Row],[Homes]:[Sen asignar]])</f>
        <v>490</v>
      </c>
      <c r="G18" s="9"/>
      <c r="H18" s="1"/>
      <c r="I18" s="1"/>
      <c r="J18" s="1"/>
      <c r="K18" s="1"/>
      <c r="L18" s="1"/>
    </row>
    <row r="19" spans="1:12" ht="15.75" x14ac:dyDescent="0.25">
      <c r="A19" s="8"/>
      <c r="B19" s="1"/>
      <c r="C19" s="9"/>
      <c r="D19" s="9"/>
      <c r="E19" s="9"/>
      <c r="F19" s="9"/>
      <c r="G19" s="9"/>
      <c r="H19" s="1"/>
      <c r="I19" s="1"/>
      <c r="J19" s="1"/>
      <c r="K19" s="1"/>
      <c r="L19" s="1"/>
    </row>
    <row r="20" spans="1:12" ht="15.75" x14ac:dyDescent="0.25">
      <c r="A20" s="8"/>
      <c r="B20" s="1"/>
      <c r="C20" s="9"/>
      <c r="D20" s="9"/>
      <c r="E20" s="9"/>
      <c r="F20" s="9"/>
      <c r="G20" s="9"/>
      <c r="H20" s="1"/>
      <c r="I20" s="1"/>
      <c r="J20" s="1"/>
      <c r="K20" s="1"/>
      <c r="L20" s="1"/>
    </row>
    <row r="21" spans="1:12" ht="15.75" x14ac:dyDescent="0.25">
      <c r="A21" s="21" t="s">
        <v>32</v>
      </c>
      <c r="B21" s="22" t="s">
        <v>30</v>
      </c>
      <c r="C21" s="23" t="s">
        <v>28</v>
      </c>
      <c r="D21" s="23" t="s">
        <v>29</v>
      </c>
      <c r="E21" s="23" t="s">
        <v>5</v>
      </c>
      <c r="F21" s="9"/>
      <c r="G21" s="9"/>
      <c r="H21" s="1"/>
      <c r="I21" s="1"/>
      <c r="J21" s="1"/>
      <c r="K21" s="1"/>
      <c r="L21" s="1"/>
    </row>
    <row r="22" spans="1:12" ht="15.75" x14ac:dyDescent="0.25">
      <c r="A22" s="8" t="s">
        <v>14</v>
      </c>
      <c r="B22" s="1">
        <v>2</v>
      </c>
      <c r="C22" s="9">
        <v>154</v>
      </c>
      <c r="D22" s="9">
        <v>276</v>
      </c>
      <c r="E22" s="9">
        <f>SUM(C22:D22)</f>
        <v>430</v>
      </c>
      <c r="F22" s="9"/>
      <c r="G22" s="9"/>
      <c r="H22" s="1"/>
      <c r="I22" s="1"/>
      <c r="J22" s="1"/>
      <c r="K22" s="1"/>
      <c r="L22" s="1"/>
    </row>
    <row r="23" spans="1:12" ht="15.75" x14ac:dyDescent="0.25">
      <c r="A23" s="8"/>
      <c r="B23" s="1"/>
      <c r="C23" s="9"/>
      <c r="D23" s="9"/>
      <c r="E23" s="9"/>
      <c r="F23" s="9"/>
      <c r="G23" s="9"/>
      <c r="H23" s="1"/>
      <c r="I23" s="1"/>
      <c r="J23" s="1"/>
      <c r="K23" s="1"/>
      <c r="L23" s="1"/>
    </row>
    <row r="24" spans="1:12" ht="15.75" x14ac:dyDescent="0.25">
      <c r="A24" s="8"/>
      <c r="B24" s="1"/>
      <c r="C24" s="9"/>
      <c r="D24" s="9"/>
      <c r="E24" s="9"/>
      <c r="F24" s="9"/>
      <c r="G24" s="9"/>
      <c r="H24" s="1"/>
      <c r="I24" s="1"/>
      <c r="J24" s="1"/>
      <c r="K24" s="1"/>
      <c r="L24" s="1"/>
    </row>
    <row r="25" spans="1:12" ht="15.75" x14ac:dyDescent="0.25">
      <c r="A25" s="24" t="s">
        <v>31</v>
      </c>
      <c r="B25" s="25" t="s">
        <v>30</v>
      </c>
      <c r="C25" s="24" t="s">
        <v>28</v>
      </c>
      <c r="D25" s="24" t="s">
        <v>29</v>
      </c>
      <c r="E25" s="24" t="s">
        <v>5</v>
      </c>
      <c r="F25" s="9"/>
      <c r="G25" s="9"/>
      <c r="H25" s="1"/>
      <c r="I25" s="1"/>
      <c r="J25" s="1"/>
      <c r="K25" s="1"/>
      <c r="L25" s="1"/>
    </row>
    <row r="26" spans="1:12" ht="15.75" x14ac:dyDescent="0.25">
      <c r="A26" s="8" t="s">
        <v>14</v>
      </c>
      <c r="B26" s="9">
        <v>2</v>
      </c>
      <c r="C26" s="9">
        <v>137</v>
      </c>
      <c r="D26" s="9">
        <v>275</v>
      </c>
      <c r="E26" s="9">
        <f>SUM(C26:D26)</f>
        <v>412</v>
      </c>
      <c r="F26" s="9"/>
      <c r="G26" s="9"/>
      <c r="H26" s="1"/>
      <c r="I26" s="1"/>
      <c r="J26" s="1"/>
      <c r="K26" s="1"/>
      <c r="L26" s="1"/>
    </row>
    <row r="27" spans="1:12" ht="15.75" x14ac:dyDescent="0.25">
      <c r="A27" s="8"/>
      <c r="B27" s="9"/>
      <c r="C27" s="9"/>
      <c r="D27" s="9"/>
      <c r="E27" s="9"/>
      <c r="F27" s="9"/>
      <c r="G27" s="9"/>
      <c r="H27" s="1"/>
      <c r="I27" s="1"/>
      <c r="J27" s="1"/>
      <c r="K27" s="1"/>
      <c r="L27" s="1"/>
    </row>
    <row r="28" spans="1:12" ht="15.75" x14ac:dyDescent="0.25">
      <c r="A28" s="8"/>
      <c r="B28" s="9"/>
      <c r="C28" s="9"/>
      <c r="D28" s="9"/>
      <c r="E28" s="9"/>
      <c r="F28" s="9"/>
      <c r="G28" s="9"/>
      <c r="H28" s="1"/>
      <c r="I28" s="1"/>
      <c r="J28" s="1"/>
      <c r="K28" s="1"/>
      <c r="L28" s="1"/>
    </row>
    <row r="29" spans="1:12" ht="15.75" x14ac:dyDescent="0.25">
      <c r="A29" s="21" t="s">
        <v>33</v>
      </c>
      <c r="B29" s="23" t="s">
        <v>30</v>
      </c>
      <c r="C29" s="23" t="s">
        <v>28</v>
      </c>
      <c r="D29" s="23" t="s">
        <v>29</v>
      </c>
      <c r="E29" s="23" t="s">
        <v>5</v>
      </c>
      <c r="F29" s="9"/>
      <c r="G29" s="9"/>
      <c r="H29" s="1"/>
      <c r="I29" s="1"/>
      <c r="J29" s="1"/>
      <c r="K29" s="1"/>
      <c r="L29" s="1"/>
    </row>
    <row r="30" spans="1:12" ht="15.75" x14ac:dyDescent="0.25">
      <c r="A30" s="8" t="s">
        <v>14</v>
      </c>
      <c r="B30" s="9">
        <v>2</v>
      </c>
      <c r="C30" s="9">
        <v>121</v>
      </c>
      <c r="D30" s="9">
        <v>184</v>
      </c>
      <c r="E30" s="9">
        <f>SUM(C30:D30)</f>
        <v>305</v>
      </c>
      <c r="F30" s="9"/>
      <c r="G30" s="9"/>
      <c r="H30" s="1"/>
      <c r="I30" s="1"/>
      <c r="J30" s="1"/>
      <c r="K30" s="1"/>
      <c r="L30" s="1"/>
    </row>
    <row r="31" spans="1:12" ht="15.75" x14ac:dyDescent="0.25">
      <c r="A31" s="8"/>
      <c r="B31" s="9"/>
      <c r="C31" s="9"/>
      <c r="D31" s="9"/>
      <c r="E31" s="9"/>
      <c r="F31" s="9"/>
      <c r="G31" s="9"/>
      <c r="H31" s="1"/>
      <c r="I31" s="1"/>
      <c r="J31" s="1"/>
      <c r="K31" s="1"/>
      <c r="L31" s="1"/>
    </row>
    <row r="32" spans="1:12" ht="15.75" x14ac:dyDescent="0.25">
      <c r="A32" s="8"/>
      <c r="B32" s="9"/>
      <c r="C32" s="9"/>
      <c r="D32" s="9"/>
      <c r="E32" s="9"/>
      <c r="F32" s="9"/>
      <c r="G32" s="9"/>
      <c r="H32" s="1"/>
      <c r="I32" s="1"/>
      <c r="J32" s="1"/>
      <c r="K32" s="1"/>
      <c r="L32" s="1"/>
    </row>
    <row r="33" spans="1:12" ht="15.75" x14ac:dyDescent="0.25">
      <c r="A33" s="21" t="s">
        <v>34</v>
      </c>
      <c r="B33" s="23" t="s">
        <v>30</v>
      </c>
      <c r="C33" s="23" t="s">
        <v>28</v>
      </c>
      <c r="D33" s="23" t="s">
        <v>29</v>
      </c>
      <c r="E33" s="23" t="s">
        <v>5</v>
      </c>
      <c r="F33" s="9"/>
      <c r="G33" s="9"/>
      <c r="H33" s="1"/>
      <c r="I33" s="1"/>
      <c r="J33" s="1"/>
      <c r="K33" s="1"/>
      <c r="L33" s="1"/>
    </row>
    <row r="34" spans="1:12" ht="15.75" x14ac:dyDescent="0.25">
      <c r="A34" s="8" t="s">
        <v>14</v>
      </c>
      <c r="B34" s="9">
        <v>2</v>
      </c>
      <c r="C34" s="9">
        <v>218</v>
      </c>
      <c r="D34" s="9">
        <v>382</v>
      </c>
      <c r="E34" s="9">
        <f>SUM(Tabla6[[#This Row],[Homes]:[Mulleres]])</f>
        <v>600</v>
      </c>
      <c r="F34" s="9"/>
      <c r="G34" s="9"/>
      <c r="H34" s="1"/>
      <c r="I34" s="1"/>
      <c r="J34" s="1"/>
      <c r="K34" s="1"/>
      <c r="L34" s="1"/>
    </row>
    <row r="35" spans="1:12" ht="15.75" x14ac:dyDescent="0.25">
      <c r="A35" s="8"/>
      <c r="B35" s="9"/>
      <c r="C35" s="9"/>
      <c r="D35" s="9"/>
      <c r="E35" s="9"/>
      <c r="F35" s="9"/>
      <c r="G35" s="9"/>
      <c r="H35" s="1"/>
      <c r="I35" s="1"/>
      <c r="J35" s="1"/>
      <c r="K35" s="1"/>
      <c r="L35" s="1"/>
    </row>
    <row r="36" spans="1:12" ht="15.75" x14ac:dyDescent="0.25">
      <c r="A36" s="8"/>
      <c r="B36" s="9"/>
      <c r="C36" s="9"/>
      <c r="D36" s="9"/>
      <c r="E36" s="9"/>
      <c r="F36" s="9"/>
      <c r="G36" s="9"/>
      <c r="H36" s="1"/>
      <c r="I36" s="1"/>
      <c r="J36" s="1"/>
      <c r="K36" s="1"/>
      <c r="L36" s="1"/>
    </row>
    <row r="37" spans="1:12" ht="15.75" x14ac:dyDescent="0.25">
      <c r="A37" s="21" t="s">
        <v>35</v>
      </c>
      <c r="B37" s="23" t="s">
        <v>30</v>
      </c>
      <c r="C37" s="23" t="s">
        <v>28</v>
      </c>
      <c r="D37" s="23" t="s">
        <v>29</v>
      </c>
      <c r="E37" s="23" t="s">
        <v>5</v>
      </c>
      <c r="F37" s="9"/>
      <c r="G37" s="9"/>
      <c r="H37" s="1"/>
      <c r="I37" s="1"/>
      <c r="J37" s="1"/>
      <c r="K37" s="1"/>
      <c r="L37" s="1"/>
    </row>
    <row r="38" spans="1:12" ht="15.75" x14ac:dyDescent="0.25">
      <c r="A38" s="8" t="s">
        <v>14</v>
      </c>
      <c r="B38" s="9">
        <v>2</v>
      </c>
      <c r="C38" s="9">
        <v>233</v>
      </c>
      <c r="D38" s="9">
        <v>336</v>
      </c>
      <c r="E38" s="9">
        <f>SUM(Tabla7[[#This Row],[Homes]:[Mulleres]])</f>
        <v>569</v>
      </c>
      <c r="F38" s="9"/>
      <c r="G38" s="9"/>
      <c r="H38" s="1"/>
      <c r="I38" s="1"/>
      <c r="J38" s="1"/>
      <c r="K38" s="1"/>
      <c r="L38" s="1"/>
    </row>
    <row r="39" spans="1:12" ht="15.75" x14ac:dyDescent="0.25">
      <c r="A39" s="8"/>
      <c r="B39" s="9"/>
      <c r="C39" s="9"/>
      <c r="D39" s="9"/>
      <c r="E39" s="9"/>
      <c r="F39" s="9"/>
      <c r="G39" s="9"/>
      <c r="H39" s="1"/>
      <c r="I39" s="1"/>
      <c r="J39" s="1"/>
      <c r="K39" s="1"/>
      <c r="L39" s="1"/>
    </row>
    <row r="40" spans="1:12" ht="15.75" x14ac:dyDescent="0.25">
      <c r="A40" s="8"/>
      <c r="B40" s="1"/>
      <c r="C40" s="9"/>
      <c r="D40" s="9"/>
      <c r="E40" s="9"/>
      <c r="F40" s="9"/>
      <c r="G40" s="9"/>
      <c r="H40" s="1"/>
      <c r="I40" s="1"/>
      <c r="J40" s="1"/>
      <c r="K40" s="1"/>
    </row>
    <row r="41" spans="1:12" ht="15.75" x14ac:dyDescent="0.25">
      <c r="A41" s="21" t="s">
        <v>36</v>
      </c>
      <c r="B41" s="23" t="s">
        <v>30</v>
      </c>
      <c r="C41" s="23" t="s">
        <v>28</v>
      </c>
      <c r="D41" s="23" t="s">
        <v>29</v>
      </c>
      <c r="E41" s="23" t="s">
        <v>5</v>
      </c>
      <c r="F41" s="9"/>
      <c r="G41" s="9"/>
      <c r="H41" s="1"/>
      <c r="I41" s="1"/>
      <c r="J41" s="1"/>
      <c r="K41" s="1"/>
    </row>
    <row r="42" spans="1:12" ht="15.75" x14ac:dyDescent="0.25">
      <c r="A42" s="8" t="s">
        <v>14</v>
      </c>
      <c r="B42" s="9">
        <v>2</v>
      </c>
      <c r="C42" s="9">
        <v>222</v>
      </c>
      <c r="D42" s="9">
        <v>363</v>
      </c>
      <c r="E42" s="9">
        <f>SUM(Tabla79[[#This Row],[Homes]:[Mulleres]])</f>
        <v>585</v>
      </c>
      <c r="F42" s="9"/>
      <c r="G42" s="9"/>
      <c r="H42" s="1"/>
      <c r="I42" s="1"/>
      <c r="J42" s="1"/>
    </row>
    <row r="43" spans="1:12" ht="15.75" x14ac:dyDescent="0.25">
      <c r="A43" s="8"/>
      <c r="B43" s="1"/>
      <c r="C43" s="9"/>
      <c r="D43" s="9"/>
      <c r="E43" s="9"/>
      <c r="F43" s="9"/>
      <c r="G43" s="9"/>
      <c r="H43" s="1"/>
      <c r="I43" s="1"/>
    </row>
    <row r="44" spans="1:12" ht="15.75" x14ac:dyDescent="0.25">
      <c r="A44" s="8"/>
      <c r="B44" s="1"/>
      <c r="C44" s="9"/>
      <c r="D44" s="9"/>
      <c r="E44" s="9"/>
      <c r="F44" s="9"/>
      <c r="G44" s="9"/>
      <c r="H44" s="1"/>
      <c r="I44" s="1"/>
    </row>
    <row r="45" spans="1:12" ht="15.75" x14ac:dyDescent="0.25">
      <c r="A45" s="21" t="s">
        <v>37</v>
      </c>
      <c r="B45" s="23" t="s">
        <v>30</v>
      </c>
      <c r="C45" s="23" t="s">
        <v>28</v>
      </c>
      <c r="D45" s="23" t="s">
        <v>29</v>
      </c>
      <c r="E45" s="23" t="s">
        <v>5</v>
      </c>
      <c r="F45" s="9"/>
      <c r="G45" s="9"/>
      <c r="H45" s="1"/>
      <c r="I45" s="1"/>
    </row>
    <row r="46" spans="1:12" ht="15.75" x14ac:dyDescent="0.25">
      <c r="A46" s="8" t="s">
        <v>14</v>
      </c>
      <c r="B46" s="9">
        <v>2</v>
      </c>
      <c r="C46" s="9">
        <v>215</v>
      </c>
      <c r="D46" s="9">
        <v>341</v>
      </c>
      <c r="E46" s="9">
        <f>SUM(Tabla7910[[#This Row],[Homes]:[Mulleres]])</f>
        <v>556</v>
      </c>
      <c r="F46" s="9"/>
      <c r="G46" s="9"/>
      <c r="H46" s="1"/>
      <c r="I46" s="1"/>
    </row>
    <row r="47" spans="1:12" ht="15.75" x14ac:dyDescent="0.25">
      <c r="A47" s="8"/>
      <c r="B47" s="1"/>
      <c r="C47" s="9"/>
      <c r="D47" s="9"/>
      <c r="E47" s="9"/>
      <c r="F47" s="9"/>
      <c r="G47" s="9"/>
      <c r="H47" s="1"/>
      <c r="I47" s="1"/>
    </row>
    <row r="48" spans="1:12" ht="15.75" x14ac:dyDescent="0.25">
      <c r="A48" s="8"/>
      <c r="B48" s="1"/>
      <c r="C48" s="9"/>
      <c r="D48" s="9"/>
      <c r="E48" s="9"/>
      <c r="F48" s="9"/>
      <c r="G48" s="9"/>
      <c r="H48" s="1"/>
      <c r="I48" s="1"/>
    </row>
    <row r="49" spans="1:9" ht="15.75" x14ac:dyDescent="0.25">
      <c r="A49" s="21" t="s">
        <v>38</v>
      </c>
      <c r="B49" s="23" t="s">
        <v>30</v>
      </c>
      <c r="C49" s="23" t="s">
        <v>28</v>
      </c>
      <c r="D49" s="23" t="s">
        <v>29</v>
      </c>
      <c r="E49" s="23" t="s">
        <v>5</v>
      </c>
      <c r="F49" s="9"/>
      <c r="G49" s="9"/>
      <c r="H49" s="1"/>
      <c r="I49" s="1"/>
    </row>
    <row r="50" spans="1:9" ht="15.75" x14ac:dyDescent="0.25">
      <c r="A50" s="8" t="s">
        <v>14</v>
      </c>
      <c r="B50" s="9">
        <v>2</v>
      </c>
      <c r="C50" s="9">
        <v>254</v>
      </c>
      <c r="D50" s="9">
        <v>381</v>
      </c>
      <c r="E50" s="9">
        <f>SUM(Tabla791011[[#This Row],[Homes]:[Mulleres]])</f>
        <v>635</v>
      </c>
      <c r="F50" s="9"/>
      <c r="G50" s="9"/>
      <c r="H50" s="1"/>
      <c r="I50" s="1"/>
    </row>
    <row r="51" spans="1:9" ht="15.75" x14ac:dyDescent="0.25">
      <c r="A51" s="8"/>
      <c r="B51" s="1"/>
      <c r="C51" s="9"/>
      <c r="D51" s="9"/>
      <c r="E51" s="9"/>
      <c r="F51" s="9"/>
      <c r="G51" s="9"/>
      <c r="H51" s="1"/>
      <c r="I51" s="1"/>
    </row>
    <row r="52" spans="1:9" ht="15.75" x14ac:dyDescent="0.25">
      <c r="A52" s="8"/>
      <c r="B52" s="1"/>
      <c r="C52" s="9"/>
      <c r="D52" s="9"/>
      <c r="E52" s="9"/>
      <c r="F52" s="9"/>
      <c r="G52" s="9"/>
      <c r="H52" s="1"/>
      <c r="I52" s="1"/>
    </row>
    <row r="53" spans="1:9" ht="15.75" x14ac:dyDescent="0.25">
      <c r="A53" s="21" t="s">
        <v>39</v>
      </c>
      <c r="B53" s="23" t="s">
        <v>30</v>
      </c>
      <c r="C53" s="23" t="s">
        <v>28</v>
      </c>
      <c r="D53" s="23" t="s">
        <v>29</v>
      </c>
      <c r="E53" s="23" t="s">
        <v>5</v>
      </c>
      <c r="F53" s="9"/>
      <c r="G53" s="9"/>
      <c r="H53" s="1"/>
      <c r="I53" s="1"/>
    </row>
    <row r="54" spans="1:9" ht="15.75" x14ac:dyDescent="0.25">
      <c r="A54" s="8" t="s">
        <v>14</v>
      </c>
      <c r="B54" s="9">
        <v>2</v>
      </c>
      <c r="C54" s="9">
        <v>191</v>
      </c>
      <c r="D54" s="9">
        <v>305</v>
      </c>
      <c r="E54" s="9">
        <f>SUM(Tabla79101112[[#This Row],[Homes]:[Mulleres]])</f>
        <v>496</v>
      </c>
      <c r="F54" s="9"/>
      <c r="G54" s="9"/>
      <c r="H54" s="1"/>
      <c r="I54" s="1"/>
    </row>
    <row r="55" spans="1:9" ht="15.75" x14ac:dyDescent="0.25">
      <c r="A55" s="8"/>
      <c r="B55" s="1"/>
      <c r="C55" s="9"/>
      <c r="D55" s="9"/>
      <c r="E55" s="9"/>
      <c r="F55" s="9"/>
      <c r="G55" s="9"/>
      <c r="H55" s="1"/>
      <c r="I55" s="1"/>
    </row>
    <row r="56" spans="1:9" ht="15.75" x14ac:dyDescent="0.25">
      <c r="A56" s="8"/>
      <c r="B56" s="1"/>
      <c r="C56" s="9"/>
      <c r="D56" s="9"/>
      <c r="E56" s="9"/>
      <c r="F56" s="9"/>
      <c r="G56" s="9"/>
      <c r="H56" s="1"/>
      <c r="I56" s="1"/>
    </row>
    <row r="57" spans="1:9" ht="15.75" x14ac:dyDescent="0.25">
      <c r="A57" s="21" t="s">
        <v>40</v>
      </c>
      <c r="B57" s="23" t="s">
        <v>30</v>
      </c>
      <c r="C57" s="23" t="s">
        <v>28</v>
      </c>
      <c r="D57" s="23" t="s">
        <v>29</v>
      </c>
      <c r="E57" s="23" t="s">
        <v>5</v>
      </c>
      <c r="F57" s="9"/>
      <c r="G57" s="9"/>
      <c r="H57" s="1"/>
      <c r="I57" s="1"/>
    </row>
    <row r="58" spans="1:9" ht="15.75" x14ac:dyDescent="0.25">
      <c r="A58" s="8" t="s">
        <v>14</v>
      </c>
      <c r="B58" s="9">
        <v>2</v>
      </c>
      <c r="C58" s="9">
        <v>171</v>
      </c>
      <c r="D58" s="9">
        <v>284</v>
      </c>
      <c r="E58" s="9">
        <f>SUM(Tabla7910111213[[#This Row],[Homes]:[Mulleres]])</f>
        <v>455</v>
      </c>
      <c r="F58" s="9"/>
      <c r="G58" s="9"/>
      <c r="I58" s="9"/>
    </row>
    <row r="59" spans="1:9" ht="15.75" x14ac:dyDescent="0.25">
      <c r="A59" s="8"/>
      <c r="B59" s="9"/>
      <c r="C59" s="9"/>
      <c r="D59" s="9"/>
      <c r="E59" s="9"/>
      <c r="F59" s="9"/>
      <c r="G59" s="9"/>
      <c r="I59" s="9"/>
    </row>
    <row r="60" spans="1:9" ht="15.75" x14ac:dyDescent="0.25">
      <c r="A60" s="8"/>
      <c r="B60" s="9"/>
      <c r="C60" s="9"/>
      <c r="D60" s="9"/>
      <c r="E60" s="9"/>
      <c r="F60" s="9"/>
    </row>
    <row r="61" spans="1:9" ht="15.75" x14ac:dyDescent="0.25">
      <c r="A61" s="21" t="s">
        <v>41</v>
      </c>
      <c r="B61" s="23" t="s">
        <v>30</v>
      </c>
      <c r="C61" s="23" t="s">
        <v>28</v>
      </c>
      <c r="D61" s="23" t="s">
        <v>29</v>
      </c>
      <c r="E61" s="23" t="s">
        <v>5</v>
      </c>
      <c r="F61" s="9"/>
    </row>
    <row r="62" spans="1:9" ht="15.75" x14ac:dyDescent="0.25">
      <c r="A62" s="8" t="s">
        <v>14</v>
      </c>
      <c r="B62" s="9">
        <v>2</v>
      </c>
      <c r="C62" s="9">
        <v>166</v>
      </c>
      <c r="D62" s="9">
        <v>285</v>
      </c>
      <c r="E62" s="9">
        <f>SUM(Tabla791011121314[[#This Row],[Homes]:[Mulleres]])</f>
        <v>451</v>
      </c>
    </row>
    <row r="63" spans="1:9" x14ac:dyDescent="0.25">
      <c r="C63" s="7"/>
      <c r="D63" s="7"/>
      <c r="E63" s="7"/>
    </row>
    <row r="64" spans="1:9" x14ac:dyDescent="0.25">
      <c r="C64" s="7"/>
      <c r="D64" s="7"/>
      <c r="E64" s="7"/>
    </row>
    <row r="65" spans="1:5" ht="15.75" x14ac:dyDescent="0.25">
      <c r="A65" s="21" t="s">
        <v>42</v>
      </c>
      <c r="B65" s="23" t="s">
        <v>30</v>
      </c>
      <c r="C65" s="23" t="s">
        <v>28</v>
      </c>
      <c r="D65" s="23" t="s">
        <v>29</v>
      </c>
      <c r="E65" s="23" t="s">
        <v>5</v>
      </c>
    </row>
    <row r="66" spans="1:5" ht="15.75" x14ac:dyDescent="0.25">
      <c r="A66" s="8" t="s">
        <v>14</v>
      </c>
      <c r="B66" s="9">
        <v>2</v>
      </c>
      <c r="C66" s="9">
        <v>142</v>
      </c>
      <c r="D66" s="9">
        <v>237</v>
      </c>
      <c r="E66" s="9">
        <f>SUM(Tabla79101112131415[[#This Row],[Homes]:[Mulleres]])</f>
        <v>379</v>
      </c>
    </row>
  </sheetData>
  <mergeCells count="1">
    <mergeCell ref="N1:Q1"/>
  </mergeCells>
  <phoneticPr fontId="23" type="noConversion"/>
  <pageMargins left="0.7" right="0.7" top="0.75" bottom="0.75" header="0.3" footer="0.3"/>
  <pageSetup paperSize="9" orientation="landscape" r:id="rId1"/>
  <ignoredErrors>
    <ignoredError sqref="E26 E22 E30" formulaRange="1"/>
  </ignoredErrors>
  <drawing r:id="rId2"/>
  <tableParts count="15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A29F1-80BB-46DE-9F47-D8D5A9C7F929}">
  <dimension ref="A1:IT25"/>
  <sheetViews>
    <sheetView tabSelected="1" workbookViewId="0">
      <selection activeCell="H15" sqref="H15"/>
    </sheetView>
  </sheetViews>
  <sheetFormatPr baseColWidth="10" defaultRowHeight="15" customHeight="1" x14ac:dyDescent="0.2"/>
  <cols>
    <col min="1" max="1" width="35.28515625" style="16" customWidth="1"/>
    <col min="2" max="2" width="35.28515625" style="16" bestFit="1" customWidth="1"/>
    <col min="3" max="3" width="11.42578125" style="16"/>
    <col min="4" max="4" width="11.5703125" style="16" customWidth="1"/>
    <col min="5" max="6" width="11.42578125" style="16"/>
    <col min="7" max="7" width="22" style="16" bestFit="1" customWidth="1"/>
    <col min="8" max="256" width="11.42578125" style="16"/>
    <col min="257" max="257" width="47.85546875" style="16" bestFit="1" customWidth="1"/>
    <col min="258" max="258" width="35.28515625" style="16" bestFit="1" customWidth="1"/>
    <col min="259" max="262" width="11.42578125" style="16"/>
    <col min="263" max="263" width="22" style="16" bestFit="1" customWidth="1"/>
    <col min="264" max="512" width="11.42578125" style="16"/>
    <col min="513" max="513" width="47.85546875" style="16" bestFit="1" customWidth="1"/>
    <col min="514" max="514" width="35.28515625" style="16" bestFit="1" customWidth="1"/>
    <col min="515" max="518" width="11.42578125" style="16"/>
    <col min="519" max="519" width="22" style="16" bestFit="1" customWidth="1"/>
    <col min="520" max="768" width="11.42578125" style="16"/>
    <col min="769" max="769" width="47.85546875" style="16" bestFit="1" customWidth="1"/>
    <col min="770" max="770" width="35.28515625" style="16" bestFit="1" customWidth="1"/>
    <col min="771" max="774" width="11.42578125" style="16"/>
    <col min="775" max="775" width="22" style="16" bestFit="1" customWidth="1"/>
    <col min="776" max="1024" width="11.42578125" style="16"/>
    <col min="1025" max="1025" width="47.85546875" style="16" bestFit="1" customWidth="1"/>
    <col min="1026" max="1026" width="35.28515625" style="16" bestFit="1" customWidth="1"/>
    <col min="1027" max="1030" width="11.42578125" style="16"/>
    <col min="1031" max="1031" width="22" style="16" bestFit="1" customWidth="1"/>
    <col min="1032" max="1280" width="11.42578125" style="16"/>
    <col min="1281" max="1281" width="47.85546875" style="16" bestFit="1" customWidth="1"/>
    <col min="1282" max="1282" width="35.28515625" style="16" bestFit="1" customWidth="1"/>
    <col min="1283" max="1286" width="11.42578125" style="16"/>
    <col min="1287" max="1287" width="22" style="16" bestFit="1" customWidth="1"/>
    <col min="1288" max="1536" width="11.42578125" style="16"/>
    <col min="1537" max="1537" width="47.85546875" style="16" bestFit="1" customWidth="1"/>
    <col min="1538" max="1538" width="35.28515625" style="16" bestFit="1" customWidth="1"/>
    <col min="1539" max="1542" width="11.42578125" style="16"/>
    <col min="1543" max="1543" width="22" style="16" bestFit="1" customWidth="1"/>
    <col min="1544" max="1792" width="11.42578125" style="16"/>
    <col min="1793" max="1793" width="47.85546875" style="16" bestFit="1" customWidth="1"/>
    <col min="1794" max="1794" width="35.28515625" style="16" bestFit="1" customWidth="1"/>
    <col min="1795" max="1798" width="11.42578125" style="16"/>
    <col min="1799" max="1799" width="22" style="16" bestFit="1" customWidth="1"/>
    <col min="1800" max="2048" width="11.42578125" style="16"/>
    <col min="2049" max="2049" width="47.85546875" style="16" bestFit="1" customWidth="1"/>
    <col min="2050" max="2050" width="35.28515625" style="16" bestFit="1" customWidth="1"/>
    <col min="2051" max="2054" width="11.42578125" style="16"/>
    <col min="2055" max="2055" width="22" style="16" bestFit="1" customWidth="1"/>
    <col min="2056" max="2304" width="11.42578125" style="16"/>
    <col min="2305" max="2305" width="47.85546875" style="16" bestFit="1" customWidth="1"/>
    <col min="2306" max="2306" width="35.28515625" style="16" bestFit="1" customWidth="1"/>
    <col min="2307" max="2310" width="11.42578125" style="16"/>
    <col min="2311" max="2311" width="22" style="16" bestFit="1" customWidth="1"/>
    <col min="2312" max="2560" width="11.42578125" style="16"/>
    <col min="2561" max="2561" width="47.85546875" style="16" bestFit="1" customWidth="1"/>
    <col min="2562" max="2562" width="35.28515625" style="16" bestFit="1" customWidth="1"/>
    <col min="2563" max="2566" width="11.42578125" style="16"/>
    <col min="2567" max="2567" width="22" style="16" bestFit="1" customWidth="1"/>
    <col min="2568" max="2816" width="11.42578125" style="16"/>
    <col min="2817" max="2817" width="47.85546875" style="16" bestFit="1" customWidth="1"/>
    <col min="2818" max="2818" width="35.28515625" style="16" bestFit="1" customWidth="1"/>
    <col min="2819" max="2822" width="11.42578125" style="16"/>
    <col min="2823" max="2823" width="22" style="16" bestFit="1" customWidth="1"/>
    <col min="2824" max="3072" width="11.42578125" style="16"/>
    <col min="3073" max="3073" width="47.85546875" style="16" bestFit="1" customWidth="1"/>
    <col min="3074" max="3074" width="35.28515625" style="16" bestFit="1" customWidth="1"/>
    <col min="3075" max="3078" width="11.42578125" style="16"/>
    <col min="3079" max="3079" width="22" style="16" bestFit="1" customWidth="1"/>
    <col min="3080" max="3328" width="11.42578125" style="16"/>
    <col min="3329" max="3329" width="47.85546875" style="16" bestFit="1" customWidth="1"/>
    <col min="3330" max="3330" width="35.28515625" style="16" bestFit="1" customWidth="1"/>
    <col min="3331" max="3334" width="11.42578125" style="16"/>
    <col min="3335" max="3335" width="22" style="16" bestFit="1" customWidth="1"/>
    <col min="3336" max="3584" width="11.42578125" style="16"/>
    <col min="3585" max="3585" width="47.85546875" style="16" bestFit="1" customWidth="1"/>
    <col min="3586" max="3586" width="35.28515625" style="16" bestFit="1" customWidth="1"/>
    <col min="3587" max="3590" width="11.42578125" style="16"/>
    <col min="3591" max="3591" width="22" style="16" bestFit="1" customWidth="1"/>
    <col min="3592" max="3840" width="11.42578125" style="16"/>
    <col min="3841" max="3841" width="47.85546875" style="16" bestFit="1" customWidth="1"/>
    <col min="3842" max="3842" width="35.28515625" style="16" bestFit="1" customWidth="1"/>
    <col min="3843" max="3846" width="11.42578125" style="16"/>
    <col min="3847" max="3847" width="22" style="16" bestFit="1" customWidth="1"/>
    <col min="3848" max="4096" width="11.42578125" style="16"/>
    <col min="4097" max="4097" width="47.85546875" style="16" bestFit="1" customWidth="1"/>
    <col min="4098" max="4098" width="35.28515625" style="16" bestFit="1" customWidth="1"/>
    <col min="4099" max="4102" width="11.42578125" style="16"/>
    <col min="4103" max="4103" width="22" style="16" bestFit="1" customWidth="1"/>
    <col min="4104" max="4352" width="11.42578125" style="16"/>
    <col min="4353" max="4353" width="47.85546875" style="16" bestFit="1" customWidth="1"/>
    <col min="4354" max="4354" width="35.28515625" style="16" bestFit="1" customWidth="1"/>
    <col min="4355" max="4358" width="11.42578125" style="16"/>
    <col min="4359" max="4359" width="22" style="16" bestFit="1" customWidth="1"/>
    <col min="4360" max="4608" width="11.42578125" style="16"/>
    <col min="4609" max="4609" width="47.85546875" style="16" bestFit="1" customWidth="1"/>
    <col min="4610" max="4610" width="35.28515625" style="16" bestFit="1" customWidth="1"/>
    <col min="4611" max="4614" width="11.42578125" style="16"/>
    <col min="4615" max="4615" width="22" style="16" bestFit="1" customWidth="1"/>
    <col min="4616" max="4864" width="11.42578125" style="16"/>
    <col min="4865" max="4865" width="47.85546875" style="16" bestFit="1" customWidth="1"/>
    <col min="4866" max="4866" width="35.28515625" style="16" bestFit="1" customWidth="1"/>
    <col min="4867" max="4870" width="11.42578125" style="16"/>
    <col min="4871" max="4871" width="22" style="16" bestFit="1" customWidth="1"/>
    <col min="4872" max="5120" width="11.42578125" style="16"/>
    <col min="5121" max="5121" width="47.85546875" style="16" bestFit="1" customWidth="1"/>
    <col min="5122" max="5122" width="35.28515625" style="16" bestFit="1" customWidth="1"/>
    <col min="5123" max="5126" width="11.42578125" style="16"/>
    <col min="5127" max="5127" width="22" style="16" bestFit="1" customWidth="1"/>
    <col min="5128" max="5376" width="11.42578125" style="16"/>
    <col min="5377" max="5377" width="47.85546875" style="16" bestFit="1" customWidth="1"/>
    <col min="5378" max="5378" width="35.28515625" style="16" bestFit="1" customWidth="1"/>
    <col min="5379" max="5382" width="11.42578125" style="16"/>
    <col min="5383" max="5383" width="22" style="16" bestFit="1" customWidth="1"/>
    <col min="5384" max="5632" width="11.42578125" style="16"/>
    <col min="5633" max="5633" width="47.85546875" style="16" bestFit="1" customWidth="1"/>
    <col min="5634" max="5634" width="35.28515625" style="16" bestFit="1" customWidth="1"/>
    <col min="5635" max="5638" width="11.42578125" style="16"/>
    <col min="5639" max="5639" width="22" style="16" bestFit="1" customWidth="1"/>
    <col min="5640" max="5888" width="11.42578125" style="16"/>
    <col min="5889" max="5889" width="47.85546875" style="16" bestFit="1" customWidth="1"/>
    <col min="5890" max="5890" width="35.28515625" style="16" bestFit="1" customWidth="1"/>
    <col min="5891" max="5894" width="11.42578125" style="16"/>
    <col min="5895" max="5895" width="22" style="16" bestFit="1" customWidth="1"/>
    <col min="5896" max="6144" width="11.42578125" style="16"/>
    <col min="6145" max="6145" width="47.85546875" style="16" bestFit="1" customWidth="1"/>
    <col min="6146" max="6146" width="35.28515625" style="16" bestFit="1" customWidth="1"/>
    <col min="6147" max="6150" width="11.42578125" style="16"/>
    <col min="6151" max="6151" width="22" style="16" bestFit="1" customWidth="1"/>
    <col min="6152" max="6400" width="11.42578125" style="16"/>
    <col min="6401" max="6401" width="47.85546875" style="16" bestFit="1" customWidth="1"/>
    <col min="6402" max="6402" width="35.28515625" style="16" bestFit="1" customWidth="1"/>
    <col min="6403" max="6406" width="11.42578125" style="16"/>
    <col min="6407" max="6407" width="22" style="16" bestFit="1" customWidth="1"/>
    <col min="6408" max="6656" width="11.42578125" style="16"/>
    <col min="6657" max="6657" width="47.85546875" style="16" bestFit="1" customWidth="1"/>
    <col min="6658" max="6658" width="35.28515625" style="16" bestFit="1" customWidth="1"/>
    <col min="6659" max="6662" width="11.42578125" style="16"/>
    <col min="6663" max="6663" width="22" style="16" bestFit="1" customWidth="1"/>
    <col min="6664" max="6912" width="11.42578125" style="16"/>
    <col min="6913" max="6913" width="47.85546875" style="16" bestFit="1" customWidth="1"/>
    <col min="6914" max="6914" width="35.28515625" style="16" bestFit="1" customWidth="1"/>
    <col min="6915" max="6918" width="11.42578125" style="16"/>
    <col min="6919" max="6919" width="22" style="16" bestFit="1" customWidth="1"/>
    <col min="6920" max="7168" width="11.42578125" style="16"/>
    <col min="7169" max="7169" width="47.85546875" style="16" bestFit="1" customWidth="1"/>
    <col min="7170" max="7170" width="35.28515625" style="16" bestFit="1" customWidth="1"/>
    <col min="7171" max="7174" width="11.42578125" style="16"/>
    <col min="7175" max="7175" width="22" style="16" bestFit="1" customWidth="1"/>
    <col min="7176" max="7424" width="11.42578125" style="16"/>
    <col min="7425" max="7425" width="47.85546875" style="16" bestFit="1" customWidth="1"/>
    <col min="7426" max="7426" width="35.28515625" style="16" bestFit="1" customWidth="1"/>
    <col min="7427" max="7430" width="11.42578125" style="16"/>
    <col min="7431" max="7431" width="22" style="16" bestFit="1" customWidth="1"/>
    <col min="7432" max="7680" width="11.42578125" style="16"/>
    <col min="7681" max="7681" width="47.85546875" style="16" bestFit="1" customWidth="1"/>
    <col min="7682" max="7682" width="35.28515625" style="16" bestFit="1" customWidth="1"/>
    <col min="7683" max="7686" width="11.42578125" style="16"/>
    <col min="7687" max="7687" width="22" style="16" bestFit="1" customWidth="1"/>
    <col min="7688" max="7936" width="11.42578125" style="16"/>
    <col min="7937" max="7937" width="47.85546875" style="16" bestFit="1" customWidth="1"/>
    <col min="7938" max="7938" width="35.28515625" style="16" bestFit="1" customWidth="1"/>
    <col min="7939" max="7942" width="11.42578125" style="16"/>
    <col min="7943" max="7943" width="22" style="16" bestFit="1" customWidth="1"/>
    <col min="7944" max="8192" width="11.42578125" style="16"/>
    <col min="8193" max="8193" width="47.85546875" style="16" bestFit="1" customWidth="1"/>
    <col min="8194" max="8194" width="35.28515625" style="16" bestFit="1" customWidth="1"/>
    <col min="8195" max="8198" width="11.42578125" style="16"/>
    <col min="8199" max="8199" width="22" style="16" bestFit="1" customWidth="1"/>
    <col min="8200" max="8448" width="11.42578125" style="16"/>
    <col min="8449" max="8449" width="47.85546875" style="16" bestFit="1" customWidth="1"/>
    <col min="8450" max="8450" width="35.28515625" style="16" bestFit="1" customWidth="1"/>
    <col min="8451" max="8454" width="11.42578125" style="16"/>
    <col min="8455" max="8455" width="22" style="16" bestFit="1" customWidth="1"/>
    <col min="8456" max="8704" width="11.42578125" style="16"/>
    <col min="8705" max="8705" width="47.85546875" style="16" bestFit="1" customWidth="1"/>
    <col min="8706" max="8706" width="35.28515625" style="16" bestFit="1" customWidth="1"/>
    <col min="8707" max="8710" width="11.42578125" style="16"/>
    <col min="8711" max="8711" width="22" style="16" bestFit="1" customWidth="1"/>
    <col min="8712" max="8960" width="11.42578125" style="16"/>
    <col min="8961" max="8961" width="47.85546875" style="16" bestFit="1" customWidth="1"/>
    <col min="8962" max="8962" width="35.28515625" style="16" bestFit="1" customWidth="1"/>
    <col min="8963" max="8966" width="11.42578125" style="16"/>
    <col min="8967" max="8967" width="22" style="16" bestFit="1" customWidth="1"/>
    <col min="8968" max="9216" width="11.42578125" style="16"/>
    <col min="9217" max="9217" width="47.85546875" style="16" bestFit="1" customWidth="1"/>
    <col min="9218" max="9218" width="35.28515625" style="16" bestFit="1" customWidth="1"/>
    <col min="9219" max="9222" width="11.42578125" style="16"/>
    <col min="9223" max="9223" width="22" style="16" bestFit="1" customWidth="1"/>
    <col min="9224" max="9472" width="11.42578125" style="16"/>
    <col min="9473" max="9473" width="47.85546875" style="16" bestFit="1" customWidth="1"/>
    <col min="9474" max="9474" width="35.28515625" style="16" bestFit="1" customWidth="1"/>
    <col min="9475" max="9478" width="11.42578125" style="16"/>
    <col min="9479" max="9479" width="22" style="16" bestFit="1" customWidth="1"/>
    <col min="9480" max="9728" width="11.42578125" style="16"/>
    <col min="9729" max="9729" width="47.85546875" style="16" bestFit="1" customWidth="1"/>
    <col min="9730" max="9730" width="35.28515625" style="16" bestFit="1" customWidth="1"/>
    <col min="9731" max="9734" width="11.42578125" style="16"/>
    <col min="9735" max="9735" width="22" style="16" bestFit="1" customWidth="1"/>
    <col min="9736" max="9984" width="11.42578125" style="16"/>
    <col min="9985" max="9985" width="47.85546875" style="16" bestFit="1" customWidth="1"/>
    <col min="9986" max="9986" width="35.28515625" style="16" bestFit="1" customWidth="1"/>
    <col min="9987" max="9990" width="11.42578125" style="16"/>
    <col min="9991" max="9991" width="22" style="16" bestFit="1" customWidth="1"/>
    <col min="9992" max="10240" width="11.42578125" style="16"/>
    <col min="10241" max="10241" width="47.85546875" style="16" bestFit="1" customWidth="1"/>
    <col min="10242" max="10242" width="35.28515625" style="16" bestFit="1" customWidth="1"/>
    <col min="10243" max="10246" width="11.42578125" style="16"/>
    <col min="10247" max="10247" width="22" style="16" bestFit="1" customWidth="1"/>
    <col min="10248" max="10496" width="11.42578125" style="16"/>
    <col min="10497" max="10497" width="47.85546875" style="16" bestFit="1" customWidth="1"/>
    <col min="10498" max="10498" width="35.28515625" style="16" bestFit="1" customWidth="1"/>
    <col min="10499" max="10502" width="11.42578125" style="16"/>
    <col min="10503" max="10503" width="22" style="16" bestFit="1" customWidth="1"/>
    <col min="10504" max="10752" width="11.42578125" style="16"/>
    <col min="10753" max="10753" width="47.85546875" style="16" bestFit="1" customWidth="1"/>
    <col min="10754" max="10754" width="35.28515625" style="16" bestFit="1" customWidth="1"/>
    <col min="10755" max="10758" width="11.42578125" style="16"/>
    <col min="10759" max="10759" width="22" style="16" bestFit="1" customWidth="1"/>
    <col min="10760" max="11008" width="11.42578125" style="16"/>
    <col min="11009" max="11009" width="47.85546875" style="16" bestFit="1" customWidth="1"/>
    <col min="11010" max="11010" width="35.28515625" style="16" bestFit="1" customWidth="1"/>
    <col min="11011" max="11014" width="11.42578125" style="16"/>
    <col min="11015" max="11015" width="22" style="16" bestFit="1" customWidth="1"/>
    <col min="11016" max="11264" width="11.42578125" style="16"/>
    <col min="11265" max="11265" width="47.85546875" style="16" bestFit="1" customWidth="1"/>
    <col min="11266" max="11266" width="35.28515625" style="16" bestFit="1" customWidth="1"/>
    <col min="11267" max="11270" width="11.42578125" style="16"/>
    <col min="11271" max="11271" width="22" style="16" bestFit="1" customWidth="1"/>
    <col min="11272" max="11520" width="11.42578125" style="16"/>
    <col min="11521" max="11521" width="47.85546875" style="16" bestFit="1" customWidth="1"/>
    <col min="11522" max="11522" width="35.28515625" style="16" bestFit="1" customWidth="1"/>
    <col min="11523" max="11526" width="11.42578125" style="16"/>
    <col min="11527" max="11527" width="22" style="16" bestFit="1" customWidth="1"/>
    <col min="11528" max="11776" width="11.42578125" style="16"/>
    <col min="11777" max="11777" width="47.85546875" style="16" bestFit="1" customWidth="1"/>
    <col min="11778" max="11778" width="35.28515625" style="16" bestFit="1" customWidth="1"/>
    <col min="11779" max="11782" width="11.42578125" style="16"/>
    <col min="11783" max="11783" width="22" style="16" bestFit="1" customWidth="1"/>
    <col min="11784" max="12032" width="11.42578125" style="16"/>
    <col min="12033" max="12033" width="47.85546875" style="16" bestFit="1" customWidth="1"/>
    <col min="12034" max="12034" width="35.28515625" style="16" bestFit="1" customWidth="1"/>
    <col min="12035" max="12038" width="11.42578125" style="16"/>
    <col min="12039" max="12039" width="22" style="16" bestFit="1" customWidth="1"/>
    <col min="12040" max="12288" width="11.42578125" style="16"/>
    <col min="12289" max="12289" width="47.85546875" style="16" bestFit="1" customWidth="1"/>
    <col min="12290" max="12290" width="35.28515625" style="16" bestFit="1" customWidth="1"/>
    <col min="12291" max="12294" width="11.42578125" style="16"/>
    <col min="12295" max="12295" width="22" style="16" bestFit="1" customWidth="1"/>
    <col min="12296" max="12544" width="11.42578125" style="16"/>
    <col min="12545" max="12545" width="47.85546875" style="16" bestFit="1" customWidth="1"/>
    <col min="12546" max="12546" width="35.28515625" style="16" bestFit="1" customWidth="1"/>
    <col min="12547" max="12550" width="11.42578125" style="16"/>
    <col min="12551" max="12551" width="22" style="16" bestFit="1" customWidth="1"/>
    <col min="12552" max="12800" width="11.42578125" style="16"/>
    <col min="12801" max="12801" width="47.85546875" style="16" bestFit="1" customWidth="1"/>
    <col min="12802" max="12802" width="35.28515625" style="16" bestFit="1" customWidth="1"/>
    <col min="12803" max="12806" width="11.42578125" style="16"/>
    <col min="12807" max="12807" width="22" style="16" bestFit="1" customWidth="1"/>
    <col min="12808" max="13056" width="11.42578125" style="16"/>
    <col min="13057" max="13057" width="47.85546875" style="16" bestFit="1" customWidth="1"/>
    <col min="13058" max="13058" width="35.28515625" style="16" bestFit="1" customWidth="1"/>
    <col min="13059" max="13062" width="11.42578125" style="16"/>
    <col min="13063" max="13063" width="22" style="16" bestFit="1" customWidth="1"/>
    <col min="13064" max="13312" width="11.42578125" style="16"/>
    <col min="13313" max="13313" width="47.85546875" style="16" bestFit="1" customWidth="1"/>
    <col min="13314" max="13314" width="35.28515625" style="16" bestFit="1" customWidth="1"/>
    <col min="13315" max="13318" width="11.42578125" style="16"/>
    <col min="13319" max="13319" width="22" style="16" bestFit="1" customWidth="1"/>
    <col min="13320" max="13568" width="11.42578125" style="16"/>
    <col min="13569" max="13569" width="47.85546875" style="16" bestFit="1" customWidth="1"/>
    <col min="13570" max="13570" width="35.28515625" style="16" bestFit="1" customWidth="1"/>
    <col min="13571" max="13574" width="11.42578125" style="16"/>
    <col min="13575" max="13575" width="22" style="16" bestFit="1" customWidth="1"/>
    <col min="13576" max="13824" width="11.42578125" style="16"/>
    <col min="13825" max="13825" width="47.85546875" style="16" bestFit="1" customWidth="1"/>
    <col min="13826" max="13826" width="35.28515625" style="16" bestFit="1" customWidth="1"/>
    <col min="13827" max="13830" width="11.42578125" style="16"/>
    <col min="13831" max="13831" width="22" style="16" bestFit="1" customWidth="1"/>
    <col min="13832" max="14080" width="11.42578125" style="16"/>
    <col min="14081" max="14081" width="47.85546875" style="16" bestFit="1" customWidth="1"/>
    <col min="14082" max="14082" width="35.28515625" style="16" bestFit="1" customWidth="1"/>
    <col min="14083" max="14086" width="11.42578125" style="16"/>
    <col min="14087" max="14087" width="22" style="16" bestFit="1" customWidth="1"/>
    <col min="14088" max="14336" width="11.42578125" style="16"/>
    <col min="14337" max="14337" width="47.85546875" style="16" bestFit="1" customWidth="1"/>
    <col min="14338" max="14338" width="35.28515625" style="16" bestFit="1" customWidth="1"/>
    <col min="14339" max="14342" width="11.42578125" style="16"/>
    <col min="14343" max="14343" width="22" style="16" bestFit="1" customWidth="1"/>
    <col min="14344" max="14592" width="11.42578125" style="16"/>
    <col min="14593" max="14593" width="47.85546875" style="16" bestFit="1" customWidth="1"/>
    <col min="14594" max="14594" width="35.28515625" style="16" bestFit="1" customWidth="1"/>
    <col min="14595" max="14598" width="11.42578125" style="16"/>
    <col min="14599" max="14599" width="22" style="16" bestFit="1" customWidth="1"/>
    <col min="14600" max="14848" width="11.42578125" style="16"/>
    <col min="14849" max="14849" width="47.85546875" style="16" bestFit="1" customWidth="1"/>
    <col min="14850" max="14850" width="35.28515625" style="16" bestFit="1" customWidth="1"/>
    <col min="14851" max="14854" width="11.42578125" style="16"/>
    <col min="14855" max="14855" width="22" style="16" bestFit="1" customWidth="1"/>
    <col min="14856" max="15104" width="11.42578125" style="16"/>
    <col min="15105" max="15105" width="47.85546875" style="16" bestFit="1" customWidth="1"/>
    <col min="15106" max="15106" width="35.28515625" style="16" bestFit="1" customWidth="1"/>
    <col min="15107" max="15110" width="11.42578125" style="16"/>
    <col min="15111" max="15111" width="22" style="16" bestFit="1" customWidth="1"/>
    <col min="15112" max="15360" width="11.42578125" style="16"/>
    <col min="15361" max="15361" width="47.85546875" style="16" bestFit="1" customWidth="1"/>
    <col min="15362" max="15362" width="35.28515625" style="16" bestFit="1" customWidth="1"/>
    <col min="15363" max="15366" width="11.42578125" style="16"/>
    <col min="15367" max="15367" width="22" style="16" bestFit="1" customWidth="1"/>
    <col min="15368" max="15616" width="11.42578125" style="16"/>
    <col min="15617" max="15617" width="47.85546875" style="16" bestFit="1" customWidth="1"/>
    <col min="15618" max="15618" width="35.28515625" style="16" bestFit="1" customWidth="1"/>
    <col min="15619" max="15622" width="11.42578125" style="16"/>
    <col min="15623" max="15623" width="22" style="16" bestFit="1" customWidth="1"/>
    <col min="15624" max="15872" width="11.42578125" style="16"/>
    <col min="15873" max="15873" width="47.85546875" style="16" bestFit="1" customWidth="1"/>
    <col min="15874" max="15874" width="35.28515625" style="16" bestFit="1" customWidth="1"/>
    <col min="15875" max="15878" width="11.42578125" style="16"/>
    <col min="15879" max="15879" width="22" style="16" bestFit="1" customWidth="1"/>
    <col min="15880" max="16128" width="11.42578125" style="16"/>
    <col min="16129" max="16129" width="47.85546875" style="16" bestFit="1" customWidth="1"/>
    <col min="16130" max="16130" width="35.28515625" style="16" bestFit="1" customWidth="1"/>
    <col min="16131" max="16134" width="11.42578125" style="16"/>
    <col min="16135" max="16135" width="22" style="16" bestFit="1" customWidth="1"/>
    <col min="16136" max="16384" width="11.42578125" style="16"/>
  </cols>
  <sheetData>
    <row r="1" spans="1:254" s="12" customFormat="1" ht="55.5" customHeight="1" thickBot="1" x14ac:dyDescent="0.3">
      <c r="A1" s="10"/>
      <c r="B1" s="11"/>
      <c r="C1" s="11"/>
      <c r="D1" s="11"/>
      <c r="E1" s="11"/>
      <c r="F1" s="11"/>
      <c r="G1" s="36" t="s">
        <v>9</v>
      </c>
      <c r="H1" s="36"/>
      <c r="I1" s="36"/>
      <c r="J1" s="36"/>
    </row>
    <row r="2" spans="1:254" s="12" customFormat="1" ht="15" customHeight="1" x14ac:dyDescent="0.25"/>
    <row r="3" spans="1:254" s="12" customFormat="1" ht="15" customHeight="1" x14ac:dyDescent="0.25">
      <c r="A3" s="13" t="s">
        <v>48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</row>
    <row r="4" spans="1:254" s="12" customFormat="1" ht="15" customHeight="1" x14ac:dyDescent="0.25">
      <c r="A4" s="14" t="s">
        <v>15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spans="1:254" s="12" customFormat="1" ht="15" customHeight="1" x14ac:dyDescent="0.25">
      <c r="A5" s="15" t="s">
        <v>50</v>
      </c>
    </row>
    <row r="9" spans="1:254" ht="15" customHeight="1" x14ac:dyDescent="0.25">
      <c r="A9" s="30"/>
      <c r="B9" s="12"/>
      <c r="C9" s="12"/>
      <c r="D9" s="12"/>
      <c r="E9" s="12"/>
      <c r="G9" s="13"/>
      <c r="H9" s="12"/>
      <c r="I9" s="12"/>
      <c r="J9" s="12"/>
    </row>
    <row r="10" spans="1:254" ht="15" customHeight="1" x14ac:dyDescent="0.25">
      <c r="A10" s="32" t="s">
        <v>44</v>
      </c>
      <c r="B10" s="32" t="s">
        <v>28</v>
      </c>
      <c r="C10" s="32" t="s">
        <v>29</v>
      </c>
      <c r="D10" s="32" t="s">
        <v>47</v>
      </c>
      <c r="E10" s="32" t="s">
        <v>5</v>
      </c>
      <c r="G10" s="27" t="s">
        <v>43</v>
      </c>
      <c r="H10" s="29" t="s">
        <v>28</v>
      </c>
      <c r="I10" s="29" t="s">
        <v>29</v>
      </c>
      <c r="J10" s="29" t="s">
        <v>47</v>
      </c>
      <c r="K10" s="27" t="s">
        <v>5</v>
      </c>
    </row>
    <row r="11" spans="1:254" ht="15" customHeight="1" x14ac:dyDescent="0.25">
      <c r="A11" s="33" t="s">
        <v>22</v>
      </c>
      <c r="B11" s="33">
        <v>181</v>
      </c>
      <c r="C11" s="33">
        <v>314</v>
      </c>
      <c r="D11" s="33">
        <v>4</v>
      </c>
      <c r="E11" s="33">
        <f>SUM(Tabla16[[#This Row],[Homes]:[Sen asignar]])</f>
        <v>499</v>
      </c>
      <c r="G11" s="12" t="s">
        <v>16</v>
      </c>
      <c r="H11" s="12">
        <v>42</v>
      </c>
      <c r="I11" s="12">
        <v>85</v>
      </c>
      <c r="J11" s="12">
        <v>1</v>
      </c>
      <c r="K11" s="12">
        <f>SUM(Tabla15[[#This Row],[Homes]:[Sen asignar]])</f>
        <v>128</v>
      </c>
    </row>
    <row r="12" spans="1:254" ht="15" customHeight="1" x14ac:dyDescent="0.25">
      <c r="A12" s="33" t="s">
        <v>6</v>
      </c>
      <c r="B12" s="33">
        <v>26</v>
      </c>
      <c r="C12" s="33">
        <v>32</v>
      </c>
      <c r="D12" s="33"/>
      <c r="E12" s="33">
        <f>SUM(Tabla16[[#This Row],[Homes]:[Sen asignar]])</f>
        <v>58</v>
      </c>
      <c r="G12" s="12" t="s">
        <v>17</v>
      </c>
      <c r="H12" s="12">
        <v>129</v>
      </c>
      <c r="I12" s="12">
        <v>223</v>
      </c>
      <c r="J12" s="12">
        <v>3</v>
      </c>
      <c r="K12" s="12">
        <f>SUM(Tabla15[[#This Row],[Homes]:[Sen asignar]])</f>
        <v>355</v>
      </c>
    </row>
    <row r="13" spans="1:254" ht="15" customHeight="1" x14ac:dyDescent="0.25">
      <c r="A13" s="33" t="s">
        <v>5</v>
      </c>
      <c r="B13" s="33">
        <f>SUBTOTAL(109,B11:B12)</f>
        <v>207</v>
      </c>
      <c r="C13" s="33">
        <f>SUBTOTAL(109,C11:C12)</f>
        <v>346</v>
      </c>
      <c r="D13" s="33">
        <f>SUBTOTAL(109,D11:D12)</f>
        <v>4</v>
      </c>
      <c r="E13" s="33">
        <f>SUM(Tabla16[[#This Row],[Homes]:[Sen asignar]])</f>
        <v>557</v>
      </c>
      <c r="G13" s="12" t="s">
        <v>18</v>
      </c>
      <c r="H13" s="12">
        <v>34</v>
      </c>
      <c r="I13" s="12">
        <v>38</v>
      </c>
      <c r="J13" s="12"/>
      <c r="K13" s="12">
        <f>SUM(Tabla15[[#This Row],[Homes]:[Sen asignar]])</f>
        <v>72</v>
      </c>
    </row>
    <row r="14" spans="1:254" ht="15" customHeight="1" x14ac:dyDescent="0.25">
      <c r="A14" s="31"/>
      <c r="B14" s="31"/>
      <c r="C14" s="31"/>
      <c r="D14" s="31"/>
      <c r="E14" s="31"/>
      <c r="G14" s="12" t="s">
        <v>19</v>
      </c>
      <c r="H14" s="12">
        <v>2</v>
      </c>
      <c r="I14" s="12"/>
      <c r="J14" s="12"/>
      <c r="K14" s="12">
        <f>SUM(Tabla15[[#This Row],[Homes]:[Sen asignar]])</f>
        <v>2</v>
      </c>
    </row>
    <row r="15" spans="1:254" ht="15" customHeight="1" x14ac:dyDescent="0.25">
      <c r="G15" s="28" t="s">
        <v>5</v>
      </c>
      <c r="H15" s="14">
        <f>SUBTOTAL(109,H11:H14)</f>
        <v>207</v>
      </c>
      <c r="I15" s="14">
        <f>SUBTOTAL(109,I11:I14)</f>
        <v>346</v>
      </c>
      <c r="J15" s="12">
        <f>SUM(J11:J14)</f>
        <v>4</v>
      </c>
      <c r="K15" s="12">
        <f>SUM(Tabla15[[#This Row],[Homes]:[Sen asignar]])</f>
        <v>557</v>
      </c>
    </row>
    <row r="17" spans="1:6" ht="15" customHeight="1" x14ac:dyDescent="0.25">
      <c r="A17" s="13"/>
      <c r="B17" s="12"/>
      <c r="C17" s="12"/>
      <c r="D17" s="12"/>
      <c r="E17" s="12"/>
    </row>
    <row r="18" spans="1:6" ht="15" customHeight="1" x14ac:dyDescent="0.25">
      <c r="A18" s="27" t="s">
        <v>20</v>
      </c>
      <c r="B18" s="27" t="s">
        <v>44</v>
      </c>
      <c r="C18" s="27" t="s">
        <v>28</v>
      </c>
      <c r="D18" s="27" t="s">
        <v>29</v>
      </c>
      <c r="E18" s="27" t="s">
        <v>47</v>
      </c>
      <c r="F18" s="27" t="s">
        <v>5</v>
      </c>
    </row>
    <row r="19" spans="1:6" ht="15" customHeight="1" x14ac:dyDescent="0.25">
      <c r="A19" s="34" t="s">
        <v>23</v>
      </c>
      <c r="B19" s="12" t="s">
        <v>22</v>
      </c>
      <c r="C19" s="34">
        <v>48</v>
      </c>
      <c r="D19" s="34">
        <v>74</v>
      </c>
      <c r="E19" s="34">
        <v>2</v>
      </c>
      <c r="F19" s="34">
        <f>SUM(Tabla17[[#This Row],[Homes]:[Sen asignar]])</f>
        <v>124</v>
      </c>
    </row>
    <row r="20" spans="1:6" ht="15" customHeight="1" x14ac:dyDescent="0.25">
      <c r="A20" s="34" t="s">
        <v>23</v>
      </c>
      <c r="B20" s="34" t="s">
        <v>6</v>
      </c>
      <c r="C20" s="34">
        <v>9</v>
      </c>
      <c r="D20" s="34">
        <v>7</v>
      </c>
      <c r="E20" s="34"/>
      <c r="F20" s="34">
        <f>SUM(Tabla17[[#This Row],[Homes]:[Sen asignar]])</f>
        <v>16</v>
      </c>
    </row>
    <row r="21" spans="1:6" ht="15" customHeight="1" x14ac:dyDescent="0.25">
      <c r="A21" s="34" t="s">
        <v>24</v>
      </c>
      <c r="B21" s="12" t="s">
        <v>22</v>
      </c>
      <c r="C21" s="34">
        <v>37</v>
      </c>
      <c r="D21" s="34">
        <v>81</v>
      </c>
      <c r="E21" s="34"/>
      <c r="F21" s="34">
        <f>SUM(Tabla17[[#This Row],[Homes]:[Sen asignar]])</f>
        <v>118</v>
      </c>
    </row>
    <row r="22" spans="1:6" ht="15" customHeight="1" x14ac:dyDescent="0.25">
      <c r="A22" s="34" t="s">
        <v>24</v>
      </c>
      <c r="B22" s="34" t="s">
        <v>6</v>
      </c>
      <c r="C22" s="34">
        <v>7</v>
      </c>
      <c r="D22" s="34">
        <v>13</v>
      </c>
      <c r="E22" s="34"/>
      <c r="F22" s="34">
        <f>SUM(Tabla17[[#This Row],[Homes]:[Sen asignar]])</f>
        <v>20</v>
      </c>
    </row>
    <row r="23" spans="1:6" ht="15" customHeight="1" x14ac:dyDescent="0.25">
      <c r="A23" s="34" t="s">
        <v>25</v>
      </c>
      <c r="B23" s="12" t="s">
        <v>22</v>
      </c>
      <c r="C23" s="34">
        <v>96</v>
      </c>
      <c r="D23" s="34">
        <v>159</v>
      </c>
      <c r="E23" s="34">
        <v>2</v>
      </c>
      <c r="F23" s="34">
        <f>SUM(Tabla17[[#This Row],[Homes]:[Sen asignar]])</f>
        <v>257</v>
      </c>
    </row>
    <row r="24" spans="1:6" ht="15" customHeight="1" x14ac:dyDescent="0.25">
      <c r="A24" s="34" t="s">
        <v>25</v>
      </c>
      <c r="B24" s="34" t="s">
        <v>6</v>
      </c>
      <c r="C24" s="34">
        <v>10</v>
      </c>
      <c r="D24" s="34">
        <v>12</v>
      </c>
      <c r="E24" s="34"/>
      <c r="F24" s="34">
        <f>SUM(Tabla17[[#This Row],[Homes]:[Sen asignar]])</f>
        <v>22</v>
      </c>
    </row>
    <row r="25" spans="1:6" ht="15" customHeight="1" x14ac:dyDescent="0.25">
      <c r="A25" s="12" t="s">
        <v>5</v>
      </c>
      <c r="B25" s="26"/>
      <c r="C25" s="14">
        <f>SUM(C19:C24)</f>
        <v>207</v>
      </c>
      <c r="D25" s="14">
        <f>SUM(D19:D24)</f>
        <v>346</v>
      </c>
      <c r="E25" s="14">
        <f>SUM(E19:E24)</f>
        <v>4</v>
      </c>
      <c r="F25" s="34">
        <f>SUM(Tabla17[[#This Row],[Homes]:[Sen asignar]])</f>
        <v>557</v>
      </c>
    </row>
  </sheetData>
  <mergeCells count="1">
    <mergeCell ref="G1:J1"/>
  </mergeCells>
  <pageMargins left="0.7" right="0.7" top="0.75" bottom="0.75" header="0.3" footer="0.3"/>
  <pageSetup paperSize="9" orientation="portrait" r:id="rId1"/>
  <ignoredErrors>
    <ignoredError sqref="J15 J11:J12" calculatedColumn="1"/>
  </ignoredError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 maiores</vt:lpstr>
      <vt:lpstr>2024_2025_Datos desagregados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Mónica Zas Varela</cp:lastModifiedBy>
  <dcterms:created xsi:type="dcterms:W3CDTF">2016-04-18T11:29:25Z</dcterms:created>
  <dcterms:modified xsi:type="dcterms:W3CDTF">2025-09-16T09:04:00Z</dcterms:modified>
</cp:coreProperties>
</file>