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8_{E86ADADD-DD62-462E-8550-EB31F2A18AC5}" xr6:coauthVersionLast="47" xr6:coauthVersionMax="47" xr10:uidLastSave="{00000000-0000-0000-0000-000000000000}"/>
  <bookViews>
    <workbookView xWindow="-120" yWindow="-120" windowWidth="29040" windowHeight="15720" xr2:uid="{0F1B861C-D102-42B2-8C86-4B9BEB95C094}"/>
  </bookViews>
  <sheets>
    <sheet name="2023_INDICADORES" sheetId="1" r:id="rId1"/>
  </sheets>
  <externalReferences>
    <externalReference r:id="rId2"/>
  </externalReference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D55" i="1"/>
  <c r="C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H35" i="1"/>
  <c r="G35" i="1"/>
  <c r="F35" i="1"/>
  <c r="E35" i="1"/>
  <c r="D35" i="1"/>
  <c r="C35" i="1"/>
  <c r="B35" i="1"/>
  <c r="H34" i="1"/>
  <c r="H33" i="1"/>
  <c r="H32" i="1"/>
  <c r="H31" i="1"/>
  <c r="Q26" i="1"/>
  <c r="P26" i="1"/>
  <c r="O26" i="1"/>
  <c r="M26" i="1"/>
  <c r="L26" i="1"/>
  <c r="N26" i="1" s="1"/>
  <c r="R26" i="1" s="1"/>
  <c r="J26" i="1"/>
  <c r="K26" i="1" s="1"/>
  <c r="I26" i="1"/>
  <c r="E26" i="1"/>
  <c r="D26" i="1"/>
  <c r="C26" i="1"/>
  <c r="R25" i="1"/>
  <c r="N25" i="1"/>
  <c r="K25" i="1"/>
  <c r="E25" i="1"/>
  <c r="R24" i="1"/>
  <c r="N24" i="1"/>
  <c r="K24" i="1"/>
  <c r="E24" i="1"/>
  <c r="P17" i="1"/>
  <c r="O17" i="1"/>
  <c r="N17" i="1"/>
  <c r="M17" i="1"/>
  <c r="L17" i="1"/>
  <c r="K17" i="1"/>
  <c r="J17" i="1"/>
  <c r="D17" i="1"/>
  <c r="E17" i="1" s="1"/>
  <c r="C17" i="1"/>
  <c r="P16" i="1"/>
  <c r="L16" i="1"/>
  <c r="E16" i="1"/>
  <c r="P15" i="1"/>
  <c r="L15" i="1"/>
  <c r="E15" i="1"/>
  <c r="P14" i="1"/>
  <c r="L14" i="1"/>
  <c r="E14" i="1"/>
  <c r="P13" i="1"/>
  <c r="L13" i="1"/>
  <c r="E13" i="1"/>
  <c r="P12" i="1"/>
  <c r="L12" i="1"/>
  <c r="E12" i="1"/>
</calcChain>
</file>

<file path=xl/sharedStrings.xml><?xml version="1.0" encoding="utf-8"?>
<sst xmlns="http://schemas.openxmlformats.org/spreadsheetml/2006/main" count="120" uniqueCount="58">
  <si>
    <t>Unidade de Análises e Programas</t>
  </si>
  <si>
    <t>Minusvalías, xubilacións e outras situacións administrativas</t>
  </si>
  <si>
    <t>Ano 2023</t>
  </si>
  <si>
    <t>Fonte: PeopleNet</t>
  </si>
  <si>
    <t>Data de publicación: marzo 2023</t>
  </si>
  <si>
    <t>MINUSVALÍAS</t>
  </si>
  <si>
    <t>HOMES</t>
  </si>
  <si>
    <t>MULLERES</t>
  </si>
  <si>
    <t>Tipo de persoal</t>
  </si>
  <si>
    <t>Tipo_relación</t>
  </si>
  <si>
    <t>Homes</t>
  </si>
  <si>
    <t>Mulleres</t>
  </si>
  <si>
    <t>Total</t>
  </si>
  <si>
    <t>Grao de minusvalía</t>
  </si>
  <si>
    <t>Entre o 33% e o 65%</t>
  </si>
  <si>
    <t>Igual ou superior ao 65%</t>
  </si>
  <si>
    <t>Total Homes</t>
  </si>
  <si>
    <t>Entre o 33% e o 65%2</t>
  </si>
  <si>
    <t>Igual ou superior ao 65%3</t>
  </si>
  <si>
    <t>Total Mulleres</t>
  </si>
  <si>
    <t>Total xeral</t>
  </si>
  <si>
    <t>PAS</t>
  </si>
  <si>
    <t>Persoal funcionario</t>
  </si>
  <si>
    <t>Persoal laboral</t>
  </si>
  <si>
    <t>PDI</t>
  </si>
  <si>
    <t>Persoal investigador</t>
  </si>
  <si>
    <t>XUBILACIÓNS</t>
  </si>
  <si>
    <t>Entre 60 e 65</t>
  </si>
  <si>
    <t>Entre 66 e 69</t>
  </si>
  <si>
    <t>Máis de 69</t>
  </si>
  <si>
    <t>Relación</t>
  </si>
  <si>
    <t>Muller</t>
  </si>
  <si>
    <t>Rango idade</t>
  </si>
  <si>
    <t>Total entre 60 e 65</t>
  </si>
  <si>
    <t xml:space="preserve">Homes </t>
  </si>
  <si>
    <t xml:space="preserve">Mulleres </t>
  </si>
  <si>
    <t>Total entre 66 e 69</t>
  </si>
  <si>
    <t xml:space="preserve">Homes  </t>
  </si>
  <si>
    <t xml:space="preserve">Mulleres  </t>
  </si>
  <si>
    <t>Total máis de 69</t>
  </si>
  <si>
    <t>PTXAS</t>
  </si>
  <si>
    <t>Motivo da xubilación</t>
  </si>
  <si>
    <t>Total PDI</t>
  </si>
  <si>
    <t>Total PTXAS</t>
  </si>
  <si>
    <t>Xubilación anticipada por causas legalmente establecidas</t>
  </si>
  <si>
    <t>Xubilación forzosa por cumprimento da idade regulamentaria</t>
  </si>
  <si>
    <t>Xubilación forzosa por por remate curso escolar - Idade Xub</t>
  </si>
  <si>
    <t>Xubilación voluntaria por causas legalmente establecidas</t>
  </si>
  <si>
    <t>SITUACIÓNS ADMINISTRATIVAS DISTINTAS A SERVIZO ACTIVO</t>
  </si>
  <si>
    <t>Tipo_situación_administrativa</t>
  </si>
  <si>
    <t>Excedencia forzosa por designación para cargo público ou sindical</t>
  </si>
  <si>
    <t>Excedencia para coidado de fillos/as</t>
  </si>
  <si>
    <t>Excedencia voluntaria para persoal investigador</t>
  </si>
  <si>
    <t>Excedencia voluntaria por agrupación familiar</t>
  </si>
  <si>
    <t>Excedencia voluntaria por interés particular</t>
  </si>
  <si>
    <t>Outras situacións</t>
  </si>
  <si>
    <t>Servizo especiais</t>
  </si>
  <si>
    <t>Servizos especiais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</si>
</sst>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2" fillId="0" borderId="0"/>
    <xf numFmtId="0" fontId="3" fillId="0" borderId="0"/>
    <xf numFmtId="0" fontId="4" fillId="3" borderId="0" applyNumberFormat="0" applyBorder="0" applyAlignment="0" applyProtection="0"/>
    <xf numFmtId="0" fontId="4" fillId="2" borderId="0" applyNumberFormat="0" applyBorder="0" applyAlignment="0" applyProtection="0"/>
  </cellStyleXfs>
  <cellXfs count="20">
    <xf numFmtId="0" fontId="0" fillId="0" borderId="0" xfId="0"/>
    <xf numFmtId="0" fontId="5" fillId="0" borderId="1" xfId="2" applyFont="1" applyBorder="1" applyAlignment="1">
      <alignment vertical="center" wrapText="1"/>
    </xf>
    <xf numFmtId="0" fontId="5" fillId="0" borderId="1" xfId="2" applyFont="1" applyBorder="1"/>
    <xf numFmtId="0" fontId="5" fillId="0" borderId="1" xfId="2" applyFont="1" applyBorder="1" applyAlignment="1">
      <alignment wrapText="1"/>
    </xf>
    <xf numFmtId="0" fontId="5" fillId="0" borderId="1" xfId="3" applyFont="1" applyBorder="1"/>
    <xf numFmtId="0" fontId="6" fillId="0" borderId="1" xfId="2" applyFont="1" applyBorder="1" applyAlignment="1">
      <alignment horizontal="center" vertical="center" wrapText="1"/>
    </xf>
    <xf numFmtId="0" fontId="5" fillId="0" borderId="0" xfId="2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9" fillId="3" borderId="0" xfId="4" applyFont="1"/>
    <xf numFmtId="0" fontId="10" fillId="3" borderId="0" xfId="4" applyFont="1" applyBorder="1" applyAlignment="1">
      <alignment horizontal="center" vertical="center"/>
    </xf>
    <xf numFmtId="0" fontId="10" fillId="3" borderId="2" xfId="4" applyFont="1" applyBorder="1" applyAlignment="1">
      <alignment horizontal="center" vertical="center"/>
    </xf>
    <xf numFmtId="0" fontId="9" fillId="4" borderId="0" xfId="1" applyFont="1"/>
    <xf numFmtId="0" fontId="10" fillId="4" borderId="0" xfId="1" applyFont="1" applyBorder="1" applyAlignment="1">
      <alignment horizontal="center" vertical="center"/>
    </xf>
    <xf numFmtId="0" fontId="10" fillId="4" borderId="2" xfId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0" fillId="4" borderId="0" xfId="1" applyFont="1" applyAlignment="1">
      <alignment horizontal="center" vertical="center"/>
    </xf>
    <xf numFmtId="0" fontId="1" fillId="2" borderId="0" xfId="5" applyFont="1"/>
    <xf numFmtId="0" fontId="7" fillId="0" borderId="0" xfId="3" applyFont="1" applyAlignment="1">
      <alignment horizontal="left"/>
    </xf>
  </cellXfs>
  <cellStyles count="6">
    <cellStyle name="Énfasis1 2" xfId="5" xr:uid="{8F5A4F7A-0F6F-4FA4-8D19-DA997575BD0D}"/>
    <cellStyle name="Énfasis2 2" xfId="4" xr:uid="{53A00676-58D7-4057-A510-D40717CAD63B}"/>
    <cellStyle name="Énfasis6" xfId="1" builtinId="49"/>
    <cellStyle name="Normal" xfId="0" builtinId="0"/>
    <cellStyle name="Normal 2" xfId="3" xr:uid="{20618C39-9A02-46C0-B213-4938BF159D7E}"/>
    <cellStyle name="Normal 2 3" xfId="2" xr:uid="{B5C0ADA7-1E4D-4565-A7AE-DB3116F37087}"/>
  </cellStyles>
  <dxfs count="55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0</xdr:col>
      <xdr:colOff>3333751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4E60EA4-3724-448D-B26B-B479520D3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2480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2023_Xubilaci&#243;ns,%20minusval&#237;as%20e%20outros_TRABALLO%20TOTAL.xlsx" TargetMode="External"/><Relationship Id="rId1" Type="http://schemas.openxmlformats.org/officeDocument/2006/relationships/externalLinkPath" Target="/Unidade%20de%20Estudos%20e%20Programas/DATOS/2023/2023_PERSOAL/TRABALLO/2023_Xubilaci&#243;ns,%20minusval&#237;as%20e%20outros_TRABALLO%20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_Xubilacións TOTAL"/>
      <sheetName val="2023_minusvalías_total"/>
      <sheetName val="2023_Sit. adm. non AC_PTXAS"/>
      <sheetName val="2023_Sit. adm. non AC_PDI"/>
      <sheetName val="dinámicas"/>
      <sheetName val="maestros"/>
      <sheetName val="notas"/>
      <sheetName val="2023_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369D5D-083F-4BE2-B970-B15209F0C6AC}" name="Tabla9" displayName="Tabla9" ref="A11:E17" totalsRowShown="0" headerRowDxfId="49" dataDxfId="48">
  <autoFilter ref="A11:E17" xr:uid="{F34A7648-8084-4BA4-868B-160AABB1DFDE}"/>
  <tableColumns count="5">
    <tableColumn id="1" xr3:uid="{ECFF60C8-4AC0-477A-AF92-40754CAA2CD4}" name="Tipo de persoal" dataDxfId="54"/>
    <tableColumn id="2" xr3:uid="{7FE1A228-229E-4964-8556-6162BCB96AFF}" name="Tipo_relación" dataDxfId="53"/>
    <tableColumn id="3" xr3:uid="{4C12C941-424B-42E9-A61E-459BB427D869}" name="Homes" dataDxfId="52"/>
    <tableColumn id="4" xr3:uid="{7B9B6166-4FF0-4255-A940-D657BD591870}" name="Mulleres" dataDxfId="51"/>
    <tableColumn id="5" xr3:uid="{BF4FA575-3765-4719-8103-FD568ED2CF3A}" name="Total" dataDxfId="50">
      <calculatedColumnFormula>SUM(Tabla9[[#This Row],[Homes]:[Mulleres]])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93982A-CAC9-419F-9527-A934B1FCDCB3}" name="Tabla10" displayName="Tabla10" ref="H11:P17" totalsRowShown="0" headerRowDxfId="38" dataDxfId="37">
  <autoFilter ref="H11:P17" xr:uid="{5A132F79-2B2C-4402-BA81-A8B45685C773}"/>
  <tableColumns count="9">
    <tableColumn id="1" xr3:uid="{DDDA240B-B990-498E-92AB-013EAFF5FF2D}" name="Grao de minusvalía" dataDxfId="47"/>
    <tableColumn id="2" xr3:uid="{5E362E1B-BF10-4187-9BE2-63368D73E897}" name="Tipo_relación" dataDxfId="46"/>
    <tableColumn id="3" xr3:uid="{2226384D-325C-4A69-88EF-ABE2A6DED3D3}" name="Entre o 33% e o 65%" dataDxfId="45"/>
    <tableColumn id="4" xr3:uid="{087A6B96-4A00-4008-B7A1-A6B74685DB1C}" name="Igual ou superior ao 65%" dataDxfId="44"/>
    <tableColumn id="5" xr3:uid="{D05A2B16-FA2D-46B7-B41F-E574FA4386EC}" name="Total Homes" dataDxfId="43">
      <calculatedColumnFormula>SUM(Tabla10[[#This Row],[Entre o 33% e o 65%]:[Igual ou superior ao 65%]])</calculatedColumnFormula>
    </tableColumn>
    <tableColumn id="6" xr3:uid="{411591FA-27E9-4226-BAC7-55B374F896EF}" name="Entre o 33% e o 65%2" dataDxfId="42"/>
    <tableColumn id="7" xr3:uid="{9247540A-C0EC-47AD-B0CF-0145418FEFD1}" name="Igual ou superior ao 65%3" dataDxfId="41"/>
    <tableColumn id="8" xr3:uid="{6601F4DF-3E14-4197-8B16-73DD204E23BD}" name="Total Mulleres" dataDxfId="40"/>
    <tableColumn id="9" xr3:uid="{3235A77C-BD0F-4551-9659-DEF9AA0892D8}" name="Total xeral" dataDxfId="39">
      <calculatedColumnFormula>Tabla10[[#This Row],[Total Mulleres]]+Tabla10[[#This Row],[Total Homes]]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0CA66ED-C134-49A7-9978-3B01E7F54DDF}" name="Tabla11" displayName="Tabla11" ref="A23:E26" totalsRowShown="0" headerRowDxfId="31" dataDxfId="30">
  <autoFilter ref="A23:E26" xr:uid="{5E88F501-2591-4673-A4D9-90097640056A}"/>
  <tableColumns count="5">
    <tableColumn id="1" xr3:uid="{AABEC10B-1A74-4799-A67C-6D2C702C49E4}" name="Tipo de persoal" dataDxfId="36"/>
    <tableColumn id="2" xr3:uid="{9CC3E62B-D29B-4451-A99D-8C7593F07E28}" name="Relación" dataDxfId="35"/>
    <tableColumn id="3" xr3:uid="{4C5E873A-A5B1-4FE5-A837-A8DDB379B9B9}" name="Homes" dataDxfId="34"/>
    <tableColumn id="4" xr3:uid="{26B0D896-31DC-4FC5-9B3E-13F837D3E443}" name="Muller" dataDxfId="33"/>
    <tableColumn id="5" xr3:uid="{48EF5BAD-B88F-48F1-8C2F-7B0E81B4A01E}" name="Total" dataDxfId="32">
      <calculatedColumnFormula>SUM(Tabla11[[#This Row],[Homes]:[Muller]])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3B31A5-87DB-43F8-AE92-80EA4A6DFB1F}" name="Tabla14" displayName="Tabla14" ref="H23:R26" totalsRowShown="0" headerRowDxfId="18" dataDxfId="17">
  <autoFilter ref="H23:R26" xr:uid="{B151ABB5-A30A-47D1-AE2B-5460E041F66B}"/>
  <tableColumns count="11">
    <tableColumn id="1" xr3:uid="{0641EC8E-E2F6-4A59-AAA0-8BB5A61ED90A}" name="Rango idade" dataDxfId="29"/>
    <tableColumn id="2" xr3:uid="{1C9B2209-12D2-47AB-846B-28E62EC9F349}" name="Homes" dataDxfId="28"/>
    <tableColumn id="3" xr3:uid="{3B2F09E6-6321-42B5-ABDF-147763802361}" name="Mulleres" dataDxfId="27"/>
    <tableColumn id="4" xr3:uid="{3ECA5DF9-BDE1-4232-89EC-5686173E1430}" name="Total entre 60 e 65" dataDxfId="26">
      <calculatedColumnFormula>SUM(Tabla14[[#This Row],[Homes]:[Mulleres]])</calculatedColumnFormula>
    </tableColumn>
    <tableColumn id="5" xr3:uid="{5E45F453-6F4A-43F9-BAE2-A8FB78B4ADC0}" name="Homes " dataDxfId="25"/>
    <tableColumn id="6" xr3:uid="{B64F0163-0CB6-49C1-BE9A-EA062F0B03E7}" name="Mulleres " dataDxfId="24"/>
    <tableColumn id="7" xr3:uid="{7A6A3EEE-0662-43E7-BA0A-36E24551DF44}" name="Total entre 66 e 69" dataDxfId="23">
      <calculatedColumnFormula>SUM(Tabla14[[#This Row],[Homes ]:[Mulleres ]])</calculatedColumnFormula>
    </tableColumn>
    <tableColumn id="8" xr3:uid="{A699CE87-23FD-438A-8485-0D20BBA1ED32}" name="Homes  " dataDxfId="22"/>
    <tableColumn id="9" xr3:uid="{AFE955B8-1CF1-436A-84F1-F27663629F7D}" name="Mulleres  " dataDxfId="21"/>
    <tableColumn id="10" xr3:uid="{EC9575EF-E4FC-4EA0-9AB8-3D7E33C28B1F}" name="Total máis de 69" dataDxfId="20"/>
    <tableColumn id="11" xr3:uid="{DCE2EA70-CBB1-4E4A-9496-20197D76BFC0}" name="Total" dataDxfId="19">
      <calculatedColumnFormula>Tabla14[[#This Row],[Total máis de 69]]+Tabla14[[#This Row],[Total entre 66 e 69]]+Tabla14[[#This Row],[Total entre 60 e 65]]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736735-E944-4536-901F-B72F592FFDAA}" name="Tabla15" displayName="Tabla15" ref="A30:H35" totalsRowShown="0" headerRowDxfId="8" dataDxfId="7">
  <autoFilter ref="A30:H35" xr:uid="{36775FD8-87DC-4896-B34C-BD67AA38E42B}"/>
  <tableColumns count="8">
    <tableColumn id="1" xr3:uid="{50EBD605-9139-4502-8EE3-B31448BC1EB9}" name="Motivo da xubilación" dataDxfId="16"/>
    <tableColumn id="2" xr3:uid="{5560BD71-18C0-408E-AF31-B0547ABDB774}" name="Homes" dataDxfId="15"/>
    <tableColumn id="3" xr3:uid="{97C8B692-7DE9-4FC2-8E91-66C7A6FDF1E6}" name="Mulleres" dataDxfId="14"/>
    <tableColumn id="4" xr3:uid="{0E197AC0-6BE4-4748-8BCA-9F60C7825A32}" name="Total PDI" dataDxfId="13"/>
    <tableColumn id="5" xr3:uid="{76D297AF-3955-4C70-8413-8A39A6F2B49D}" name="Homes " dataDxfId="12"/>
    <tableColumn id="6" xr3:uid="{A87C8996-CD46-4D03-BC52-C74CF4D6592E}" name="Mulleres " dataDxfId="11"/>
    <tableColumn id="7" xr3:uid="{2C8B06EC-2702-4211-96B8-553898DF49CF}" name="Total PTXAS" dataDxfId="10"/>
    <tableColumn id="8" xr3:uid="{4B19099E-E209-42F0-9340-ACC5C4ED2EFD}" name="Total" dataDxfId="9">
      <calculatedColumnFormula>Tabla15[[#This Row],[Total PTXAS]]+Tabla15[[#This Row],[Total PDI]]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C12DB21-80D1-454A-A45B-CDD0D74A231F}" name="Tabla18" displayName="Tabla18" ref="A41:E55" totalsRowShown="0" headerRowDxfId="1" dataDxfId="0">
  <autoFilter ref="A41:E55" xr:uid="{C77092BD-1488-4B0E-B2F0-50299355B5B1}"/>
  <tableColumns count="5">
    <tableColumn id="1" xr3:uid="{F0688F3C-00E1-46B2-A7F0-A15B7D9EE61D}" name="Tipo de persoal" dataDxfId="6"/>
    <tableColumn id="2" xr3:uid="{4E37F148-669C-4767-A525-0F7E86B730DD}" name="Tipo_situación_administrativa" dataDxfId="5"/>
    <tableColumn id="3" xr3:uid="{7D1090F2-3250-4490-A8ED-7F9875C73712}" name="Homes" dataDxfId="4"/>
    <tableColumn id="4" xr3:uid="{D6EEBA4F-F432-4FDA-9164-6F12563676D7}" name="Mulleres" dataDxfId="3"/>
    <tableColumn id="5" xr3:uid="{D452499D-63DE-4992-9BB6-438E7A6A5098}" name="Total" dataDxfId="2">
      <calculatedColumnFormula>SUM(Tabla18[[#This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C057-08F3-4574-ADB0-DCC0C14B8E86}">
  <dimension ref="A1:IT55"/>
  <sheetViews>
    <sheetView tabSelected="1" workbookViewId="0">
      <selection activeCell="C4" sqref="C4"/>
    </sheetView>
  </sheetViews>
  <sheetFormatPr baseColWidth="10" defaultRowHeight="15" x14ac:dyDescent="0.25"/>
  <cols>
    <col min="1" max="1" width="54.125" style="8" bestFit="1" customWidth="1"/>
    <col min="2" max="2" width="33.375" style="8" customWidth="1"/>
    <col min="3" max="5" width="11" style="8"/>
    <col min="6" max="6" width="10.125" style="8" customWidth="1"/>
    <col min="7" max="7" width="11.875" style="8" customWidth="1"/>
    <col min="8" max="8" width="17.625" style="8" customWidth="1"/>
    <col min="9" max="9" width="16" style="8" bestFit="1" customWidth="1"/>
    <col min="10" max="10" width="18" style="8" customWidth="1"/>
    <col min="11" max="11" width="21.5" style="8" customWidth="1"/>
    <col min="12" max="12" width="12.375" style="8" customWidth="1"/>
    <col min="13" max="13" width="18.875" style="8" customWidth="1"/>
    <col min="14" max="14" width="22.375" style="8" customWidth="1"/>
    <col min="15" max="15" width="14" style="8" customWidth="1"/>
    <col min="16" max="16" width="10.875" style="8" customWidth="1"/>
    <col min="17" max="17" width="15.25" style="8" bestFit="1" customWidth="1"/>
    <col min="18" max="18" width="10.5" style="8" customWidth="1"/>
    <col min="19" max="16384" width="11" style="8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5" t="s">
        <v>0</v>
      </c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x14ac:dyDescent="0.25">
      <c r="A2" s="8" t="s">
        <v>1</v>
      </c>
      <c r="B2" s="9"/>
    </row>
    <row r="3" spans="1:254" x14ac:dyDescent="0.25">
      <c r="A3" s="8" t="s">
        <v>2</v>
      </c>
      <c r="B3" s="9"/>
    </row>
    <row r="4" spans="1:254" x14ac:dyDescent="0.25">
      <c r="A4" s="8" t="s">
        <v>3</v>
      </c>
      <c r="B4" s="9"/>
    </row>
    <row r="5" spans="1:254" x14ac:dyDescent="0.25">
      <c r="A5" s="8" t="s">
        <v>4</v>
      </c>
      <c r="B5" s="9"/>
    </row>
    <row r="8" spans="1:254" ht="21" x14ac:dyDescent="0.35">
      <c r="A8" s="10" t="s">
        <v>5</v>
      </c>
    </row>
    <row r="10" spans="1:254" x14ac:dyDescent="0.25">
      <c r="J10" s="11" t="s">
        <v>6</v>
      </c>
      <c r="K10" s="11"/>
      <c r="L10" s="12"/>
      <c r="M10" s="11" t="s">
        <v>7</v>
      </c>
      <c r="N10" s="11"/>
      <c r="O10" s="12"/>
    </row>
    <row r="11" spans="1:254" x14ac:dyDescent="0.25">
      <c r="A11" s="8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H11" s="8" t="s">
        <v>13</v>
      </c>
      <c r="I11" s="8" t="s">
        <v>9</v>
      </c>
      <c r="J11" s="8" t="s">
        <v>14</v>
      </c>
      <c r="K11" s="8" t="s">
        <v>15</v>
      </c>
      <c r="L11" s="8" t="s">
        <v>16</v>
      </c>
      <c r="M11" s="8" t="s">
        <v>17</v>
      </c>
      <c r="N11" s="8" t="s">
        <v>18</v>
      </c>
      <c r="O11" s="8" t="s">
        <v>19</v>
      </c>
      <c r="P11" s="8" t="s">
        <v>20</v>
      </c>
    </row>
    <row r="12" spans="1:254" x14ac:dyDescent="0.25">
      <c r="A12" s="8" t="s">
        <v>21</v>
      </c>
      <c r="B12" s="8" t="s">
        <v>22</v>
      </c>
      <c r="C12" s="8">
        <v>16</v>
      </c>
      <c r="D12" s="8">
        <v>22</v>
      </c>
      <c r="E12" s="8">
        <f>SUM(Tabla9[[#This Row],[Homes]:[Mulleres]])</f>
        <v>38</v>
      </c>
      <c r="H12" s="8" t="s">
        <v>21</v>
      </c>
      <c r="I12" s="8" t="s">
        <v>22</v>
      </c>
      <c r="J12" s="8">
        <v>13</v>
      </c>
      <c r="K12" s="8">
        <v>3</v>
      </c>
      <c r="L12" s="8">
        <f>SUM(Tabla10[[#This Row],[Entre o 33% e o 65%]:[Igual ou superior ao 65%]])</f>
        <v>16</v>
      </c>
      <c r="M12" s="8">
        <v>22</v>
      </c>
      <c r="O12" s="8">
        <v>22</v>
      </c>
      <c r="P12" s="8">
        <f>Tabla10[[#This Row],[Total Mulleres]]+Tabla10[[#This Row],[Total Homes]]</f>
        <v>38</v>
      </c>
    </row>
    <row r="13" spans="1:254" x14ac:dyDescent="0.25">
      <c r="A13" s="8" t="s">
        <v>21</v>
      </c>
      <c r="B13" s="8" t="s">
        <v>23</v>
      </c>
      <c r="C13" s="8">
        <v>3</v>
      </c>
      <c r="D13" s="8">
        <v>4</v>
      </c>
      <c r="E13" s="8">
        <f>SUM(Tabla9[[#This Row],[Homes]:[Mulleres]])</f>
        <v>7</v>
      </c>
      <c r="H13" s="8" t="s">
        <v>21</v>
      </c>
      <c r="I13" s="8" t="s">
        <v>23</v>
      </c>
      <c r="J13" s="8">
        <v>2</v>
      </c>
      <c r="K13" s="8">
        <v>1</v>
      </c>
      <c r="L13" s="8">
        <f>SUM(Tabla10[[#This Row],[Entre o 33% e o 65%]:[Igual ou superior ao 65%]])</f>
        <v>3</v>
      </c>
      <c r="M13" s="8">
        <v>4</v>
      </c>
      <c r="O13" s="8">
        <v>4</v>
      </c>
      <c r="P13" s="8">
        <f>Tabla10[[#This Row],[Total Mulleres]]+Tabla10[[#This Row],[Total Homes]]</f>
        <v>7</v>
      </c>
    </row>
    <row r="14" spans="1:254" x14ac:dyDescent="0.25">
      <c r="A14" s="8" t="s">
        <v>24</v>
      </c>
      <c r="B14" s="8" t="s">
        <v>22</v>
      </c>
      <c r="C14" s="8">
        <v>8</v>
      </c>
      <c r="D14" s="8">
        <v>5</v>
      </c>
      <c r="E14" s="8">
        <f>SUM(Tabla9[[#This Row],[Homes]:[Mulleres]])</f>
        <v>13</v>
      </c>
      <c r="H14" s="8" t="s">
        <v>24</v>
      </c>
      <c r="I14" s="8" t="s">
        <v>22</v>
      </c>
      <c r="J14" s="8">
        <v>6</v>
      </c>
      <c r="K14" s="8">
        <v>2</v>
      </c>
      <c r="L14" s="8">
        <f>SUM(Tabla10[[#This Row],[Entre o 33% e o 65%]:[Igual ou superior ao 65%]])</f>
        <v>8</v>
      </c>
      <c r="M14" s="8">
        <v>4</v>
      </c>
      <c r="N14" s="8">
        <v>1</v>
      </c>
      <c r="O14" s="8">
        <v>5</v>
      </c>
      <c r="P14" s="8">
        <f>Tabla10[[#This Row],[Total Mulleres]]+Tabla10[[#This Row],[Total Homes]]</f>
        <v>13</v>
      </c>
    </row>
    <row r="15" spans="1:254" x14ac:dyDescent="0.25">
      <c r="A15" s="8" t="s">
        <v>24</v>
      </c>
      <c r="B15" s="8" t="s">
        <v>23</v>
      </c>
      <c r="C15" s="8">
        <v>13</v>
      </c>
      <c r="D15" s="8">
        <v>6</v>
      </c>
      <c r="E15" s="8">
        <f>SUM(Tabla9[[#This Row],[Homes]:[Mulleres]])</f>
        <v>19</v>
      </c>
      <c r="H15" s="8" t="s">
        <v>24</v>
      </c>
      <c r="I15" s="8" t="s">
        <v>23</v>
      </c>
      <c r="J15" s="8">
        <v>11</v>
      </c>
      <c r="K15" s="8">
        <v>2</v>
      </c>
      <c r="L15" s="8">
        <f>SUM(Tabla10[[#This Row],[Entre o 33% e o 65%]:[Igual ou superior ao 65%]])</f>
        <v>13</v>
      </c>
      <c r="M15" s="8">
        <v>4</v>
      </c>
      <c r="N15" s="8">
        <v>2</v>
      </c>
      <c r="O15" s="8">
        <v>6</v>
      </c>
      <c r="P15" s="8">
        <f>Tabla10[[#This Row],[Total Mulleres]]+Tabla10[[#This Row],[Total Homes]]</f>
        <v>19</v>
      </c>
    </row>
    <row r="16" spans="1:254" x14ac:dyDescent="0.25">
      <c r="A16" s="8" t="s">
        <v>25</v>
      </c>
      <c r="B16" s="8" t="s">
        <v>23</v>
      </c>
      <c r="C16" s="8">
        <v>3</v>
      </c>
      <c r="D16" s="8">
        <v>1</v>
      </c>
      <c r="E16" s="8">
        <f>SUM(Tabla9[[#This Row],[Homes]:[Mulleres]])</f>
        <v>4</v>
      </c>
      <c r="H16" s="8" t="s">
        <v>25</v>
      </c>
      <c r="I16" s="8" t="s">
        <v>23</v>
      </c>
      <c r="J16" s="8">
        <v>3</v>
      </c>
      <c r="L16" s="8">
        <f>SUM(Tabla10[[#This Row],[Entre o 33% e o 65%]:[Igual ou superior ao 65%]])</f>
        <v>3</v>
      </c>
      <c r="M16" s="8">
        <v>1</v>
      </c>
      <c r="O16" s="8">
        <v>1</v>
      </c>
      <c r="P16" s="8">
        <f>Tabla10[[#This Row],[Total Mulleres]]+Tabla10[[#This Row],[Total Homes]]</f>
        <v>4</v>
      </c>
    </row>
    <row r="17" spans="1:18" x14ac:dyDescent="0.25">
      <c r="A17" s="8" t="s">
        <v>12</v>
      </c>
      <c r="C17" s="8">
        <f>SUBTOTAL(109,C12:C16)</f>
        <v>43</v>
      </c>
      <c r="D17" s="8">
        <f>SUBTOTAL(109,D12:D16)</f>
        <v>38</v>
      </c>
      <c r="E17" s="8">
        <f>SUM(Tabla9[[#This Row],[Homes]:[Mulleres]])</f>
        <v>81</v>
      </c>
      <c r="H17" s="8" t="s">
        <v>12</v>
      </c>
      <c r="J17" s="8">
        <f>SUBTOTAL(109,J12:J16)</f>
        <v>35</v>
      </c>
      <c r="K17" s="8">
        <f>SUBTOTAL(109,K12:K16)</f>
        <v>8</v>
      </c>
      <c r="L17" s="8">
        <f>SUM(Tabla10[[#This Row],[Entre o 33% e o 65%]:[Igual ou superior ao 65%]])</f>
        <v>43</v>
      </c>
      <c r="M17" s="8">
        <f>SUBTOTAL(109,M12:M16)</f>
        <v>35</v>
      </c>
      <c r="N17" s="8">
        <f>SUM(N12:N16)</f>
        <v>3</v>
      </c>
      <c r="O17" s="8">
        <f>SUBTOTAL(109,O12:O16)</f>
        <v>38</v>
      </c>
      <c r="P17" s="8">
        <f>Tabla10[[#This Row],[Total Mulleres]]+Tabla10[[#This Row],[Total Homes]]</f>
        <v>81</v>
      </c>
    </row>
    <row r="20" spans="1:18" ht="21" x14ac:dyDescent="0.35">
      <c r="A20" s="13" t="s">
        <v>26</v>
      </c>
    </row>
    <row r="22" spans="1:18" x14ac:dyDescent="0.25">
      <c r="I22" s="14" t="s">
        <v>27</v>
      </c>
      <c r="J22" s="14"/>
      <c r="K22" s="15"/>
      <c r="L22" s="14" t="s">
        <v>28</v>
      </c>
      <c r="M22" s="14"/>
      <c r="N22" s="15"/>
      <c r="O22" s="14" t="s">
        <v>29</v>
      </c>
      <c r="P22" s="14"/>
      <c r="Q22" s="15"/>
    </row>
    <row r="23" spans="1:18" x14ac:dyDescent="0.25">
      <c r="A23" s="8" t="s">
        <v>8</v>
      </c>
      <c r="B23" s="8" t="s">
        <v>30</v>
      </c>
      <c r="C23" s="8" t="s">
        <v>10</v>
      </c>
      <c r="D23" s="8" t="s">
        <v>31</v>
      </c>
      <c r="E23" s="8" t="s">
        <v>12</v>
      </c>
      <c r="H23" s="8" t="s">
        <v>32</v>
      </c>
      <c r="I23" s="16" t="s">
        <v>10</v>
      </c>
      <c r="J23" s="16" t="s">
        <v>11</v>
      </c>
      <c r="K23" s="16" t="s">
        <v>33</v>
      </c>
      <c r="L23" s="16" t="s">
        <v>34</v>
      </c>
      <c r="M23" s="16" t="s">
        <v>35</v>
      </c>
      <c r="N23" s="16" t="s">
        <v>36</v>
      </c>
      <c r="O23" s="16" t="s">
        <v>37</v>
      </c>
      <c r="P23" s="16" t="s">
        <v>38</v>
      </c>
      <c r="Q23" s="16" t="s">
        <v>39</v>
      </c>
      <c r="R23" s="16" t="s">
        <v>12</v>
      </c>
    </row>
    <row r="24" spans="1:18" x14ac:dyDescent="0.25">
      <c r="A24" s="8" t="s">
        <v>24</v>
      </c>
      <c r="B24" s="8" t="s">
        <v>22</v>
      </c>
      <c r="C24" s="8">
        <v>12</v>
      </c>
      <c r="D24" s="8">
        <v>9</v>
      </c>
      <c r="E24" s="8">
        <f>SUM(Tabla11[[#This Row],[Homes]:[Muller]])</f>
        <v>21</v>
      </c>
      <c r="H24" s="8" t="s">
        <v>24</v>
      </c>
      <c r="I24" s="8">
        <v>3</v>
      </c>
      <c r="J24" s="8">
        <v>5</v>
      </c>
      <c r="K24" s="8">
        <f>SUM(Tabla14[[#This Row],[Homes]:[Mulleres]])</f>
        <v>8</v>
      </c>
      <c r="L24" s="8">
        <v>2</v>
      </c>
      <c r="M24" s="8">
        <v>3</v>
      </c>
      <c r="N24" s="8">
        <f>SUM(Tabla14[[#This Row],[Homes ]:[Mulleres ]])</f>
        <v>5</v>
      </c>
      <c r="O24" s="8">
        <v>7</v>
      </c>
      <c r="P24" s="8">
        <v>1</v>
      </c>
      <c r="Q24" s="8">
        <v>8</v>
      </c>
      <c r="R24" s="8">
        <f>Tabla14[[#This Row],[Total máis de 69]]+Tabla14[[#This Row],[Total entre 66 e 69]]+Tabla14[[#This Row],[Total entre 60 e 65]]</f>
        <v>21</v>
      </c>
    </row>
    <row r="25" spans="1:18" x14ac:dyDescent="0.25">
      <c r="A25" s="8" t="s">
        <v>40</v>
      </c>
      <c r="B25" s="8" t="s">
        <v>22</v>
      </c>
      <c r="C25" s="8">
        <v>1</v>
      </c>
      <c r="D25" s="8">
        <v>10</v>
      </c>
      <c r="E25" s="8">
        <f>SUM(Tabla11[[#This Row],[Homes]:[Muller]])</f>
        <v>11</v>
      </c>
      <c r="H25" s="8" t="s">
        <v>40</v>
      </c>
      <c r="I25" s="8">
        <v>1</v>
      </c>
      <c r="J25" s="8">
        <v>4</v>
      </c>
      <c r="K25" s="8">
        <f>SUM(Tabla14[[#This Row],[Homes]:[Mulleres]])</f>
        <v>5</v>
      </c>
      <c r="M25" s="8">
        <v>5</v>
      </c>
      <c r="N25" s="8">
        <f>SUM(Tabla14[[#This Row],[Homes ]:[Mulleres ]])</f>
        <v>5</v>
      </c>
      <c r="P25" s="8">
        <v>1</v>
      </c>
      <c r="Q25" s="8">
        <v>1</v>
      </c>
      <c r="R25" s="8">
        <f>Tabla14[[#This Row],[Total máis de 69]]+Tabla14[[#This Row],[Total entre 66 e 69]]+Tabla14[[#This Row],[Total entre 60 e 65]]</f>
        <v>11</v>
      </c>
    </row>
    <row r="26" spans="1:18" x14ac:dyDescent="0.25">
      <c r="A26" s="8" t="s">
        <v>12</v>
      </c>
      <c r="C26" s="8">
        <f>SUBTOTAL(109,C24:C25)</f>
        <v>13</v>
      </c>
      <c r="D26" s="8">
        <f>SUBTOTAL(109,D24:D25)</f>
        <v>19</v>
      </c>
      <c r="E26" s="8">
        <f>SUM(Tabla11[[#This Row],[Homes]:[Muller]])</f>
        <v>32</v>
      </c>
      <c r="H26" s="8" t="s">
        <v>12</v>
      </c>
      <c r="I26" s="8">
        <f>SUBTOTAL(109,I24:I25)</f>
        <v>4</v>
      </c>
      <c r="J26" s="8">
        <f>SUBTOTAL(109,J24:J25)</f>
        <v>9</v>
      </c>
      <c r="K26" s="8">
        <f>SUM(Tabla14[[#This Row],[Homes]:[Mulleres]])</f>
        <v>13</v>
      </c>
      <c r="L26" s="8">
        <f>SUM(L24:L25)</f>
        <v>2</v>
      </c>
      <c r="M26" s="8">
        <f>SUBTOTAL(109,M24:M25)</f>
        <v>8</v>
      </c>
      <c r="N26" s="8">
        <f>SUM(Tabla14[[#This Row],[Homes ]:[Mulleres ]])</f>
        <v>10</v>
      </c>
      <c r="O26" s="8">
        <f>SUM(O24:O25)</f>
        <v>7</v>
      </c>
      <c r="P26" s="8">
        <f>SUBTOTAL(109,P24:P25)</f>
        <v>2</v>
      </c>
      <c r="Q26" s="8">
        <f>SUBTOTAL(109,Q24:Q25)</f>
        <v>9</v>
      </c>
      <c r="R26" s="8">
        <f>Tabla14[[#This Row],[Total máis de 69]]+Tabla14[[#This Row],[Total entre 66 e 69]]+Tabla14[[#This Row],[Total entre 60 e 65]]</f>
        <v>32</v>
      </c>
    </row>
    <row r="29" spans="1:18" x14ac:dyDescent="0.25">
      <c r="B29" s="17" t="s">
        <v>24</v>
      </c>
      <c r="C29" s="17"/>
      <c r="D29" s="17"/>
      <c r="E29" s="17" t="s">
        <v>21</v>
      </c>
      <c r="F29" s="17"/>
      <c r="G29" s="17"/>
    </row>
    <row r="30" spans="1:18" x14ac:dyDescent="0.25">
      <c r="A30" s="8" t="s">
        <v>41</v>
      </c>
      <c r="B30" s="16" t="s">
        <v>10</v>
      </c>
      <c r="C30" s="16" t="s">
        <v>11</v>
      </c>
      <c r="D30" s="16" t="s">
        <v>42</v>
      </c>
      <c r="E30" s="16" t="s">
        <v>34</v>
      </c>
      <c r="F30" s="16" t="s">
        <v>35</v>
      </c>
      <c r="G30" s="16" t="s">
        <v>43</v>
      </c>
      <c r="H30" s="16" t="s">
        <v>12</v>
      </c>
    </row>
    <row r="31" spans="1:18" x14ac:dyDescent="0.25">
      <c r="A31" s="8" t="s">
        <v>44</v>
      </c>
      <c r="F31" s="8">
        <v>1</v>
      </c>
      <c r="G31" s="8">
        <v>1</v>
      </c>
      <c r="H31" s="8">
        <f>Tabla15[[#This Row],[Total PTXAS]]+Tabla15[[#This Row],[Total PDI]]</f>
        <v>1</v>
      </c>
    </row>
    <row r="32" spans="1:18" x14ac:dyDescent="0.25">
      <c r="A32" s="8" t="s">
        <v>45</v>
      </c>
      <c r="E32" s="8">
        <v>1</v>
      </c>
      <c r="F32" s="8">
        <v>9</v>
      </c>
      <c r="G32" s="8">
        <v>10</v>
      </c>
      <c r="H32" s="8">
        <f>Tabla15[[#This Row],[Total PTXAS]]+Tabla15[[#This Row],[Total PDI]]</f>
        <v>10</v>
      </c>
    </row>
    <row r="33" spans="1:8" x14ac:dyDescent="0.25">
      <c r="A33" s="8" t="s">
        <v>46</v>
      </c>
      <c r="B33" s="8">
        <v>6</v>
      </c>
      <c r="C33" s="8">
        <v>1</v>
      </c>
      <c r="D33" s="8">
        <v>7</v>
      </c>
      <c r="H33" s="8">
        <f>Tabla15[[#This Row],[Total PTXAS]]+Tabla15[[#This Row],[Total PDI]]</f>
        <v>7</v>
      </c>
    </row>
    <row r="34" spans="1:8" x14ac:dyDescent="0.25">
      <c r="A34" s="8" t="s">
        <v>47</v>
      </c>
      <c r="B34" s="8">
        <v>6</v>
      </c>
      <c r="C34" s="8">
        <v>8</v>
      </c>
      <c r="D34" s="8">
        <v>14</v>
      </c>
      <c r="H34" s="8">
        <f>Tabla15[[#This Row],[Total PTXAS]]+Tabla15[[#This Row],[Total PDI]]</f>
        <v>14</v>
      </c>
    </row>
    <row r="35" spans="1:8" x14ac:dyDescent="0.25">
      <c r="A35" s="8" t="s">
        <v>12</v>
      </c>
      <c r="B35" s="8">
        <f>SUBTOTAL(109,B31:B34)</f>
        <v>12</v>
      </c>
      <c r="C35" s="8">
        <f>SUBTOTAL(109,C31:C34)</f>
        <v>9</v>
      </c>
      <c r="D35" s="8">
        <f>SUBTOTAL(109,D31:D34)</f>
        <v>21</v>
      </c>
      <c r="E35" s="8">
        <f>SUM(E31:E34)</f>
        <v>1</v>
      </c>
      <c r="F35" s="8">
        <f>SUM(F31:F34)</f>
        <v>10</v>
      </c>
      <c r="G35" s="8">
        <f>SUM(G31:G34)</f>
        <v>11</v>
      </c>
      <c r="H35" s="8">
        <f>Tabla15[[#This Row],[Total PTXAS]]+Tabla15[[#This Row],[Total PDI]]</f>
        <v>32</v>
      </c>
    </row>
    <row r="38" spans="1:8" ht="15.75" x14ac:dyDescent="0.25">
      <c r="A38" s="18" t="s">
        <v>48</v>
      </c>
    </row>
    <row r="41" spans="1:8" x14ac:dyDescent="0.25">
      <c r="A41" s="8" t="s">
        <v>8</v>
      </c>
      <c r="B41" s="8" t="s">
        <v>49</v>
      </c>
      <c r="C41" s="8" t="s">
        <v>10</v>
      </c>
      <c r="D41" s="8" t="s">
        <v>11</v>
      </c>
      <c r="E41" s="8" t="s">
        <v>12</v>
      </c>
    </row>
    <row r="42" spans="1:8" x14ac:dyDescent="0.25">
      <c r="A42" s="8" t="s">
        <v>24</v>
      </c>
      <c r="B42" s="19" t="s">
        <v>50</v>
      </c>
      <c r="C42" s="8">
        <v>1</v>
      </c>
      <c r="E42" s="8">
        <f>SUM(Tabla18[[#This Row],[Homes]:[Mulleres]])</f>
        <v>1</v>
      </c>
    </row>
    <row r="43" spans="1:8" x14ac:dyDescent="0.25">
      <c r="A43" s="8" t="s">
        <v>24</v>
      </c>
      <c r="B43" s="19" t="s">
        <v>51</v>
      </c>
      <c r="D43" s="8">
        <v>1</v>
      </c>
      <c r="E43" s="8">
        <f>SUM(Tabla18[[#This Row],[Homes]:[Mulleres]])</f>
        <v>1</v>
      </c>
    </row>
    <row r="44" spans="1:8" x14ac:dyDescent="0.25">
      <c r="A44" s="8" t="s">
        <v>24</v>
      </c>
      <c r="B44" s="19" t="s">
        <v>52</v>
      </c>
      <c r="C44" s="8">
        <v>1</v>
      </c>
      <c r="E44" s="8">
        <f>SUM(Tabla18[[#This Row],[Homes]:[Mulleres]])</f>
        <v>1</v>
      </c>
    </row>
    <row r="45" spans="1:8" x14ac:dyDescent="0.25">
      <c r="A45" s="8" t="s">
        <v>24</v>
      </c>
      <c r="B45" s="19" t="s">
        <v>53</v>
      </c>
      <c r="D45" s="8">
        <v>1</v>
      </c>
      <c r="E45" s="8">
        <f>SUM(Tabla18[[#This Row],[Homes]:[Mulleres]])</f>
        <v>1</v>
      </c>
    </row>
    <row r="46" spans="1:8" x14ac:dyDescent="0.25">
      <c r="A46" s="8" t="s">
        <v>24</v>
      </c>
      <c r="B46" s="19" t="s">
        <v>54</v>
      </c>
      <c r="C46" s="8">
        <v>2</v>
      </c>
      <c r="E46" s="8">
        <f>SUM(Tabla18[[#This Row],[Homes]:[Mulleres]])</f>
        <v>2</v>
      </c>
    </row>
    <row r="47" spans="1:8" x14ac:dyDescent="0.25">
      <c r="A47" s="8" t="s">
        <v>24</v>
      </c>
      <c r="B47" s="19" t="s">
        <v>55</v>
      </c>
      <c r="D47" s="8">
        <v>2</v>
      </c>
      <c r="E47" s="8">
        <f>SUM(Tabla18[[#This Row],[Homes]:[Mulleres]])</f>
        <v>2</v>
      </c>
    </row>
    <row r="48" spans="1:8" x14ac:dyDescent="0.25">
      <c r="A48" s="8" t="s">
        <v>24</v>
      </c>
      <c r="B48" s="19" t="s">
        <v>56</v>
      </c>
      <c r="D48" s="8">
        <v>1</v>
      </c>
      <c r="E48" s="8">
        <f>SUM(Tabla18[[#This Row],[Homes]:[Mulleres]])</f>
        <v>1</v>
      </c>
    </row>
    <row r="49" spans="1:5" x14ac:dyDescent="0.25">
      <c r="A49" s="8" t="s">
        <v>24</v>
      </c>
      <c r="B49" s="19" t="s">
        <v>57</v>
      </c>
      <c r="C49" s="8">
        <v>5</v>
      </c>
      <c r="D49" s="8">
        <v>4</v>
      </c>
      <c r="E49" s="8">
        <f>SUM(Tabla18[[#This Row],[Homes]:[Mulleres]])</f>
        <v>9</v>
      </c>
    </row>
    <row r="50" spans="1:5" x14ac:dyDescent="0.25">
      <c r="A50" s="8" t="s">
        <v>40</v>
      </c>
      <c r="B50" s="8" t="s">
        <v>51</v>
      </c>
      <c r="D50" s="8">
        <v>2</v>
      </c>
      <c r="E50" s="8">
        <f>SUM(Tabla18[[#This Row],[Homes]:[Mulleres]])</f>
        <v>2</v>
      </c>
    </row>
    <row r="51" spans="1:5" x14ac:dyDescent="0.25">
      <c r="A51" s="8" t="s">
        <v>40</v>
      </c>
      <c r="B51" s="8" t="s">
        <v>54</v>
      </c>
      <c r="C51" s="8">
        <v>1</v>
      </c>
      <c r="D51" s="8">
        <v>1</v>
      </c>
      <c r="E51" s="8">
        <f>SUM(Tabla18[[#This Row],[Homes]:[Mulleres]])</f>
        <v>2</v>
      </c>
    </row>
    <row r="52" spans="1:5" x14ac:dyDescent="0.25">
      <c r="A52" s="8" t="s">
        <v>40</v>
      </c>
      <c r="B52" s="8" t="s">
        <v>55</v>
      </c>
      <c r="D52" s="8">
        <v>1</v>
      </c>
      <c r="E52" s="8">
        <f>SUM(Tabla18[[#This Row],[Homes]:[Mulleres]])</f>
        <v>1</v>
      </c>
    </row>
    <row r="53" spans="1:5" x14ac:dyDescent="0.25">
      <c r="A53" s="8" t="s">
        <v>40</v>
      </c>
      <c r="B53" s="8" t="s">
        <v>56</v>
      </c>
      <c r="C53" s="8">
        <v>5</v>
      </c>
      <c r="D53" s="8">
        <v>4</v>
      </c>
      <c r="E53" s="8">
        <f>SUM(Tabla18[[#This Row],[Homes]:[Mulleres]])</f>
        <v>9</v>
      </c>
    </row>
    <row r="54" spans="1:5" x14ac:dyDescent="0.25">
      <c r="A54" s="8" t="s">
        <v>40</v>
      </c>
      <c r="B54" s="8" t="s">
        <v>57</v>
      </c>
      <c r="C54" s="8">
        <v>3</v>
      </c>
      <c r="D54" s="8">
        <v>2</v>
      </c>
      <c r="E54" s="8">
        <f>SUM(Tabla18[[#This Row],[Homes]:[Mulleres]])</f>
        <v>5</v>
      </c>
    </row>
    <row r="55" spans="1:5" x14ac:dyDescent="0.25">
      <c r="A55" s="8" t="s">
        <v>12</v>
      </c>
      <c r="C55" s="8">
        <f>SUBTOTAL(109,C42:C54)</f>
        <v>18</v>
      </c>
      <c r="D55" s="8">
        <f>SUBTOTAL(109,D42:D54)</f>
        <v>19</v>
      </c>
      <c r="E55" s="8">
        <f>SUM(Tabla18[[#This Row],[Homes]:[Mulleres]])</f>
        <v>37</v>
      </c>
    </row>
  </sheetData>
  <mergeCells count="8">
    <mergeCell ref="B29:D29"/>
    <mergeCell ref="E29:G29"/>
    <mergeCell ref="L1:O1"/>
    <mergeCell ref="J10:L10"/>
    <mergeCell ref="M10:O10"/>
    <mergeCell ref="I22:K22"/>
    <mergeCell ref="L22:N22"/>
    <mergeCell ref="O22:Q22"/>
  </mergeCells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2024-03-07T08:11:24Z</dcterms:created>
  <dcterms:modified xsi:type="dcterms:W3CDTF">2024-03-07T08:12:18Z</dcterms:modified>
</cp:coreProperties>
</file>