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mobilidade\Mobilidade ALUMNADO\"/>
    </mc:Choice>
  </mc:AlternateContent>
  <xr:revisionPtr revIDLastSave="0" documentId="13_ncr:1_{3E82DC74-1A80-4B5E-B80C-100F3F1A5174}" xr6:coauthVersionLast="47" xr6:coauthVersionMax="47" xr10:uidLastSave="{00000000-0000-0000-0000-000000000000}"/>
  <bookViews>
    <workbookView xWindow="-120" yWindow="-120" windowWidth="29040" windowHeight="15720" xr2:uid="{5A11DD21-94ED-45E5-975F-F0F0232AED79}"/>
  </bookViews>
  <sheets>
    <sheet name="Mobilidade_nacional" sheetId="1" r:id="rId1"/>
    <sheet name="Mobilidade_internacional" sheetId="2" r:id="rId2"/>
    <sheet name="2023_2024_Mobilidade_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64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" i="3"/>
  <c r="J11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64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I123" i="3"/>
  <c r="H123" i="3"/>
  <c r="F123" i="3"/>
  <c r="E123" i="3"/>
  <c r="G123" i="3" l="1"/>
  <c r="J123" i="3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C62" i="2"/>
  <c r="B62" i="2"/>
  <c r="D13" i="2"/>
  <c r="D14" i="2"/>
  <c r="D15" i="2"/>
  <c r="D16" i="2"/>
  <c r="D17" i="2"/>
  <c r="D18" i="2"/>
  <c r="D19" i="2"/>
  <c r="D20" i="2"/>
  <c r="D21" i="2"/>
  <c r="D22" i="2"/>
  <c r="C22" i="2"/>
  <c r="B22" i="2"/>
  <c r="I63" i="2"/>
  <c r="H63" i="2"/>
  <c r="J63" i="2" s="1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I20" i="2"/>
  <c r="H20" i="2"/>
  <c r="J20" i="2" s="1"/>
  <c r="J19" i="2"/>
  <c r="J18" i="2"/>
  <c r="J17" i="2"/>
  <c r="J16" i="2"/>
  <c r="J15" i="2"/>
  <c r="J14" i="2"/>
  <c r="J13" i="2"/>
  <c r="M19" i="1" l="1"/>
  <c r="M20" i="1"/>
  <c r="J28" i="1"/>
  <c r="I28" i="1"/>
  <c r="K28" i="1" s="1"/>
  <c r="M9" i="1" s="1"/>
  <c r="K27" i="1"/>
  <c r="K26" i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K18" i="1"/>
  <c r="L18" i="1" s="1"/>
  <c r="K17" i="1"/>
  <c r="L17" i="1" s="1"/>
  <c r="K16" i="1"/>
  <c r="L16" i="1" s="1"/>
  <c r="K15" i="1"/>
  <c r="K14" i="1"/>
  <c r="K13" i="1"/>
  <c r="L13" i="1" s="1"/>
  <c r="K12" i="1"/>
  <c r="L12" i="1" s="1"/>
  <c r="K11" i="1"/>
  <c r="L11" i="1" s="1"/>
  <c r="K10" i="1"/>
  <c r="K9" i="1"/>
  <c r="L9" i="1" s="1"/>
  <c r="M17" i="1" l="1"/>
  <c r="M14" i="1"/>
  <c r="M28" i="1"/>
  <c r="M13" i="1"/>
  <c r="M24" i="1"/>
  <c r="M11" i="1"/>
  <c r="M22" i="1"/>
  <c r="M10" i="1"/>
  <c r="M18" i="1"/>
  <c r="M16" i="1"/>
  <c r="M27" i="1"/>
  <c r="M15" i="1"/>
  <c r="M26" i="1"/>
  <c r="M25" i="1"/>
  <c r="M12" i="1"/>
  <c r="M23" i="1"/>
  <c r="M21" i="1"/>
  <c r="L28" i="1"/>
  <c r="L10" i="1"/>
  <c r="L19" i="1"/>
  <c r="L14" i="1"/>
  <c r="L26" i="1"/>
  <c r="L15" i="1"/>
  <c r="L27" i="1"/>
  <c r="D43" i="1"/>
  <c r="F9" i="1" s="1"/>
  <c r="C43" i="1"/>
  <c r="B43" i="1"/>
  <c r="D42" i="1"/>
  <c r="D41" i="1"/>
  <c r="D40" i="1"/>
  <c r="E40" i="1" s="1"/>
  <c r="D39" i="1"/>
  <c r="D38" i="1"/>
  <c r="E38" i="1" s="1"/>
  <c r="D37" i="1"/>
  <c r="E37" i="1" s="1"/>
  <c r="D36" i="1"/>
  <c r="E35" i="1"/>
  <c r="D35" i="1"/>
  <c r="D34" i="1"/>
  <c r="E34" i="1" s="1"/>
  <c r="D33" i="1"/>
  <c r="E33" i="1" s="1"/>
  <c r="D32" i="1"/>
  <c r="D31" i="1"/>
  <c r="E31" i="1" s="1"/>
  <c r="D30" i="1"/>
  <c r="E30" i="1" s="1"/>
  <c r="D29" i="1"/>
  <c r="E29" i="1" s="1"/>
  <c r="D28" i="1"/>
  <c r="D27" i="1"/>
  <c r="E27" i="1" s="1"/>
  <c r="D26" i="1"/>
  <c r="E26" i="1" s="1"/>
  <c r="D25" i="1"/>
  <c r="E25" i="1" s="1"/>
  <c r="D24" i="1"/>
  <c r="D23" i="1"/>
  <c r="E23" i="1" s="1"/>
  <c r="D22" i="1"/>
  <c r="E22" i="1" s="1"/>
  <c r="E21" i="1"/>
  <c r="D21" i="1"/>
  <c r="D20" i="1"/>
  <c r="D19" i="1"/>
  <c r="E19" i="1" s="1"/>
  <c r="D18" i="1"/>
  <c r="E18" i="1" s="1"/>
  <c r="D17" i="1"/>
  <c r="E17" i="1" s="1"/>
  <c r="D16" i="1"/>
  <c r="D15" i="1"/>
  <c r="E15" i="1" s="1"/>
  <c r="E14" i="1"/>
  <c r="D14" i="1"/>
  <c r="D13" i="1"/>
  <c r="E13" i="1" s="1"/>
  <c r="D12" i="1"/>
  <c r="D11" i="1"/>
  <c r="E11" i="1" s="1"/>
  <c r="D10" i="1"/>
  <c r="E10" i="1" s="1"/>
  <c r="D9" i="1"/>
  <c r="E9" i="1" s="1"/>
  <c r="F32" i="1" l="1"/>
  <c r="F42" i="1"/>
  <c r="F30" i="1"/>
  <c r="F18" i="1"/>
  <c r="F20" i="1"/>
  <c r="F41" i="1"/>
  <c r="F16" i="1"/>
  <c r="F39" i="1"/>
  <c r="F27" i="1"/>
  <c r="F15" i="1"/>
  <c r="F38" i="1"/>
  <c r="F26" i="1"/>
  <c r="F14" i="1"/>
  <c r="F43" i="1"/>
  <c r="F19" i="1"/>
  <c r="F17" i="1"/>
  <c r="F28" i="1"/>
  <c r="F37" i="1"/>
  <c r="F13" i="1"/>
  <c r="F36" i="1"/>
  <c r="F24" i="1"/>
  <c r="F12" i="1"/>
  <c r="F35" i="1"/>
  <c r="F23" i="1"/>
  <c r="F11" i="1"/>
  <c r="F34" i="1"/>
  <c r="F22" i="1"/>
  <c r="F10" i="1"/>
  <c r="F31" i="1"/>
  <c r="F29" i="1"/>
  <c r="F40" i="1"/>
  <c r="F25" i="1"/>
  <c r="F33" i="1"/>
  <c r="F21" i="1"/>
  <c r="E12" i="1"/>
  <c r="E16" i="1"/>
  <c r="E20" i="1"/>
  <c r="E24" i="1"/>
  <c r="E28" i="1"/>
  <c r="E32" i="1"/>
  <c r="E36" i="1"/>
  <c r="E41" i="1"/>
  <c r="E42" i="1"/>
  <c r="E39" i="1"/>
  <c r="E43" i="1"/>
</calcChain>
</file>

<file path=xl/sharedStrings.xml><?xml version="1.0" encoding="utf-8"?>
<sst xmlns="http://schemas.openxmlformats.org/spreadsheetml/2006/main" count="655" uniqueCount="253">
  <si>
    <t>Unidade de Análises e Programas</t>
  </si>
  <si>
    <t>CURSO 2023_2024</t>
  </si>
  <si>
    <t>MOBILIDADE NACIONAL SAÍNTE</t>
  </si>
  <si>
    <t>Universidade de Destino</t>
  </si>
  <si>
    <t>Homes</t>
  </si>
  <si>
    <t>Mulleres</t>
  </si>
  <si>
    <t>Total</t>
  </si>
  <si>
    <t>% mulleres</t>
  </si>
  <si>
    <t>% estudantes por universidade</t>
  </si>
  <si>
    <t>Universidad Autónoma de Barcelona</t>
  </si>
  <si>
    <t>Universidad Autónoma de Madrid</t>
  </si>
  <si>
    <t>Universidad Carlos III de Madrid</t>
  </si>
  <si>
    <t>Universidad Complutense de Madrid</t>
  </si>
  <si>
    <t>Universidad de A Coruña</t>
  </si>
  <si>
    <t>Universidad de Alicante</t>
  </si>
  <si>
    <t>Universidad de Almería</t>
  </si>
  <si>
    <t>Universidad de Barcelona</t>
  </si>
  <si>
    <t>Universidad de Burgos</t>
  </si>
  <si>
    <t>Universidad de Cádiz</t>
  </si>
  <si>
    <t>Universidad de Córdoba</t>
  </si>
  <si>
    <t>Universidad de Granada</t>
  </si>
  <si>
    <t>Universidad de Huelva</t>
  </si>
  <si>
    <t>Universidad de La Laguna</t>
  </si>
  <si>
    <t>Universidad de las Illes Balears</t>
  </si>
  <si>
    <t>Universidad de Las Palmas de Gran Canaria</t>
  </si>
  <si>
    <t>Universidad de León</t>
  </si>
  <si>
    <t>Universidad de Málaga</t>
  </si>
  <si>
    <t>Universidad de Murcia</t>
  </si>
  <si>
    <t>Universidad de Navarra</t>
  </si>
  <si>
    <t>Universidad de Salamanca</t>
  </si>
  <si>
    <t>Universidad de Sevilla</t>
  </si>
  <si>
    <t>Universidad del País Vasco/Euskal Herriko Unibertsitatea</t>
  </si>
  <si>
    <t>Universidad Jaume I de Castellón</t>
  </si>
  <si>
    <t>Universidad Miguel Hernández de Elche</t>
  </si>
  <si>
    <t>Universidad Pablo de Olavide</t>
  </si>
  <si>
    <t>Universidad Politécnica de Catalunya</t>
  </si>
  <si>
    <t>Universidad Politécnica de Madrid</t>
  </si>
  <si>
    <t>Universidad Politécnica de Valencia</t>
  </si>
  <si>
    <t>Universidad Pontificia de Salamanca</t>
  </si>
  <si>
    <t>Universidad Rey Juan Carlos</t>
  </si>
  <si>
    <t>Universidad Rovira i Virgili</t>
  </si>
  <si>
    <t>Universidad San Jorge</t>
  </si>
  <si>
    <t>Universitat de València (Estudi General)</t>
  </si>
  <si>
    <t>MOBILIDADE NACIONAL ENTRANTE</t>
  </si>
  <si>
    <t>Universidade de orixe</t>
  </si>
  <si>
    <t>Universidad de Extremadura</t>
  </si>
  <si>
    <t>Universidad de Santiago de Compostela</t>
  </si>
  <si>
    <t>Universidad de Valladolid</t>
  </si>
  <si>
    <t>Universitat de Lleida</t>
  </si>
  <si>
    <t>Fonte: Oficina de Relacións Internacionais; SIIU; SIGMA</t>
  </si>
  <si>
    <t>*Compútanse o número de mobilidades</t>
  </si>
  <si>
    <t>Fonte: Oficina de Relacións Internacionais; SIIU; SIGMA; Xescampus</t>
  </si>
  <si>
    <t>*** Compútanse estudantes e non mobilidades.</t>
  </si>
  <si>
    <t>* A asignación de titulación ao alumnado de intercambio internacional entrante faise en función do maior número de créditos matriculados</t>
  </si>
  <si>
    <t>** Nalgúns centros aparece alumnado sen asignar á titulación porque teñen materias matriculadas en varias titulacións ou ben é alumnado de modalidade_Prácticas, que non está obrigado a realizar matrícula ordinaria</t>
  </si>
  <si>
    <t>MOBILIDADE INTERNACIONAL ENTRANTE</t>
  </si>
  <si>
    <t>Convenio bilateral</t>
  </si>
  <si>
    <t>Erasmus+ KA103 KA131 SMS</t>
  </si>
  <si>
    <t>Erasmus+ KA131 SMP</t>
  </si>
  <si>
    <t>Erasmus+ KA131 SMS</t>
  </si>
  <si>
    <t>Erasmus+ KA171 SMS</t>
  </si>
  <si>
    <t>ISEP</t>
  </si>
  <si>
    <t>Student Placement Agreement</t>
  </si>
  <si>
    <t>Programa de intercambio</t>
  </si>
  <si>
    <t>Albania</t>
  </si>
  <si>
    <t>Alemaña</t>
  </si>
  <si>
    <t>Arxentina</t>
  </si>
  <si>
    <t>Austria</t>
  </si>
  <si>
    <t>Bosnia e Hercegovina</t>
  </si>
  <si>
    <t>Brasil</t>
  </si>
  <si>
    <t>Bulgaria</t>
  </si>
  <si>
    <t>Chile</t>
  </si>
  <si>
    <t>Colombia</t>
  </si>
  <si>
    <t>Corea do Sul</t>
  </si>
  <si>
    <t>Croacia</t>
  </si>
  <si>
    <t>Ecuador</t>
  </si>
  <si>
    <t>Eslovaquia</t>
  </si>
  <si>
    <t>Eslovenia</t>
  </si>
  <si>
    <t>Estados Unidos de América</t>
  </si>
  <si>
    <t>Finlandia</t>
  </si>
  <si>
    <t>Francia</t>
  </si>
  <si>
    <t>Grecia</t>
  </si>
  <si>
    <t>Hungría</t>
  </si>
  <si>
    <t>Irlanda</t>
  </si>
  <si>
    <t>Italia</t>
  </si>
  <si>
    <t>Lituania</t>
  </si>
  <si>
    <t>México</t>
  </si>
  <si>
    <t>Montenegro</t>
  </si>
  <si>
    <t>Noruega</t>
  </si>
  <si>
    <t>Países Baixos</t>
  </si>
  <si>
    <t>Perú</t>
  </si>
  <si>
    <t>Polonia</t>
  </si>
  <si>
    <t>Portugal</t>
  </si>
  <si>
    <t>Reino Unido</t>
  </si>
  <si>
    <t>República Checa</t>
  </si>
  <si>
    <t>Romanía</t>
  </si>
  <si>
    <t>Suecia</t>
  </si>
  <si>
    <t>Suíza</t>
  </si>
  <si>
    <t>Taiwán</t>
  </si>
  <si>
    <t>Turquía</t>
  </si>
  <si>
    <t>Uruguai</t>
  </si>
  <si>
    <t>País de orixe</t>
  </si>
  <si>
    <t>MOBILIDADE INTERNACIONAL SAÍNTE</t>
  </si>
  <si>
    <t>Bolsas Propias</t>
  </si>
  <si>
    <t>Erasmus + Estudos KA131</t>
  </si>
  <si>
    <t>Erasmus + Estudos KA131 BIP</t>
  </si>
  <si>
    <t>Erasmus + Estudos KA131 Internacional</t>
  </si>
  <si>
    <t xml:space="preserve">Erasmus + Estudos KA171 </t>
  </si>
  <si>
    <t>Erasmus + KA131 Doutoramento</t>
  </si>
  <si>
    <t xml:space="preserve">Erasmus + Prácticas KA131 </t>
  </si>
  <si>
    <t>GE4</t>
  </si>
  <si>
    <t>Bélxica</t>
  </si>
  <si>
    <t>Cabo Verde</t>
  </si>
  <si>
    <t>Canadá</t>
  </si>
  <si>
    <t>China</t>
  </si>
  <si>
    <t>Letonia</t>
  </si>
  <si>
    <t>Malasia</t>
  </si>
  <si>
    <t>Palaos</t>
  </si>
  <si>
    <t>Titulación</t>
  </si>
  <si>
    <t>101 Facultade de Ciencias</t>
  </si>
  <si>
    <t>Grao</t>
  </si>
  <si>
    <t>Grao en Ciencia e Tecnoloxía dos Alimentos</t>
  </si>
  <si>
    <t>Grao en Ciencias Ambientais</t>
  </si>
  <si>
    <t>Programa de Doutoramento</t>
  </si>
  <si>
    <t>Programa de Doutoramento en Ciencia e Tecnoloxía Agroalimentaria</t>
  </si>
  <si>
    <t>Programa de Doutoramento en Ecosistemas Terrestres, Uso Sustentable e Implicacións Ambientais</t>
  </si>
  <si>
    <t>Programa de Doutoramento en Enxeñaría Química</t>
  </si>
  <si>
    <t>102 Facultade de Historia</t>
  </si>
  <si>
    <t>Grao en Xeografía e Historia</t>
  </si>
  <si>
    <t>103 Facultade de Dereito</t>
  </si>
  <si>
    <t>Grao en Dereito</t>
  </si>
  <si>
    <t>PCEO Grao en Administración e Dirección de Empresas/Grao en Dereito</t>
  </si>
  <si>
    <t>Programa de Doutoramento en Auga, Sustentabilidade e Desenvolvemento</t>
  </si>
  <si>
    <t>104 Facultade de Ciencias Empresariais e Turismo</t>
  </si>
  <si>
    <t>Grao en Administración e Dirección de Empresas</t>
  </si>
  <si>
    <t>Grao en Turismo</t>
  </si>
  <si>
    <t>PCEO Grao en Turismo/Grao en Xeografía e Historia</t>
  </si>
  <si>
    <t>Programa de Doutoramento en Turismo</t>
  </si>
  <si>
    <t>105 Facultade de Educación e Traballo Social</t>
  </si>
  <si>
    <t>Grao en Educación Infantil</t>
  </si>
  <si>
    <t>Grao en Educación Primaria</t>
  </si>
  <si>
    <t>Grao en Educación Social</t>
  </si>
  <si>
    <t>Grao en Traballo Social</t>
  </si>
  <si>
    <t>Máster</t>
  </si>
  <si>
    <t>Máster Universitario en Dificultades de Aprendizaxe e Procesos Cognitivos</t>
  </si>
  <si>
    <t>106 Escola Superior de Enxeñaría Informática</t>
  </si>
  <si>
    <t>Grao en Enxeñaría Informática</t>
  </si>
  <si>
    <t>PCEO Grao en Administración e Dirección de Empresas/Grao en Enxeñaría Informática</t>
  </si>
  <si>
    <t>107 Escola de Enxeñaría Aeronáutica e do Espazo</t>
  </si>
  <si>
    <t>Grao en Enxeñaría Aeroespacial</t>
  </si>
  <si>
    <t>151 Escola Universitaria de Enfermaría de Ourense</t>
  </si>
  <si>
    <t>Grao en Enfermaría</t>
  </si>
  <si>
    <t>201 Facultade de Belas Artes</t>
  </si>
  <si>
    <t>Grao en Belas Artes</t>
  </si>
  <si>
    <t>Programa de Doutoramento en Creación e Investigación en Arte Contemporáneo</t>
  </si>
  <si>
    <t>202 Facultade de Ciencias da Educación e do Deporte</t>
  </si>
  <si>
    <t>Grao en Ciencias da Actividade Física e do Deporte</t>
  </si>
  <si>
    <t>Máster Universitario en Profesorado en Educación Secundaria Obrigatoria, Bacharelato, Formación Profesional e Ensino de Idiomas</t>
  </si>
  <si>
    <t>203 Escola de Enxeñaría Forestal</t>
  </si>
  <si>
    <t>Grao en Enxeñaría Forestal</t>
  </si>
  <si>
    <t>204 Facultade de Comunicación</t>
  </si>
  <si>
    <t>Grao en Comunicación Audiovisual</t>
  </si>
  <si>
    <t>Grao en Publicidade e Relacións Públicas</t>
  </si>
  <si>
    <t>205 Facultade de Fisioterapia</t>
  </si>
  <si>
    <t>Grao en Fisioterapia</t>
  </si>
  <si>
    <t>207 Facultade de Dirección e Xestión Pública</t>
  </si>
  <si>
    <t>Grao en Dirección e Xestión Pública</t>
  </si>
  <si>
    <t>251 Escola Universitaria de Enfermaría da Deputación Provincial de Pontevedra</t>
  </si>
  <si>
    <t>252 Centro Universitario da Defensa da Escola Naval Militar de Marín</t>
  </si>
  <si>
    <t>Grao en Enxeñaría Mecánica</t>
  </si>
  <si>
    <t>301 Facultade de Filoloxía e Tradución</t>
  </si>
  <si>
    <t>Grao en Linguas Estranxeiras</t>
  </si>
  <si>
    <t>Programa de Doutoramento en Estudos Ingleses avanzados: Lingüística, Literatura e Cultura</t>
  </si>
  <si>
    <t>302 Facultade de Bioloxía</t>
  </si>
  <si>
    <t>Grao en Bioloxía</t>
  </si>
  <si>
    <t>Máster Universitario en Bioloxía Mariña</t>
  </si>
  <si>
    <t>Programa de Doutoramento en Biotecnoloxía Avanzada</t>
  </si>
  <si>
    <t>Programa de Doutoramento en Metodoloxía e Aplicacións en Ciencias da Vida</t>
  </si>
  <si>
    <t>303 Facultade de Ciencias Económicas e Empresariais</t>
  </si>
  <si>
    <t>Grao en Economía</t>
  </si>
  <si>
    <t>Programa de Doutoramento en Análise Económica e Estratexia Empresarial</t>
  </si>
  <si>
    <t>305 Escola de Enxeñaría de Telecomunicación</t>
  </si>
  <si>
    <t>Grao en Enxeñaría de Tecnoloxías de Telecomunicación</t>
  </si>
  <si>
    <t>Máster Universitario en Enxeñaría de Telecomunicación</t>
  </si>
  <si>
    <t>Programa de Doutoramento en Matemáticas y Aplicacións</t>
  </si>
  <si>
    <t>Programa de Doutoramento en Métodos Matemáticos e Simulación Numérica en Enxeñaría e Ciencias Aplicadas</t>
  </si>
  <si>
    <t>306 Facultade de Comercio</t>
  </si>
  <si>
    <t>Grao en Comercio</t>
  </si>
  <si>
    <t>308 Facultade de Ciencias Xurídicas e do Traballo</t>
  </si>
  <si>
    <t>Grao en Relacións Laborais e Recursos Humanos</t>
  </si>
  <si>
    <t>Programa de Doutoramento en Xestión e Resolución de Conflitos. Menores, Familia e Xustiza Terapéutica</t>
  </si>
  <si>
    <t>309 Escola de Enxeñaría de Minas e Enerxía</t>
  </si>
  <si>
    <t>Grao en Enxeñaría da Enerxía</t>
  </si>
  <si>
    <t>Máster Universitario en Enxeñaría de Minas</t>
  </si>
  <si>
    <t>Programa de Doutoramento en Protección do Patrimonio Cultural</t>
  </si>
  <si>
    <t>Programa de Doutoramento en Xeotecnoloxías Aplicadas á Construción, Enerxía e Industria</t>
  </si>
  <si>
    <t>310 Facultade de Ciencias do Mar</t>
  </si>
  <si>
    <t>Grao en Ciencias do Mar</t>
  </si>
  <si>
    <t>Máster Universitario en Acuicultura</t>
  </si>
  <si>
    <t>Programa de Doutoramento en Ciencias Mariñas, Tecnoloxía e Xestión</t>
  </si>
  <si>
    <t>Programa de Doutoramento en Física Aplicada</t>
  </si>
  <si>
    <t>311 Facultade de Química</t>
  </si>
  <si>
    <t>Grao en Química</t>
  </si>
  <si>
    <t>312 Escola de Enxeñaría Industrial</t>
  </si>
  <si>
    <t>Grao en Enxeñaría Biomédica</t>
  </si>
  <si>
    <t>Grao en Enxeñaría en Electrónica Industrial e Automática</t>
  </si>
  <si>
    <t>Grao en Enxeñaría en Organización Industrial</t>
  </si>
  <si>
    <t>Máster Universitario en Enxeñaría Biomédica</t>
  </si>
  <si>
    <t>Máster Universitario en Enxeñaría Industrial</t>
  </si>
  <si>
    <t>351 E.U. de Profesorado de E.X.B. "María Sedes Sapientiae"</t>
  </si>
  <si>
    <t>352 Escola Universitaria de Enfermaría Meixoeiro</t>
  </si>
  <si>
    <t>353 Escola Universitaria de Enfermaría Povisa</t>
  </si>
  <si>
    <t>355 Instituto de Educación Superior Intercontinental da Empresa (IESIDE)</t>
  </si>
  <si>
    <t>Campus</t>
  </si>
  <si>
    <t>Centro</t>
  </si>
  <si>
    <t>Tipo_estudio</t>
  </si>
  <si>
    <t>Ourense</t>
  </si>
  <si>
    <t>Pontevedra</t>
  </si>
  <si>
    <t>Vigo</t>
  </si>
  <si>
    <t>Nacional saínte</t>
  </si>
  <si>
    <t>Internacional saínte</t>
  </si>
  <si>
    <t>Grao en Enxeñaría en Tecnoloxías Industriais</t>
  </si>
  <si>
    <t>Nacional entrante</t>
  </si>
  <si>
    <t>Grao en Enxeñaría Eléctrica</t>
  </si>
  <si>
    <t>Internacional entrante</t>
  </si>
  <si>
    <t>Total entrante</t>
  </si>
  <si>
    <t>Total saínte</t>
  </si>
  <si>
    <t>Grao en Enxeñaría Agraria</t>
  </si>
  <si>
    <t>Máster Universitario en Nutrición</t>
  </si>
  <si>
    <t>Sen asignar</t>
  </si>
  <si>
    <t>108 Facultade de Relacións Internacionais</t>
  </si>
  <si>
    <t>Grao en Relacións Internacionais</t>
  </si>
  <si>
    <t>Grao en Ciencias da Linguaxe e Estudos Literarios</t>
  </si>
  <si>
    <t>Grao en Filoloxía Aplicada Galega e Española</t>
  </si>
  <si>
    <t>Grao en Tradución e Interpretación</t>
  </si>
  <si>
    <t>Máster Universitario en Lingüística Aplicada</t>
  </si>
  <si>
    <t>Máster Universitario en Ciberseguridade</t>
  </si>
  <si>
    <t>Máster Universitario en Comercio Internacional</t>
  </si>
  <si>
    <t>Máster Universitario en Xestión e Dirección Laboral</t>
  </si>
  <si>
    <t>Grao en Enxeñaría dos Recursos Mineiros e Enerxéticos</t>
  </si>
  <si>
    <t>Máster Universitario en Oceanografía</t>
  </si>
  <si>
    <t>Grao en Enxeñaría en Química Industrial</t>
  </si>
  <si>
    <t>Máster Universitario en Enerxía e Sustentabilidade</t>
  </si>
  <si>
    <t>Máster Universitario en Investigación Química e Química Industrial</t>
  </si>
  <si>
    <t>Máster Universitario en Nanociencia e Nanotecnoloxía</t>
  </si>
  <si>
    <t>CACTI</t>
  </si>
  <si>
    <t>CIM</t>
  </si>
  <si>
    <t>CINTECX</t>
  </si>
  <si>
    <t>Dpto. Enxeñaría mecánica, máquinas e motores térmicos e fluídos</t>
  </si>
  <si>
    <t>Oficina de Relacións Internacionais</t>
  </si>
  <si>
    <t>TOTAL</t>
  </si>
  <si>
    <t>PCEO Enxeñaría Mecánica e en Enxeñaría en Electrónica Industrial e Automática</t>
  </si>
  <si>
    <t>Data de actualización: decembro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</si>
</sst>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i/>
      <sz val="11"/>
      <color indexed="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6"/>
      <name val="Calibri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0" borderId="0"/>
    <xf numFmtId="0" fontId="5" fillId="0" borderId="0"/>
    <xf numFmtId="0" fontId="9" fillId="0" borderId="0"/>
  </cellStyleXfs>
  <cellXfs count="28">
    <xf numFmtId="0" fontId="0" fillId="0" borderId="0" xfId="0"/>
    <xf numFmtId="0" fontId="5" fillId="0" borderId="1" xfId="3" applyBorder="1" applyAlignment="1">
      <alignment vertical="center"/>
    </xf>
    <xf numFmtId="0" fontId="6" fillId="0" borderId="1" xfId="4" applyFont="1" applyBorder="1" applyAlignment="1">
      <alignment vertical="center" wrapText="1"/>
    </xf>
    <xf numFmtId="0" fontId="5" fillId="0" borderId="1" xfId="4" applyBorder="1" applyAlignment="1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1" fontId="8" fillId="0" borderId="0" xfId="3" applyNumberFormat="1" applyFont="1" applyAlignment="1">
      <alignment horizontal="center" vertical="center"/>
    </xf>
    <xf numFmtId="0" fontId="5" fillId="0" borderId="0" xfId="3"/>
    <xf numFmtId="0" fontId="5" fillId="0" borderId="0" xfId="3" applyAlignment="1">
      <alignment vertical="center"/>
    </xf>
    <xf numFmtId="0" fontId="10" fillId="0" borderId="0" xfId="5" applyFont="1" applyAlignment="1">
      <alignment vertical="center"/>
    </xf>
    <xf numFmtId="1" fontId="7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1" fontId="10" fillId="0" borderId="0" xfId="3" applyNumberFormat="1" applyFont="1" applyAlignment="1">
      <alignment horizontal="center" vertical="center"/>
    </xf>
    <xf numFmtId="10" fontId="0" fillId="0" borderId="0" xfId="1" applyNumberFormat="1" applyFont="1"/>
    <xf numFmtId="0" fontId="3" fillId="0" borderId="0" xfId="0" applyFont="1"/>
    <xf numFmtId="10" fontId="3" fillId="0" borderId="0" xfId="1" applyNumberFormat="1" applyFont="1"/>
    <xf numFmtId="0" fontId="13" fillId="0" borderId="0" xfId="0" applyFont="1"/>
    <xf numFmtId="0" fontId="14" fillId="0" borderId="1" xfId="0" applyFont="1" applyBorder="1"/>
    <xf numFmtId="0" fontId="15" fillId="0" borderId="1" xfId="3" applyFont="1" applyBorder="1" applyAlignment="1">
      <alignment vertical="center"/>
    </xf>
    <xf numFmtId="0" fontId="16" fillId="0" borderId="1" xfId="4" applyFont="1" applyBorder="1" applyAlignment="1">
      <alignment vertical="center" wrapText="1"/>
    </xf>
    <xf numFmtId="0" fontId="14" fillId="0" borderId="0" xfId="0" applyFont="1"/>
    <xf numFmtId="0" fontId="15" fillId="0" borderId="0" xfId="3" applyFont="1"/>
    <xf numFmtId="0" fontId="18" fillId="0" borderId="0" xfId="0" applyFont="1"/>
    <xf numFmtId="0" fontId="2" fillId="0" borderId="0" xfId="2" applyFont="1" applyFill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4" applyFont="1" applyBorder="1" applyAlignment="1">
      <alignment horizontal="right" vertical="center" wrapText="1"/>
    </xf>
    <xf numFmtId="0" fontId="2" fillId="2" borderId="0" xfId="2" applyFont="1" applyAlignment="1">
      <alignment horizontal="center" vertical="center"/>
    </xf>
    <xf numFmtId="0" fontId="17" fillId="0" borderId="1" xfId="4" applyFont="1" applyBorder="1" applyAlignment="1">
      <alignment horizontal="center" vertical="center" wrapText="1"/>
    </xf>
  </cellXfs>
  <cellStyles count="6">
    <cellStyle name="Énfasis1" xfId="2" builtinId="29"/>
    <cellStyle name="Normal" xfId="0" builtinId="0"/>
    <cellStyle name="Normal 2" xfId="3" xr:uid="{95F0E2FD-6E06-4435-84ED-08B4E89B826A}"/>
    <cellStyle name="Normal 2 3" xfId="4" xr:uid="{0ABC8C94-856D-4F00-9BCA-742C6F7BC6F7}"/>
    <cellStyle name="Normal 4" xfId="5" xr:uid="{494AC388-D4FE-4D41-A739-CE46A467313F}"/>
    <cellStyle name="Porcentaje" xfId="1" builtinId="5"/>
  </cellStyles>
  <dxfs count="20">
    <dxf>
      <numFmt numFmtId="0" formatCode="General"/>
    </dxf>
    <dxf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28577</xdr:colOff>
      <xdr:row>0</xdr:row>
      <xdr:rowOff>114301</xdr:rowOff>
    </xdr:from>
    <xdr:to>
      <xdr:col>0</xdr:col>
      <xdr:colOff>2581275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6E55321-A8FF-4DCF-B09F-F5039415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7" y="114301"/>
          <a:ext cx="2552698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95250</xdr:rowOff>
    </xdr:from>
    <xdr:to>
      <xdr:col>1</xdr:col>
      <xdr:colOff>628650</xdr:colOff>
      <xdr:row>0</xdr:row>
      <xdr:rowOff>638175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D9E1DF0-99A5-4E2F-8001-B7FAF2E2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95250"/>
          <a:ext cx="309562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133350</xdr:rowOff>
    </xdr:from>
    <xdr:to>
      <xdr:col>1</xdr:col>
      <xdr:colOff>2057400</xdr:colOff>
      <xdr:row>0</xdr:row>
      <xdr:rowOff>590550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C8341B8-718D-44D4-8068-96FC7A14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3350"/>
          <a:ext cx="2828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657B74-0D6C-496E-BFE4-DD71847C46A2}" name="Tabla3" displayName="Tabla3" ref="A8:F43" totalsRowShown="0">
  <autoFilter ref="A8:F43" xr:uid="{EC657B74-0D6C-496E-BFE4-DD71847C46A2}"/>
  <tableColumns count="6">
    <tableColumn id="1" xr3:uid="{C986659E-B95D-4DAB-9E1D-34AA7FCDC518}" name="Universidade de Destino"/>
    <tableColumn id="2" xr3:uid="{4D7BFD92-2EA2-41B6-A3AD-099B84D0CD2E}" name="Homes"/>
    <tableColumn id="3" xr3:uid="{C02E734F-314B-4ADF-912A-9B08BC8EC8B1}" name="Mulleres"/>
    <tableColumn id="4" xr3:uid="{223B625B-A7C6-40AD-9F48-26CE4810BFCC}" name="Total">
      <calculatedColumnFormula>SUM(Tabla3[[#This Row],[Homes]:[Mulleres]])</calculatedColumnFormula>
    </tableColumn>
    <tableColumn id="5" xr3:uid="{700DBA97-9704-4317-9122-0D1DA0F3D3EF}" name="% mulleres" dataDxfId="19" dataCellStyle="Porcentaje">
      <calculatedColumnFormula>Tabla3[[#This Row],[Mulleres]]/Tabla3[[#This Row],[Total]]</calculatedColumnFormula>
    </tableColumn>
    <tableColumn id="6" xr3:uid="{29C072FD-390B-4A38-951A-89925A6C2DE4}" name="% estudantes por universidade" dataDxfId="18" dataCellStyle="Porcentaje">
      <calculatedColumnFormula>Tabla3[[#This Row],[Total]]/$D$43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8607FF-2B2B-4EBF-B20B-92C154E4BF60}" name="Tabla1" displayName="Tabla1" ref="H8:M28" totalsRowShown="0">
  <autoFilter ref="H8:M28" xr:uid="{F58607FF-2B2B-4EBF-B20B-92C154E4BF60}"/>
  <tableColumns count="6">
    <tableColumn id="1" xr3:uid="{C427600F-5DD6-427A-BD6E-7BD2C7AD06ED}" name="Universidade de orixe"/>
    <tableColumn id="2" xr3:uid="{863BB3F9-CC42-4ACB-BE57-378AD5133655}" name="Homes"/>
    <tableColumn id="3" xr3:uid="{12A88163-6A50-4BE3-A84E-F7BAFEBD8602}" name="Mulleres"/>
    <tableColumn id="4" xr3:uid="{AC9C8BBB-2612-44AF-AF10-6DDB6A4E69A3}" name="Total">
      <calculatedColumnFormula>SUM(Tabla1[[#This Row],[Homes]:[Mulleres]])</calculatedColumnFormula>
    </tableColumn>
    <tableColumn id="5" xr3:uid="{1F70895D-94C5-4FE3-A072-A6A2635CBD22}" name="% mulleres" dataDxfId="17" dataCellStyle="Porcentaje">
      <calculatedColumnFormula>Tabla1[[#This Row],[Mulleres]]/Tabla1[[#This Row],[Total]]</calculatedColumnFormula>
    </tableColumn>
    <tableColumn id="6" xr3:uid="{A388294E-53D6-46B2-BC15-3F19BD89C922}" name="% estudantes por universidade" dataDxfId="16" dataCellStyle="Porcentaje">
      <calculatedColumnFormula>Tabla1[[#This Row],[Total]]/$K$28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72517D-DB51-4884-973E-3E07509FACDB}" name="Tabla4" displayName="Tabla4" ref="G12:J20" totalsRowShown="0" headerRowDxfId="15" dataDxfId="14">
  <autoFilter ref="G12:J20" xr:uid="{5672517D-DB51-4884-973E-3E07509FACDB}"/>
  <tableColumns count="4">
    <tableColumn id="1" xr3:uid="{BD18BD11-045A-430D-B93C-27549D4240F4}" name="Programa de intercambio" dataDxfId="13"/>
    <tableColumn id="2" xr3:uid="{F8F368DD-E6CF-4C08-8103-05D5499DB575}" name="Homes" dataDxfId="12"/>
    <tableColumn id="3" xr3:uid="{E5971DCE-F349-44C7-8873-9A27E69F7ACD}" name="Mulleres" dataDxfId="11"/>
    <tableColumn id="4" xr3:uid="{1D2AF4CE-D5CD-4EB1-9207-62216938B164}" name="Total" dataDxfId="10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02188B-683D-4108-8B92-71326C657BB7}" name="Tabla5" displayName="Tabla5" ref="G25:J63" totalsRowShown="0" headerRowDxfId="9" dataDxfId="8">
  <autoFilter ref="G25:J63" xr:uid="{5302188B-683D-4108-8B92-71326C657BB7}"/>
  <tableColumns count="4">
    <tableColumn id="1" xr3:uid="{4AD69848-72E9-493C-9E10-F69CC3A0F549}" name="País de orixe" dataDxfId="7"/>
    <tableColumn id="2" xr3:uid="{0E8E02D4-B616-4C7B-945A-210A7F4AB329}" name="Homes" dataDxfId="6"/>
    <tableColumn id="3" xr3:uid="{07DB66C1-66E9-4789-A330-68E33E9F3907}" name="Mulleres" dataDxfId="5"/>
    <tableColumn id="4" xr3:uid="{FA227EE5-A18F-476B-BF6C-C464BD21E596}" name="Total" dataDxfId="4">
      <calculatedColumnFormula>SUM(Tabla5[[#This Row],[Homes]:[Mulleres]])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45DC522-5056-4960-B7BB-BD51BEA5D52B}" name="Tabla6" displayName="Tabla6" ref="A12:D22" totalsRowShown="0">
  <autoFilter ref="A12:D22" xr:uid="{E45DC522-5056-4960-B7BB-BD51BEA5D52B}"/>
  <tableColumns count="4">
    <tableColumn id="1" xr3:uid="{647222B1-4FA3-4D63-86CF-1F7D4C7862B4}" name="Programa de intercambio"/>
    <tableColumn id="2" xr3:uid="{FA3964AF-83BE-4ECC-BEFE-823631E81C90}" name="Homes"/>
    <tableColumn id="3" xr3:uid="{ED69505C-DBAE-49A2-9965-25329A112967}" name="Mulleres"/>
    <tableColumn id="4" xr3:uid="{9D6FDBDB-0008-4C5B-B66F-E5072B17B958}" name="Total" dataDxfId="3">
      <calculatedColumnFormula>SUM(Tabla6[[#This Row],[Homes]:[Mulleres]])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801829-FC00-433D-9533-7B9B3334A385}" name="Tabla7" displayName="Tabla7" ref="A25:D62" totalsRowShown="0">
  <autoFilter ref="A25:D62" xr:uid="{5A801829-FC00-433D-9533-7B9B3334A385}"/>
  <tableColumns count="4">
    <tableColumn id="1" xr3:uid="{A2759E81-2745-48EA-9986-37E103A92C3D}" name="País de orixe"/>
    <tableColumn id="2" xr3:uid="{673350FA-FD44-40AF-B1B3-F4B95A9CEDF8}" name="Homes"/>
    <tableColumn id="3" xr3:uid="{64BE5828-FAD9-436A-940F-1783777BF210}" name="Mulleres"/>
    <tableColumn id="4" xr3:uid="{352A1EA8-23B5-42E7-824E-86515CDB2750}" name="Total" dataDxfId="2">
      <calculatedColumnFormula>SUM(Tabla7[[#This Row],[Homes]:[Mulleres]])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B66BE66-C7BE-4C9B-9D1A-696365A616D0}" name="Tabla8" displayName="Tabla8" ref="A10:J123" totalsRowShown="0" headerRowDxfId="1">
  <autoFilter ref="A10:J123" xr:uid="{AB66BE66-C7BE-4C9B-9D1A-696365A616D0}"/>
  <tableColumns count="10">
    <tableColumn id="1" xr3:uid="{2A471FF7-BFD2-4816-AD6C-1EF7FA9D7EF8}" name="Campus"/>
    <tableColumn id="2" xr3:uid="{673D80E0-ABBB-4B72-82CD-DFBC81B1D2B7}" name="Centro"/>
    <tableColumn id="3" xr3:uid="{02E0B0BF-5A02-4CE4-B1D6-5B6676DD0950}" name="Tipo_estudio"/>
    <tableColumn id="4" xr3:uid="{6AA121D2-C99D-40C8-9E6C-596EC0FB4B93}" name="Titulación"/>
    <tableColumn id="5" xr3:uid="{701A4C1F-0C7D-4A55-9ADB-324F3F0915A9}" name="Nacional entrante"/>
    <tableColumn id="6" xr3:uid="{F824AC8B-ECA4-472F-921A-AF370774DDE6}" name="Internacional entrante"/>
    <tableColumn id="7" xr3:uid="{EA46D915-4A88-4334-9977-E2A958B976CE}" name="Total entrante" dataDxfId="0">
      <calculatedColumnFormula>SUM(Tabla8[[#This Row],[Nacional entrante]:[Internacional entrante]])</calculatedColumnFormula>
    </tableColumn>
    <tableColumn id="8" xr3:uid="{7380B9EA-D40E-43FD-9862-7A7C18426A36}" name="Nacional saínte"/>
    <tableColumn id="9" xr3:uid="{1ED43628-CE29-4AF5-B729-124CAE21564E}" name="Internacional saínte"/>
    <tableColumn id="10" xr3:uid="{5B8A5176-49CF-462B-B7F2-4C7357A03E88}" name="Total saínte">
      <calculatedColumnFormula>SUM(Tabla8[[#This Row],[Nacional saínte]:[Internacional saínte]])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E9F35-53EC-49E0-B06E-7E69F503858C}">
  <dimension ref="A1:N43"/>
  <sheetViews>
    <sheetView tabSelected="1" workbookViewId="0">
      <selection activeCell="F2" sqref="F2"/>
    </sheetView>
  </sheetViews>
  <sheetFormatPr baseColWidth="10" defaultRowHeight="15.75" x14ac:dyDescent="0.25"/>
  <cols>
    <col min="1" max="1" width="48.125" bestFit="1" customWidth="1"/>
    <col min="5" max="5" width="12.125" bestFit="1" customWidth="1"/>
    <col min="6" max="6" width="29.625" bestFit="1" customWidth="1"/>
    <col min="8" max="8" width="48.125" bestFit="1" customWidth="1"/>
    <col min="13" max="13" width="29.625" bestFit="1" customWidth="1"/>
  </cols>
  <sheetData>
    <row r="1" spans="1:14" ht="47.2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25" t="s">
        <v>0</v>
      </c>
      <c r="K1" s="25"/>
      <c r="L1" s="25"/>
      <c r="M1" s="25"/>
    </row>
    <row r="2" spans="1:14" ht="18.75" x14ac:dyDescent="0.25">
      <c r="A2" s="4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8"/>
    </row>
    <row r="3" spans="1:14" ht="18.75" x14ac:dyDescent="0.25">
      <c r="A3" s="9" t="s">
        <v>49</v>
      </c>
      <c r="B3" s="5"/>
      <c r="C3" s="10"/>
      <c r="D3" s="10"/>
      <c r="E3" s="10"/>
      <c r="F3" s="10"/>
      <c r="G3" s="10"/>
      <c r="H3" s="10"/>
      <c r="I3" s="10"/>
      <c r="J3" s="10"/>
      <c r="K3" s="10"/>
      <c r="L3" s="10"/>
      <c r="M3" s="7"/>
      <c r="N3" s="8"/>
    </row>
    <row r="4" spans="1:14" x14ac:dyDescent="0.25">
      <c r="A4" s="11" t="s">
        <v>252</v>
      </c>
      <c r="B4" s="5"/>
      <c r="C4" s="12"/>
      <c r="D4" s="12"/>
      <c r="E4" s="12"/>
      <c r="F4" s="12"/>
      <c r="G4" s="12"/>
      <c r="H4" s="12"/>
      <c r="I4" s="12"/>
      <c r="J4" s="12"/>
      <c r="K4" s="12"/>
      <c r="L4" s="12"/>
      <c r="M4" s="7"/>
      <c r="N4" s="8"/>
    </row>
    <row r="6" spans="1:14" x14ac:dyDescent="0.25">
      <c r="A6" s="26" t="s">
        <v>2</v>
      </c>
      <c r="B6" s="26"/>
      <c r="C6" s="26"/>
      <c r="D6" s="26"/>
      <c r="E6" s="26"/>
      <c r="F6" s="26"/>
      <c r="H6" s="26" t="s">
        <v>43</v>
      </c>
      <c r="I6" s="26"/>
      <c r="J6" s="26"/>
      <c r="K6" s="26"/>
      <c r="L6" s="26"/>
      <c r="M6" s="26"/>
    </row>
    <row r="8" spans="1:14" x14ac:dyDescent="0.25">
      <c r="A8" t="s">
        <v>3</v>
      </c>
      <c r="B8" t="s">
        <v>4</v>
      </c>
      <c r="C8" t="s">
        <v>5</v>
      </c>
      <c r="D8" t="s">
        <v>6</v>
      </c>
      <c r="E8" t="s">
        <v>7</v>
      </c>
      <c r="F8" t="s">
        <v>8</v>
      </c>
      <c r="H8" t="s">
        <v>44</v>
      </c>
      <c r="I8" t="s">
        <v>4</v>
      </c>
      <c r="J8" t="s">
        <v>5</v>
      </c>
      <c r="K8" t="s">
        <v>6</v>
      </c>
      <c r="L8" t="s">
        <v>7</v>
      </c>
      <c r="M8" t="s">
        <v>8</v>
      </c>
    </row>
    <row r="9" spans="1:14" x14ac:dyDescent="0.25">
      <c r="A9" t="s">
        <v>9</v>
      </c>
      <c r="C9">
        <v>1</v>
      </c>
      <c r="D9">
        <f>SUM(Tabla3[[#This Row],[Homes]:[Mulleres]])</f>
        <v>1</v>
      </c>
      <c r="E9" s="13">
        <f>Tabla3[[#This Row],[Mulleres]]/Tabla3[[#This Row],[Total]]</f>
        <v>1</v>
      </c>
      <c r="F9" s="13">
        <f>Tabla3[[#This Row],[Total]]/$D$43</f>
        <v>6.7567567567567571E-3</v>
      </c>
      <c r="H9" t="s">
        <v>9</v>
      </c>
      <c r="J9">
        <v>1</v>
      </c>
      <c r="K9">
        <f>SUM(Tabla1[[#This Row],[Homes]:[Mulleres]])</f>
        <v>1</v>
      </c>
      <c r="L9" s="13">
        <f>Tabla1[[#This Row],[Mulleres]]/Tabla1[[#This Row],[Total]]</f>
        <v>1</v>
      </c>
      <c r="M9" s="13">
        <f>Tabla1[[#This Row],[Total]]/$K$28</f>
        <v>1.7857142857142856E-2</v>
      </c>
    </row>
    <row r="10" spans="1:14" x14ac:dyDescent="0.25">
      <c r="A10" t="s">
        <v>10</v>
      </c>
      <c r="C10">
        <v>1</v>
      </c>
      <c r="D10">
        <f>SUM(Tabla3[[#This Row],[Homes]:[Mulleres]])</f>
        <v>1</v>
      </c>
      <c r="E10" s="13">
        <f>Tabla3[[#This Row],[Mulleres]]/Tabla3[[#This Row],[Total]]</f>
        <v>1</v>
      </c>
      <c r="F10" s="13">
        <f>Tabla3[[#This Row],[Total]]/$D$43</f>
        <v>6.7567567567567571E-3</v>
      </c>
      <c r="H10" t="s">
        <v>12</v>
      </c>
      <c r="J10">
        <v>1</v>
      </c>
      <c r="K10">
        <f>SUM(Tabla1[[#This Row],[Homes]:[Mulleres]])</f>
        <v>1</v>
      </c>
      <c r="L10" s="13">
        <f>Tabla1[[#This Row],[Mulleres]]/Tabla1[[#This Row],[Total]]</f>
        <v>1</v>
      </c>
      <c r="M10" s="13">
        <f>Tabla1[[#This Row],[Total]]/$K$28</f>
        <v>1.7857142857142856E-2</v>
      </c>
    </row>
    <row r="11" spans="1:14" x14ac:dyDescent="0.25">
      <c r="A11" t="s">
        <v>11</v>
      </c>
      <c r="B11">
        <v>1</v>
      </c>
      <c r="C11">
        <v>6</v>
      </c>
      <c r="D11">
        <f>SUM(Tabla3[[#This Row],[Homes]:[Mulleres]])</f>
        <v>7</v>
      </c>
      <c r="E11" s="13">
        <f>Tabla3[[#This Row],[Mulleres]]/Tabla3[[#This Row],[Total]]</f>
        <v>0.8571428571428571</v>
      </c>
      <c r="F11" s="13">
        <f>Tabla3[[#This Row],[Total]]/$D$43</f>
        <v>4.72972972972973E-2</v>
      </c>
      <c r="H11" t="s">
        <v>14</v>
      </c>
      <c r="I11">
        <v>3</v>
      </c>
      <c r="J11">
        <v>1</v>
      </c>
      <c r="K11">
        <f>SUM(Tabla1[[#This Row],[Homes]:[Mulleres]])</f>
        <v>4</v>
      </c>
      <c r="L11" s="13">
        <f>Tabla1[[#This Row],[Mulleres]]/Tabla1[[#This Row],[Total]]</f>
        <v>0.25</v>
      </c>
      <c r="M11" s="13">
        <f>Tabla1[[#This Row],[Total]]/$K$28</f>
        <v>7.1428571428571425E-2</v>
      </c>
    </row>
    <row r="12" spans="1:14" x14ac:dyDescent="0.25">
      <c r="A12" t="s">
        <v>12</v>
      </c>
      <c r="B12">
        <v>3</v>
      </c>
      <c r="C12">
        <v>7</v>
      </c>
      <c r="D12">
        <f>SUM(Tabla3[[#This Row],[Homes]:[Mulleres]])</f>
        <v>10</v>
      </c>
      <c r="E12" s="13">
        <f>Tabla3[[#This Row],[Mulleres]]/Tabla3[[#This Row],[Total]]</f>
        <v>0.7</v>
      </c>
      <c r="F12" s="13">
        <f>Tabla3[[#This Row],[Total]]/$D$43</f>
        <v>6.7567567567567571E-2</v>
      </c>
      <c r="H12" t="s">
        <v>18</v>
      </c>
      <c r="I12">
        <v>3</v>
      </c>
      <c r="J12">
        <v>2</v>
      </c>
      <c r="K12">
        <f>SUM(Tabla1[[#This Row],[Homes]:[Mulleres]])</f>
        <v>5</v>
      </c>
      <c r="L12" s="13">
        <f>Tabla1[[#This Row],[Mulleres]]/Tabla1[[#This Row],[Total]]</f>
        <v>0.4</v>
      </c>
      <c r="M12" s="13">
        <f>Tabla1[[#This Row],[Total]]/$K$28</f>
        <v>8.9285714285714288E-2</v>
      </c>
    </row>
    <row r="13" spans="1:14" x14ac:dyDescent="0.25">
      <c r="A13" t="s">
        <v>13</v>
      </c>
      <c r="B13">
        <v>1</v>
      </c>
      <c r="C13">
        <v>1</v>
      </c>
      <c r="D13">
        <f>SUM(Tabla3[[#This Row],[Homes]:[Mulleres]])</f>
        <v>2</v>
      </c>
      <c r="E13" s="13">
        <f>Tabla3[[#This Row],[Mulleres]]/Tabla3[[#This Row],[Total]]</f>
        <v>0.5</v>
      </c>
      <c r="F13" s="13">
        <f>Tabla3[[#This Row],[Total]]/$D$43</f>
        <v>1.3513513513513514E-2</v>
      </c>
      <c r="H13" t="s">
        <v>45</v>
      </c>
      <c r="J13">
        <v>1</v>
      </c>
      <c r="K13">
        <f>SUM(Tabla1[[#This Row],[Homes]:[Mulleres]])</f>
        <v>1</v>
      </c>
      <c r="L13" s="13">
        <f>Tabla1[[#This Row],[Mulleres]]/Tabla1[[#This Row],[Total]]</f>
        <v>1</v>
      </c>
      <c r="M13" s="13">
        <f>Tabla1[[#This Row],[Total]]/$K$28</f>
        <v>1.7857142857142856E-2</v>
      </c>
    </row>
    <row r="14" spans="1:14" x14ac:dyDescent="0.25">
      <c r="A14" t="s">
        <v>14</v>
      </c>
      <c r="B14">
        <v>3</v>
      </c>
      <c r="C14">
        <v>3</v>
      </c>
      <c r="D14">
        <f>SUM(Tabla3[[#This Row],[Homes]:[Mulleres]])</f>
        <v>6</v>
      </c>
      <c r="E14" s="13">
        <f>Tabla3[[#This Row],[Mulleres]]/Tabla3[[#This Row],[Total]]</f>
        <v>0.5</v>
      </c>
      <c r="F14" s="13">
        <f>Tabla3[[#This Row],[Total]]/$D$43</f>
        <v>4.0540540540540543E-2</v>
      </c>
      <c r="H14" t="s">
        <v>20</v>
      </c>
      <c r="I14">
        <v>2</v>
      </c>
      <c r="J14">
        <v>7</v>
      </c>
      <c r="K14">
        <f>SUM(Tabla1[[#This Row],[Homes]:[Mulleres]])</f>
        <v>9</v>
      </c>
      <c r="L14" s="13">
        <f>Tabla1[[#This Row],[Mulleres]]/Tabla1[[#This Row],[Total]]</f>
        <v>0.77777777777777779</v>
      </c>
      <c r="M14" s="13">
        <f>Tabla1[[#This Row],[Total]]/$K$28</f>
        <v>0.16071428571428573</v>
      </c>
    </row>
    <row r="15" spans="1:14" x14ac:dyDescent="0.25">
      <c r="A15" t="s">
        <v>15</v>
      </c>
      <c r="B15">
        <v>1</v>
      </c>
      <c r="C15">
        <v>1</v>
      </c>
      <c r="D15">
        <f>SUM(Tabla3[[#This Row],[Homes]:[Mulleres]])</f>
        <v>2</v>
      </c>
      <c r="E15" s="13">
        <f>Tabla3[[#This Row],[Mulleres]]/Tabla3[[#This Row],[Total]]</f>
        <v>0.5</v>
      </c>
      <c r="F15" s="13">
        <f>Tabla3[[#This Row],[Total]]/$D$43</f>
        <v>1.3513513513513514E-2</v>
      </c>
      <c r="H15" t="s">
        <v>22</v>
      </c>
      <c r="I15">
        <v>1</v>
      </c>
      <c r="K15">
        <f>SUM(Tabla1[[#This Row],[Homes]:[Mulleres]])</f>
        <v>1</v>
      </c>
      <c r="L15" s="13">
        <f>Tabla1[[#This Row],[Mulleres]]/Tabla1[[#This Row],[Total]]</f>
        <v>0</v>
      </c>
      <c r="M15" s="13">
        <f>Tabla1[[#This Row],[Total]]/$K$28</f>
        <v>1.7857142857142856E-2</v>
      </c>
    </row>
    <row r="16" spans="1:14" x14ac:dyDescent="0.25">
      <c r="A16" t="s">
        <v>16</v>
      </c>
      <c r="C16">
        <v>2</v>
      </c>
      <c r="D16">
        <f>SUM(Tabla3[[#This Row],[Homes]:[Mulleres]])</f>
        <v>2</v>
      </c>
      <c r="E16" s="13">
        <f>Tabla3[[#This Row],[Mulleres]]/Tabla3[[#This Row],[Total]]</f>
        <v>1</v>
      </c>
      <c r="F16" s="13">
        <f>Tabla3[[#This Row],[Total]]/$D$43</f>
        <v>1.3513513513513514E-2</v>
      </c>
      <c r="H16" t="s">
        <v>25</v>
      </c>
      <c r="J16">
        <v>1</v>
      </c>
      <c r="K16">
        <f>SUM(Tabla1[[#This Row],[Homes]:[Mulleres]])</f>
        <v>1</v>
      </c>
      <c r="L16" s="13">
        <f>Tabla1[[#This Row],[Mulleres]]/Tabla1[[#This Row],[Total]]</f>
        <v>1</v>
      </c>
      <c r="M16" s="13">
        <f>Tabla1[[#This Row],[Total]]/$K$28</f>
        <v>1.7857142857142856E-2</v>
      </c>
    </row>
    <row r="17" spans="1:13" x14ac:dyDescent="0.25">
      <c r="A17" t="s">
        <v>17</v>
      </c>
      <c r="C17">
        <v>1</v>
      </c>
      <c r="D17">
        <f>SUM(Tabla3[[#This Row],[Homes]:[Mulleres]])</f>
        <v>1</v>
      </c>
      <c r="E17" s="13">
        <f>Tabla3[[#This Row],[Mulleres]]/Tabla3[[#This Row],[Total]]</f>
        <v>1</v>
      </c>
      <c r="F17" s="13">
        <f>Tabla3[[#This Row],[Total]]/$D$43</f>
        <v>6.7567567567567571E-3</v>
      </c>
      <c r="H17" t="s">
        <v>26</v>
      </c>
      <c r="I17">
        <v>1</v>
      </c>
      <c r="J17">
        <v>4</v>
      </c>
      <c r="K17">
        <f>SUM(Tabla1[[#This Row],[Homes]:[Mulleres]])</f>
        <v>5</v>
      </c>
      <c r="L17" s="13">
        <f>Tabla1[[#This Row],[Mulleres]]/Tabla1[[#This Row],[Total]]</f>
        <v>0.8</v>
      </c>
      <c r="M17" s="13">
        <f>Tabla1[[#This Row],[Total]]/$K$28</f>
        <v>8.9285714285714288E-2</v>
      </c>
    </row>
    <row r="18" spans="1:13" x14ac:dyDescent="0.25">
      <c r="A18" t="s">
        <v>18</v>
      </c>
      <c r="C18">
        <v>4</v>
      </c>
      <c r="D18">
        <f>SUM(Tabla3[[#This Row],[Homes]:[Mulleres]])</f>
        <v>4</v>
      </c>
      <c r="E18" s="13">
        <f>Tabla3[[#This Row],[Mulleres]]/Tabla3[[#This Row],[Total]]</f>
        <v>1</v>
      </c>
      <c r="F18" s="13">
        <f>Tabla3[[#This Row],[Total]]/$D$43</f>
        <v>2.7027027027027029E-2</v>
      </c>
      <c r="H18" t="s">
        <v>27</v>
      </c>
      <c r="J18">
        <v>3</v>
      </c>
      <c r="K18">
        <f>SUM(Tabla1[[#This Row],[Homes]:[Mulleres]])</f>
        <v>3</v>
      </c>
      <c r="L18" s="13">
        <f>Tabla1[[#This Row],[Mulleres]]/Tabla1[[#This Row],[Total]]</f>
        <v>1</v>
      </c>
      <c r="M18" s="13">
        <f>Tabla1[[#This Row],[Total]]/$K$28</f>
        <v>5.3571428571428568E-2</v>
      </c>
    </row>
    <row r="19" spans="1:13" x14ac:dyDescent="0.25">
      <c r="A19" t="s">
        <v>19</v>
      </c>
      <c r="B19">
        <v>1</v>
      </c>
      <c r="D19">
        <f>SUM(Tabla3[[#This Row],[Homes]:[Mulleres]])</f>
        <v>1</v>
      </c>
      <c r="E19" s="13">
        <f>Tabla3[[#This Row],[Mulleres]]/Tabla3[[#This Row],[Total]]</f>
        <v>0</v>
      </c>
      <c r="F19" s="13">
        <f>Tabla3[[#This Row],[Total]]/$D$43</f>
        <v>6.7567567567567571E-3</v>
      </c>
      <c r="H19" t="s">
        <v>46</v>
      </c>
      <c r="I19">
        <v>1</v>
      </c>
      <c r="J19">
        <v>1</v>
      </c>
      <c r="K19">
        <f>SUM(Tabla1[[#This Row],[Homes]:[Mulleres]])</f>
        <v>2</v>
      </c>
      <c r="L19" s="13">
        <f>Tabla1[[#This Row],[Mulleres]]/Tabla1[[#This Row],[Total]]</f>
        <v>0.5</v>
      </c>
      <c r="M19" s="13">
        <f>Tabla1[[#This Row],[Total]]/$K$28</f>
        <v>3.5714285714285712E-2</v>
      </c>
    </row>
    <row r="20" spans="1:13" x14ac:dyDescent="0.25">
      <c r="A20" t="s">
        <v>20</v>
      </c>
      <c r="B20">
        <v>7</v>
      </c>
      <c r="C20">
        <v>8</v>
      </c>
      <c r="D20">
        <f>SUM(Tabla3[[#This Row],[Homes]:[Mulleres]])</f>
        <v>15</v>
      </c>
      <c r="E20" s="13">
        <f>Tabla3[[#This Row],[Mulleres]]/Tabla3[[#This Row],[Total]]</f>
        <v>0.53333333333333333</v>
      </c>
      <c r="F20" s="13">
        <f>Tabla3[[#This Row],[Total]]/$D$43</f>
        <v>0.10135135135135136</v>
      </c>
      <c r="H20" t="s">
        <v>30</v>
      </c>
      <c r="I20">
        <v>2</v>
      </c>
      <c r="J20">
        <v>6</v>
      </c>
      <c r="K20">
        <f>SUM(Tabla1[[#This Row],[Homes]:[Mulleres]])</f>
        <v>8</v>
      </c>
      <c r="L20" s="13">
        <f>Tabla1[[#This Row],[Mulleres]]/Tabla1[[#This Row],[Total]]</f>
        <v>0.75</v>
      </c>
      <c r="M20" s="13">
        <f>Tabla1[[#This Row],[Total]]/$K$28</f>
        <v>0.14285714285714285</v>
      </c>
    </row>
    <row r="21" spans="1:13" x14ac:dyDescent="0.25">
      <c r="A21" t="s">
        <v>21</v>
      </c>
      <c r="C21">
        <v>1</v>
      </c>
      <c r="D21">
        <f>SUM(Tabla3[[#This Row],[Homes]:[Mulleres]])</f>
        <v>1</v>
      </c>
      <c r="E21" s="13">
        <f>Tabla3[[#This Row],[Mulleres]]/Tabla3[[#This Row],[Total]]</f>
        <v>1</v>
      </c>
      <c r="F21" s="13">
        <f>Tabla3[[#This Row],[Total]]/$D$43</f>
        <v>6.7567567567567571E-3</v>
      </c>
      <c r="H21" t="s">
        <v>47</v>
      </c>
      <c r="I21">
        <v>1</v>
      </c>
      <c r="J21">
        <v>3</v>
      </c>
      <c r="K21">
        <f>SUM(Tabla1[[#This Row],[Homes]:[Mulleres]])</f>
        <v>4</v>
      </c>
      <c r="L21" s="13">
        <f>Tabla1[[#This Row],[Mulleres]]/Tabla1[[#This Row],[Total]]</f>
        <v>0.75</v>
      </c>
      <c r="M21" s="13">
        <f>Tabla1[[#This Row],[Total]]/$K$28</f>
        <v>7.1428571428571425E-2</v>
      </c>
    </row>
    <row r="22" spans="1:13" x14ac:dyDescent="0.25">
      <c r="A22" t="s">
        <v>22</v>
      </c>
      <c r="C22">
        <v>3</v>
      </c>
      <c r="D22">
        <f>SUM(Tabla3[[#This Row],[Homes]:[Mulleres]])</f>
        <v>3</v>
      </c>
      <c r="E22" s="13">
        <f>Tabla3[[#This Row],[Mulleres]]/Tabla3[[#This Row],[Total]]</f>
        <v>1</v>
      </c>
      <c r="F22" s="13">
        <f>Tabla3[[#This Row],[Total]]/$D$43</f>
        <v>2.0270270270270271E-2</v>
      </c>
      <c r="H22" t="s">
        <v>31</v>
      </c>
      <c r="J22">
        <v>2</v>
      </c>
      <c r="K22">
        <f>SUM(Tabla1[[#This Row],[Homes]:[Mulleres]])</f>
        <v>2</v>
      </c>
      <c r="L22" s="13">
        <f>Tabla1[[#This Row],[Mulleres]]/Tabla1[[#This Row],[Total]]</f>
        <v>1</v>
      </c>
      <c r="M22" s="13">
        <f>Tabla1[[#This Row],[Total]]/$K$28</f>
        <v>3.5714285714285712E-2</v>
      </c>
    </row>
    <row r="23" spans="1:13" x14ac:dyDescent="0.25">
      <c r="A23" t="s">
        <v>23</v>
      </c>
      <c r="B23">
        <v>1</v>
      </c>
      <c r="C23">
        <v>2</v>
      </c>
      <c r="D23">
        <f>SUM(Tabla3[[#This Row],[Homes]:[Mulleres]])</f>
        <v>3</v>
      </c>
      <c r="E23" s="13">
        <f>Tabla3[[#This Row],[Mulleres]]/Tabla3[[#This Row],[Total]]</f>
        <v>0.66666666666666663</v>
      </c>
      <c r="F23" s="13">
        <f>Tabla3[[#This Row],[Total]]/$D$43</f>
        <v>2.0270270270270271E-2</v>
      </c>
      <c r="H23" t="s">
        <v>32</v>
      </c>
      <c r="J23">
        <v>2</v>
      </c>
      <c r="K23">
        <f>SUM(Tabla1[[#This Row],[Homes]:[Mulleres]])</f>
        <v>2</v>
      </c>
      <c r="L23" s="13">
        <f>Tabla1[[#This Row],[Mulleres]]/Tabla1[[#This Row],[Total]]</f>
        <v>1</v>
      </c>
      <c r="M23" s="13">
        <f>Tabla1[[#This Row],[Total]]/$K$28</f>
        <v>3.5714285714285712E-2</v>
      </c>
    </row>
    <row r="24" spans="1:13" x14ac:dyDescent="0.25">
      <c r="A24" t="s">
        <v>24</v>
      </c>
      <c r="B24">
        <v>3</v>
      </c>
      <c r="C24">
        <v>5</v>
      </c>
      <c r="D24">
        <f>SUM(Tabla3[[#This Row],[Homes]:[Mulleres]])</f>
        <v>8</v>
      </c>
      <c r="E24" s="13">
        <f>Tabla3[[#This Row],[Mulleres]]/Tabla3[[#This Row],[Total]]</f>
        <v>0.625</v>
      </c>
      <c r="F24" s="13">
        <f>Tabla3[[#This Row],[Total]]/$D$43</f>
        <v>5.4054054054054057E-2</v>
      </c>
      <c r="H24" t="s">
        <v>34</v>
      </c>
      <c r="J24">
        <v>1</v>
      </c>
      <c r="K24">
        <f>SUM(Tabla1[[#This Row],[Homes]:[Mulleres]])</f>
        <v>1</v>
      </c>
      <c r="L24" s="13">
        <f>Tabla1[[#This Row],[Mulleres]]/Tabla1[[#This Row],[Total]]</f>
        <v>1</v>
      </c>
      <c r="M24" s="13">
        <f>Tabla1[[#This Row],[Total]]/$K$28</f>
        <v>1.7857142857142856E-2</v>
      </c>
    </row>
    <row r="25" spans="1:13" x14ac:dyDescent="0.25">
      <c r="A25" t="s">
        <v>25</v>
      </c>
      <c r="C25">
        <v>1</v>
      </c>
      <c r="D25">
        <f>SUM(Tabla3[[#This Row],[Homes]:[Mulleres]])</f>
        <v>1</v>
      </c>
      <c r="E25" s="13">
        <f>Tabla3[[#This Row],[Mulleres]]/Tabla3[[#This Row],[Total]]</f>
        <v>1</v>
      </c>
      <c r="F25" s="13">
        <f>Tabla3[[#This Row],[Total]]/$D$43</f>
        <v>6.7567567567567571E-3</v>
      </c>
      <c r="H25" t="s">
        <v>37</v>
      </c>
      <c r="J25">
        <v>2</v>
      </c>
      <c r="K25">
        <f>SUM(Tabla1[[#This Row],[Homes]:[Mulleres]])</f>
        <v>2</v>
      </c>
      <c r="L25" s="13">
        <f>Tabla1[[#This Row],[Mulleres]]/Tabla1[[#This Row],[Total]]</f>
        <v>1</v>
      </c>
      <c r="M25" s="13">
        <f>Tabla1[[#This Row],[Total]]/$K$28</f>
        <v>3.5714285714285712E-2</v>
      </c>
    </row>
    <row r="26" spans="1:13" x14ac:dyDescent="0.25">
      <c r="A26" t="s">
        <v>26</v>
      </c>
      <c r="B26">
        <v>8</v>
      </c>
      <c r="C26">
        <v>12</v>
      </c>
      <c r="D26">
        <f>SUM(Tabla3[[#This Row],[Homes]:[Mulleres]])</f>
        <v>20</v>
      </c>
      <c r="E26" s="13">
        <f>Tabla3[[#This Row],[Mulleres]]/Tabla3[[#This Row],[Total]]</f>
        <v>0.6</v>
      </c>
      <c r="F26" s="13">
        <f>Tabla3[[#This Row],[Total]]/$D$43</f>
        <v>0.13513513513513514</v>
      </c>
      <c r="H26" t="s">
        <v>48</v>
      </c>
      <c r="I26">
        <v>2</v>
      </c>
      <c r="J26">
        <v>1</v>
      </c>
      <c r="K26">
        <f>SUM(Tabla1[[#This Row],[Homes]:[Mulleres]])</f>
        <v>3</v>
      </c>
      <c r="L26" s="13">
        <f>Tabla1[[#This Row],[Mulleres]]/Tabla1[[#This Row],[Total]]</f>
        <v>0.33333333333333331</v>
      </c>
      <c r="M26" s="13">
        <f>Tabla1[[#This Row],[Total]]/$K$28</f>
        <v>5.3571428571428568E-2</v>
      </c>
    </row>
    <row r="27" spans="1:13" x14ac:dyDescent="0.25">
      <c r="A27" t="s">
        <v>27</v>
      </c>
      <c r="C27">
        <v>2</v>
      </c>
      <c r="D27">
        <f>SUM(Tabla3[[#This Row],[Homes]:[Mulleres]])</f>
        <v>2</v>
      </c>
      <c r="E27" s="13">
        <f>Tabla3[[#This Row],[Mulleres]]/Tabla3[[#This Row],[Total]]</f>
        <v>1</v>
      </c>
      <c r="F27" s="13">
        <f>Tabla3[[#This Row],[Total]]/$D$43</f>
        <v>1.3513513513513514E-2</v>
      </c>
      <c r="H27" t="s">
        <v>42</v>
      </c>
      <c r="J27">
        <v>1</v>
      </c>
      <c r="K27">
        <f>SUM(Tabla1[[#This Row],[Homes]:[Mulleres]])</f>
        <v>1</v>
      </c>
      <c r="L27" s="13">
        <f>Tabla1[[#This Row],[Mulleres]]/Tabla1[[#This Row],[Total]]</f>
        <v>1</v>
      </c>
      <c r="M27" s="13">
        <f>Tabla1[[#This Row],[Total]]/$K$28</f>
        <v>1.7857142857142856E-2</v>
      </c>
    </row>
    <row r="28" spans="1:13" x14ac:dyDescent="0.25">
      <c r="A28" t="s">
        <v>28</v>
      </c>
      <c r="C28">
        <v>1</v>
      </c>
      <c r="D28">
        <f>SUM(Tabla3[[#This Row],[Homes]:[Mulleres]])</f>
        <v>1</v>
      </c>
      <c r="E28" s="13">
        <f>Tabla3[[#This Row],[Mulleres]]/Tabla3[[#This Row],[Total]]</f>
        <v>1</v>
      </c>
      <c r="F28" s="13">
        <f>Tabla3[[#This Row],[Total]]/$D$43</f>
        <v>6.7567567567567571E-3</v>
      </c>
      <c r="H28" s="14" t="s">
        <v>6</v>
      </c>
      <c r="I28" s="14">
        <f>SUBTOTAL(109,I9:I27)</f>
        <v>16</v>
      </c>
      <c r="J28" s="14">
        <f>SUBTOTAL(109,J9:J27)</f>
        <v>40</v>
      </c>
      <c r="K28" s="14">
        <f>SUM(Tabla1[[#This Row],[Homes]:[Mulleres]])</f>
        <v>56</v>
      </c>
      <c r="L28" s="15">
        <f>Tabla1[[#This Row],[Mulleres]]/Tabla1[[#This Row],[Total]]</f>
        <v>0.7142857142857143</v>
      </c>
      <c r="M28" s="15">
        <f>Tabla1[[#This Row],[Total]]/$K$28</f>
        <v>1</v>
      </c>
    </row>
    <row r="29" spans="1:13" x14ac:dyDescent="0.25">
      <c r="A29" t="s">
        <v>29</v>
      </c>
      <c r="B29">
        <v>3</v>
      </c>
      <c r="C29">
        <v>5</v>
      </c>
      <c r="D29">
        <f>SUM(Tabla3[[#This Row],[Homes]:[Mulleres]])</f>
        <v>8</v>
      </c>
      <c r="E29" s="13">
        <f>Tabla3[[#This Row],[Mulleres]]/Tabla3[[#This Row],[Total]]</f>
        <v>0.625</v>
      </c>
      <c r="F29" s="13">
        <f>Tabla3[[#This Row],[Total]]/$D$43</f>
        <v>5.4054054054054057E-2</v>
      </c>
    </row>
    <row r="30" spans="1:13" x14ac:dyDescent="0.25">
      <c r="A30" t="s">
        <v>30</v>
      </c>
      <c r="B30">
        <v>5</v>
      </c>
      <c r="C30">
        <v>4</v>
      </c>
      <c r="D30">
        <f>SUM(Tabla3[[#This Row],[Homes]:[Mulleres]])</f>
        <v>9</v>
      </c>
      <c r="E30" s="13">
        <f>Tabla3[[#This Row],[Mulleres]]/Tabla3[[#This Row],[Total]]</f>
        <v>0.44444444444444442</v>
      </c>
      <c r="F30" s="13">
        <f>Tabla3[[#This Row],[Total]]/$D$43</f>
        <v>6.0810810810810814E-2</v>
      </c>
    </row>
    <row r="31" spans="1:13" x14ac:dyDescent="0.25">
      <c r="A31" t="s">
        <v>31</v>
      </c>
      <c r="B31">
        <v>3</v>
      </c>
      <c r="C31">
        <v>4</v>
      </c>
      <c r="D31">
        <f>SUM(Tabla3[[#This Row],[Homes]:[Mulleres]])</f>
        <v>7</v>
      </c>
      <c r="E31" s="13">
        <f>Tabla3[[#This Row],[Mulleres]]/Tabla3[[#This Row],[Total]]</f>
        <v>0.5714285714285714</v>
      </c>
      <c r="F31" s="13">
        <f>Tabla3[[#This Row],[Total]]/$D$43</f>
        <v>4.72972972972973E-2</v>
      </c>
    </row>
    <row r="32" spans="1:13" x14ac:dyDescent="0.25">
      <c r="A32" t="s">
        <v>32</v>
      </c>
      <c r="C32">
        <v>4</v>
      </c>
      <c r="D32">
        <f>SUM(Tabla3[[#This Row],[Homes]:[Mulleres]])</f>
        <v>4</v>
      </c>
      <c r="E32" s="13">
        <f>Tabla3[[#This Row],[Mulleres]]/Tabla3[[#This Row],[Total]]</f>
        <v>1</v>
      </c>
      <c r="F32" s="13">
        <f>Tabla3[[#This Row],[Total]]/$D$43</f>
        <v>2.7027027027027029E-2</v>
      </c>
    </row>
    <row r="33" spans="1:6" x14ac:dyDescent="0.25">
      <c r="A33" t="s">
        <v>33</v>
      </c>
      <c r="C33">
        <v>1</v>
      </c>
      <c r="D33">
        <f>SUM(Tabla3[[#This Row],[Homes]:[Mulleres]])</f>
        <v>1</v>
      </c>
      <c r="E33" s="13">
        <f>Tabla3[[#This Row],[Mulleres]]/Tabla3[[#This Row],[Total]]</f>
        <v>1</v>
      </c>
      <c r="F33" s="13">
        <f>Tabla3[[#This Row],[Total]]/$D$43</f>
        <v>6.7567567567567571E-3</v>
      </c>
    </row>
    <row r="34" spans="1:6" x14ac:dyDescent="0.25">
      <c r="A34" t="s">
        <v>34</v>
      </c>
      <c r="B34">
        <v>3</v>
      </c>
      <c r="C34">
        <v>2</v>
      </c>
      <c r="D34">
        <f>SUM(Tabla3[[#This Row],[Homes]:[Mulleres]])</f>
        <v>5</v>
      </c>
      <c r="E34" s="13">
        <f>Tabla3[[#This Row],[Mulleres]]/Tabla3[[#This Row],[Total]]</f>
        <v>0.4</v>
      </c>
      <c r="F34" s="13">
        <f>Tabla3[[#This Row],[Total]]/$D$43</f>
        <v>3.3783783783783786E-2</v>
      </c>
    </row>
    <row r="35" spans="1:6" x14ac:dyDescent="0.25">
      <c r="A35" t="s">
        <v>35</v>
      </c>
      <c r="B35">
        <v>1</v>
      </c>
      <c r="C35">
        <v>1</v>
      </c>
      <c r="D35">
        <f>SUM(Tabla3[[#This Row],[Homes]:[Mulleres]])</f>
        <v>2</v>
      </c>
      <c r="E35" s="13">
        <f>Tabla3[[#This Row],[Mulleres]]/Tabla3[[#This Row],[Total]]</f>
        <v>0.5</v>
      </c>
      <c r="F35" s="13">
        <f>Tabla3[[#This Row],[Total]]/$D$43</f>
        <v>1.3513513513513514E-2</v>
      </c>
    </row>
    <row r="36" spans="1:6" x14ac:dyDescent="0.25">
      <c r="A36" t="s">
        <v>36</v>
      </c>
      <c r="B36">
        <v>2</v>
      </c>
      <c r="C36">
        <v>2</v>
      </c>
      <c r="D36">
        <f>SUM(Tabla3[[#This Row],[Homes]:[Mulleres]])</f>
        <v>4</v>
      </c>
      <c r="E36" s="13">
        <f>Tabla3[[#This Row],[Mulleres]]/Tabla3[[#This Row],[Total]]</f>
        <v>0.5</v>
      </c>
      <c r="F36" s="13">
        <f>Tabla3[[#This Row],[Total]]/$D$43</f>
        <v>2.7027027027027029E-2</v>
      </c>
    </row>
    <row r="37" spans="1:6" x14ac:dyDescent="0.25">
      <c r="A37" t="s">
        <v>37</v>
      </c>
      <c r="B37">
        <v>1</v>
      </c>
      <c r="C37">
        <v>4</v>
      </c>
      <c r="D37">
        <f>SUM(Tabla3[[#This Row],[Homes]:[Mulleres]])</f>
        <v>5</v>
      </c>
      <c r="E37" s="13">
        <f>Tabla3[[#This Row],[Mulleres]]/Tabla3[[#This Row],[Total]]</f>
        <v>0.8</v>
      </c>
      <c r="F37" s="13">
        <f>Tabla3[[#This Row],[Total]]/$D$43</f>
        <v>3.3783783783783786E-2</v>
      </c>
    </row>
    <row r="38" spans="1:6" x14ac:dyDescent="0.25">
      <c r="A38" t="s">
        <v>38</v>
      </c>
      <c r="B38">
        <v>1</v>
      </c>
      <c r="C38">
        <v>1</v>
      </c>
      <c r="D38">
        <f>SUM(Tabla3[[#This Row],[Homes]:[Mulleres]])</f>
        <v>2</v>
      </c>
      <c r="E38" s="13">
        <f>Tabla3[[#This Row],[Mulleres]]/Tabla3[[#This Row],[Total]]</f>
        <v>0.5</v>
      </c>
      <c r="F38" s="13">
        <f>Tabla3[[#This Row],[Total]]/$D$43</f>
        <v>1.3513513513513514E-2</v>
      </c>
    </row>
    <row r="39" spans="1:6" x14ac:dyDescent="0.25">
      <c r="A39" t="s">
        <v>39</v>
      </c>
      <c r="C39">
        <v>2</v>
      </c>
      <c r="D39">
        <f>SUM(Tabla3[[#This Row],[Homes]:[Mulleres]])</f>
        <v>2</v>
      </c>
      <c r="E39" s="13">
        <f>Tabla3[[#This Row],[Mulleres]]/Tabla3[[#This Row],[Total]]</f>
        <v>1</v>
      </c>
      <c r="F39" s="13">
        <f>Tabla3[[#This Row],[Total]]/$D$43</f>
        <v>1.3513513513513514E-2</v>
      </c>
    </row>
    <row r="40" spans="1:6" x14ac:dyDescent="0.25">
      <c r="A40" t="s">
        <v>40</v>
      </c>
      <c r="C40">
        <v>1</v>
      </c>
      <c r="D40">
        <f>SUM(Tabla3[[#This Row],[Homes]:[Mulleres]])</f>
        <v>1</v>
      </c>
      <c r="E40" s="13">
        <f>Tabla3[[#This Row],[Mulleres]]/Tabla3[[#This Row],[Total]]</f>
        <v>1</v>
      </c>
      <c r="F40" s="13">
        <f>Tabla3[[#This Row],[Total]]/$D$43</f>
        <v>6.7567567567567571E-3</v>
      </c>
    </row>
    <row r="41" spans="1:6" x14ac:dyDescent="0.25">
      <c r="A41" t="s">
        <v>41</v>
      </c>
      <c r="C41">
        <v>1</v>
      </c>
      <c r="D41">
        <f>SUM(Tabla3[[#This Row],[Homes]:[Mulleres]])</f>
        <v>1</v>
      </c>
      <c r="E41" s="13">
        <f>Tabla3[[#This Row],[Mulleres]]/Tabla3[[#This Row],[Total]]</f>
        <v>1</v>
      </c>
      <c r="F41" s="13">
        <f>Tabla3[[#This Row],[Total]]/$D$43</f>
        <v>6.7567567567567571E-3</v>
      </c>
    </row>
    <row r="42" spans="1:6" x14ac:dyDescent="0.25">
      <c r="A42" t="s">
        <v>42</v>
      </c>
      <c r="B42">
        <v>2</v>
      </c>
      <c r="C42">
        <v>4</v>
      </c>
      <c r="D42">
        <f>SUM(Tabla3[[#This Row],[Homes]:[Mulleres]])</f>
        <v>6</v>
      </c>
      <c r="E42" s="13">
        <f>Tabla3[[#This Row],[Mulleres]]/Tabla3[[#This Row],[Total]]</f>
        <v>0.66666666666666663</v>
      </c>
      <c r="F42" s="13">
        <f>Tabla3[[#This Row],[Total]]/$D$43</f>
        <v>4.0540540540540543E-2</v>
      </c>
    </row>
    <row r="43" spans="1:6" x14ac:dyDescent="0.25">
      <c r="A43" s="14" t="s">
        <v>6</v>
      </c>
      <c r="B43" s="14">
        <f>SUBTOTAL(109,B9:B42)</f>
        <v>50</v>
      </c>
      <c r="C43" s="14">
        <f>SUBTOTAL(109,C9:C42)</f>
        <v>98</v>
      </c>
      <c r="D43" s="14">
        <f>SUM(Tabla3[[#This Row],[Homes]:[Mulleres]])</f>
        <v>148</v>
      </c>
      <c r="E43" s="15">
        <f>Tabla3[[#This Row],[Mulleres]]/Tabla3[[#This Row],[Total]]</f>
        <v>0.66216216216216217</v>
      </c>
      <c r="F43" s="15">
        <f>Tabla3[[#This Row],[Total]]/$D$43</f>
        <v>1</v>
      </c>
    </row>
  </sheetData>
  <mergeCells count="3">
    <mergeCell ref="J1:M1"/>
    <mergeCell ref="A6:F6"/>
    <mergeCell ref="H6:M6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AF74D-12A0-4717-981E-715A1AE8040A}">
  <dimension ref="A1:L63"/>
  <sheetViews>
    <sheetView workbookViewId="0">
      <selection activeCell="E5" sqref="E5"/>
    </sheetView>
  </sheetViews>
  <sheetFormatPr baseColWidth="10" defaultRowHeight="15.75" x14ac:dyDescent="0.25"/>
  <cols>
    <col min="1" max="1" width="33.25" customWidth="1"/>
    <col min="7" max="7" width="25.625" bestFit="1" customWidth="1"/>
  </cols>
  <sheetData>
    <row r="1" spans="1:12" ht="49.5" customHeight="1" thickBot="1" x14ac:dyDescent="0.3">
      <c r="A1" s="1"/>
      <c r="B1" s="3"/>
      <c r="C1" s="3"/>
      <c r="D1" s="3"/>
      <c r="E1" s="3"/>
      <c r="F1" s="3"/>
      <c r="G1" s="3"/>
      <c r="H1" s="25" t="s">
        <v>0</v>
      </c>
      <c r="I1" s="25"/>
      <c r="J1" s="25"/>
      <c r="K1" s="25"/>
    </row>
    <row r="2" spans="1:12" ht="18.75" x14ac:dyDescent="0.25">
      <c r="A2" s="4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8"/>
    </row>
    <row r="3" spans="1:12" ht="18.75" x14ac:dyDescent="0.25">
      <c r="A3" s="9" t="s">
        <v>51</v>
      </c>
      <c r="B3" s="10"/>
      <c r="C3" s="10"/>
      <c r="D3" s="10"/>
      <c r="E3" s="10"/>
      <c r="F3" s="10"/>
      <c r="G3" s="10"/>
      <c r="H3" s="10"/>
      <c r="I3" s="10"/>
      <c r="J3" s="10"/>
      <c r="K3" s="7"/>
      <c r="L3" s="8"/>
    </row>
    <row r="4" spans="1:12" x14ac:dyDescent="0.25">
      <c r="A4" s="11" t="s">
        <v>252</v>
      </c>
      <c r="B4" s="12"/>
      <c r="C4" s="12"/>
      <c r="D4" s="12"/>
      <c r="E4" s="12"/>
      <c r="F4" s="12"/>
      <c r="G4" s="12"/>
      <c r="H4" s="12"/>
      <c r="I4" s="12"/>
      <c r="J4" s="12"/>
      <c r="K4" s="7"/>
      <c r="L4" s="8"/>
    </row>
    <row r="6" spans="1:12" x14ac:dyDescent="0.25">
      <c r="A6" s="16" t="s">
        <v>50</v>
      </c>
    </row>
    <row r="7" spans="1:12" x14ac:dyDescent="0.25">
      <c r="A7" s="16"/>
    </row>
    <row r="8" spans="1:12" x14ac:dyDescent="0.25">
      <c r="A8" s="16"/>
    </row>
    <row r="10" spans="1:12" x14ac:dyDescent="0.25">
      <c r="A10" s="26" t="s">
        <v>102</v>
      </c>
      <c r="B10" s="26"/>
      <c r="C10" s="26"/>
      <c r="D10" s="26"/>
      <c r="G10" s="26" t="s">
        <v>55</v>
      </c>
      <c r="H10" s="26"/>
      <c r="I10" s="26"/>
      <c r="J10" s="26"/>
    </row>
    <row r="12" spans="1:12" x14ac:dyDescent="0.25">
      <c r="A12" t="s">
        <v>63</v>
      </c>
      <c r="B12" t="s">
        <v>4</v>
      </c>
      <c r="C12" t="s">
        <v>5</v>
      </c>
      <c r="D12" t="s">
        <v>6</v>
      </c>
      <c r="G12" t="s">
        <v>63</v>
      </c>
      <c r="H12" t="s">
        <v>4</v>
      </c>
      <c r="I12" t="s">
        <v>5</v>
      </c>
      <c r="J12" t="s">
        <v>6</v>
      </c>
    </row>
    <row r="13" spans="1:12" x14ac:dyDescent="0.25">
      <c r="A13" t="s">
        <v>103</v>
      </c>
      <c r="B13">
        <v>12</v>
      </c>
      <c r="C13">
        <v>10</v>
      </c>
      <c r="D13">
        <f>SUM(Tabla6[[#This Row],[Homes]:[Mulleres]])</f>
        <v>22</v>
      </c>
      <c r="G13" t="s">
        <v>56</v>
      </c>
      <c r="H13">
        <v>26</v>
      </c>
      <c r="I13">
        <v>73</v>
      </c>
      <c r="J13">
        <f>SUM(Tabla4[[#This Row],[Homes]:[Mulleres]])</f>
        <v>99</v>
      </c>
    </row>
    <row r="14" spans="1:12" x14ac:dyDescent="0.25">
      <c r="A14" t="s">
        <v>104</v>
      </c>
      <c r="B14">
        <v>148</v>
      </c>
      <c r="C14">
        <v>223</v>
      </c>
      <c r="D14">
        <f>SUM(Tabla6[[#This Row],[Homes]:[Mulleres]])</f>
        <v>371</v>
      </c>
      <c r="G14" t="s">
        <v>57</v>
      </c>
      <c r="H14">
        <v>95</v>
      </c>
      <c r="I14">
        <v>118</v>
      </c>
      <c r="J14">
        <f>SUM(Tabla4[[#This Row],[Homes]:[Mulleres]])</f>
        <v>213</v>
      </c>
    </row>
    <row r="15" spans="1:12" x14ac:dyDescent="0.25">
      <c r="A15" t="s">
        <v>105</v>
      </c>
      <c r="B15">
        <v>10</v>
      </c>
      <c r="C15">
        <v>17</v>
      </c>
      <c r="D15">
        <f>SUM(Tabla6[[#This Row],[Homes]:[Mulleres]])</f>
        <v>27</v>
      </c>
      <c r="G15" t="s">
        <v>58</v>
      </c>
      <c r="H15">
        <v>18</v>
      </c>
      <c r="I15">
        <v>27</v>
      </c>
      <c r="J15">
        <f>SUM(Tabla4[[#This Row],[Homes]:[Mulleres]])</f>
        <v>45</v>
      </c>
    </row>
    <row r="16" spans="1:12" x14ac:dyDescent="0.25">
      <c r="A16" t="s">
        <v>106</v>
      </c>
      <c r="B16">
        <v>3</v>
      </c>
      <c r="C16">
        <v>4</v>
      </c>
      <c r="D16">
        <f>SUM(Tabla6[[#This Row],[Homes]:[Mulleres]])</f>
        <v>7</v>
      </c>
      <c r="G16" t="s">
        <v>59</v>
      </c>
      <c r="H16">
        <v>40</v>
      </c>
      <c r="I16">
        <v>69</v>
      </c>
      <c r="J16">
        <f>SUM(Tabla4[[#This Row],[Homes]:[Mulleres]])</f>
        <v>109</v>
      </c>
    </row>
    <row r="17" spans="1:10" x14ac:dyDescent="0.25">
      <c r="A17" t="s">
        <v>107</v>
      </c>
      <c r="B17">
        <v>1</v>
      </c>
      <c r="D17">
        <f>SUM(Tabla6[[#This Row],[Homes]:[Mulleres]])</f>
        <v>1</v>
      </c>
      <c r="G17" t="s">
        <v>60</v>
      </c>
      <c r="H17">
        <v>6</v>
      </c>
      <c r="I17">
        <v>4</v>
      </c>
      <c r="J17">
        <f>SUM(Tabla4[[#This Row],[Homes]:[Mulleres]])</f>
        <v>10</v>
      </c>
    </row>
    <row r="18" spans="1:10" x14ac:dyDescent="0.25">
      <c r="A18" t="s">
        <v>108</v>
      </c>
      <c r="B18">
        <v>10</v>
      </c>
      <c r="C18">
        <v>17</v>
      </c>
      <c r="D18">
        <f>SUM(Tabla6[[#This Row],[Homes]:[Mulleres]])</f>
        <v>27</v>
      </c>
      <c r="G18" t="s">
        <v>61</v>
      </c>
      <c r="H18">
        <v>3</v>
      </c>
      <c r="I18">
        <v>9</v>
      </c>
      <c r="J18">
        <f>SUM(Tabla4[[#This Row],[Homes]:[Mulleres]])</f>
        <v>12</v>
      </c>
    </row>
    <row r="19" spans="1:10" x14ac:dyDescent="0.25">
      <c r="A19" t="s">
        <v>109</v>
      </c>
      <c r="B19">
        <v>6</v>
      </c>
      <c r="C19">
        <v>6</v>
      </c>
      <c r="D19">
        <f>SUM(Tabla6[[#This Row],[Homes]:[Mulleres]])</f>
        <v>12</v>
      </c>
      <c r="G19" t="s">
        <v>62</v>
      </c>
      <c r="H19">
        <v>4</v>
      </c>
      <c r="I19">
        <v>4</v>
      </c>
      <c r="J19">
        <f>SUM(Tabla4[[#This Row],[Homes]:[Mulleres]])</f>
        <v>8</v>
      </c>
    </row>
    <row r="20" spans="1:10" x14ac:dyDescent="0.25">
      <c r="A20" t="s">
        <v>110</v>
      </c>
      <c r="B20">
        <v>1</v>
      </c>
      <c r="C20">
        <v>1</v>
      </c>
      <c r="D20">
        <f>SUM(Tabla6[[#This Row],[Homes]:[Mulleres]])</f>
        <v>2</v>
      </c>
      <c r="G20" s="14" t="s">
        <v>6</v>
      </c>
      <c r="H20" s="14">
        <f>SUBTOTAL(109,H13:H19)</f>
        <v>192</v>
      </c>
      <c r="I20" s="14">
        <f>SUBTOTAL(109,I13:I19)</f>
        <v>304</v>
      </c>
      <c r="J20" s="14">
        <f>SUM(Tabla4[[#This Row],[Homes]:[Mulleres]])</f>
        <v>496</v>
      </c>
    </row>
    <row r="21" spans="1:10" x14ac:dyDescent="0.25">
      <c r="A21" t="s">
        <v>61</v>
      </c>
      <c r="B21">
        <v>3</v>
      </c>
      <c r="C21">
        <v>2</v>
      </c>
      <c r="D21">
        <f>SUM(Tabla6[[#This Row],[Homes]:[Mulleres]])</f>
        <v>5</v>
      </c>
    </row>
    <row r="22" spans="1:10" x14ac:dyDescent="0.25">
      <c r="A22" s="14" t="s">
        <v>6</v>
      </c>
      <c r="B22" s="14">
        <f>SUBTOTAL(109,B13:B21)</f>
        <v>194</v>
      </c>
      <c r="C22" s="14">
        <f>SUBTOTAL(109,C13:C21)</f>
        <v>280</v>
      </c>
      <c r="D22" s="14">
        <f>SUM(Tabla6[[#This Row],[Homes]:[Mulleres]])</f>
        <v>474</v>
      </c>
    </row>
    <row r="25" spans="1:10" x14ac:dyDescent="0.25">
      <c r="A25" t="s">
        <v>101</v>
      </c>
      <c r="B25" t="s">
        <v>4</v>
      </c>
      <c r="C25" t="s">
        <v>5</v>
      </c>
      <c r="D25" t="s">
        <v>6</v>
      </c>
      <c r="G25" t="s">
        <v>101</v>
      </c>
      <c r="H25" t="s">
        <v>4</v>
      </c>
      <c r="I25" t="s">
        <v>5</v>
      </c>
      <c r="J25" t="s">
        <v>6</v>
      </c>
    </row>
    <row r="26" spans="1:10" x14ac:dyDescent="0.25">
      <c r="A26" t="s">
        <v>65</v>
      </c>
      <c r="B26">
        <v>12</v>
      </c>
      <c r="C26">
        <v>15</v>
      </c>
      <c r="D26">
        <f>SUM(Tabla7[[#This Row],[Homes]:[Mulleres]])</f>
        <v>27</v>
      </c>
      <c r="G26" t="s">
        <v>64</v>
      </c>
      <c r="H26">
        <v>2</v>
      </c>
      <c r="I26">
        <v>2</v>
      </c>
      <c r="J26">
        <f>SUM(Tabla5[[#This Row],[Homes]:[Mulleres]])</f>
        <v>4</v>
      </c>
    </row>
    <row r="27" spans="1:10" x14ac:dyDescent="0.25">
      <c r="A27" t="s">
        <v>66</v>
      </c>
      <c r="B27">
        <v>1</v>
      </c>
      <c r="C27">
        <v>4</v>
      </c>
      <c r="D27">
        <f>SUM(Tabla7[[#This Row],[Homes]:[Mulleres]])</f>
        <v>5</v>
      </c>
      <c r="G27" t="s">
        <v>65</v>
      </c>
      <c r="H27">
        <v>33</v>
      </c>
      <c r="I27">
        <v>29</v>
      </c>
      <c r="J27">
        <f>SUM(Tabla5[[#This Row],[Homes]:[Mulleres]])</f>
        <v>62</v>
      </c>
    </row>
    <row r="28" spans="1:10" x14ac:dyDescent="0.25">
      <c r="A28" t="s">
        <v>67</v>
      </c>
      <c r="B28">
        <v>2</v>
      </c>
      <c r="C28">
        <v>5</v>
      </c>
      <c r="D28">
        <f>SUM(Tabla7[[#This Row],[Homes]:[Mulleres]])</f>
        <v>7</v>
      </c>
      <c r="G28" t="s">
        <v>66</v>
      </c>
      <c r="H28">
        <v>1</v>
      </c>
      <c r="I28">
        <v>2</v>
      </c>
      <c r="J28">
        <f>SUM(Tabla5[[#This Row],[Homes]:[Mulleres]])</f>
        <v>3</v>
      </c>
    </row>
    <row r="29" spans="1:10" x14ac:dyDescent="0.25">
      <c r="A29" t="s">
        <v>111</v>
      </c>
      <c r="B29">
        <v>2</v>
      </c>
      <c r="C29">
        <v>5</v>
      </c>
      <c r="D29">
        <f>SUM(Tabla7[[#This Row],[Homes]:[Mulleres]])</f>
        <v>7</v>
      </c>
      <c r="G29" t="s">
        <v>67</v>
      </c>
      <c r="H29">
        <v>3</v>
      </c>
      <c r="I29">
        <v>2</v>
      </c>
      <c r="J29">
        <f>SUM(Tabla5[[#This Row],[Homes]:[Mulleres]])</f>
        <v>5</v>
      </c>
    </row>
    <row r="30" spans="1:10" x14ac:dyDescent="0.25">
      <c r="A30" t="s">
        <v>69</v>
      </c>
      <c r="B30">
        <v>2</v>
      </c>
      <c r="C30">
        <v>2</v>
      </c>
      <c r="D30">
        <f>SUM(Tabla7[[#This Row],[Homes]:[Mulleres]])</f>
        <v>4</v>
      </c>
      <c r="G30" t="s">
        <v>68</v>
      </c>
      <c r="H30">
        <v>2</v>
      </c>
      <c r="J30">
        <f>SUM(Tabla5[[#This Row],[Homes]:[Mulleres]])</f>
        <v>2</v>
      </c>
    </row>
    <row r="31" spans="1:10" x14ac:dyDescent="0.25">
      <c r="A31" t="s">
        <v>70</v>
      </c>
      <c r="B31">
        <v>3</v>
      </c>
      <c r="C31">
        <v>1</v>
      </c>
      <c r="D31">
        <f>SUM(Tabla7[[#This Row],[Homes]:[Mulleres]])</f>
        <v>4</v>
      </c>
      <c r="G31" t="s">
        <v>69</v>
      </c>
      <c r="H31">
        <v>4</v>
      </c>
      <c r="I31">
        <v>13</v>
      </c>
      <c r="J31">
        <f>SUM(Tabla5[[#This Row],[Homes]:[Mulleres]])</f>
        <v>17</v>
      </c>
    </row>
    <row r="32" spans="1:10" x14ac:dyDescent="0.25">
      <c r="A32" t="s">
        <v>112</v>
      </c>
      <c r="B32">
        <v>1</v>
      </c>
      <c r="D32">
        <f>SUM(Tabla7[[#This Row],[Homes]:[Mulleres]])</f>
        <v>1</v>
      </c>
      <c r="G32" t="s">
        <v>70</v>
      </c>
      <c r="H32">
        <v>2</v>
      </c>
      <c r="I32">
        <v>5</v>
      </c>
      <c r="J32">
        <f>SUM(Tabla5[[#This Row],[Homes]:[Mulleres]])</f>
        <v>7</v>
      </c>
    </row>
    <row r="33" spans="1:10" x14ac:dyDescent="0.25">
      <c r="A33" t="s">
        <v>113</v>
      </c>
      <c r="C33">
        <v>1</v>
      </c>
      <c r="D33">
        <f>SUM(Tabla7[[#This Row],[Homes]:[Mulleres]])</f>
        <v>1</v>
      </c>
      <c r="G33" t="s">
        <v>71</v>
      </c>
      <c r="H33">
        <v>1</v>
      </c>
      <c r="I33">
        <v>10</v>
      </c>
      <c r="J33">
        <f>SUM(Tabla5[[#This Row],[Homes]:[Mulleres]])</f>
        <v>11</v>
      </c>
    </row>
    <row r="34" spans="1:10" x14ac:dyDescent="0.25">
      <c r="A34" t="s">
        <v>71</v>
      </c>
      <c r="B34">
        <v>3</v>
      </c>
      <c r="C34">
        <v>4</v>
      </c>
      <c r="D34">
        <f>SUM(Tabla7[[#This Row],[Homes]:[Mulleres]])</f>
        <v>7</v>
      </c>
      <c r="G34" t="s">
        <v>72</v>
      </c>
      <c r="H34">
        <v>1</v>
      </c>
      <c r="I34">
        <v>4</v>
      </c>
      <c r="J34">
        <f>SUM(Tabla5[[#This Row],[Homes]:[Mulleres]])</f>
        <v>5</v>
      </c>
    </row>
    <row r="35" spans="1:10" x14ac:dyDescent="0.25">
      <c r="A35" t="s">
        <v>114</v>
      </c>
      <c r="B35">
        <v>1</v>
      </c>
      <c r="D35">
        <f>SUM(Tabla7[[#This Row],[Homes]:[Mulleres]])</f>
        <v>1</v>
      </c>
      <c r="G35" t="s">
        <v>73</v>
      </c>
      <c r="H35">
        <v>2</v>
      </c>
      <c r="I35">
        <v>7</v>
      </c>
      <c r="J35">
        <f>SUM(Tabla5[[#This Row],[Homes]:[Mulleres]])</f>
        <v>9</v>
      </c>
    </row>
    <row r="36" spans="1:10" x14ac:dyDescent="0.25">
      <c r="A36" t="s">
        <v>72</v>
      </c>
      <c r="C36">
        <v>1</v>
      </c>
      <c r="D36">
        <f>SUM(Tabla7[[#This Row],[Homes]:[Mulleres]])</f>
        <v>1</v>
      </c>
      <c r="G36" t="s">
        <v>74</v>
      </c>
      <c r="I36">
        <v>3</v>
      </c>
      <c r="J36">
        <f>SUM(Tabla5[[#This Row],[Homes]:[Mulleres]])</f>
        <v>3</v>
      </c>
    </row>
    <row r="37" spans="1:10" x14ac:dyDescent="0.25">
      <c r="A37" t="s">
        <v>73</v>
      </c>
      <c r="B37">
        <v>1</v>
      </c>
      <c r="C37">
        <v>3</v>
      </c>
      <c r="D37">
        <f>SUM(Tabla7[[#This Row],[Homes]:[Mulleres]])</f>
        <v>4</v>
      </c>
      <c r="G37" t="s">
        <v>75</v>
      </c>
      <c r="I37">
        <v>4</v>
      </c>
      <c r="J37">
        <f>SUM(Tabla5[[#This Row],[Homes]:[Mulleres]])</f>
        <v>4</v>
      </c>
    </row>
    <row r="38" spans="1:10" x14ac:dyDescent="0.25">
      <c r="A38" t="s">
        <v>74</v>
      </c>
      <c r="B38">
        <v>5</v>
      </c>
      <c r="C38">
        <v>4</v>
      </c>
      <c r="D38">
        <f>SUM(Tabla7[[#This Row],[Homes]:[Mulleres]])</f>
        <v>9</v>
      </c>
      <c r="G38" t="s">
        <v>76</v>
      </c>
      <c r="H38">
        <v>2</v>
      </c>
      <c r="J38">
        <f>SUM(Tabla5[[#This Row],[Homes]:[Mulleres]])</f>
        <v>2</v>
      </c>
    </row>
    <row r="39" spans="1:10" x14ac:dyDescent="0.25">
      <c r="A39" t="s">
        <v>76</v>
      </c>
      <c r="B39">
        <v>5</v>
      </c>
      <c r="C39">
        <v>3</v>
      </c>
      <c r="D39">
        <f>SUM(Tabla7[[#This Row],[Homes]:[Mulleres]])</f>
        <v>8</v>
      </c>
      <c r="G39" t="s">
        <v>77</v>
      </c>
      <c r="H39">
        <v>1</v>
      </c>
      <c r="I39">
        <v>1</v>
      </c>
      <c r="J39">
        <f>SUM(Tabla5[[#This Row],[Homes]:[Mulleres]])</f>
        <v>2</v>
      </c>
    </row>
    <row r="40" spans="1:10" x14ac:dyDescent="0.25">
      <c r="A40" t="s">
        <v>77</v>
      </c>
      <c r="B40">
        <v>2</v>
      </c>
      <c r="C40">
        <v>4</v>
      </c>
      <c r="D40">
        <f>SUM(Tabla7[[#This Row],[Homes]:[Mulleres]])</f>
        <v>6</v>
      </c>
      <c r="G40" t="s">
        <v>78</v>
      </c>
      <c r="H40">
        <v>3</v>
      </c>
      <c r="I40">
        <v>8</v>
      </c>
      <c r="J40">
        <f>SUM(Tabla5[[#This Row],[Homes]:[Mulleres]])</f>
        <v>11</v>
      </c>
    </row>
    <row r="41" spans="1:10" x14ac:dyDescent="0.25">
      <c r="A41" t="s">
        <v>78</v>
      </c>
      <c r="B41">
        <v>9</v>
      </c>
      <c r="C41">
        <v>4</v>
      </c>
      <c r="D41">
        <f>SUM(Tabla7[[#This Row],[Homes]:[Mulleres]])</f>
        <v>13</v>
      </c>
      <c r="G41" t="s">
        <v>79</v>
      </c>
      <c r="H41">
        <v>2</v>
      </c>
      <c r="J41">
        <f>SUM(Tabla5[[#This Row],[Homes]:[Mulleres]])</f>
        <v>2</v>
      </c>
    </row>
    <row r="42" spans="1:10" x14ac:dyDescent="0.25">
      <c r="A42" t="s">
        <v>79</v>
      </c>
      <c r="B42">
        <v>3</v>
      </c>
      <c r="D42">
        <f>SUM(Tabla7[[#This Row],[Homes]:[Mulleres]])</f>
        <v>3</v>
      </c>
      <c r="G42" t="s">
        <v>80</v>
      </c>
      <c r="H42">
        <v>28</v>
      </c>
      <c r="I42">
        <v>40</v>
      </c>
      <c r="J42">
        <f>SUM(Tabla5[[#This Row],[Homes]:[Mulleres]])</f>
        <v>68</v>
      </c>
    </row>
    <row r="43" spans="1:10" x14ac:dyDescent="0.25">
      <c r="A43" t="s">
        <v>80</v>
      </c>
      <c r="B43">
        <v>6</v>
      </c>
      <c r="C43">
        <v>7</v>
      </c>
      <c r="D43">
        <f>SUM(Tabla7[[#This Row],[Homes]:[Mulleres]])</f>
        <v>13</v>
      </c>
      <c r="G43" t="s">
        <v>81</v>
      </c>
      <c r="H43">
        <v>2</v>
      </c>
      <c r="I43">
        <v>1</v>
      </c>
      <c r="J43">
        <f>SUM(Tabla5[[#This Row],[Homes]:[Mulleres]])</f>
        <v>3</v>
      </c>
    </row>
    <row r="44" spans="1:10" x14ac:dyDescent="0.25">
      <c r="A44" t="s">
        <v>81</v>
      </c>
      <c r="B44">
        <v>3</v>
      </c>
      <c r="C44">
        <v>4</v>
      </c>
      <c r="D44">
        <f>SUM(Tabla7[[#This Row],[Homes]:[Mulleres]])</f>
        <v>7</v>
      </c>
      <c r="G44" t="s">
        <v>82</v>
      </c>
      <c r="I44">
        <v>1</v>
      </c>
      <c r="J44">
        <f>SUM(Tabla5[[#This Row],[Homes]:[Mulleres]])</f>
        <v>1</v>
      </c>
    </row>
    <row r="45" spans="1:10" x14ac:dyDescent="0.25">
      <c r="A45" t="s">
        <v>82</v>
      </c>
      <c r="B45">
        <v>2</v>
      </c>
      <c r="C45">
        <v>1</v>
      </c>
      <c r="D45">
        <f>SUM(Tabla7[[#This Row],[Homes]:[Mulleres]])</f>
        <v>3</v>
      </c>
      <c r="G45" t="s">
        <v>83</v>
      </c>
      <c r="I45">
        <v>4</v>
      </c>
      <c r="J45">
        <f>SUM(Tabla5[[#This Row],[Homes]:[Mulleres]])</f>
        <v>4</v>
      </c>
    </row>
    <row r="46" spans="1:10" x14ac:dyDescent="0.25">
      <c r="A46" t="s">
        <v>83</v>
      </c>
      <c r="B46">
        <v>2</v>
      </c>
      <c r="C46">
        <v>7</v>
      </c>
      <c r="D46">
        <f>SUM(Tabla7[[#This Row],[Homes]:[Mulleres]])</f>
        <v>9</v>
      </c>
      <c r="G46" t="s">
        <v>84</v>
      </c>
      <c r="H46">
        <v>40</v>
      </c>
      <c r="I46">
        <v>66</v>
      </c>
      <c r="J46">
        <f>SUM(Tabla5[[#This Row],[Homes]:[Mulleres]])</f>
        <v>106</v>
      </c>
    </row>
    <row r="47" spans="1:10" x14ac:dyDescent="0.25">
      <c r="A47" t="s">
        <v>84</v>
      </c>
      <c r="B47">
        <v>36</v>
      </c>
      <c r="C47">
        <v>85</v>
      </c>
      <c r="D47">
        <f>SUM(Tabla7[[#This Row],[Homes]:[Mulleres]])</f>
        <v>121</v>
      </c>
      <c r="G47" t="s">
        <v>85</v>
      </c>
      <c r="I47">
        <v>1</v>
      </c>
      <c r="J47">
        <f>SUM(Tabla5[[#This Row],[Homes]:[Mulleres]])</f>
        <v>1</v>
      </c>
    </row>
    <row r="48" spans="1:10" x14ac:dyDescent="0.25">
      <c r="A48" t="s">
        <v>115</v>
      </c>
      <c r="B48">
        <v>1</v>
      </c>
      <c r="D48">
        <f>SUM(Tabla7[[#This Row],[Homes]:[Mulleres]])</f>
        <v>1</v>
      </c>
      <c r="G48" t="s">
        <v>86</v>
      </c>
      <c r="H48">
        <v>9</v>
      </c>
      <c r="I48">
        <v>21</v>
      </c>
      <c r="J48">
        <f>SUM(Tabla5[[#This Row],[Homes]:[Mulleres]])</f>
        <v>30</v>
      </c>
    </row>
    <row r="49" spans="1:10" x14ac:dyDescent="0.25">
      <c r="A49" t="s">
        <v>85</v>
      </c>
      <c r="B49">
        <v>6</v>
      </c>
      <c r="C49">
        <v>4</v>
      </c>
      <c r="D49">
        <f>SUM(Tabla7[[#This Row],[Homes]:[Mulleres]])</f>
        <v>10</v>
      </c>
      <c r="G49" t="s">
        <v>87</v>
      </c>
      <c r="H49">
        <v>1</v>
      </c>
      <c r="J49">
        <f>SUM(Tabla5[[#This Row],[Homes]:[Mulleres]])</f>
        <v>1</v>
      </c>
    </row>
    <row r="50" spans="1:10" x14ac:dyDescent="0.25">
      <c r="A50" t="s">
        <v>116</v>
      </c>
      <c r="C50">
        <v>1</v>
      </c>
      <c r="D50">
        <f>SUM(Tabla7[[#This Row],[Homes]:[Mulleres]])</f>
        <v>1</v>
      </c>
      <c r="G50" t="s">
        <v>88</v>
      </c>
      <c r="I50">
        <v>1</v>
      </c>
      <c r="J50">
        <f>SUM(Tabla5[[#This Row],[Homes]:[Mulleres]])</f>
        <v>1</v>
      </c>
    </row>
    <row r="51" spans="1:10" x14ac:dyDescent="0.25">
      <c r="A51" t="s">
        <v>86</v>
      </c>
      <c r="B51">
        <v>3</v>
      </c>
      <c r="C51">
        <v>3</v>
      </c>
      <c r="D51">
        <f>SUM(Tabla7[[#This Row],[Homes]:[Mulleres]])</f>
        <v>6</v>
      </c>
      <c r="G51" t="s">
        <v>89</v>
      </c>
      <c r="H51">
        <v>2</v>
      </c>
      <c r="I51">
        <v>1</v>
      </c>
      <c r="J51">
        <f>SUM(Tabla5[[#This Row],[Homes]:[Mulleres]])</f>
        <v>3</v>
      </c>
    </row>
    <row r="52" spans="1:10" x14ac:dyDescent="0.25">
      <c r="A52" t="s">
        <v>88</v>
      </c>
      <c r="C52">
        <v>3</v>
      </c>
      <c r="D52">
        <f>SUM(Tabla7[[#This Row],[Homes]:[Mulleres]])</f>
        <v>3</v>
      </c>
      <c r="G52" t="s">
        <v>90</v>
      </c>
      <c r="H52">
        <v>1</v>
      </c>
      <c r="I52">
        <v>3</v>
      </c>
      <c r="J52">
        <f>SUM(Tabla5[[#This Row],[Homes]:[Mulleres]])</f>
        <v>4</v>
      </c>
    </row>
    <row r="53" spans="1:10" x14ac:dyDescent="0.25">
      <c r="A53" t="s">
        <v>89</v>
      </c>
      <c r="B53">
        <v>1</v>
      </c>
      <c r="C53">
        <v>3</v>
      </c>
      <c r="D53">
        <f>SUM(Tabla7[[#This Row],[Homes]:[Mulleres]])</f>
        <v>4</v>
      </c>
      <c r="G53" t="s">
        <v>91</v>
      </c>
      <c r="H53">
        <v>17</v>
      </c>
      <c r="I53">
        <v>20</v>
      </c>
      <c r="J53">
        <f>SUM(Tabla5[[#This Row],[Homes]:[Mulleres]])</f>
        <v>37</v>
      </c>
    </row>
    <row r="54" spans="1:10" x14ac:dyDescent="0.25">
      <c r="A54" t="s">
        <v>117</v>
      </c>
      <c r="B54">
        <v>1</v>
      </c>
      <c r="D54">
        <f>SUM(Tabla7[[#This Row],[Homes]:[Mulleres]])</f>
        <v>1</v>
      </c>
      <c r="G54" t="s">
        <v>92</v>
      </c>
      <c r="H54">
        <v>7</v>
      </c>
      <c r="I54">
        <v>21</v>
      </c>
      <c r="J54">
        <f>SUM(Tabla5[[#This Row],[Homes]:[Mulleres]])</f>
        <v>28</v>
      </c>
    </row>
    <row r="55" spans="1:10" x14ac:dyDescent="0.25">
      <c r="A55" t="s">
        <v>91</v>
      </c>
      <c r="B55">
        <v>23</v>
      </c>
      <c r="C55">
        <v>25</v>
      </c>
      <c r="D55">
        <f>SUM(Tabla7[[#This Row],[Homes]:[Mulleres]])</f>
        <v>48</v>
      </c>
      <c r="G55" t="s">
        <v>93</v>
      </c>
      <c r="H55">
        <v>4</v>
      </c>
      <c r="I55">
        <v>10</v>
      </c>
      <c r="J55">
        <f>SUM(Tabla5[[#This Row],[Homes]:[Mulleres]])</f>
        <v>14</v>
      </c>
    </row>
    <row r="56" spans="1:10" x14ac:dyDescent="0.25">
      <c r="A56" t="s">
        <v>92</v>
      </c>
      <c r="B56">
        <v>26</v>
      </c>
      <c r="C56">
        <v>47</v>
      </c>
      <c r="D56">
        <f>SUM(Tabla7[[#This Row],[Homes]:[Mulleres]])</f>
        <v>73</v>
      </c>
      <c r="G56" t="s">
        <v>94</v>
      </c>
      <c r="H56">
        <v>4</v>
      </c>
      <c r="I56">
        <v>10</v>
      </c>
      <c r="J56">
        <f>SUM(Tabla5[[#This Row],[Homes]:[Mulleres]])</f>
        <v>14</v>
      </c>
    </row>
    <row r="57" spans="1:10" x14ac:dyDescent="0.25">
      <c r="A57" t="s">
        <v>93</v>
      </c>
      <c r="C57">
        <v>8</v>
      </c>
      <c r="D57">
        <f>SUM(Tabla7[[#This Row],[Homes]:[Mulleres]])</f>
        <v>8</v>
      </c>
      <c r="G57" t="s">
        <v>95</v>
      </c>
      <c r="H57">
        <v>2</v>
      </c>
      <c r="I57">
        <v>3</v>
      </c>
      <c r="J57">
        <f>SUM(Tabla5[[#This Row],[Homes]:[Mulleres]])</f>
        <v>5</v>
      </c>
    </row>
    <row r="58" spans="1:10" x14ac:dyDescent="0.25">
      <c r="A58" t="s">
        <v>94</v>
      </c>
      <c r="B58">
        <v>18</v>
      </c>
      <c r="C58">
        <v>17</v>
      </c>
      <c r="D58">
        <f>SUM(Tabla7[[#This Row],[Homes]:[Mulleres]])</f>
        <v>35</v>
      </c>
      <c r="G58" t="s">
        <v>96</v>
      </c>
      <c r="I58">
        <v>1</v>
      </c>
      <c r="J58">
        <f>SUM(Tabla5[[#This Row],[Homes]:[Mulleres]])</f>
        <v>1</v>
      </c>
    </row>
    <row r="59" spans="1:10" x14ac:dyDescent="0.25">
      <c r="A59" t="s">
        <v>95</v>
      </c>
      <c r="B59">
        <v>5</v>
      </c>
      <c r="C59">
        <v>4</v>
      </c>
      <c r="D59">
        <f>SUM(Tabla7[[#This Row],[Homes]:[Mulleres]])</f>
        <v>9</v>
      </c>
      <c r="G59" t="s">
        <v>97</v>
      </c>
      <c r="H59">
        <v>1</v>
      </c>
      <c r="J59">
        <f>SUM(Tabla5[[#This Row],[Homes]:[Mulleres]])</f>
        <v>1</v>
      </c>
    </row>
    <row r="60" spans="1:10" x14ac:dyDescent="0.25">
      <c r="A60" t="s">
        <v>96</v>
      </c>
      <c r="B60">
        <v>4</v>
      </c>
      <c r="C60">
        <v>1</v>
      </c>
      <c r="D60">
        <f>SUM(Tabla7[[#This Row],[Homes]:[Mulleres]])</f>
        <v>5</v>
      </c>
      <c r="G60" t="s">
        <v>98</v>
      </c>
      <c r="I60">
        <v>2</v>
      </c>
      <c r="J60">
        <f>SUM(Tabla5[[#This Row],[Homes]:[Mulleres]])</f>
        <v>2</v>
      </c>
    </row>
    <row r="61" spans="1:10" x14ac:dyDescent="0.25">
      <c r="A61" t="s">
        <v>99</v>
      </c>
      <c r="B61">
        <v>5</v>
      </c>
      <c r="C61">
        <v>4</v>
      </c>
      <c r="D61">
        <f>SUM(Tabla7[[#This Row],[Homes]:[Mulleres]])</f>
        <v>9</v>
      </c>
      <c r="G61" t="s">
        <v>99</v>
      </c>
      <c r="H61">
        <v>12</v>
      </c>
      <c r="I61">
        <v>7</v>
      </c>
      <c r="J61">
        <f>SUM(Tabla5[[#This Row],[Homes]:[Mulleres]])</f>
        <v>19</v>
      </c>
    </row>
    <row r="62" spans="1:10" x14ac:dyDescent="0.25">
      <c r="A62" s="14" t="s">
        <v>6</v>
      </c>
      <c r="B62" s="14">
        <f>SUBTOTAL(109,B26:B61)</f>
        <v>194</v>
      </c>
      <c r="C62" s="14">
        <f>SUBTOTAL(109,C26:C61)</f>
        <v>280</v>
      </c>
      <c r="D62" s="14">
        <f>SUM(Tabla7[[#This Row],[Homes]:[Mulleres]])</f>
        <v>474</v>
      </c>
      <c r="G62" t="s">
        <v>100</v>
      </c>
      <c r="H62">
        <v>3</v>
      </c>
      <c r="I62">
        <v>1</v>
      </c>
      <c r="J62">
        <f>SUM(Tabla5[[#This Row],[Homes]:[Mulleres]])</f>
        <v>4</v>
      </c>
    </row>
    <row r="63" spans="1:10" x14ac:dyDescent="0.25">
      <c r="G63" s="14" t="s">
        <v>6</v>
      </c>
      <c r="H63" s="14">
        <f>SUBTOTAL(109,H26:H62)</f>
        <v>192</v>
      </c>
      <c r="I63" s="14">
        <f>SUBTOTAL(109,I26:I62)</f>
        <v>304</v>
      </c>
      <c r="J63" s="14">
        <f>SUM(Tabla5[[#This Row],[Homes]:[Mulleres]])</f>
        <v>496</v>
      </c>
    </row>
  </sheetData>
  <mergeCells count="3">
    <mergeCell ref="H1:K1"/>
    <mergeCell ref="G10:J10"/>
    <mergeCell ref="A10:D10"/>
  </mergeCells>
  <pageMargins left="0.7" right="0.7" top="0.75" bottom="0.75" header="0.3" footer="0.3"/>
  <pageSetup paperSize="9" orientation="portrait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CF6E-EB2A-4918-A964-E7139420E1A2}">
  <dimension ref="A1:P123"/>
  <sheetViews>
    <sheetView workbookViewId="0">
      <pane ySplit="10" topLeftCell="A11" activePane="bottomLeft" state="frozen"/>
      <selection pane="bottomLeft" activeCell="E4" sqref="E4"/>
    </sheetView>
  </sheetViews>
  <sheetFormatPr baseColWidth="10" defaultRowHeight="15.75" x14ac:dyDescent="0.25"/>
  <cols>
    <col min="2" max="2" width="37.25" customWidth="1"/>
    <col min="3" max="3" width="13.875" customWidth="1"/>
    <col min="4" max="4" width="109.5" customWidth="1"/>
    <col min="5" max="5" width="18.25" customWidth="1"/>
    <col min="6" max="6" width="22.125" customWidth="1"/>
    <col min="7" max="7" width="15.375" customWidth="1"/>
    <col min="8" max="8" width="15.875" customWidth="1"/>
    <col min="9" max="9" width="19.75" customWidth="1"/>
    <col min="10" max="10" width="12.75" customWidth="1"/>
    <col min="11" max="11" width="24.625" customWidth="1"/>
  </cols>
  <sheetData>
    <row r="1" spans="1:16" s="20" customFormat="1" ht="52.5" customHeight="1" thickBot="1" x14ac:dyDescent="0.3">
      <c r="A1" s="17"/>
      <c r="B1" s="18"/>
      <c r="C1" s="18"/>
      <c r="D1" s="19"/>
      <c r="E1" s="19"/>
      <c r="F1" s="19"/>
      <c r="G1" s="19"/>
      <c r="H1" s="27" t="s">
        <v>0</v>
      </c>
      <c r="I1" s="27"/>
      <c r="J1" s="27"/>
    </row>
    <row r="2" spans="1:16" s="20" customFormat="1" ht="18.75" x14ac:dyDescent="0.25">
      <c r="A2" s="4" t="s">
        <v>1</v>
      </c>
      <c r="D2" s="5"/>
      <c r="E2" s="5"/>
      <c r="F2" s="5"/>
      <c r="G2" s="5"/>
      <c r="H2" s="5"/>
      <c r="I2" s="5"/>
      <c r="J2" s="5"/>
      <c r="K2" s="5"/>
      <c r="L2" s="5"/>
      <c r="M2" s="6"/>
      <c r="N2" s="6"/>
      <c r="O2" s="6"/>
      <c r="P2" s="21"/>
    </row>
    <row r="3" spans="1:16" s="20" customFormat="1" ht="18.75" x14ac:dyDescent="0.25">
      <c r="A3" s="9" t="s">
        <v>51</v>
      </c>
      <c r="D3" s="5"/>
      <c r="E3" s="5"/>
      <c r="F3" s="5"/>
      <c r="G3" s="5"/>
      <c r="H3" s="5"/>
      <c r="I3" s="5"/>
      <c r="J3" s="5"/>
      <c r="K3" s="5"/>
      <c r="L3" s="5"/>
      <c r="M3" s="10"/>
      <c r="N3" s="10"/>
      <c r="O3" s="10"/>
      <c r="P3" s="21"/>
    </row>
    <row r="4" spans="1:16" s="20" customFormat="1" ht="18.75" x14ac:dyDescent="0.25">
      <c r="A4" s="9" t="s">
        <v>53</v>
      </c>
      <c r="D4" s="5"/>
      <c r="E4" s="5"/>
      <c r="F4" s="5"/>
      <c r="G4" s="5"/>
      <c r="H4" s="5"/>
      <c r="I4" s="5"/>
      <c r="J4" s="5"/>
      <c r="K4" s="5"/>
      <c r="L4" s="5"/>
      <c r="M4" s="10"/>
      <c r="N4" s="10"/>
      <c r="O4" s="10"/>
      <c r="P4" s="21"/>
    </row>
    <row r="5" spans="1:16" s="20" customFormat="1" ht="18.75" x14ac:dyDescent="0.25">
      <c r="A5" s="22" t="s">
        <v>54</v>
      </c>
      <c r="D5" s="5"/>
      <c r="E5" s="5"/>
      <c r="F5" s="5"/>
      <c r="G5" s="5"/>
      <c r="H5" s="5"/>
      <c r="I5" s="5"/>
      <c r="J5" s="5"/>
      <c r="K5" s="5"/>
      <c r="L5" s="5"/>
      <c r="M5" s="10"/>
      <c r="N5" s="10"/>
      <c r="O5" s="10"/>
      <c r="P5" s="21"/>
    </row>
    <row r="6" spans="1:16" x14ac:dyDescent="0.25">
      <c r="A6" s="22" t="s">
        <v>52</v>
      </c>
      <c r="B6" s="22"/>
    </row>
    <row r="7" spans="1:16" s="20" customFormat="1" ht="18" customHeight="1" x14ac:dyDescent="0.25">
      <c r="A7" s="11" t="s">
        <v>252</v>
      </c>
      <c r="D7" s="5"/>
      <c r="E7" s="5"/>
      <c r="F7" s="5"/>
      <c r="G7" s="5"/>
      <c r="H7" s="5"/>
      <c r="I7" s="5"/>
      <c r="J7" s="5"/>
      <c r="K7" s="5"/>
      <c r="L7" s="5"/>
      <c r="M7" s="12"/>
      <c r="N7" s="12"/>
      <c r="O7" s="12"/>
      <c r="P7" s="21"/>
    </row>
    <row r="9" spans="1:16" x14ac:dyDescent="0.25">
      <c r="O9" s="23"/>
    </row>
    <row r="10" spans="1:16" x14ac:dyDescent="0.25">
      <c r="A10" t="s">
        <v>213</v>
      </c>
      <c r="B10" t="s">
        <v>214</v>
      </c>
      <c r="C10" t="s">
        <v>215</v>
      </c>
      <c r="D10" t="s">
        <v>118</v>
      </c>
      <c r="E10" s="24" t="s">
        <v>222</v>
      </c>
      <c r="F10" s="24" t="s">
        <v>224</v>
      </c>
      <c r="G10" s="24" t="s">
        <v>225</v>
      </c>
      <c r="H10" s="24" t="s">
        <v>219</v>
      </c>
      <c r="I10" s="24" t="s">
        <v>220</v>
      </c>
      <c r="J10" s="24" t="s">
        <v>226</v>
      </c>
    </row>
    <row r="11" spans="1:16" x14ac:dyDescent="0.25">
      <c r="A11" t="s">
        <v>216</v>
      </c>
      <c r="B11" t="s">
        <v>119</v>
      </c>
      <c r="C11" t="s">
        <v>120</v>
      </c>
      <c r="D11" t="s">
        <v>121</v>
      </c>
      <c r="F11">
        <v>3</v>
      </c>
      <c r="G11">
        <f>SUM(Tabla8[[#This Row],[Nacional entrante]:[Internacional entrante]])</f>
        <v>3</v>
      </c>
      <c r="H11">
        <v>4</v>
      </c>
      <c r="I11">
        <v>1</v>
      </c>
      <c r="J11">
        <f>SUM(Tabla8[[#This Row],[Nacional saínte]:[Internacional saínte]])</f>
        <v>5</v>
      </c>
    </row>
    <row r="12" spans="1:16" x14ac:dyDescent="0.25">
      <c r="A12" t="s">
        <v>216</v>
      </c>
      <c r="B12" t="s">
        <v>119</v>
      </c>
      <c r="C12" t="s">
        <v>120</v>
      </c>
      <c r="D12" t="s">
        <v>122</v>
      </c>
      <c r="E12">
        <v>1</v>
      </c>
      <c r="F12">
        <v>8</v>
      </c>
      <c r="G12">
        <f>SUM(Tabla8[[#This Row],[Nacional entrante]:[Internacional entrante]])</f>
        <v>9</v>
      </c>
      <c r="H12">
        <v>3</v>
      </c>
      <c r="I12">
        <v>3</v>
      </c>
      <c r="J12">
        <f>SUM(Tabla8[[#This Row],[Nacional saínte]:[Internacional saínte]])</f>
        <v>6</v>
      </c>
    </row>
    <row r="13" spans="1:16" x14ac:dyDescent="0.25">
      <c r="A13" t="s">
        <v>216</v>
      </c>
      <c r="B13" t="s">
        <v>119</v>
      </c>
      <c r="C13" t="s">
        <v>120</v>
      </c>
      <c r="D13" t="s">
        <v>227</v>
      </c>
      <c r="F13">
        <v>1</v>
      </c>
      <c r="G13">
        <f>SUM(Tabla8[[#This Row],[Nacional entrante]:[Internacional entrante]])</f>
        <v>1</v>
      </c>
      <c r="J13">
        <f>SUM(Tabla8[[#This Row],[Nacional saínte]:[Internacional saínte]])</f>
        <v>0</v>
      </c>
    </row>
    <row r="14" spans="1:16" x14ac:dyDescent="0.25">
      <c r="A14" t="s">
        <v>216</v>
      </c>
      <c r="B14" t="s">
        <v>119</v>
      </c>
      <c r="C14" t="s">
        <v>143</v>
      </c>
      <c r="D14" t="s">
        <v>228</v>
      </c>
      <c r="F14">
        <v>1</v>
      </c>
      <c r="G14">
        <f>SUM(Tabla8[[#This Row],[Nacional entrante]:[Internacional entrante]])</f>
        <v>1</v>
      </c>
      <c r="J14">
        <f>SUM(Tabla8[[#This Row],[Nacional saínte]:[Internacional saínte]])</f>
        <v>0</v>
      </c>
    </row>
    <row r="15" spans="1:16" x14ac:dyDescent="0.25">
      <c r="A15" t="s">
        <v>216</v>
      </c>
      <c r="B15" t="s">
        <v>119</v>
      </c>
      <c r="C15" t="s">
        <v>123</v>
      </c>
      <c r="D15" t="s">
        <v>124</v>
      </c>
      <c r="G15">
        <f>SUM(Tabla8[[#This Row],[Nacional entrante]:[Internacional entrante]])</f>
        <v>0</v>
      </c>
      <c r="I15">
        <v>4</v>
      </c>
      <c r="J15">
        <f>SUM(Tabla8[[#This Row],[Nacional saínte]:[Internacional saínte]])</f>
        <v>4</v>
      </c>
    </row>
    <row r="16" spans="1:16" x14ac:dyDescent="0.25">
      <c r="A16" t="s">
        <v>216</v>
      </c>
      <c r="B16" t="s">
        <v>119</v>
      </c>
      <c r="C16" t="s">
        <v>123</v>
      </c>
      <c r="D16" t="s">
        <v>125</v>
      </c>
      <c r="G16">
        <f>SUM(Tabla8[[#This Row],[Nacional entrante]:[Internacional entrante]])</f>
        <v>0</v>
      </c>
      <c r="I16">
        <v>3</v>
      </c>
      <c r="J16">
        <f>SUM(Tabla8[[#This Row],[Nacional saínte]:[Internacional saínte]])</f>
        <v>3</v>
      </c>
    </row>
    <row r="17" spans="1:10" x14ac:dyDescent="0.25">
      <c r="A17" t="s">
        <v>216</v>
      </c>
      <c r="B17" t="s">
        <v>119</v>
      </c>
      <c r="C17" t="s">
        <v>229</v>
      </c>
      <c r="D17" t="s">
        <v>229</v>
      </c>
      <c r="F17">
        <v>7</v>
      </c>
      <c r="G17">
        <f>SUM(Tabla8[[#This Row],[Nacional entrante]:[Internacional entrante]])</f>
        <v>7</v>
      </c>
      <c r="J17">
        <f>SUM(Tabla8[[#This Row],[Nacional saínte]:[Internacional saínte]])</f>
        <v>0</v>
      </c>
    </row>
    <row r="18" spans="1:10" x14ac:dyDescent="0.25">
      <c r="A18" t="s">
        <v>216</v>
      </c>
      <c r="B18" t="s">
        <v>127</v>
      </c>
      <c r="C18" t="s">
        <v>120</v>
      </c>
      <c r="D18" t="s">
        <v>128</v>
      </c>
      <c r="E18">
        <v>1</v>
      </c>
      <c r="F18">
        <v>3</v>
      </c>
      <c r="G18">
        <f>SUM(Tabla8[[#This Row],[Nacional entrante]:[Internacional entrante]])</f>
        <v>4</v>
      </c>
      <c r="H18">
        <v>4</v>
      </c>
      <c r="I18">
        <v>2</v>
      </c>
      <c r="J18">
        <f>SUM(Tabla8[[#This Row],[Nacional saínte]:[Internacional saínte]])</f>
        <v>6</v>
      </c>
    </row>
    <row r="19" spans="1:10" x14ac:dyDescent="0.25">
      <c r="A19" t="s">
        <v>216</v>
      </c>
      <c r="B19" t="s">
        <v>129</v>
      </c>
      <c r="C19" t="s">
        <v>120</v>
      </c>
      <c r="D19" t="s">
        <v>130</v>
      </c>
      <c r="E19">
        <v>1</v>
      </c>
      <c r="F19">
        <v>1</v>
      </c>
      <c r="G19">
        <f>SUM(Tabla8[[#This Row],[Nacional entrante]:[Internacional entrante]])</f>
        <v>2</v>
      </c>
      <c r="I19">
        <v>7</v>
      </c>
      <c r="J19">
        <f>SUM(Tabla8[[#This Row],[Nacional saínte]:[Internacional saínte]])</f>
        <v>7</v>
      </c>
    </row>
    <row r="20" spans="1:10" x14ac:dyDescent="0.25">
      <c r="A20" t="s">
        <v>216</v>
      </c>
      <c r="B20" t="s">
        <v>129</v>
      </c>
      <c r="C20" t="s">
        <v>120</v>
      </c>
      <c r="D20" t="s">
        <v>131</v>
      </c>
      <c r="G20">
        <f>SUM(Tabla8[[#This Row],[Nacional entrante]:[Internacional entrante]])</f>
        <v>0</v>
      </c>
      <c r="H20">
        <v>1</v>
      </c>
      <c r="I20">
        <v>3</v>
      </c>
      <c r="J20">
        <f>SUM(Tabla8[[#This Row],[Nacional saínte]:[Internacional saínte]])</f>
        <v>4</v>
      </c>
    </row>
    <row r="21" spans="1:10" x14ac:dyDescent="0.25">
      <c r="A21" t="s">
        <v>216</v>
      </c>
      <c r="B21" t="s">
        <v>129</v>
      </c>
      <c r="C21" t="s">
        <v>123</v>
      </c>
      <c r="D21" t="s">
        <v>132</v>
      </c>
      <c r="G21">
        <f>SUM(Tabla8[[#This Row],[Nacional entrante]:[Internacional entrante]])</f>
        <v>0</v>
      </c>
      <c r="I21">
        <v>3</v>
      </c>
      <c r="J21">
        <f>SUM(Tabla8[[#This Row],[Nacional saínte]:[Internacional saínte]])</f>
        <v>3</v>
      </c>
    </row>
    <row r="22" spans="1:10" x14ac:dyDescent="0.25">
      <c r="A22" t="s">
        <v>216</v>
      </c>
      <c r="B22" t="s">
        <v>133</v>
      </c>
      <c r="C22" t="s">
        <v>120</v>
      </c>
      <c r="D22" t="s">
        <v>134</v>
      </c>
      <c r="F22">
        <v>2</v>
      </c>
      <c r="G22">
        <f>SUM(Tabla8[[#This Row],[Nacional entrante]:[Internacional entrante]])</f>
        <v>2</v>
      </c>
      <c r="H22">
        <v>1</v>
      </c>
      <c r="I22">
        <v>3</v>
      </c>
      <c r="J22">
        <f>SUM(Tabla8[[#This Row],[Nacional saínte]:[Internacional saínte]])</f>
        <v>4</v>
      </c>
    </row>
    <row r="23" spans="1:10" x14ac:dyDescent="0.25">
      <c r="A23" t="s">
        <v>216</v>
      </c>
      <c r="B23" t="s">
        <v>133</v>
      </c>
      <c r="C23" t="s">
        <v>120</v>
      </c>
      <c r="D23" t="s">
        <v>135</v>
      </c>
      <c r="F23">
        <v>2</v>
      </c>
      <c r="G23">
        <f>SUM(Tabla8[[#This Row],[Nacional entrante]:[Internacional entrante]])</f>
        <v>2</v>
      </c>
      <c r="H23">
        <v>1</v>
      </c>
      <c r="I23">
        <v>5</v>
      </c>
      <c r="J23">
        <f>SUM(Tabla8[[#This Row],[Nacional saínte]:[Internacional saínte]])</f>
        <v>6</v>
      </c>
    </row>
    <row r="24" spans="1:10" x14ac:dyDescent="0.25">
      <c r="A24" t="s">
        <v>216</v>
      </c>
      <c r="B24" t="s">
        <v>133</v>
      </c>
      <c r="C24" t="s">
        <v>120</v>
      </c>
      <c r="D24" t="s">
        <v>136</v>
      </c>
      <c r="G24">
        <f>SUM(Tabla8[[#This Row],[Nacional entrante]:[Internacional entrante]])</f>
        <v>0</v>
      </c>
      <c r="I24">
        <v>3</v>
      </c>
      <c r="J24">
        <f>SUM(Tabla8[[#This Row],[Nacional saínte]:[Internacional saínte]])</f>
        <v>3</v>
      </c>
    </row>
    <row r="25" spans="1:10" x14ac:dyDescent="0.25">
      <c r="A25" t="s">
        <v>216</v>
      </c>
      <c r="B25" t="s">
        <v>133</v>
      </c>
      <c r="C25" t="s">
        <v>123</v>
      </c>
      <c r="D25" t="s">
        <v>137</v>
      </c>
      <c r="G25">
        <f>SUM(Tabla8[[#This Row],[Nacional entrante]:[Internacional entrante]])</f>
        <v>0</v>
      </c>
      <c r="I25">
        <v>1</v>
      </c>
      <c r="J25">
        <f>SUM(Tabla8[[#This Row],[Nacional saínte]:[Internacional saínte]])</f>
        <v>1</v>
      </c>
    </row>
    <row r="26" spans="1:10" x14ac:dyDescent="0.25">
      <c r="A26" t="s">
        <v>216</v>
      </c>
      <c r="B26" t="s">
        <v>133</v>
      </c>
      <c r="C26" t="s">
        <v>229</v>
      </c>
      <c r="D26" t="s">
        <v>229</v>
      </c>
      <c r="F26">
        <v>2</v>
      </c>
      <c r="G26">
        <f>SUM(Tabla8[[#This Row],[Nacional entrante]:[Internacional entrante]])</f>
        <v>2</v>
      </c>
      <c r="J26">
        <f>SUM(Tabla8[[#This Row],[Nacional saínte]:[Internacional saínte]])</f>
        <v>0</v>
      </c>
    </row>
    <row r="27" spans="1:10" x14ac:dyDescent="0.25">
      <c r="A27" t="s">
        <v>216</v>
      </c>
      <c r="B27" t="s">
        <v>138</v>
      </c>
      <c r="C27" t="s">
        <v>120</v>
      </c>
      <c r="D27" t="s">
        <v>139</v>
      </c>
      <c r="F27">
        <v>1</v>
      </c>
      <c r="G27">
        <f>SUM(Tabla8[[#This Row],[Nacional entrante]:[Internacional entrante]])</f>
        <v>1</v>
      </c>
      <c r="H27">
        <v>3</v>
      </c>
      <c r="I27">
        <v>12</v>
      </c>
      <c r="J27">
        <f>SUM(Tabla8[[#This Row],[Nacional saínte]:[Internacional saínte]])</f>
        <v>15</v>
      </c>
    </row>
    <row r="28" spans="1:10" x14ac:dyDescent="0.25">
      <c r="A28" t="s">
        <v>216</v>
      </c>
      <c r="B28" t="s">
        <v>138</v>
      </c>
      <c r="C28" t="s">
        <v>120</v>
      </c>
      <c r="D28" t="s">
        <v>140</v>
      </c>
      <c r="E28">
        <v>1</v>
      </c>
      <c r="F28">
        <v>2</v>
      </c>
      <c r="G28">
        <f>SUM(Tabla8[[#This Row],[Nacional entrante]:[Internacional entrante]])</f>
        <v>3</v>
      </c>
      <c r="H28">
        <v>2</v>
      </c>
      <c r="I28">
        <v>15</v>
      </c>
      <c r="J28">
        <f>SUM(Tabla8[[#This Row],[Nacional saínte]:[Internacional saínte]])</f>
        <v>17</v>
      </c>
    </row>
    <row r="29" spans="1:10" x14ac:dyDescent="0.25">
      <c r="A29" t="s">
        <v>216</v>
      </c>
      <c r="B29" t="s">
        <v>138</v>
      </c>
      <c r="C29" t="s">
        <v>120</v>
      </c>
      <c r="D29" t="s">
        <v>141</v>
      </c>
      <c r="E29">
        <v>3</v>
      </c>
      <c r="F29">
        <v>1</v>
      </c>
      <c r="G29">
        <f>SUM(Tabla8[[#This Row],[Nacional entrante]:[Internacional entrante]])</f>
        <v>4</v>
      </c>
      <c r="H29">
        <v>5</v>
      </c>
      <c r="I29">
        <v>19</v>
      </c>
      <c r="J29">
        <f>SUM(Tabla8[[#This Row],[Nacional saínte]:[Internacional saínte]])</f>
        <v>24</v>
      </c>
    </row>
    <row r="30" spans="1:10" x14ac:dyDescent="0.25">
      <c r="A30" t="s">
        <v>216</v>
      </c>
      <c r="B30" t="s">
        <v>138</v>
      </c>
      <c r="C30" t="s">
        <v>120</v>
      </c>
      <c r="D30" t="s">
        <v>142</v>
      </c>
      <c r="E30">
        <v>2</v>
      </c>
      <c r="G30">
        <f>SUM(Tabla8[[#This Row],[Nacional entrante]:[Internacional entrante]])</f>
        <v>2</v>
      </c>
      <c r="H30">
        <v>2</v>
      </c>
      <c r="I30">
        <v>8</v>
      </c>
      <c r="J30">
        <f>SUM(Tabla8[[#This Row],[Nacional saínte]:[Internacional saínte]])</f>
        <v>10</v>
      </c>
    </row>
    <row r="31" spans="1:10" x14ac:dyDescent="0.25">
      <c r="A31" t="s">
        <v>216</v>
      </c>
      <c r="B31" t="s">
        <v>138</v>
      </c>
      <c r="C31" t="s">
        <v>143</v>
      </c>
      <c r="D31" t="s">
        <v>144</v>
      </c>
      <c r="G31">
        <f>SUM(Tabla8[[#This Row],[Nacional entrante]:[Internacional entrante]])</f>
        <v>0</v>
      </c>
      <c r="I31">
        <v>1</v>
      </c>
      <c r="J31">
        <f>SUM(Tabla8[[#This Row],[Nacional saínte]:[Internacional saínte]])</f>
        <v>1</v>
      </c>
    </row>
    <row r="32" spans="1:10" x14ac:dyDescent="0.25">
      <c r="A32" t="s">
        <v>216</v>
      </c>
      <c r="B32" t="s">
        <v>138</v>
      </c>
      <c r="C32" t="s">
        <v>229</v>
      </c>
      <c r="D32" t="s">
        <v>229</v>
      </c>
      <c r="F32">
        <v>1</v>
      </c>
      <c r="G32">
        <f>SUM(Tabla8[[#This Row],[Nacional entrante]:[Internacional entrante]])</f>
        <v>1</v>
      </c>
      <c r="J32">
        <f>SUM(Tabla8[[#This Row],[Nacional saínte]:[Internacional saínte]])</f>
        <v>0</v>
      </c>
    </row>
    <row r="33" spans="1:10" x14ac:dyDescent="0.25">
      <c r="A33" t="s">
        <v>216</v>
      </c>
      <c r="B33" t="s">
        <v>145</v>
      </c>
      <c r="C33" t="s">
        <v>120</v>
      </c>
      <c r="D33" t="s">
        <v>146</v>
      </c>
      <c r="F33">
        <v>3</v>
      </c>
      <c r="G33">
        <f>SUM(Tabla8[[#This Row],[Nacional entrante]:[Internacional entrante]])</f>
        <v>3</v>
      </c>
      <c r="H33">
        <v>3</v>
      </c>
      <c r="I33">
        <v>23</v>
      </c>
      <c r="J33">
        <f>SUM(Tabla8[[#This Row],[Nacional saínte]:[Internacional saínte]])</f>
        <v>26</v>
      </c>
    </row>
    <row r="34" spans="1:10" x14ac:dyDescent="0.25">
      <c r="A34" t="s">
        <v>216</v>
      </c>
      <c r="B34" t="s">
        <v>145</v>
      </c>
      <c r="C34" t="s">
        <v>120</v>
      </c>
      <c r="D34" t="s">
        <v>147</v>
      </c>
      <c r="G34">
        <f>SUM(Tabla8[[#This Row],[Nacional entrante]:[Internacional entrante]])</f>
        <v>0</v>
      </c>
      <c r="I34">
        <v>1</v>
      </c>
      <c r="J34">
        <f>SUM(Tabla8[[#This Row],[Nacional saínte]:[Internacional saínte]])</f>
        <v>1</v>
      </c>
    </row>
    <row r="35" spans="1:10" x14ac:dyDescent="0.25">
      <c r="A35" t="s">
        <v>216</v>
      </c>
      <c r="B35" t="s">
        <v>145</v>
      </c>
      <c r="C35" t="s">
        <v>229</v>
      </c>
      <c r="D35" t="s">
        <v>229</v>
      </c>
      <c r="F35">
        <v>2</v>
      </c>
      <c r="G35">
        <f>SUM(Tabla8[[#This Row],[Nacional entrante]:[Internacional entrante]])</f>
        <v>2</v>
      </c>
      <c r="J35">
        <f>SUM(Tabla8[[#This Row],[Nacional saínte]:[Internacional saínte]])</f>
        <v>0</v>
      </c>
    </row>
    <row r="36" spans="1:10" x14ac:dyDescent="0.25">
      <c r="A36" t="s">
        <v>216</v>
      </c>
      <c r="B36" t="s">
        <v>148</v>
      </c>
      <c r="C36" t="s">
        <v>120</v>
      </c>
      <c r="D36" t="s">
        <v>149</v>
      </c>
      <c r="E36">
        <v>4</v>
      </c>
      <c r="F36">
        <v>1</v>
      </c>
      <c r="G36">
        <f>SUM(Tabla8[[#This Row],[Nacional entrante]:[Internacional entrante]])</f>
        <v>5</v>
      </c>
      <c r="H36">
        <v>1</v>
      </c>
      <c r="I36">
        <v>5</v>
      </c>
      <c r="J36">
        <f>SUM(Tabla8[[#This Row],[Nacional saínte]:[Internacional saínte]])</f>
        <v>6</v>
      </c>
    </row>
    <row r="37" spans="1:10" x14ac:dyDescent="0.25">
      <c r="A37" t="s">
        <v>216</v>
      </c>
      <c r="B37" t="s">
        <v>148</v>
      </c>
      <c r="C37" t="s">
        <v>229</v>
      </c>
      <c r="D37" t="s">
        <v>229</v>
      </c>
      <c r="F37">
        <v>8</v>
      </c>
      <c r="G37">
        <f>SUM(Tabla8[[#This Row],[Nacional entrante]:[Internacional entrante]])</f>
        <v>8</v>
      </c>
      <c r="J37">
        <f>SUM(Tabla8[[#This Row],[Nacional saínte]:[Internacional saínte]])</f>
        <v>0</v>
      </c>
    </row>
    <row r="38" spans="1:10" x14ac:dyDescent="0.25">
      <c r="A38" t="s">
        <v>216</v>
      </c>
      <c r="B38" t="s">
        <v>230</v>
      </c>
      <c r="C38" t="s">
        <v>120</v>
      </c>
      <c r="D38" t="s">
        <v>231</v>
      </c>
      <c r="F38">
        <v>4</v>
      </c>
      <c r="G38">
        <f>SUM(Tabla8[[#This Row],[Nacional entrante]:[Internacional entrante]])</f>
        <v>4</v>
      </c>
      <c r="J38">
        <f>SUM(Tabla8[[#This Row],[Nacional saínte]:[Internacional saínte]])</f>
        <v>0</v>
      </c>
    </row>
    <row r="39" spans="1:10" x14ac:dyDescent="0.25">
      <c r="A39" t="s">
        <v>216</v>
      </c>
      <c r="B39" t="s">
        <v>150</v>
      </c>
      <c r="C39" t="s">
        <v>120</v>
      </c>
      <c r="D39" t="s">
        <v>151</v>
      </c>
      <c r="F39">
        <v>1</v>
      </c>
      <c r="G39">
        <f>SUM(Tabla8[[#This Row],[Nacional entrante]:[Internacional entrante]])</f>
        <v>1</v>
      </c>
      <c r="I39">
        <v>1</v>
      </c>
      <c r="J39">
        <f>SUM(Tabla8[[#This Row],[Nacional saínte]:[Internacional saínte]])</f>
        <v>1</v>
      </c>
    </row>
    <row r="40" spans="1:10" x14ac:dyDescent="0.25">
      <c r="A40" t="s">
        <v>217</v>
      </c>
      <c r="B40" t="s">
        <v>152</v>
      </c>
      <c r="C40" t="s">
        <v>120</v>
      </c>
      <c r="D40" t="s">
        <v>153</v>
      </c>
      <c r="E40">
        <v>5</v>
      </c>
      <c r="F40">
        <v>16</v>
      </c>
      <c r="G40">
        <f>SUM(Tabla8[[#This Row],[Nacional entrante]:[Internacional entrante]])</f>
        <v>21</v>
      </c>
      <c r="H40">
        <v>12</v>
      </c>
      <c r="I40">
        <v>12</v>
      </c>
      <c r="J40">
        <f>SUM(Tabla8[[#This Row],[Nacional saínte]:[Internacional saínte]])</f>
        <v>24</v>
      </c>
    </row>
    <row r="41" spans="1:10" x14ac:dyDescent="0.25">
      <c r="A41" t="s">
        <v>217</v>
      </c>
      <c r="B41" t="s">
        <v>152</v>
      </c>
      <c r="C41" t="s">
        <v>123</v>
      </c>
      <c r="D41" t="s">
        <v>154</v>
      </c>
      <c r="E41">
        <v>6</v>
      </c>
      <c r="G41">
        <f>SUM(Tabla8[[#This Row],[Nacional entrante]:[Internacional entrante]])</f>
        <v>6</v>
      </c>
      <c r="I41">
        <v>2</v>
      </c>
      <c r="J41">
        <f>SUM(Tabla8[[#This Row],[Nacional saínte]:[Internacional saínte]])</f>
        <v>2</v>
      </c>
    </row>
    <row r="42" spans="1:10" x14ac:dyDescent="0.25">
      <c r="A42" t="s">
        <v>217</v>
      </c>
      <c r="B42" t="s">
        <v>155</v>
      </c>
      <c r="C42" t="s">
        <v>120</v>
      </c>
      <c r="D42" t="s">
        <v>156</v>
      </c>
      <c r="F42">
        <v>4</v>
      </c>
      <c r="G42">
        <f>SUM(Tabla8[[#This Row],[Nacional entrante]:[Internacional entrante]])</f>
        <v>4</v>
      </c>
      <c r="H42">
        <v>8</v>
      </c>
      <c r="I42">
        <v>13</v>
      </c>
      <c r="J42">
        <f>SUM(Tabla8[[#This Row],[Nacional saínte]:[Internacional saínte]])</f>
        <v>21</v>
      </c>
    </row>
    <row r="43" spans="1:10" x14ac:dyDescent="0.25">
      <c r="A43" t="s">
        <v>217</v>
      </c>
      <c r="B43" t="s">
        <v>155</v>
      </c>
      <c r="C43" t="s">
        <v>120</v>
      </c>
      <c r="D43" t="s">
        <v>139</v>
      </c>
      <c r="E43">
        <v>1</v>
      </c>
      <c r="G43">
        <f>SUM(Tabla8[[#This Row],[Nacional entrante]:[Internacional entrante]])</f>
        <v>1</v>
      </c>
      <c r="H43">
        <v>1</v>
      </c>
      <c r="I43">
        <v>5</v>
      </c>
      <c r="J43">
        <f>SUM(Tabla8[[#This Row],[Nacional saínte]:[Internacional saínte]])</f>
        <v>6</v>
      </c>
    </row>
    <row r="44" spans="1:10" x14ac:dyDescent="0.25">
      <c r="A44" t="s">
        <v>217</v>
      </c>
      <c r="B44" t="s">
        <v>155</v>
      </c>
      <c r="C44" t="s">
        <v>120</v>
      </c>
      <c r="D44" t="s">
        <v>140</v>
      </c>
      <c r="F44">
        <v>2</v>
      </c>
      <c r="G44">
        <f>SUM(Tabla8[[#This Row],[Nacional entrante]:[Internacional entrante]])</f>
        <v>2</v>
      </c>
      <c r="H44">
        <v>4</v>
      </c>
      <c r="I44">
        <v>16</v>
      </c>
      <c r="J44">
        <f>SUM(Tabla8[[#This Row],[Nacional saínte]:[Internacional saínte]])</f>
        <v>20</v>
      </c>
    </row>
    <row r="45" spans="1:10" x14ac:dyDescent="0.25">
      <c r="A45" t="s">
        <v>217</v>
      </c>
      <c r="B45" t="s">
        <v>155</v>
      </c>
      <c r="C45" t="s">
        <v>143</v>
      </c>
      <c r="D45" t="s">
        <v>157</v>
      </c>
      <c r="G45">
        <f>SUM(Tabla8[[#This Row],[Nacional entrante]:[Internacional entrante]])</f>
        <v>0</v>
      </c>
      <c r="I45">
        <v>2</v>
      </c>
      <c r="J45">
        <f>SUM(Tabla8[[#This Row],[Nacional saínte]:[Internacional saínte]])</f>
        <v>2</v>
      </c>
    </row>
    <row r="46" spans="1:10" x14ac:dyDescent="0.25">
      <c r="A46" t="s">
        <v>217</v>
      </c>
      <c r="B46" t="s">
        <v>155</v>
      </c>
      <c r="C46" t="s">
        <v>229</v>
      </c>
      <c r="D46" t="s">
        <v>229</v>
      </c>
      <c r="F46">
        <v>1</v>
      </c>
      <c r="G46">
        <f>SUM(Tabla8[[#This Row],[Nacional entrante]:[Internacional entrante]])</f>
        <v>1</v>
      </c>
      <c r="J46">
        <f>SUM(Tabla8[[#This Row],[Nacional saínte]:[Internacional saínte]])</f>
        <v>0</v>
      </c>
    </row>
    <row r="47" spans="1:10" x14ac:dyDescent="0.25">
      <c r="A47" t="s">
        <v>217</v>
      </c>
      <c r="B47" t="s">
        <v>158</v>
      </c>
      <c r="C47" t="s">
        <v>120</v>
      </c>
      <c r="D47" t="s">
        <v>159</v>
      </c>
      <c r="E47">
        <v>1</v>
      </c>
      <c r="G47">
        <f>SUM(Tabla8[[#This Row],[Nacional entrante]:[Internacional entrante]])</f>
        <v>1</v>
      </c>
      <c r="H47">
        <v>1</v>
      </c>
      <c r="I47">
        <v>9</v>
      </c>
      <c r="J47">
        <f>SUM(Tabla8[[#This Row],[Nacional saínte]:[Internacional saínte]])</f>
        <v>10</v>
      </c>
    </row>
    <row r="48" spans="1:10" x14ac:dyDescent="0.25">
      <c r="A48" t="s">
        <v>217</v>
      </c>
      <c r="B48" t="s">
        <v>160</v>
      </c>
      <c r="C48" t="s">
        <v>120</v>
      </c>
      <c r="D48" t="s">
        <v>161</v>
      </c>
      <c r="F48">
        <v>7</v>
      </c>
      <c r="G48">
        <f>SUM(Tabla8[[#This Row],[Nacional entrante]:[Internacional entrante]])</f>
        <v>7</v>
      </c>
      <c r="H48">
        <v>3</v>
      </c>
      <c r="I48">
        <v>3</v>
      </c>
      <c r="J48">
        <f>SUM(Tabla8[[#This Row],[Nacional saínte]:[Internacional saínte]])</f>
        <v>6</v>
      </c>
    </row>
    <row r="49" spans="1:10" x14ac:dyDescent="0.25">
      <c r="A49" t="s">
        <v>217</v>
      </c>
      <c r="B49" t="s">
        <v>160</v>
      </c>
      <c r="C49" t="s">
        <v>120</v>
      </c>
      <c r="D49" t="s">
        <v>162</v>
      </c>
      <c r="E49">
        <v>9</v>
      </c>
      <c r="F49">
        <v>18</v>
      </c>
      <c r="G49">
        <f>SUM(Tabla8[[#This Row],[Nacional entrante]:[Internacional entrante]])</f>
        <v>27</v>
      </c>
      <c r="H49">
        <v>12</v>
      </c>
      <c r="I49">
        <v>26</v>
      </c>
      <c r="J49">
        <f>SUM(Tabla8[[#This Row],[Nacional saínte]:[Internacional saínte]])</f>
        <v>38</v>
      </c>
    </row>
    <row r="50" spans="1:10" x14ac:dyDescent="0.25">
      <c r="A50" t="s">
        <v>217</v>
      </c>
      <c r="B50" t="s">
        <v>160</v>
      </c>
      <c r="C50" t="s">
        <v>229</v>
      </c>
      <c r="D50" t="s">
        <v>229</v>
      </c>
      <c r="F50">
        <v>2</v>
      </c>
      <c r="G50">
        <f>SUM(Tabla8[[#This Row],[Nacional entrante]:[Internacional entrante]])</f>
        <v>2</v>
      </c>
      <c r="J50">
        <f>SUM(Tabla8[[#This Row],[Nacional saínte]:[Internacional saínte]])</f>
        <v>0</v>
      </c>
    </row>
    <row r="51" spans="1:10" x14ac:dyDescent="0.25">
      <c r="A51" t="s">
        <v>217</v>
      </c>
      <c r="B51" t="s">
        <v>163</v>
      </c>
      <c r="C51" t="s">
        <v>120</v>
      </c>
      <c r="D51" t="s">
        <v>164</v>
      </c>
      <c r="F51">
        <v>10</v>
      </c>
      <c r="G51">
        <f>SUM(Tabla8[[#This Row],[Nacional entrante]:[Internacional entrante]])</f>
        <v>10</v>
      </c>
      <c r="H51">
        <v>4</v>
      </c>
      <c r="I51">
        <v>5</v>
      </c>
      <c r="J51">
        <f>SUM(Tabla8[[#This Row],[Nacional saínte]:[Internacional saínte]])</f>
        <v>9</v>
      </c>
    </row>
    <row r="52" spans="1:10" x14ac:dyDescent="0.25">
      <c r="A52" t="s">
        <v>217</v>
      </c>
      <c r="B52" t="s">
        <v>165</v>
      </c>
      <c r="C52" t="s">
        <v>120</v>
      </c>
      <c r="D52" t="s">
        <v>166</v>
      </c>
      <c r="F52">
        <v>4</v>
      </c>
      <c r="G52">
        <f>SUM(Tabla8[[#This Row],[Nacional entrante]:[Internacional entrante]])</f>
        <v>4</v>
      </c>
      <c r="H52">
        <v>1</v>
      </c>
      <c r="I52">
        <v>11</v>
      </c>
      <c r="J52">
        <f>SUM(Tabla8[[#This Row],[Nacional saínte]:[Internacional saínte]])</f>
        <v>12</v>
      </c>
    </row>
    <row r="53" spans="1:10" x14ac:dyDescent="0.25">
      <c r="A53" t="s">
        <v>217</v>
      </c>
      <c r="B53" t="s">
        <v>167</v>
      </c>
      <c r="C53" t="s">
        <v>120</v>
      </c>
      <c r="D53" t="s">
        <v>151</v>
      </c>
      <c r="F53">
        <v>1</v>
      </c>
      <c r="G53">
        <f>SUM(Tabla8[[#This Row],[Nacional entrante]:[Internacional entrante]])</f>
        <v>1</v>
      </c>
      <c r="I53">
        <v>3</v>
      </c>
      <c r="J53">
        <f>SUM(Tabla8[[#This Row],[Nacional saínte]:[Internacional saínte]])</f>
        <v>3</v>
      </c>
    </row>
    <row r="54" spans="1:10" x14ac:dyDescent="0.25">
      <c r="A54" t="s">
        <v>217</v>
      </c>
      <c r="B54" t="s">
        <v>168</v>
      </c>
      <c r="C54" t="s">
        <v>120</v>
      </c>
      <c r="D54" t="s">
        <v>169</v>
      </c>
      <c r="G54">
        <f>SUM(Tabla8[[#This Row],[Nacional entrante]:[Internacional entrante]])</f>
        <v>0</v>
      </c>
      <c r="I54">
        <v>8</v>
      </c>
      <c r="J54">
        <f>SUM(Tabla8[[#This Row],[Nacional saínte]:[Internacional saínte]])</f>
        <v>8</v>
      </c>
    </row>
    <row r="55" spans="1:10" x14ac:dyDescent="0.25">
      <c r="A55" t="s">
        <v>218</v>
      </c>
      <c r="B55" t="s">
        <v>170</v>
      </c>
      <c r="C55" t="s">
        <v>120</v>
      </c>
      <c r="D55" t="s">
        <v>232</v>
      </c>
      <c r="F55">
        <v>6</v>
      </c>
      <c r="G55">
        <f>SUM(Tabla8[[#This Row],[Nacional entrante]:[Internacional entrante]])</f>
        <v>6</v>
      </c>
      <c r="J55">
        <f>SUM(Tabla8[[#This Row],[Nacional saínte]:[Internacional saínte]])</f>
        <v>0</v>
      </c>
    </row>
    <row r="56" spans="1:10" x14ac:dyDescent="0.25">
      <c r="A56" t="s">
        <v>218</v>
      </c>
      <c r="B56" t="s">
        <v>170</v>
      </c>
      <c r="C56" t="s">
        <v>120</v>
      </c>
      <c r="D56" t="s">
        <v>233</v>
      </c>
      <c r="F56">
        <v>15</v>
      </c>
      <c r="G56">
        <f>SUM(Tabla8[[#This Row],[Nacional entrante]:[Internacional entrante]])</f>
        <v>15</v>
      </c>
      <c r="I56">
        <v>1</v>
      </c>
      <c r="J56">
        <f>SUM(Tabla8[[#This Row],[Nacional saínte]:[Internacional saínte]])</f>
        <v>1</v>
      </c>
    </row>
    <row r="57" spans="1:10" x14ac:dyDescent="0.25">
      <c r="A57" t="s">
        <v>218</v>
      </c>
      <c r="B57" t="s">
        <v>170</v>
      </c>
      <c r="C57" t="s">
        <v>120</v>
      </c>
      <c r="D57" t="s">
        <v>171</v>
      </c>
      <c r="F57">
        <v>35</v>
      </c>
      <c r="G57">
        <f>SUM(Tabla8[[#This Row],[Nacional entrante]:[Internacional entrante]])</f>
        <v>35</v>
      </c>
      <c r="H57">
        <v>1</v>
      </c>
      <c r="I57">
        <v>15</v>
      </c>
      <c r="J57">
        <f>SUM(Tabla8[[#This Row],[Nacional saínte]:[Internacional saínte]])</f>
        <v>16</v>
      </c>
    </row>
    <row r="58" spans="1:10" x14ac:dyDescent="0.25">
      <c r="A58" t="s">
        <v>218</v>
      </c>
      <c r="B58" t="s">
        <v>170</v>
      </c>
      <c r="C58" t="s">
        <v>120</v>
      </c>
      <c r="D58" t="s">
        <v>234</v>
      </c>
      <c r="F58">
        <v>36</v>
      </c>
      <c r="G58">
        <f>SUM(Tabla8[[#This Row],[Nacional entrante]:[Internacional entrante]])</f>
        <v>36</v>
      </c>
      <c r="H58">
        <v>8</v>
      </c>
      <c r="I58">
        <v>23</v>
      </c>
      <c r="J58">
        <f>SUM(Tabla8[[#This Row],[Nacional saínte]:[Internacional saínte]])</f>
        <v>31</v>
      </c>
    </row>
    <row r="59" spans="1:10" x14ac:dyDescent="0.25">
      <c r="A59" t="s">
        <v>218</v>
      </c>
      <c r="B59" t="s">
        <v>170</v>
      </c>
      <c r="C59" t="s">
        <v>143</v>
      </c>
      <c r="D59" t="s">
        <v>235</v>
      </c>
      <c r="F59">
        <v>1</v>
      </c>
      <c r="G59">
        <f>SUM(Tabla8[[#This Row],[Nacional entrante]:[Internacional entrante]])</f>
        <v>1</v>
      </c>
      <c r="J59">
        <f>SUM(Tabla8[[#This Row],[Nacional saínte]:[Internacional saínte]])</f>
        <v>0</v>
      </c>
    </row>
    <row r="60" spans="1:10" x14ac:dyDescent="0.25">
      <c r="A60" t="s">
        <v>218</v>
      </c>
      <c r="B60" t="s">
        <v>170</v>
      </c>
      <c r="C60" t="s">
        <v>123</v>
      </c>
      <c r="D60" t="s">
        <v>172</v>
      </c>
      <c r="G60">
        <f>SUM(Tabla8[[#This Row],[Nacional entrante]:[Internacional entrante]])</f>
        <v>0</v>
      </c>
      <c r="I60">
        <v>4</v>
      </c>
      <c r="J60">
        <f>SUM(Tabla8[[#This Row],[Nacional saínte]:[Internacional saínte]])</f>
        <v>4</v>
      </c>
    </row>
    <row r="61" spans="1:10" x14ac:dyDescent="0.25">
      <c r="A61" t="s">
        <v>218</v>
      </c>
      <c r="B61" t="s">
        <v>170</v>
      </c>
      <c r="C61" t="s">
        <v>229</v>
      </c>
      <c r="D61" t="s">
        <v>229</v>
      </c>
      <c r="F61">
        <v>18</v>
      </c>
      <c r="G61">
        <f>SUM(Tabla8[[#This Row],[Nacional entrante]:[Internacional entrante]])</f>
        <v>18</v>
      </c>
      <c r="J61">
        <f>SUM(Tabla8[[#This Row],[Nacional saínte]:[Internacional saínte]])</f>
        <v>0</v>
      </c>
    </row>
    <row r="62" spans="1:10" x14ac:dyDescent="0.25">
      <c r="A62" t="s">
        <v>218</v>
      </c>
      <c r="B62" t="s">
        <v>173</v>
      </c>
      <c r="C62" t="s">
        <v>120</v>
      </c>
      <c r="D62" t="s">
        <v>174</v>
      </c>
      <c r="F62">
        <v>8</v>
      </c>
      <c r="G62">
        <f>SUM(Tabla8[[#This Row],[Nacional entrante]:[Internacional entrante]])</f>
        <v>8</v>
      </c>
      <c r="H62">
        <v>4</v>
      </c>
      <c r="I62">
        <v>8</v>
      </c>
      <c r="J62">
        <f>SUM(Tabla8[[#This Row],[Nacional saínte]:[Internacional saínte]])</f>
        <v>12</v>
      </c>
    </row>
    <row r="63" spans="1:10" x14ac:dyDescent="0.25">
      <c r="A63" t="s">
        <v>218</v>
      </c>
      <c r="B63" t="s">
        <v>173</v>
      </c>
      <c r="C63" t="s">
        <v>143</v>
      </c>
      <c r="D63" t="s">
        <v>175</v>
      </c>
      <c r="G63">
        <f>SUM(Tabla8[[#This Row],[Nacional entrante]:[Internacional entrante]])</f>
        <v>0</v>
      </c>
      <c r="I63">
        <v>1</v>
      </c>
      <c r="J63">
        <f>SUM(Tabla8[[#This Row],[Nacional saínte]:[Internacional saínte]])</f>
        <v>1</v>
      </c>
    </row>
    <row r="64" spans="1:10" x14ac:dyDescent="0.25">
      <c r="A64" t="s">
        <v>218</v>
      </c>
      <c r="B64" t="s">
        <v>196</v>
      </c>
      <c r="C64" t="s">
        <v>143</v>
      </c>
      <c r="D64" t="s">
        <v>198</v>
      </c>
      <c r="G64">
        <f>SUM(Tabla8[[#This Row],[Nacional entrante]:[Internacional entrante]])</f>
        <v>0</v>
      </c>
      <c r="I64">
        <v>1</v>
      </c>
      <c r="J64">
        <f>SUM(Tabla8[[#This Row],[Nacional saínte]:[Internacional saínte]])</f>
        <v>1</v>
      </c>
    </row>
    <row r="65" spans="1:10" x14ac:dyDescent="0.25">
      <c r="A65" t="s">
        <v>218</v>
      </c>
      <c r="B65" t="s">
        <v>173</v>
      </c>
      <c r="C65" t="s">
        <v>143</v>
      </c>
      <c r="D65" t="s">
        <v>157</v>
      </c>
      <c r="G65">
        <f>SUM(Tabla8[[#This Row],[Nacional entrante]:[Internacional entrante]])</f>
        <v>0</v>
      </c>
      <c r="I65">
        <v>1</v>
      </c>
      <c r="J65">
        <f>SUM(Tabla8[[#This Row],[Nacional saínte]:[Internacional saínte]])</f>
        <v>1</v>
      </c>
    </row>
    <row r="66" spans="1:10" x14ac:dyDescent="0.25">
      <c r="A66" t="s">
        <v>218</v>
      </c>
      <c r="B66" t="s">
        <v>173</v>
      </c>
      <c r="C66" t="s">
        <v>123</v>
      </c>
      <c r="D66" t="s">
        <v>176</v>
      </c>
      <c r="G66">
        <f>SUM(Tabla8[[#This Row],[Nacional entrante]:[Internacional entrante]])</f>
        <v>0</v>
      </c>
      <c r="I66">
        <v>1</v>
      </c>
      <c r="J66">
        <f>SUM(Tabla8[[#This Row],[Nacional saínte]:[Internacional saínte]])</f>
        <v>1</v>
      </c>
    </row>
    <row r="67" spans="1:10" x14ac:dyDescent="0.25">
      <c r="A67" t="s">
        <v>218</v>
      </c>
      <c r="B67" t="s">
        <v>173</v>
      </c>
      <c r="C67" t="s">
        <v>123</v>
      </c>
      <c r="D67" t="s">
        <v>177</v>
      </c>
      <c r="G67">
        <f>SUM(Tabla8[[#This Row],[Nacional entrante]:[Internacional entrante]])</f>
        <v>0</v>
      </c>
      <c r="I67">
        <v>2</v>
      </c>
      <c r="J67">
        <f>SUM(Tabla8[[#This Row],[Nacional saínte]:[Internacional saínte]])</f>
        <v>2</v>
      </c>
    </row>
    <row r="68" spans="1:10" x14ac:dyDescent="0.25">
      <c r="A68" t="s">
        <v>218</v>
      </c>
      <c r="B68" t="s">
        <v>173</v>
      </c>
      <c r="C68" t="s">
        <v>229</v>
      </c>
      <c r="D68" t="s">
        <v>229</v>
      </c>
      <c r="F68">
        <v>4</v>
      </c>
      <c r="G68">
        <f>SUM(Tabla8[[#This Row],[Nacional entrante]:[Internacional entrante]])</f>
        <v>4</v>
      </c>
      <c r="J68">
        <f>SUM(Tabla8[[#This Row],[Nacional saínte]:[Internacional saínte]])</f>
        <v>0</v>
      </c>
    </row>
    <row r="69" spans="1:10" x14ac:dyDescent="0.25">
      <c r="A69" t="s">
        <v>218</v>
      </c>
      <c r="B69" t="s">
        <v>178</v>
      </c>
      <c r="C69" t="s">
        <v>120</v>
      </c>
      <c r="D69" t="s">
        <v>134</v>
      </c>
      <c r="E69">
        <v>2</v>
      </c>
      <c r="F69">
        <v>63</v>
      </c>
      <c r="G69">
        <f>SUM(Tabla8[[#This Row],[Nacional entrante]:[Internacional entrante]])</f>
        <v>65</v>
      </c>
      <c r="H69">
        <v>10</v>
      </c>
      <c r="I69">
        <v>23</v>
      </c>
      <c r="J69">
        <f>SUM(Tabla8[[#This Row],[Nacional saínte]:[Internacional saínte]])</f>
        <v>33</v>
      </c>
    </row>
    <row r="70" spans="1:10" x14ac:dyDescent="0.25">
      <c r="A70" t="s">
        <v>218</v>
      </c>
      <c r="B70" t="s">
        <v>178</v>
      </c>
      <c r="C70" t="s">
        <v>120</v>
      </c>
      <c r="D70" t="s">
        <v>179</v>
      </c>
      <c r="E70">
        <v>1</v>
      </c>
      <c r="F70">
        <v>22</v>
      </c>
      <c r="G70">
        <f>SUM(Tabla8[[#This Row],[Nacional entrante]:[Internacional entrante]])</f>
        <v>23</v>
      </c>
      <c r="H70">
        <v>3</v>
      </c>
      <c r="I70">
        <v>11</v>
      </c>
      <c r="J70">
        <f>SUM(Tabla8[[#This Row],[Nacional saínte]:[Internacional saínte]])</f>
        <v>14</v>
      </c>
    </row>
    <row r="71" spans="1:10" x14ac:dyDescent="0.25">
      <c r="A71" t="s">
        <v>218</v>
      </c>
      <c r="B71" t="s">
        <v>178</v>
      </c>
      <c r="C71" t="s">
        <v>120</v>
      </c>
      <c r="D71" t="s">
        <v>131</v>
      </c>
      <c r="G71">
        <f>SUM(Tabla8[[#This Row],[Nacional entrante]:[Internacional entrante]])</f>
        <v>0</v>
      </c>
      <c r="H71">
        <v>9</v>
      </c>
      <c r="I71">
        <v>22</v>
      </c>
      <c r="J71">
        <f>SUM(Tabla8[[#This Row],[Nacional saínte]:[Internacional saínte]])</f>
        <v>31</v>
      </c>
    </row>
    <row r="72" spans="1:10" x14ac:dyDescent="0.25">
      <c r="A72" t="s">
        <v>218</v>
      </c>
      <c r="B72" t="s">
        <v>178</v>
      </c>
      <c r="C72" t="s">
        <v>123</v>
      </c>
      <c r="D72" t="s">
        <v>180</v>
      </c>
      <c r="G72">
        <f>SUM(Tabla8[[#This Row],[Nacional entrante]:[Internacional entrante]])</f>
        <v>0</v>
      </c>
      <c r="I72">
        <v>2</v>
      </c>
      <c r="J72">
        <f>SUM(Tabla8[[#This Row],[Nacional saínte]:[Internacional saínte]])</f>
        <v>2</v>
      </c>
    </row>
    <row r="73" spans="1:10" x14ac:dyDescent="0.25">
      <c r="A73" t="s">
        <v>218</v>
      </c>
      <c r="B73" t="s">
        <v>178</v>
      </c>
      <c r="C73" t="s">
        <v>229</v>
      </c>
      <c r="D73" t="s">
        <v>229</v>
      </c>
      <c r="F73">
        <v>3</v>
      </c>
      <c r="G73">
        <f>SUM(Tabla8[[#This Row],[Nacional entrante]:[Internacional entrante]])</f>
        <v>3</v>
      </c>
      <c r="J73">
        <f>SUM(Tabla8[[#This Row],[Nacional saínte]:[Internacional saínte]])</f>
        <v>0</v>
      </c>
    </row>
    <row r="74" spans="1:10" x14ac:dyDescent="0.25">
      <c r="A74" t="s">
        <v>218</v>
      </c>
      <c r="B74" t="s">
        <v>181</v>
      </c>
      <c r="C74" t="s">
        <v>120</v>
      </c>
      <c r="D74" t="s">
        <v>182</v>
      </c>
      <c r="E74">
        <v>1</v>
      </c>
      <c r="F74">
        <v>11</v>
      </c>
      <c r="G74">
        <f>SUM(Tabla8[[#This Row],[Nacional entrante]:[Internacional entrante]])</f>
        <v>12</v>
      </c>
      <c r="H74">
        <v>2</v>
      </c>
      <c r="I74">
        <v>4</v>
      </c>
      <c r="J74">
        <f>SUM(Tabla8[[#This Row],[Nacional saínte]:[Internacional saínte]])</f>
        <v>6</v>
      </c>
    </row>
    <row r="75" spans="1:10" x14ac:dyDescent="0.25">
      <c r="A75" t="s">
        <v>218</v>
      </c>
      <c r="B75" t="s">
        <v>181</v>
      </c>
      <c r="C75" t="s">
        <v>143</v>
      </c>
      <c r="D75" t="s">
        <v>236</v>
      </c>
      <c r="F75">
        <v>2</v>
      </c>
      <c r="G75">
        <f>SUM(Tabla8[[#This Row],[Nacional entrante]:[Internacional entrante]])</f>
        <v>2</v>
      </c>
      <c r="J75">
        <f>SUM(Tabla8[[#This Row],[Nacional saínte]:[Internacional saínte]])</f>
        <v>0</v>
      </c>
    </row>
    <row r="76" spans="1:10" x14ac:dyDescent="0.25">
      <c r="A76" t="s">
        <v>218</v>
      </c>
      <c r="B76" t="s">
        <v>181</v>
      </c>
      <c r="C76" t="s">
        <v>143</v>
      </c>
      <c r="D76" t="s">
        <v>183</v>
      </c>
      <c r="F76">
        <v>1</v>
      </c>
      <c r="G76">
        <f>SUM(Tabla8[[#This Row],[Nacional entrante]:[Internacional entrante]])</f>
        <v>1</v>
      </c>
      <c r="I76">
        <v>2</v>
      </c>
      <c r="J76">
        <f>SUM(Tabla8[[#This Row],[Nacional saínte]:[Internacional saínte]])</f>
        <v>2</v>
      </c>
    </row>
    <row r="77" spans="1:10" x14ac:dyDescent="0.25">
      <c r="A77" t="s">
        <v>218</v>
      </c>
      <c r="B77" t="s">
        <v>181</v>
      </c>
      <c r="C77" t="s">
        <v>123</v>
      </c>
      <c r="D77" t="s">
        <v>184</v>
      </c>
      <c r="G77">
        <f>SUM(Tabla8[[#This Row],[Nacional entrante]:[Internacional entrante]])</f>
        <v>0</v>
      </c>
      <c r="I77">
        <v>1</v>
      </c>
      <c r="J77">
        <f>SUM(Tabla8[[#This Row],[Nacional saínte]:[Internacional saínte]])</f>
        <v>1</v>
      </c>
    </row>
    <row r="78" spans="1:10" x14ac:dyDescent="0.25">
      <c r="A78" t="s">
        <v>218</v>
      </c>
      <c r="B78" t="s">
        <v>181</v>
      </c>
      <c r="C78" t="s">
        <v>123</v>
      </c>
      <c r="D78" t="s">
        <v>185</v>
      </c>
      <c r="G78">
        <f>SUM(Tabla8[[#This Row],[Nacional entrante]:[Internacional entrante]])</f>
        <v>0</v>
      </c>
      <c r="I78">
        <v>2</v>
      </c>
      <c r="J78">
        <f>SUM(Tabla8[[#This Row],[Nacional saínte]:[Internacional saínte]])</f>
        <v>2</v>
      </c>
    </row>
    <row r="79" spans="1:10" x14ac:dyDescent="0.25">
      <c r="A79" t="s">
        <v>218</v>
      </c>
      <c r="B79" t="s">
        <v>181</v>
      </c>
      <c r="C79" t="s">
        <v>229</v>
      </c>
      <c r="D79" t="s">
        <v>229</v>
      </c>
      <c r="F79">
        <v>4</v>
      </c>
      <c r="G79">
        <f>SUM(Tabla8[[#This Row],[Nacional entrante]:[Internacional entrante]])</f>
        <v>4</v>
      </c>
      <c r="J79">
        <f>SUM(Tabla8[[#This Row],[Nacional saínte]:[Internacional saínte]])</f>
        <v>0</v>
      </c>
    </row>
    <row r="80" spans="1:10" x14ac:dyDescent="0.25">
      <c r="A80" t="s">
        <v>218</v>
      </c>
      <c r="B80" t="s">
        <v>186</v>
      </c>
      <c r="C80" t="s">
        <v>120</v>
      </c>
      <c r="D80" t="s">
        <v>187</v>
      </c>
      <c r="F80">
        <v>11</v>
      </c>
      <c r="G80">
        <f>SUM(Tabla8[[#This Row],[Nacional entrante]:[Internacional entrante]])</f>
        <v>11</v>
      </c>
      <c r="H80">
        <v>1</v>
      </c>
      <c r="I80">
        <v>21</v>
      </c>
      <c r="J80">
        <f>SUM(Tabla8[[#This Row],[Nacional saínte]:[Internacional saínte]])</f>
        <v>22</v>
      </c>
    </row>
    <row r="81" spans="1:10" x14ac:dyDescent="0.25">
      <c r="A81" t="s">
        <v>218</v>
      </c>
      <c r="B81" t="s">
        <v>186</v>
      </c>
      <c r="C81" t="s">
        <v>143</v>
      </c>
      <c r="D81" t="s">
        <v>237</v>
      </c>
      <c r="F81">
        <v>2</v>
      </c>
      <c r="G81">
        <f>SUM(Tabla8[[#This Row],[Nacional entrante]:[Internacional entrante]])</f>
        <v>2</v>
      </c>
      <c r="J81">
        <f>SUM(Tabla8[[#This Row],[Nacional saínte]:[Internacional saínte]])</f>
        <v>0</v>
      </c>
    </row>
    <row r="82" spans="1:10" x14ac:dyDescent="0.25">
      <c r="A82" t="s">
        <v>218</v>
      </c>
      <c r="B82" t="s">
        <v>188</v>
      </c>
      <c r="C82" t="s">
        <v>120</v>
      </c>
      <c r="D82" t="s">
        <v>130</v>
      </c>
      <c r="E82">
        <v>3</v>
      </c>
      <c r="F82">
        <v>17</v>
      </c>
      <c r="G82">
        <f>SUM(Tabla8[[#This Row],[Nacional entrante]:[Internacional entrante]])</f>
        <v>20</v>
      </c>
      <c r="H82">
        <v>2</v>
      </c>
      <c r="I82">
        <v>7</v>
      </c>
      <c r="J82">
        <f>SUM(Tabla8[[#This Row],[Nacional saínte]:[Internacional saínte]])</f>
        <v>9</v>
      </c>
    </row>
    <row r="83" spans="1:10" x14ac:dyDescent="0.25">
      <c r="A83" t="s">
        <v>218</v>
      </c>
      <c r="B83" t="s">
        <v>188</v>
      </c>
      <c r="C83" t="s">
        <v>120</v>
      </c>
      <c r="D83" t="s">
        <v>189</v>
      </c>
      <c r="F83">
        <v>4</v>
      </c>
      <c r="G83">
        <f>SUM(Tabla8[[#This Row],[Nacional entrante]:[Internacional entrante]])</f>
        <v>4</v>
      </c>
      <c r="H83">
        <v>6</v>
      </c>
      <c r="I83">
        <v>8</v>
      </c>
      <c r="J83">
        <f>SUM(Tabla8[[#This Row],[Nacional saínte]:[Internacional saínte]])</f>
        <v>14</v>
      </c>
    </row>
    <row r="84" spans="1:10" x14ac:dyDescent="0.25">
      <c r="A84" t="s">
        <v>218</v>
      </c>
      <c r="B84" t="s">
        <v>188</v>
      </c>
      <c r="C84" t="s">
        <v>143</v>
      </c>
      <c r="D84" t="s">
        <v>238</v>
      </c>
      <c r="F84">
        <v>1</v>
      </c>
      <c r="G84">
        <f>SUM(Tabla8[[#This Row],[Nacional entrante]:[Internacional entrante]])</f>
        <v>1</v>
      </c>
      <c r="J84">
        <f>SUM(Tabla8[[#This Row],[Nacional saínte]:[Internacional saínte]])</f>
        <v>0</v>
      </c>
    </row>
    <row r="85" spans="1:10" x14ac:dyDescent="0.25">
      <c r="A85" t="s">
        <v>218</v>
      </c>
      <c r="B85" t="s">
        <v>188</v>
      </c>
      <c r="C85" t="s">
        <v>123</v>
      </c>
      <c r="D85" t="s">
        <v>190</v>
      </c>
      <c r="G85">
        <f>SUM(Tabla8[[#This Row],[Nacional entrante]:[Internacional entrante]])</f>
        <v>0</v>
      </c>
      <c r="I85">
        <v>1</v>
      </c>
      <c r="J85">
        <f>SUM(Tabla8[[#This Row],[Nacional saínte]:[Internacional saínte]])</f>
        <v>1</v>
      </c>
    </row>
    <row r="86" spans="1:10" x14ac:dyDescent="0.25">
      <c r="A86" t="s">
        <v>218</v>
      </c>
      <c r="B86" t="s">
        <v>191</v>
      </c>
      <c r="C86" t="s">
        <v>120</v>
      </c>
      <c r="D86" t="s">
        <v>192</v>
      </c>
      <c r="F86">
        <v>2</v>
      </c>
      <c r="G86">
        <f>SUM(Tabla8[[#This Row],[Nacional entrante]:[Internacional entrante]])</f>
        <v>2</v>
      </c>
      <c r="I86">
        <v>5</v>
      </c>
      <c r="J86">
        <f>SUM(Tabla8[[#This Row],[Nacional saínte]:[Internacional saínte]])</f>
        <v>5</v>
      </c>
    </row>
    <row r="87" spans="1:10" x14ac:dyDescent="0.25">
      <c r="A87" t="s">
        <v>218</v>
      </c>
      <c r="B87" t="s">
        <v>191</v>
      </c>
      <c r="C87" t="s">
        <v>120</v>
      </c>
      <c r="D87" t="s">
        <v>239</v>
      </c>
      <c r="F87">
        <v>6</v>
      </c>
      <c r="G87">
        <f>SUM(Tabla8[[#This Row],[Nacional entrante]:[Internacional entrante]])</f>
        <v>6</v>
      </c>
      <c r="J87">
        <f>SUM(Tabla8[[#This Row],[Nacional saínte]:[Internacional saínte]])</f>
        <v>0</v>
      </c>
    </row>
    <row r="88" spans="1:10" x14ac:dyDescent="0.25">
      <c r="A88" t="s">
        <v>218</v>
      </c>
      <c r="B88" t="s">
        <v>191</v>
      </c>
      <c r="C88" t="s">
        <v>143</v>
      </c>
      <c r="D88" t="s">
        <v>193</v>
      </c>
      <c r="G88">
        <f>SUM(Tabla8[[#This Row],[Nacional entrante]:[Internacional entrante]])</f>
        <v>0</v>
      </c>
      <c r="I88">
        <v>1</v>
      </c>
      <c r="J88">
        <f>SUM(Tabla8[[#This Row],[Nacional saínte]:[Internacional saínte]])</f>
        <v>1</v>
      </c>
    </row>
    <row r="89" spans="1:10" x14ac:dyDescent="0.25">
      <c r="A89" t="s">
        <v>218</v>
      </c>
      <c r="B89" t="s">
        <v>191</v>
      </c>
      <c r="C89" t="s">
        <v>123</v>
      </c>
      <c r="D89" t="s">
        <v>194</v>
      </c>
      <c r="G89">
        <f>SUM(Tabla8[[#This Row],[Nacional entrante]:[Internacional entrante]])</f>
        <v>0</v>
      </c>
      <c r="I89">
        <v>1</v>
      </c>
      <c r="J89">
        <f>SUM(Tabla8[[#This Row],[Nacional saínte]:[Internacional saínte]])</f>
        <v>1</v>
      </c>
    </row>
    <row r="90" spans="1:10" x14ac:dyDescent="0.25">
      <c r="A90" t="s">
        <v>218</v>
      </c>
      <c r="B90" t="s">
        <v>191</v>
      </c>
      <c r="C90" t="s">
        <v>123</v>
      </c>
      <c r="D90" t="s">
        <v>195</v>
      </c>
      <c r="G90">
        <f>SUM(Tabla8[[#This Row],[Nacional entrante]:[Internacional entrante]])</f>
        <v>0</v>
      </c>
      <c r="I90">
        <v>1</v>
      </c>
      <c r="J90">
        <f>SUM(Tabla8[[#This Row],[Nacional saínte]:[Internacional saínte]])</f>
        <v>1</v>
      </c>
    </row>
    <row r="91" spans="1:10" x14ac:dyDescent="0.25">
      <c r="A91" t="s">
        <v>218</v>
      </c>
      <c r="B91" t="s">
        <v>191</v>
      </c>
      <c r="C91" t="s">
        <v>229</v>
      </c>
      <c r="D91" t="s">
        <v>229</v>
      </c>
      <c r="F91">
        <v>3</v>
      </c>
      <c r="G91">
        <f>SUM(Tabla8[[#This Row],[Nacional entrante]:[Internacional entrante]])</f>
        <v>3</v>
      </c>
      <c r="J91">
        <f>SUM(Tabla8[[#This Row],[Nacional saínte]:[Internacional saínte]])</f>
        <v>0</v>
      </c>
    </row>
    <row r="92" spans="1:10" x14ac:dyDescent="0.25">
      <c r="A92" t="s">
        <v>218</v>
      </c>
      <c r="B92" t="s">
        <v>196</v>
      </c>
      <c r="C92" t="s">
        <v>120</v>
      </c>
      <c r="D92" t="s">
        <v>197</v>
      </c>
      <c r="E92">
        <v>6</v>
      </c>
      <c r="F92">
        <v>7</v>
      </c>
      <c r="G92">
        <f>SUM(Tabla8[[#This Row],[Nacional entrante]:[Internacional entrante]])</f>
        <v>13</v>
      </c>
      <c r="H92">
        <v>2</v>
      </c>
      <c r="I92">
        <v>15</v>
      </c>
      <c r="J92">
        <f>SUM(Tabla8[[#This Row],[Nacional saínte]:[Internacional saínte]])</f>
        <v>17</v>
      </c>
    </row>
    <row r="93" spans="1:10" x14ac:dyDescent="0.25">
      <c r="A93" t="s">
        <v>218</v>
      </c>
      <c r="B93" t="s">
        <v>196</v>
      </c>
      <c r="C93" t="s">
        <v>143</v>
      </c>
      <c r="D93" t="s">
        <v>240</v>
      </c>
      <c r="F93">
        <v>1</v>
      </c>
      <c r="G93">
        <f>SUM(Tabla8[[#This Row],[Nacional entrante]:[Internacional entrante]])</f>
        <v>1</v>
      </c>
      <c r="J93">
        <f>SUM(Tabla8[[#This Row],[Nacional saínte]:[Internacional saínte]])</f>
        <v>0</v>
      </c>
    </row>
    <row r="94" spans="1:10" x14ac:dyDescent="0.25">
      <c r="A94" t="s">
        <v>218</v>
      </c>
      <c r="B94" t="s">
        <v>196</v>
      </c>
      <c r="C94" t="s">
        <v>123</v>
      </c>
      <c r="D94" t="s">
        <v>199</v>
      </c>
      <c r="G94">
        <f>SUM(Tabla8[[#This Row],[Nacional entrante]:[Internacional entrante]])</f>
        <v>0</v>
      </c>
      <c r="I94">
        <v>2</v>
      </c>
      <c r="J94">
        <f>SUM(Tabla8[[#This Row],[Nacional saínte]:[Internacional saínte]])</f>
        <v>2</v>
      </c>
    </row>
    <row r="95" spans="1:10" x14ac:dyDescent="0.25">
      <c r="A95" t="s">
        <v>218</v>
      </c>
      <c r="B95" t="s">
        <v>196</v>
      </c>
      <c r="C95" t="s">
        <v>123</v>
      </c>
      <c r="D95" t="s">
        <v>200</v>
      </c>
      <c r="G95">
        <f>SUM(Tabla8[[#This Row],[Nacional entrante]:[Internacional entrante]])</f>
        <v>0</v>
      </c>
      <c r="I95">
        <v>1</v>
      </c>
      <c r="J95">
        <f>SUM(Tabla8[[#This Row],[Nacional saínte]:[Internacional saínte]])</f>
        <v>1</v>
      </c>
    </row>
    <row r="96" spans="1:10" x14ac:dyDescent="0.25">
      <c r="A96" t="s">
        <v>218</v>
      </c>
      <c r="B96" t="s">
        <v>201</v>
      </c>
      <c r="C96" t="s">
        <v>120</v>
      </c>
      <c r="D96" t="s">
        <v>202</v>
      </c>
      <c r="E96">
        <v>1</v>
      </c>
      <c r="F96">
        <v>1</v>
      </c>
      <c r="G96">
        <f>SUM(Tabla8[[#This Row],[Nacional entrante]:[Internacional entrante]])</f>
        <v>2</v>
      </c>
      <c r="H96">
        <v>1</v>
      </c>
      <c r="I96">
        <v>6</v>
      </c>
      <c r="J96">
        <f>SUM(Tabla8[[#This Row],[Nacional saínte]:[Internacional saínte]])</f>
        <v>7</v>
      </c>
    </row>
    <row r="97" spans="1:10" x14ac:dyDescent="0.25">
      <c r="A97" t="s">
        <v>218</v>
      </c>
      <c r="B97" t="s">
        <v>201</v>
      </c>
      <c r="C97" t="s">
        <v>143</v>
      </c>
      <c r="D97" t="s">
        <v>243</v>
      </c>
      <c r="F97">
        <v>1</v>
      </c>
      <c r="G97">
        <f>SUM(Tabla8[[#This Row],[Nacional entrante]:[Internacional entrante]])</f>
        <v>1</v>
      </c>
      <c r="J97">
        <f>SUM(Tabla8[[#This Row],[Nacional saínte]:[Internacional saínte]])</f>
        <v>0</v>
      </c>
    </row>
    <row r="98" spans="1:10" x14ac:dyDescent="0.25">
      <c r="A98" t="s">
        <v>218</v>
      </c>
      <c r="B98" t="s">
        <v>201</v>
      </c>
      <c r="C98" t="s">
        <v>143</v>
      </c>
      <c r="D98" t="s">
        <v>244</v>
      </c>
      <c r="F98">
        <v>1</v>
      </c>
      <c r="G98">
        <f>SUM(Tabla8[[#This Row],[Nacional entrante]:[Internacional entrante]])</f>
        <v>1</v>
      </c>
      <c r="J98">
        <f>SUM(Tabla8[[#This Row],[Nacional saínte]:[Internacional saínte]])</f>
        <v>0</v>
      </c>
    </row>
    <row r="99" spans="1:10" x14ac:dyDescent="0.25">
      <c r="A99" t="s">
        <v>218</v>
      </c>
      <c r="B99" t="s">
        <v>201</v>
      </c>
      <c r="C99" t="s">
        <v>229</v>
      </c>
      <c r="D99" t="s">
        <v>229</v>
      </c>
      <c r="F99">
        <v>3</v>
      </c>
      <c r="G99">
        <f>SUM(Tabla8[[#This Row],[Nacional entrante]:[Internacional entrante]])</f>
        <v>3</v>
      </c>
      <c r="J99">
        <f>SUM(Tabla8[[#This Row],[Nacional saínte]:[Internacional saínte]])</f>
        <v>0</v>
      </c>
    </row>
    <row r="100" spans="1:10" x14ac:dyDescent="0.25">
      <c r="A100" t="s">
        <v>218</v>
      </c>
      <c r="B100" t="s">
        <v>203</v>
      </c>
      <c r="C100" t="s">
        <v>120</v>
      </c>
      <c r="D100" t="s">
        <v>204</v>
      </c>
      <c r="E100">
        <v>1</v>
      </c>
      <c r="F100">
        <v>6</v>
      </c>
      <c r="G100">
        <f>SUM(Tabla8[[#This Row],[Nacional entrante]:[Internacional entrante]])</f>
        <v>7</v>
      </c>
      <c r="H100">
        <v>3</v>
      </c>
      <c r="I100">
        <v>4</v>
      </c>
      <c r="J100">
        <f>SUM(Tabla8[[#This Row],[Nacional saínte]:[Internacional saínte]])</f>
        <v>7</v>
      </c>
    </row>
    <row r="101" spans="1:10" x14ac:dyDescent="0.25">
      <c r="A101" t="s">
        <v>218</v>
      </c>
      <c r="B101" t="s">
        <v>203</v>
      </c>
      <c r="C101" t="s">
        <v>120</v>
      </c>
      <c r="D101" t="s">
        <v>223</v>
      </c>
      <c r="E101">
        <v>1</v>
      </c>
      <c r="F101">
        <v>1</v>
      </c>
      <c r="G101">
        <f>SUM(Tabla8[[#This Row],[Nacional entrante]:[Internacional entrante]])</f>
        <v>2</v>
      </c>
      <c r="J101">
        <f>SUM(Tabla8[[#This Row],[Nacional saínte]:[Internacional saínte]])</f>
        <v>0</v>
      </c>
    </row>
    <row r="102" spans="1:10" x14ac:dyDescent="0.25">
      <c r="A102" t="s">
        <v>218</v>
      </c>
      <c r="B102" t="s">
        <v>203</v>
      </c>
      <c r="C102" t="s">
        <v>120</v>
      </c>
      <c r="D102" t="s">
        <v>205</v>
      </c>
      <c r="F102">
        <v>5</v>
      </c>
      <c r="G102">
        <f>SUM(Tabla8[[#This Row],[Nacional entrante]:[Internacional entrante]])</f>
        <v>5</v>
      </c>
      <c r="I102">
        <v>3</v>
      </c>
      <c r="J102">
        <f>SUM(Tabla8[[#This Row],[Nacional saínte]:[Internacional saínte]])</f>
        <v>3</v>
      </c>
    </row>
    <row r="103" spans="1:10" x14ac:dyDescent="0.25">
      <c r="A103" t="s">
        <v>218</v>
      </c>
      <c r="B103" t="s">
        <v>203</v>
      </c>
      <c r="C103" t="s">
        <v>120</v>
      </c>
      <c r="D103" t="s">
        <v>206</v>
      </c>
      <c r="E103">
        <v>1</v>
      </c>
      <c r="F103">
        <v>5</v>
      </c>
      <c r="G103">
        <f>SUM(Tabla8[[#This Row],[Nacional entrante]:[Internacional entrante]])</f>
        <v>6</v>
      </c>
      <c r="H103">
        <v>6</v>
      </c>
      <c r="I103">
        <v>2</v>
      </c>
      <c r="J103">
        <f>SUM(Tabla8[[#This Row],[Nacional saínte]:[Internacional saínte]])</f>
        <v>8</v>
      </c>
    </row>
    <row r="104" spans="1:10" x14ac:dyDescent="0.25">
      <c r="A104" t="s">
        <v>218</v>
      </c>
      <c r="B104" t="s">
        <v>203</v>
      </c>
      <c r="C104" t="s">
        <v>120</v>
      </c>
      <c r="D104" t="s">
        <v>241</v>
      </c>
      <c r="F104">
        <v>1</v>
      </c>
      <c r="G104">
        <f>SUM(Tabla8[[#This Row],[Nacional entrante]:[Internacional entrante]])</f>
        <v>1</v>
      </c>
      <c r="J104">
        <f>SUM(Tabla8[[#This Row],[Nacional saínte]:[Internacional saínte]])</f>
        <v>0</v>
      </c>
    </row>
    <row r="105" spans="1:10" x14ac:dyDescent="0.25">
      <c r="A105" t="s">
        <v>218</v>
      </c>
      <c r="B105" t="s">
        <v>203</v>
      </c>
      <c r="C105" t="s">
        <v>120</v>
      </c>
      <c r="D105" t="s">
        <v>221</v>
      </c>
      <c r="F105">
        <v>23</v>
      </c>
      <c r="G105">
        <f>SUM(Tabla8[[#This Row],[Nacional entrante]:[Internacional entrante]])</f>
        <v>23</v>
      </c>
      <c r="H105">
        <v>4</v>
      </c>
      <c r="J105">
        <f>SUM(Tabla8[[#This Row],[Nacional saínte]:[Internacional saínte]])</f>
        <v>4</v>
      </c>
    </row>
    <row r="106" spans="1:10" x14ac:dyDescent="0.25">
      <c r="A106" t="s">
        <v>218</v>
      </c>
      <c r="B106" t="s">
        <v>203</v>
      </c>
      <c r="C106" t="s">
        <v>120</v>
      </c>
      <c r="D106" t="s">
        <v>169</v>
      </c>
      <c r="E106">
        <v>1</v>
      </c>
      <c r="F106">
        <v>4</v>
      </c>
      <c r="G106">
        <f>SUM(Tabla8[[#This Row],[Nacional entrante]:[Internacional entrante]])</f>
        <v>5</v>
      </c>
      <c r="H106">
        <v>4</v>
      </c>
      <c r="I106">
        <v>4</v>
      </c>
      <c r="J106">
        <f>SUM(Tabla8[[#This Row],[Nacional saínte]:[Internacional saínte]])</f>
        <v>8</v>
      </c>
    </row>
    <row r="107" spans="1:10" x14ac:dyDescent="0.25">
      <c r="A107" t="s">
        <v>218</v>
      </c>
      <c r="B107" t="s">
        <v>203</v>
      </c>
      <c r="C107" t="s">
        <v>120</v>
      </c>
      <c r="D107" t="s">
        <v>251</v>
      </c>
      <c r="G107">
        <f>SUM(Tabla8[[#This Row],[Nacional entrante]:[Internacional entrante]])</f>
        <v>0</v>
      </c>
      <c r="I107">
        <v>1</v>
      </c>
      <c r="J107">
        <f>SUM(Tabla8[[#This Row],[Nacional saínte]:[Internacional saínte]])</f>
        <v>1</v>
      </c>
    </row>
    <row r="108" spans="1:10" x14ac:dyDescent="0.25">
      <c r="A108" t="s">
        <v>218</v>
      </c>
      <c r="B108" t="s">
        <v>203</v>
      </c>
      <c r="C108" t="s">
        <v>143</v>
      </c>
      <c r="D108" t="s">
        <v>242</v>
      </c>
      <c r="F108">
        <v>1</v>
      </c>
      <c r="G108">
        <f>SUM(Tabla8[[#This Row],[Nacional entrante]:[Internacional entrante]])</f>
        <v>1</v>
      </c>
      <c r="J108">
        <f>SUM(Tabla8[[#This Row],[Nacional saínte]:[Internacional saínte]])</f>
        <v>0</v>
      </c>
    </row>
    <row r="109" spans="1:10" x14ac:dyDescent="0.25">
      <c r="A109" t="s">
        <v>218</v>
      </c>
      <c r="B109" t="s">
        <v>203</v>
      </c>
      <c r="C109" t="s">
        <v>143</v>
      </c>
      <c r="D109" t="s">
        <v>207</v>
      </c>
      <c r="F109">
        <v>3</v>
      </c>
      <c r="G109">
        <f>SUM(Tabla8[[#This Row],[Nacional entrante]:[Internacional entrante]])</f>
        <v>3</v>
      </c>
      <c r="I109">
        <v>1</v>
      </c>
      <c r="J109">
        <f>SUM(Tabla8[[#This Row],[Nacional saínte]:[Internacional saínte]])</f>
        <v>1</v>
      </c>
    </row>
    <row r="110" spans="1:10" x14ac:dyDescent="0.25">
      <c r="A110" t="s">
        <v>218</v>
      </c>
      <c r="B110" t="s">
        <v>203</v>
      </c>
      <c r="C110" t="s">
        <v>143</v>
      </c>
      <c r="D110" t="s">
        <v>208</v>
      </c>
      <c r="F110">
        <v>7</v>
      </c>
      <c r="G110">
        <f>SUM(Tabla8[[#This Row],[Nacional entrante]:[Internacional entrante]])</f>
        <v>7</v>
      </c>
      <c r="I110">
        <v>5</v>
      </c>
      <c r="J110">
        <f>SUM(Tabla8[[#This Row],[Nacional saínte]:[Internacional saínte]])</f>
        <v>5</v>
      </c>
    </row>
    <row r="111" spans="1:10" x14ac:dyDescent="0.25">
      <c r="A111" t="s">
        <v>218</v>
      </c>
      <c r="B111" t="s">
        <v>203</v>
      </c>
      <c r="C111" t="s">
        <v>123</v>
      </c>
      <c r="D111" t="s">
        <v>126</v>
      </c>
      <c r="G111">
        <f>SUM(Tabla8[[#This Row],[Nacional entrante]:[Internacional entrante]])</f>
        <v>0</v>
      </c>
      <c r="I111">
        <v>2</v>
      </c>
      <c r="J111">
        <f>SUM(Tabla8[[#This Row],[Nacional saínte]:[Internacional saínte]])</f>
        <v>2</v>
      </c>
    </row>
    <row r="112" spans="1:10" x14ac:dyDescent="0.25">
      <c r="A112" t="s">
        <v>218</v>
      </c>
      <c r="B112" t="s">
        <v>203</v>
      </c>
      <c r="C112" t="s">
        <v>229</v>
      </c>
      <c r="D112" t="s">
        <v>229</v>
      </c>
      <c r="F112">
        <v>8</v>
      </c>
      <c r="G112">
        <f>SUM(Tabla8[[#This Row],[Nacional entrante]:[Internacional entrante]])</f>
        <v>8</v>
      </c>
      <c r="J112">
        <f>SUM(Tabla8[[#This Row],[Nacional saínte]:[Internacional saínte]])</f>
        <v>0</v>
      </c>
    </row>
    <row r="113" spans="1:10" x14ac:dyDescent="0.25">
      <c r="A113" t="s">
        <v>218</v>
      </c>
      <c r="B113" t="s">
        <v>209</v>
      </c>
      <c r="C113" t="s">
        <v>120</v>
      </c>
      <c r="D113" t="s">
        <v>139</v>
      </c>
      <c r="E113">
        <v>1</v>
      </c>
      <c r="G113">
        <f>SUM(Tabla8[[#This Row],[Nacional entrante]:[Internacional entrante]])</f>
        <v>1</v>
      </c>
      <c r="I113">
        <v>1</v>
      </c>
      <c r="J113">
        <f>SUM(Tabla8[[#This Row],[Nacional saínte]:[Internacional saínte]])</f>
        <v>1</v>
      </c>
    </row>
    <row r="114" spans="1:10" x14ac:dyDescent="0.25">
      <c r="A114" t="s">
        <v>218</v>
      </c>
      <c r="B114" t="s">
        <v>209</v>
      </c>
      <c r="C114" t="s">
        <v>120</v>
      </c>
      <c r="D114" t="s">
        <v>140</v>
      </c>
      <c r="G114">
        <f>SUM(Tabla8[[#This Row],[Nacional entrante]:[Internacional entrante]])</f>
        <v>0</v>
      </c>
      <c r="H114">
        <v>1</v>
      </c>
      <c r="J114">
        <f>SUM(Tabla8[[#This Row],[Nacional saínte]:[Internacional saínte]])</f>
        <v>1</v>
      </c>
    </row>
    <row r="115" spans="1:10" x14ac:dyDescent="0.25">
      <c r="A115" t="s">
        <v>218</v>
      </c>
      <c r="B115" t="s">
        <v>210</v>
      </c>
      <c r="C115" t="s">
        <v>120</v>
      </c>
      <c r="D115" t="s">
        <v>151</v>
      </c>
      <c r="E115">
        <v>1</v>
      </c>
      <c r="F115">
        <v>7</v>
      </c>
      <c r="G115">
        <f>SUM(Tabla8[[#This Row],[Nacional entrante]:[Internacional entrante]])</f>
        <v>8</v>
      </c>
      <c r="H115">
        <v>3</v>
      </c>
      <c r="I115">
        <v>7</v>
      </c>
      <c r="J115">
        <f>SUM(Tabla8[[#This Row],[Nacional saínte]:[Internacional saínte]])</f>
        <v>10</v>
      </c>
    </row>
    <row r="116" spans="1:10" x14ac:dyDescent="0.25">
      <c r="A116" t="s">
        <v>218</v>
      </c>
      <c r="B116" t="s">
        <v>211</v>
      </c>
      <c r="C116" t="s">
        <v>120</v>
      </c>
      <c r="D116" t="s">
        <v>151</v>
      </c>
      <c r="E116">
        <v>1</v>
      </c>
      <c r="F116">
        <v>5</v>
      </c>
      <c r="G116">
        <f>SUM(Tabla8[[#This Row],[Nacional entrante]:[Internacional entrante]])</f>
        <v>6</v>
      </c>
      <c r="H116">
        <v>2</v>
      </c>
      <c r="I116">
        <v>2</v>
      </c>
      <c r="J116">
        <f>SUM(Tabla8[[#This Row],[Nacional saínte]:[Internacional saínte]])</f>
        <v>4</v>
      </c>
    </row>
    <row r="117" spans="1:10" x14ac:dyDescent="0.25">
      <c r="A117" t="s">
        <v>218</v>
      </c>
      <c r="B117" t="s">
        <v>212</v>
      </c>
      <c r="C117" t="s">
        <v>120</v>
      </c>
      <c r="D117" t="s">
        <v>134</v>
      </c>
      <c r="F117">
        <v>3</v>
      </c>
      <c r="G117">
        <f>SUM(Tabla8[[#This Row],[Nacional entrante]:[Internacional entrante]])</f>
        <v>3</v>
      </c>
      <c r="I117">
        <v>6</v>
      </c>
      <c r="J117">
        <f>SUM(Tabla8[[#This Row],[Nacional saínte]:[Internacional saínte]])</f>
        <v>6</v>
      </c>
    </row>
    <row r="118" spans="1:10" x14ac:dyDescent="0.25">
      <c r="A118" t="s">
        <v>218</v>
      </c>
      <c r="B118" t="s">
        <v>245</v>
      </c>
      <c r="C118" t="s">
        <v>229</v>
      </c>
      <c r="D118" t="s">
        <v>229</v>
      </c>
      <c r="F118">
        <v>2</v>
      </c>
      <c r="G118">
        <f>SUM(Tabla8[[#This Row],[Nacional entrante]:[Internacional entrante]])</f>
        <v>2</v>
      </c>
      <c r="J118">
        <f>SUM(Tabla8[[#This Row],[Nacional saínte]:[Internacional saínte]])</f>
        <v>0</v>
      </c>
    </row>
    <row r="119" spans="1:10" x14ac:dyDescent="0.25">
      <c r="A119" t="s">
        <v>218</v>
      </c>
      <c r="B119" t="s">
        <v>246</v>
      </c>
      <c r="C119" t="s">
        <v>229</v>
      </c>
      <c r="D119" t="s">
        <v>229</v>
      </c>
      <c r="F119">
        <v>2</v>
      </c>
      <c r="G119">
        <f>SUM(Tabla8[[#This Row],[Nacional entrante]:[Internacional entrante]])</f>
        <v>2</v>
      </c>
      <c r="J119">
        <f>SUM(Tabla8[[#This Row],[Nacional saínte]:[Internacional saínte]])</f>
        <v>0</v>
      </c>
    </row>
    <row r="120" spans="1:10" x14ac:dyDescent="0.25">
      <c r="A120" t="s">
        <v>218</v>
      </c>
      <c r="B120" t="s">
        <v>247</v>
      </c>
      <c r="C120" t="s">
        <v>229</v>
      </c>
      <c r="D120" t="s">
        <v>229</v>
      </c>
      <c r="F120">
        <v>3</v>
      </c>
      <c r="G120">
        <f>SUM(Tabla8[[#This Row],[Nacional entrante]:[Internacional entrante]])</f>
        <v>3</v>
      </c>
      <c r="J120">
        <f>SUM(Tabla8[[#This Row],[Nacional saínte]:[Internacional saínte]])</f>
        <v>0</v>
      </c>
    </row>
    <row r="121" spans="1:10" x14ac:dyDescent="0.25">
      <c r="A121" t="s">
        <v>218</v>
      </c>
      <c r="B121" t="s">
        <v>248</v>
      </c>
      <c r="C121" t="s">
        <v>229</v>
      </c>
      <c r="D121" t="s">
        <v>229</v>
      </c>
      <c r="F121">
        <v>1</v>
      </c>
      <c r="G121">
        <f>SUM(Tabla8[[#This Row],[Nacional entrante]:[Internacional entrante]])</f>
        <v>1</v>
      </c>
      <c r="J121">
        <f>SUM(Tabla8[[#This Row],[Nacional saínte]:[Internacional saínte]])</f>
        <v>0</v>
      </c>
    </row>
    <row r="122" spans="1:10" x14ac:dyDescent="0.25">
      <c r="A122" t="s">
        <v>218</v>
      </c>
      <c r="B122" t="s">
        <v>249</v>
      </c>
      <c r="C122" t="s">
        <v>229</v>
      </c>
      <c r="D122" t="s">
        <v>229</v>
      </c>
      <c r="F122">
        <v>1</v>
      </c>
      <c r="G122">
        <f>SUM(Tabla8[[#This Row],[Nacional entrante]:[Internacional entrante]])</f>
        <v>1</v>
      </c>
      <c r="J122">
        <f>SUM(Tabla8[[#This Row],[Nacional saínte]:[Internacional saínte]])</f>
        <v>0</v>
      </c>
    </row>
    <row r="123" spans="1:10" x14ac:dyDescent="0.25">
      <c r="A123" s="14" t="s">
        <v>250</v>
      </c>
      <c r="B123" s="14"/>
      <c r="C123" s="14"/>
      <c r="D123" s="14"/>
      <c r="E123" s="14">
        <f>SUBTOTAL(109,E11:E122)</f>
        <v>56</v>
      </c>
      <c r="F123" s="14">
        <f>SUBTOTAL(109,F11:F122)</f>
        <v>496</v>
      </c>
      <c r="G123" s="14">
        <f>SUM(Tabla8[[#This Row],[Nacional entrante]:[Internacional entrante]])</f>
        <v>552</v>
      </c>
      <c r="H123" s="14">
        <f>SUBTOTAL(109,H11:H122)</f>
        <v>148</v>
      </c>
      <c r="I123" s="14">
        <f>SUBTOTAL(109,I11:I122)</f>
        <v>469</v>
      </c>
      <c r="J123" s="14">
        <f>SUM(Tabla8[[#This Row],[Nacional saínte]:[Internacional saínte]])</f>
        <v>617</v>
      </c>
    </row>
  </sheetData>
  <mergeCells count="1">
    <mergeCell ref="H1:J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Mobilidade_nacional</vt:lpstr>
      <vt:lpstr>Mobilidade_internacional</vt:lpstr>
      <vt:lpstr>2023_2024_Mobilidade_TOTAL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2024-11-25T09:32:05Z</dcterms:created>
  <dcterms:modified xsi:type="dcterms:W3CDTF">2024-12-09T09:07:10Z</dcterms:modified>
</cp:coreProperties>
</file>