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gasto\"/>
    </mc:Choice>
  </mc:AlternateContent>
  <xr:revisionPtr revIDLastSave="0" documentId="13_ncr:1_{39F426A6-00E7-45B3-8F22-7C999BDA3CDA}" xr6:coauthVersionLast="47" xr6:coauthVersionMax="47" xr10:uidLastSave="{00000000-0000-0000-0000-000000000000}"/>
  <bookViews>
    <workbookView xWindow="28680" yWindow="-120" windowWidth="29040" windowHeight="15720" xr2:uid="{3B0A3E06-6F2B-4D76-87D1-C4B8B7BDCCB1}"/>
  </bookViews>
  <sheets>
    <sheet name="2025_Retribucións_tipo persoal" sheetId="1" r:id="rId1"/>
    <sheet name="2025_Ret. goberno_xeren_cargos" sheetId="2" r:id="rId2"/>
  </sheet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4" i="2" l="1"/>
  <c r="D34" i="2"/>
  <c r="E30" i="2"/>
  <c r="D30" i="2"/>
  <c r="E26" i="2"/>
  <c r="D26" i="2"/>
  <c r="E22" i="2"/>
  <c r="D22" i="2"/>
  <c r="E18" i="2"/>
  <c r="D18" i="2"/>
  <c r="E14" i="2"/>
  <c r="D14" i="2"/>
  <c r="E10" i="2"/>
  <c r="D10" i="2"/>
  <c r="B14" i="1"/>
  <c r="D13" i="1"/>
  <c r="D12" i="1"/>
  <c r="D11" i="1"/>
  <c r="D10" i="1"/>
  <c r="C14" i="1" l="1"/>
  <c r="C12" i="1"/>
  <c r="C10" i="1"/>
  <c r="C13" i="1"/>
  <c r="C11" i="1"/>
  <c r="D14" i="1"/>
</calcChain>
</file>

<file path=xl/sharedStrings.xml><?xml version="1.0" encoding="utf-8"?>
<sst xmlns="http://schemas.openxmlformats.org/spreadsheetml/2006/main" count="140" uniqueCount="74">
  <si>
    <t>Unidade de Análises e Programas</t>
  </si>
  <si>
    <t>Retribucións por tipo de persoal</t>
  </si>
  <si>
    <t>Fonte: Servizo de retribucións e seguros sociais; Execución orzamentaria 2025</t>
  </si>
  <si>
    <t>Ano 2025</t>
  </si>
  <si>
    <t>Data de publicación: xullo 2026</t>
  </si>
  <si>
    <t>Tipo de persoal</t>
  </si>
  <si>
    <t>Custo total</t>
  </si>
  <si>
    <t>% sobre custo total do persoal</t>
  </si>
  <si>
    <t>% sobre orzamento total*</t>
  </si>
  <si>
    <t>PTXAS</t>
  </si>
  <si>
    <t>PDI</t>
  </si>
  <si>
    <t>Persoal investigador</t>
  </si>
  <si>
    <t>Outros gastos</t>
  </si>
  <si>
    <t>TOTAL</t>
  </si>
  <si>
    <t>*Orzamento total_obrigas recoñecidas</t>
  </si>
  <si>
    <t>ID_RELACIÓN</t>
  </si>
  <si>
    <t>TIPO_PERSOAL</t>
  </si>
  <si>
    <t>NOMBRE RELACIÓN</t>
  </si>
  <si>
    <t>TOTAL_DEVENGOS (A)</t>
  </si>
  <si>
    <t>PAGO DELEGADO (B)</t>
  </si>
  <si>
    <t>PREST_ACC (C)</t>
  </si>
  <si>
    <t>COSTE_SS_EMP (D)</t>
  </si>
  <si>
    <t>COSTE SS.SOCIAL (E) = (D - B - C)</t>
  </si>
  <si>
    <t>COSTE TOTAL (A + E)</t>
  </si>
  <si>
    <t>FUNCIONARIO/A PTXAS</t>
  </si>
  <si>
    <t>FUNCIONARIO/A INTERINO/A PTXAS</t>
  </si>
  <si>
    <t>FUNCIONARIO/A EVENTUAL PTXAS</t>
  </si>
  <si>
    <t>FUNCIONARIO/A DE CARRERA PDI</t>
  </si>
  <si>
    <t>FUNCIONARIO/A INTERINO/A PDI</t>
  </si>
  <si>
    <t>LABORAL PTXAS FIXO/A</t>
  </si>
  <si>
    <t>LABORAL PTXAS CONTRATADO/A</t>
  </si>
  <si>
    <t>LABORAL PTXAS CONTRATADO/A SENTENZA CON 2 PAGAS EXTRAS</t>
  </si>
  <si>
    <t>PTP CON FINANCIACION ESTATAL</t>
  </si>
  <si>
    <t>LECTOR/A DE IDIOMA ESTRANXEIRO</t>
  </si>
  <si>
    <t>LABORAL PDI CONTRATADO/A con  extra</t>
  </si>
  <si>
    <t>LABORAL PDI CONTRATADO DOCTOR</t>
  </si>
  <si>
    <t>LABORAL PDI CONTRATADO/A sin  extra</t>
  </si>
  <si>
    <t>LABORAL PDI VISITANTE con  extra</t>
  </si>
  <si>
    <t>PERSOAL INVESTIGADOR E/OU TECNICO CON FINANCIACION ESTATAL</t>
  </si>
  <si>
    <t>PERSOAL INVESTIGADOR E/OU TECNICO CON FINANCIACION XUNTA DE</t>
  </si>
  <si>
    <t>PERSOAL INVESTIGADOR E/OU TECNICO CON FINANCIACION UVIGO</t>
  </si>
  <si>
    <t>PERS. FINANC. FONDOS DE RECUALIFICACION - MARIA ZAMBRANO</t>
  </si>
  <si>
    <t>PERS. FINANC. FONDOS DE RECUALIFICACION - MARGARITA SALAS</t>
  </si>
  <si>
    <t>LABORAL PDI FIJO/A</t>
  </si>
  <si>
    <t>PERSOAL COLABORADOR  PROGR. E/O SUBVENC.</t>
  </si>
  <si>
    <t>PERSOAL COLABORADOR  PROGR. E/O SUBVENC. - EUROPEA</t>
  </si>
  <si>
    <t>PERSOAL COLABORADOR  PROGR. E/O SUBVENC. - ESTATAL</t>
  </si>
  <si>
    <t>PERSOAL COLABORADOR  PROGR. E/O SUBVENC. - XUNTA DE GALICIA</t>
  </si>
  <si>
    <t>PERSOAL COLABORADOR  PROGR. E/O SUBVENC. - UVIGO</t>
  </si>
  <si>
    <t>PERSOAL COLABORADOR  PROGR. E/O SUBVENC. -  EMPRESAS NAC/INT</t>
  </si>
  <si>
    <t>PERSOAL COLABORADOR  PROGR. E/O SUBVENC. -  ADMINISTRACION L</t>
  </si>
  <si>
    <t>PERSOAL COLABORADOR  PROGR. E/O SUBVENC. - FUNDACION NAC/INT</t>
  </si>
  <si>
    <t>PERSOAL COLABORADOR  PROGR. E/O SUBVENC. - ORG. NON EUROPEA</t>
  </si>
  <si>
    <t>PERSOAL INVESTIGADOR PROPIO - UNIV. VIGO</t>
  </si>
  <si>
    <t>BOLSEIROS PROGRAMAS FORMACION-PRACTICAS ACADEMICAS EXTERNAS</t>
  </si>
  <si>
    <t>PRACTICAS REMUNERADAS</t>
  </si>
  <si>
    <t>PRACTICAS NO REMUNERADAS</t>
  </si>
  <si>
    <t>OUTRAS PRESTACIONS SOCIAIS</t>
  </si>
  <si>
    <t>INCIDENCIAS DE NÓMINA</t>
  </si>
  <si>
    <t>PERSOAL INVESTIGADOR HONORÍFICO</t>
  </si>
  <si>
    <t>ALTOS CARGOS</t>
  </si>
  <si>
    <t>Gasto de persoal,  equipo de goberno, equipo xerencial e cargos académicos</t>
  </si>
  <si>
    <t>Retribucións Persoal investigador</t>
  </si>
  <si>
    <t>Gastos totais de persoal</t>
  </si>
  <si>
    <t>Orzamento total* Uvigo</t>
  </si>
  <si>
    <t>% Gastos totais persoal</t>
  </si>
  <si>
    <t>% Orzamento total*</t>
  </si>
  <si>
    <t>Retribucións PDI</t>
  </si>
  <si>
    <t>Retribucións PTXAS</t>
  </si>
  <si>
    <t>Retribucións Equipo de Goberno**</t>
  </si>
  <si>
    <t>Retribucións altos cargos e persoal eventual</t>
  </si>
  <si>
    <t>Comp. Retr. por cargo académico</t>
  </si>
  <si>
    <t>* Orzamento total = Obrigas recoñecidas</t>
  </si>
  <si>
    <t>**Segundo o artigo 50 da LOSU forman parte do equipo de goberno: Reitor/a, Vicerreitores/as, Secretario/a Xeral e Xerente/a.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</si>
</sst>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1" xfId="1" applyFont="1" applyBorder="1" applyAlignment="1">
      <alignment vertical="center" wrapText="1"/>
    </xf>
    <xf numFmtId="0" fontId="4" fillId="0" borderId="1" xfId="1" applyFont="1" applyBorder="1"/>
    <xf numFmtId="0" fontId="6" fillId="0" borderId="0" xfId="0" applyFont="1"/>
    <xf numFmtId="164" fontId="6" fillId="0" borderId="0" xfId="0" applyNumberFormat="1" applyFont="1"/>
    <xf numFmtId="10" fontId="6" fillId="0" borderId="0" xfId="2" applyNumberFormat="1" applyFont="1"/>
    <xf numFmtId="0" fontId="3" fillId="0" borderId="0" xfId="0" applyFont="1"/>
    <xf numFmtId="164" fontId="0" fillId="0" borderId="0" xfId="0" applyNumberFormat="1"/>
    <xf numFmtId="0" fontId="6" fillId="0" borderId="0" xfId="3" applyFont="1"/>
    <xf numFmtId="0" fontId="7" fillId="0" borderId="0" xfId="3" applyFont="1"/>
    <xf numFmtId="0" fontId="8" fillId="0" borderId="0" xfId="3" applyFont="1"/>
    <xf numFmtId="164" fontId="6" fillId="0" borderId="0" xfId="3" applyNumberFormat="1" applyFont="1"/>
    <xf numFmtId="10" fontId="6" fillId="0" borderId="0" xfId="3" applyNumberFormat="1" applyFont="1"/>
    <xf numFmtId="10" fontId="3" fillId="0" borderId="0" xfId="3" applyNumberFormat="1" applyFont="1"/>
    <xf numFmtId="0" fontId="7" fillId="2" borderId="2" xfId="3" applyFont="1" applyFill="1" applyBorder="1"/>
    <xf numFmtId="0" fontId="7" fillId="2" borderId="3" xfId="3" applyFont="1" applyFill="1" applyBorder="1"/>
    <xf numFmtId="0" fontId="7" fillId="2" borderId="4" xfId="3" applyFont="1" applyFill="1" applyBorder="1"/>
    <xf numFmtId="164" fontId="6" fillId="3" borderId="2" xfId="3" applyNumberFormat="1" applyFont="1" applyFill="1" applyBorder="1"/>
    <xf numFmtId="164" fontId="0" fillId="3" borderId="3" xfId="3" applyNumberFormat="1" applyFont="1" applyFill="1" applyBorder="1"/>
    <xf numFmtId="164" fontId="0" fillId="3" borderId="3" xfId="0" applyNumberFormat="1" applyFill="1" applyBorder="1"/>
    <xf numFmtId="10" fontId="6" fillId="3" borderId="3" xfId="3" applyNumberFormat="1" applyFont="1" applyFill="1" applyBorder="1"/>
    <xf numFmtId="10" fontId="3" fillId="3" borderId="4" xfId="3" applyNumberFormat="1" applyFont="1" applyFill="1" applyBorder="1"/>
    <xf numFmtId="0" fontId="5" fillId="0" borderId="1" xfId="1" applyFont="1" applyBorder="1" applyAlignment="1">
      <alignment horizontal="center" vertical="center" wrapText="1"/>
    </xf>
  </cellXfs>
  <cellStyles count="4">
    <cellStyle name="Normal" xfId="0" builtinId="0"/>
    <cellStyle name="Normal 2 2" xfId="3" xr:uid="{4484191D-BA04-488F-8379-E48A4000A07A}"/>
    <cellStyle name="Normal 2 3" xfId="1" xr:uid="{4A526307-3215-4EC7-8D79-3EFCF4C4A3F5}"/>
    <cellStyle name="Porcentaje 2" xfId="2" xr:uid="{8E468C5E-627E-46F6-862C-8D6B825DA2E4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Custo por tipo de persoal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'2025_Retribucións_tipo persoal'!$C$9</c:f>
              <c:strCache>
                <c:ptCount val="1"/>
                <c:pt idx="0">
                  <c:v>% sobre custo total do persoal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F25-44EC-A752-62CA51EF0E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F25-44EC-A752-62CA51EF0E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F25-44EC-A752-62CA51EF0E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F25-44EC-A752-62CA51EF0E7B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'2025_Retribucións_tipo persoal'!$A$10:$A$13</c:f>
              <c:strCache>
                <c:ptCount val="4"/>
                <c:pt idx="0">
                  <c:v>PTXAS</c:v>
                </c:pt>
                <c:pt idx="1">
                  <c:v>PDI</c:v>
                </c:pt>
                <c:pt idx="2">
                  <c:v>Persoal investigador</c:v>
                </c:pt>
                <c:pt idx="3">
                  <c:v>Outros gastos</c:v>
                </c:pt>
              </c:strCache>
            </c:strRef>
          </c:cat>
          <c:val>
            <c:numRef>
              <c:f>'2025_Retribucións_tipo persoal'!$C$10:$C$13</c:f>
              <c:numCache>
                <c:formatCode>0.00%</c:formatCode>
                <c:ptCount val="4"/>
                <c:pt idx="0">
                  <c:v>0.25410678180632462</c:v>
                </c:pt>
                <c:pt idx="1">
                  <c:v>0.5584679625589023</c:v>
                </c:pt>
                <c:pt idx="2">
                  <c:v>0.18414845940809257</c:v>
                </c:pt>
                <c:pt idx="3">
                  <c:v>3.2767962266805365E-3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25-44EC-A752-62CA51EF0E7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'2025_Retribucións_tipo persoal'!$B$9</c15:sqref>
                        </c15:formulaRef>
                      </c:ext>
                    </c:extLst>
                    <c:strCache>
                      <c:ptCount val="1"/>
                      <c:pt idx="0">
                        <c:v>Custo 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6F25-44EC-A752-62CA51EF0E7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6F25-44EC-A752-62CA51EF0E7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6F25-44EC-A752-62CA51EF0E7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6F25-44EC-A752-62CA51EF0E7B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'2025_Retribucións_tipo persoal'!$A$10:$A$13</c15:sqref>
                        </c15:formulaRef>
                      </c:ext>
                    </c:extLst>
                    <c:strCache>
                      <c:ptCount val="4"/>
                      <c:pt idx="0">
                        <c:v>PTXAS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'2025_Retribucións_tipo persoal'!$B$10:$B$13</c15:sqref>
                        </c15:formulaRef>
                      </c:ext>
                    </c:extLst>
                    <c:numCache>
                      <c:formatCode>#,##0.00\ "€"</c:formatCode>
                      <c:ptCount val="4"/>
                      <c:pt idx="0">
                        <c:v>40088472.720000006</c:v>
                      </c:pt>
                      <c:pt idx="1">
                        <c:v>88105195.472902983</c:v>
                      </c:pt>
                      <c:pt idx="2">
                        <c:v>29051686.219999999</c:v>
                      </c:pt>
                      <c:pt idx="3">
                        <c:v>516954.94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6F25-44EC-A752-62CA51EF0E7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'2025_Retribucións_tipo persoal'!$D$9</c15:sqref>
                        </c15:formulaRef>
                      </c:ext>
                    </c:extLst>
                    <c:strCache>
                      <c:ptCount val="1"/>
                      <c:pt idx="0">
                        <c:v>% sobre orzamento total*</c:v>
                      </c:pt>
                    </c:strCache>
                  </c:strRef>
                </c:tx>
                <c:explosion val="2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6F25-44EC-A752-62CA51EF0E7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6F25-44EC-A752-62CA51EF0E7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6F25-44EC-A752-62CA51EF0E7B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6F25-44EC-A752-62CA51EF0E7B}"/>
                    </c:ext>
                  </c:extLst>
                </c:dPt>
                <c:dLbls>
                  <c:numFmt formatCode="General" sourceLinked="0"/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'2025_Retribucións_tipo persoal'!$A$10:$A$13</c15:sqref>
                        </c15:formulaRef>
                      </c:ext>
                    </c:extLst>
                    <c:strCache>
                      <c:ptCount val="4"/>
                      <c:pt idx="0">
                        <c:v>PTXAS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'2025_Retribucións_tipo persoal'!$D$10:$D$13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0.17734437131804157</c:v>
                      </c:pt>
                      <c:pt idx="1">
                        <c:v>0.38976193007222998</c:v>
                      </c:pt>
                      <c:pt idx="2">
                        <c:v>0.1285195638257508</c:v>
                      </c:pt>
                      <c:pt idx="3">
                        <c:v>2.2869179745108503E-3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6F25-44EC-A752-62CA51EF0E7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28571</xdr:colOff>
      <xdr:row>0</xdr:row>
      <xdr:rowOff>133350</xdr:rowOff>
    </xdr:from>
    <xdr:to>
      <xdr:col>1</xdr:col>
      <xdr:colOff>1314449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63E2340-2244-4B15-BB92-964039C365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1" y="133350"/>
          <a:ext cx="268605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1028699</xdr:colOff>
      <xdr:row>4</xdr:row>
      <xdr:rowOff>9525</xdr:rowOff>
    </xdr:from>
    <xdr:to>
      <xdr:col>8</xdr:col>
      <xdr:colOff>1390649</xdr:colOff>
      <xdr:row>19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EF5EFC-5186-450B-9CE7-F760C946F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133350</xdr:rowOff>
    </xdr:from>
    <xdr:to>
      <xdr:col>0</xdr:col>
      <xdr:colOff>2771775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6FF9D95-F975-4416-B0E5-4C2187B0991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33350"/>
          <a:ext cx="274320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C77B49-53C7-41EF-8BE8-C3D90A11714E}" name="Tabla46" displayName="Tabla46" ref="A9:D14" totalsRowShown="0" headerRowDxfId="17">
  <autoFilter ref="A9:D14" xr:uid="{F38FB82D-9C59-4CE4-A729-93BD2CD2FDC5}"/>
  <tableColumns count="4">
    <tableColumn id="1" xr3:uid="{A4A9C883-BE86-49E2-A741-83F9928F85F1}" name="Tipo de persoal" dataDxfId="16"/>
    <tableColumn id="2" xr3:uid="{F9612EF0-85CD-43BE-9365-C9B3941EC972}" name="Custo total" dataDxfId="15"/>
    <tableColumn id="3" xr3:uid="{EAB71604-6F45-4A6F-B178-B8C6FB423F79}" name="% sobre custo total do persoal" dataDxfId="14">
      <calculatedColumnFormula>Tabla46[[#This Row],[Custo total]]/$B$14</calculatedColumnFormula>
    </tableColumn>
    <tableColumn id="4" xr3:uid="{1966FD27-4581-4858-9BDC-EBCACA63C85B}" name="% sobre orzamento total*" dataDxfId="13">
      <calculatedColumnFormula>Tabla46[[#This Row],[Custo total]]/$C$17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9B41C0-5FCF-4DF9-BA2D-7DDE09227785}" name="Tabla3" displayName="Tabla3" ref="A24:I61" totalsRowShown="0">
  <autoFilter ref="A24:I61" xr:uid="{F8A0A46D-385F-4D0D-BF5E-6806A00941B1}"/>
  <tableColumns count="9">
    <tableColumn id="1" xr3:uid="{4D8E27C5-D727-477C-872F-6FED0ACCDD31}" name="ID_RELACIÓN"/>
    <tableColumn id="2" xr3:uid="{99DF2B3C-EC59-436C-9592-BF620DCBB877}" name="TIPO_PERSOAL"/>
    <tableColumn id="3" xr3:uid="{A857826C-AB80-43C5-B4CB-B8C386DACB8D}" name="NOMBRE RELACIÓN"/>
    <tableColumn id="4" xr3:uid="{563F74B6-4E9A-4811-91A0-2D6FEFCCFEFE}" name="TOTAL_DEVENGOS (A)" dataDxfId="12"/>
    <tableColumn id="5" xr3:uid="{C20BA907-409A-4C7E-8302-17043803F6C3}" name="PAGO DELEGADO (B)" dataDxfId="11"/>
    <tableColumn id="6" xr3:uid="{189AAB6D-0F06-4C23-AFCF-A75EEA470C66}" name="PREST_ACC (C)" dataDxfId="10"/>
    <tableColumn id="7" xr3:uid="{405250C0-284B-40E7-874C-1AE87C19BD81}" name="COSTE_SS_EMP (D)" dataDxfId="9"/>
    <tableColumn id="8" xr3:uid="{F2B4BAC8-74B6-41F3-9C2D-E6C53C799039}" name="COSTE SS.SOCIAL (E) = (D - B - C)" dataDxfId="8"/>
    <tableColumn id="9" xr3:uid="{2B288CCB-CFFA-46CD-B3AF-E2C94B9FC0DF}" name="COSTE TOTAL (A + E)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75A3AA-40EA-470F-94D1-D181C73C97BC}" name="Tabla6" displayName="Tabla6" ref="A9:E10" totalsRowShown="0" headerRowDxfId="6" dataDxfId="5">
  <autoFilter ref="A9:E10" xr:uid="{C12F20B2-9698-47E9-90D1-A39283226E70}"/>
  <tableColumns count="5">
    <tableColumn id="1" xr3:uid="{BB42CE3A-0288-4E3B-9DE4-33BD837615EA}" name="Retribucións Persoal investigador" dataDxfId="4"/>
    <tableColumn id="2" xr3:uid="{060E2DC2-5AC9-4046-95A3-A4CE3AF9E3E8}" name="Gastos totais de persoal" dataDxfId="3"/>
    <tableColumn id="3" xr3:uid="{71EACDC0-07D4-4F2E-97B4-4C6900788B14}" name="Orzamento total* Uvigo" dataDxfId="2"/>
    <tableColumn id="4" xr3:uid="{1A79855B-49B5-4AC0-BF76-8F6FEB0FF3F9}" name="% Gastos totais persoal" dataDxfId="1">
      <calculatedColumnFormula>Tabla6[[#This Row],[Retribucións Persoal investigador]]/Tabla6[[#This Row],[Gastos totais de persoal]]</calculatedColumnFormula>
    </tableColumn>
    <tableColumn id="5" xr3:uid="{8C1A5904-C409-4CC1-8C69-F271F4197ABE}" name="% Orzamento total*" dataDxfId="0">
      <calculatedColumnFormula>Tabla6[[#This Row],[Retribucións Persoal investigador]]/Tabla6[[#This Row],[Orzamento total* Uvigo]]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3EBE-D427-4DCF-80AE-2AF72994D2E9}">
  <dimension ref="A1:I61"/>
  <sheetViews>
    <sheetView tabSelected="1" workbookViewId="0">
      <selection activeCell="E10" sqref="E10"/>
    </sheetView>
  </sheetViews>
  <sheetFormatPr baseColWidth="10" defaultRowHeight="15" x14ac:dyDescent="0.25"/>
  <cols>
    <col min="1" max="1" width="21" customWidth="1"/>
    <col min="2" max="2" width="35.42578125" bestFit="1" customWidth="1"/>
    <col min="3" max="3" width="30.140625" bestFit="1" customWidth="1"/>
    <col min="4" max="4" width="26.140625" bestFit="1" customWidth="1"/>
    <col min="5" max="5" width="21.7109375" bestFit="1" customWidth="1"/>
    <col min="6" max="6" width="16.140625" bestFit="1" customWidth="1"/>
    <col min="7" max="7" width="21.140625" customWidth="1"/>
    <col min="8" max="8" width="31.42578125" bestFit="1" customWidth="1"/>
    <col min="9" max="9" width="21" bestFit="1" customWidth="1"/>
  </cols>
  <sheetData>
    <row r="1" spans="1:9" s="3" customFormat="1" ht="63" customHeight="1" thickBot="1" x14ac:dyDescent="0.3">
      <c r="A1" s="1"/>
      <c r="B1" s="2"/>
      <c r="C1" s="1"/>
      <c r="D1" s="1"/>
      <c r="E1" s="1"/>
      <c r="F1" s="22" t="s">
        <v>0</v>
      </c>
      <c r="G1" s="22"/>
      <c r="H1" s="22"/>
      <c r="I1" s="22"/>
    </row>
    <row r="2" spans="1:9" s="3" customFormat="1" x14ac:dyDescent="0.25"/>
    <row r="3" spans="1:9" s="3" customFormat="1" x14ac:dyDescent="0.25">
      <c r="A3" s="3" t="s">
        <v>1</v>
      </c>
    </row>
    <row r="4" spans="1:9" s="3" customFormat="1" x14ac:dyDescent="0.25">
      <c r="A4" s="3" t="s">
        <v>2</v>
      </c>
    </row>
    <row r="5" spans="1:9" s="3" customFormat="1" x14ac:dyDescent="0.25">
      <c r="A5" s="3" t="s">
        <v>3</v>
      </c>
    </row>
    <row r="6" spans="1:9" s="3" customFormat="1" x14ac:dyDescent="0.25">
      <c r="A6" s="3" t="s">
        <v>4</v>
      </c>
    </row>
    <row r="9" spans="1:9" x14ac:dyDescent="0.25">
      <c r="A9" s="3" t="s">
        <v>5</v>
      </c>
      <c r="B9" s="3" t="s">
        <v>6</v>
      </c>
      <c r="C9" s="3" t="s">
        <v>7</v>
      </c>
      <c r="D9" s="4" t="s">
        <v>8</v>
      </c>
    </row>
    <row r="10" spans="1:9" x14ac:dyDescent="0.25">
      <c r="A10" s="3" t="s">
        <v>9</v>
      </c>
      <c r="B10" s="4">
        <v>40088472.720000006</v>
      </c>
      <c r="C10" s="5">
        <f>Tabla46[[#This Row],[Custo total]]/$B$14</f>
        <v>0.25410678180632462</v>
      </c>
      <c r="D10" s="5">
        <f>Tabla46[[#This Row],[Custo total]]/$C$17</f>
        <v>0.17734437131804157</v>
      </c>
    </row>
    <row r="11" spans="1:9" x14ac:dyDescent="0.25">
      <c r="A11" s="3" t="s">
        <v>10</v>
      </c>
      <c r="B11" s="4">
        <v>88105195.472902983</v>
      </c>
      <c r="C11" s="5">
        <f>Tabla46[[#This Row],[Custo total]]/$B$14</f>
        <v>0.5584679625589023</v>
      </c>
      <c r="D11" s="5">
        <f>Tabla46[[#This Row],[Custo total]]/$C$17</f>
        <v>0.38976193007222998</v>
      </c>
    </row>
    <row r="12" spans="1:9" x14ac:dyDescent="0.25">
      <c r="A12" s="3" t="s">
        <v>11</v>
      </c>
      <c r="B12" s="4">
        <v>29051686.219999999</v>
      </c>
      <c r="C12" s="5">
        <f>Tabla46[[#This Row],[Custo total]]/$B$14</f>
        <v>0.18414845940809257</v>
      </c>
      <c r="D12" s="5">
        <f>Tabla46[[#This Row],[Custo total]]/$C$17</f>
        <v>0.1285195638257508</v>
      </c>
    </row>
    <row r="13" spans="1:9" x14ac:dyDescent="0.25">
      <c r="A13" s="3" t="s">
        <v>12</v>
      </c>
      <c r="B13" s="4">
        <v>516954.94</v>
      </c>
      <c r="C13" s="5">
        <f>Tabla46[[#This Row],[Custo total]]/$B$14</f>
        <v>3.2767962266805365E-3</v>
      </c>
      <c r="D13" s="5">
        <f>Tabla46[[#This Row],[Custo total]]/$C$17</f>
        <v>2.2869179745108503E-3</v>
      </c>
    </row>
    <row r="14" spans="1:9" x14ac:dyDescent="0.25">
      <c r="A14" s="3" t="s">
        <v>13</v>
      </c>
      <c r="B14" s="4">
        <f>SUBTOTAL(109,B10:B13)</f>
        <v>157762309.35290298</v>
      </c>
      <c r="C14" s="5">
        <f>Tabla46[[#This Row],[Custo total]]/$B$14</f>
        <v>1</v>
      </c>
      <c r="D14" s="5">
        <f>Tabla46[[#This Row],[Custo total]]/$C$17</f>
        <v>0.69791278319053318</v>
      </c>
    </row>
    <row r="15" spans="1:9" x14ac:dyDescent="0.25">
      <c r="D15" s="4"/>
    </row>
    <row r="16" spans="1:9" x14ac:dyDescent="0.25">
      <c r="D16" s="4"/>
    </row>
    <row r="17" spans="1:9" x14ac:dyDescent="0.25">
      <c r="A17" s="3"/>
      <c r="B17" s="6" t="s">
        <v>14</v>
      </c>
      <c r="C17" s="4">
        <v>226048745.84999999</v>
      </c>
      <c r="D17" s="4"/>
    </row>
    <row r="24" spans="1:9" x14ac:dyDescent="0.25">
      <c r="A24" t="s">
        <v>15</v>
      </c>
      <c r="B24" t="s">
        <v>16</v>
      </c>
      <c r="C24" t="s">
        <v>17</v>
      </c>
      <c r="D24" t="s">
        <v>18</v>
      </c>
      <c r="E24" t="s">
        <v>19</v>
      </c>
      <c r="F24" t="s">
        <v>20</v>
      </c>
      <c r="G24" t="s">
        <v>21</v>
      </c>
      <c r="H24" t="s">
        <v>22</v>
      </c>
      <c r="I24" t="s">
        <v>23</v>
      </c>
    </row>
    <row r="25" spans="1:9" x14ac:dyDescent="0.25">
      <c r="A25">
        <v>10</v>
      </c>
      <c r="B25" t="s">
        <v>9</v>
      </c>
      <c r="C25" t="s">
        <v>24</v>
      </c>
      <c r="D25" s="7">
        <v>26081382.960000001</v>
      </c>
      <c r="E25" s="7">
        <v>929973.95</v>
      </c>
      <c r="F25" s="7">
        <v>54231.65</v>
      </c>
      <c r="G25" s="7">
        <v>6689986.2699999996</v>
      </c>
      <c r="H25" s="7">
        <v>5705780.6699999999</v>
      </c>
      <c r="I25" s="7">
        <v>31800366.41</v>
      </c>
    </row>
    <row r="26" spans="1:9" x14ac:dyDescent="0.25">
      <c r="A26">
        <v>11</v>
      </c>
      <c r="B26" t="s">
        <v>9</v>
      </c>
      <c r="C26" t="s">
        <v>25</v>
      </c>
      <c r="D26" s="7">
        <v>4646292.82</v>
      </c>
      <c r="E26" s="7">
        <v>78313.98</v>
      </c>
      <c r="F26" s="7">
        <v>3870.61</v>
      </c>
      <c r="G26" s="7">
        <v>1449736.66</v>
      </c>
      <c r="H26" s="7">
        <v>1367552.07</v>
      </c>
      <c r="I26" s="7">
        <v>6014111.2599999998</v>
      </c>
    </row>
    <row r="27" spans="1:9" x14ac:dyDescent="0.25">
      <c r="A27">
        <v>12</v>
      </c>
      <c r="B27" t="s">
        <v>9</v>
      </c>
      <c r="C27" t="s">
        <v>26</v>
      </c>
      <c r="D27" s="7">
        <v>417354.75</v>
      </c>
      <c r="E27" s="7">
        <v>0</v>
      </c>
      <c r="F27" s="7">
        <v>0</v>
      </c>
      <c r="G27" s="7">
        <v>95296.27</v>
      </c>
      <c r="H27" s="7">
        <v>95296.27</v>
      </c>
      <c r="I27" s="7">
        <v>512651.02</v>
      </c>
    </row>
    <row r="28" spans="1:9" x14ac:dyDescent="0.25">
      <c r="A28">
        <v>20</v>
      </c>
      <c r="B28" t="s">
        <v>10</v>
      </c>
      <c r="C28" t="s">
        <v>27</v>
      </c>
      <c r="D28" s="7">
        <v>59228122.579999998</v>
      </c>
      <c r="E28" s="7">
        <v>0</v>
      </c>
      <c r="F28" s="7">
        <v>0</v>
      </c>
      <c r="G28" s="7">
        <v>3456730.1</v>
      </c>
      <c r="H28" s="7">
        <v>3456730.1</v>
      </c>
      <c r="I28" s="7">
        <v>62688247.710000001</v>
      </c>
    </row>
    <row r="29" spans="1:9" x14ac:dyDescent="0.25">
      <c r="A29">
        <v>21</v>
      </c>
      <c r="B29" t="s">
        <v>10</v>
      </c>
      <c r="C29" t="s">
        <v>28</v>
      </c>
      <c r="D29" s="7">
        <v>367206.77</v>
      </c>
      <c r="E29" s="7">
        <v>0</v>
      </c>
      <c r="F29" s="7">
        <v>0</v>
      </c>
      <c r="G29" s="7">
        <v>117731.21</v>
      </c>
      <c r="H29" s="7">
        <v>117731.21</v>
      </c>
      <c r="I29" s="7">
        <v>484937.98</v>
      </c>
    </row>
    <row r="30" spans="1:9" x14ac:dyDescent="0.25">
      <c r="A30">
        <v>30</v>
      </c>
      <c r="B30" t="s">
        <v>9</v>
      </c>
      <c r="C30" t="s">
        <v>29</v>
      </c>
      <c r="D30" s="7">
        <v>276555.88</v>
      </c>
      <c r="E30" s="7">
        <v>11983.76</v>
      </c>
      <c r="F30" s="7">
        <v>0</v>
      </c>
      <c r="G30" s="7">
        <v>77094.64</v>
      </c>
      <c r="H30" s="7">
        <v>65110.879999999997</v>
      </c>
      <c r="I30" s="7">
        <v>344461.96</v>
      </c>
    </row>
    <row r="31" spans="1:9" x14ac:dyDescent="0.25">
      <c r="A31">
        <v>31</v>
      </c>
      <c r="B31" t="s">
        <v>9</v>
      </c>
      <c r="C31" t="s">
        <v>30</v>
      </c>
      <c r="D31" s="7">
        <v>1034097.71</v>
      </c>
      <c r="E31" s="7">
        <v>82193.36</v>
      </c>
      <c r="F31" s="7">
        <v>0</v>
      </c>
      <c r="G31" s="7">
        <v>256607.95</v>
      </c>
      <c r="H31" s="7">
        <v>174414.59</v>
      </c>
      <c r="I31" s="7">
        <v>1208512.3</v>
      </c>
    </row>
    <row r="32" spans="1:9" x14ac:dyDescent="0.25">
      <c r="A32">
        <v>32</v>
      </c>
      <c r="B32" t="s">
        <v>9</v>
      </c>
      <c r="C32" t="s">
        <v>31</v>
      </c>
      <c r="D32" s="7">
        <v>11277.8</v>
      </c>
      <c r="E32" s="7">
        <v>0.35</v>
      </c>
      <c r="F32" s="7">
        <v>0</v>
      </c>
      <c r="G32" s="7">
        <v>3495.08</v>
      </c>
      <c r="H32" s="7">
        <v>3494.73</v>
      </c>
      <c r="I32" s="7">
        <v>14772.53</v>
      </c>
    </row>
    <row r="33" spans="1:9" x14ac:dyDescent="0.25">
      <c r="A33">
        <v>331</v>
      </c>
      <c r="B33" t="s">
        <v>11</v>
      </c>
      <c r="C33" t="s">
        <v>32</v>
      </c>
      <c r="D33" s="7">
        <v>98828.47</v>
      </c>
      <c r="E33" s="7">
        <v>0</v>
      </c>
      <c r="F33" s="7">
        <v>0</v>
      </c>
      <c r="G33" s="7">
        <v>32197.93</v>
      </c>
      <c r="H33" s="7">
        <v>32197.93</v>
      </c>
      <c r="I33" s="7">
        <v>131026.4</v>
      </c>
    </row>
    <row r="34" spans="1:9" x14ac:dyDescent="0.25">
      <c r="A34">
        <v>43</v>
      </c>
      <c r="B34" t="s">
        <v>10</v>
      </c>
      <c r="C34" t="s">
        <v>33</v>
      </c>
      <c r="D34" s="7">
        <v>156781.72</v>
      </c>
      <c r="E34" s="7">
        <v>0</v>
      </c>
      <c r="F34" s="7">
        <v>0</v>
      </c>
      <c r="G34" s="7">
        <v>48853.94</v>
      </c>
      <c r="H34" s="7">
        <v>48853.94</v>
      </c>
      <c r="I34" s="7">
        <v>205635.66</v>
      </c>
    </row>
    <row r="35" spans="1:9" x14ac:dyDescent="0.25">
      <c r="A35">
        <v>45</v>
      </c>
      <c r="B35" t="s">
        <v>10</v>
      </c>
      <c r="C35" t="s">
        <v>34</v>
      </c>
      <c r="D35" s="7">
        <v>7935808.1100000003</v>
      </c>
      <c r="E35" s="7">
        <v>28941.07</v>
      </c>
      <c r="F35" s="7">
        <v>56.47</v>
      </c>
      <c r="G35" s="7">
        <v>2564572.04</v>
      </c>
      <c r="H35" s="7">
        <v>2535574.502903</v>
      </c>
      <c r="I35" s="7">
        <v>10468775.092902999</v>
      </c>
    </row>
    <row r="36" spans="1:9" x14ac:dyDescent="0.25">
      <c r="A36">
        <v>454</v>
      </c>
      <c r="B36" t="s">
        <v>10</v>
      </c>
      <c r="C36" t="s">
        <v>35</v>
      </c>
      <c r="D36" s="7">
        <v>898048.07</v>
      </c>
      <c r="E36" s="7">
        <v>0</v>
      </c>
      <c r="F36" s="7">
        <v>0</v>
      </c>
      <c r="G36" s="7">
        <v>297146.17</v>
      </c>
      <c r="H36" s="7">
        <v>297146.17</v>
      </c>
      <c r="I36" s="7">
        <v>1195194.24</v>
      </c>
    </row>
    <row r="37" spans="1:9" x14ac:dyDescent="0.25">
      <c r="A37">
        <v>46</v>
      </c>
      <c r="B37" t="s">
        <v>10</v>
      </c>
      <c r="C37" t="s">
        <v>36</v>
      </c>
      <c r="D37" s="7">
        <v>1049738.5</v>
      </c>
      <c r="E37" s="7">
        <v>19946.13</v>
      </c>
      <c r="F37" s="7">
        <v>2986.1</v>
      </c>
      <c r="G37" s="7">
        <v>253243.89</v>
      </c>
      <c r="H37" s="7">
        <v>230311.66</v>
      </c>
      <c r="I37" s="7">
        <v>1280026.1100000001</v>
      </c>
    </row>
    <row r="38" spans="1:9" x14ac:dyDescent="0.25">
      <c r="A38">
        <v>47</v>
      </c>
      <c r="B38" t="s">
        <v>10</v>
      </c>
      <c r="C38" t="s">
        <v>37</v>
      </c>
      <c r="D38" s="7">
        <v>21485.46</v>
      </c>
      <c r="E38" s="7">
        <v>0</v>
      </c>
      <c r="F38" s="7">
        <v>0</v>
      </c>
      <c r="G38" s="7">
        <v>6876.9</v>
      </c>
      <c r="H38" s="7">
        <v>6876.9</v>
      </c>
      <c r="I38" s="7">
        <v>28362.36</v>
      </c>
    </row>
    <row r="39" spans="1:9" x14ac:dyDescent="0.25">
      <c r="A39">
        <v>481</v>
      </c>
      <c r="B39" t="s">
        <v>11</v>
      </c>
      <c r="C39" t="s">
        <v>38</v>
      </c>
      <c r="D39" s="7">
        <v>3594084.29</v>
      </c>
      <c r="E39" s="7">
        <v>27147.7</v>
      </c>
      <c r="F39" s="7">
        <v>0.94</v>
      </c>
      <c r="G39" s="7">
        <v>1103196.43</v>
      </c>
      <c r="H39" s="7">
        <v>1076047.79</v>
      </c>
      <c r="I39" s="7">
        <v>4670132.08</v>
      </c>
    </row>
    <row r="40" spans="1:9" x14ac:dyDescent="0.25">
      <c r="A40">
        <v>482</v>
      </c>
      <c r="B40" t="s">
        <v>11</v>
      </c>
      <c r="C40" t="s">
        <v>39</v>
      </c>
      <c r="D40" s="7">
        <v>2481782.2799999998</v>
      </c>
      <c r="E40" s="7">
        <v>23759.65</v>
      </c>
      <c r="F40" s="7">
        <v>3624.29</v>
      </c>
      <c r="G40" s="7">
        <v>736144.04</v>
      </c>
      <c r="H40" s="7">
        <v>708760.1</v>
      </c>
      <c r="I40" s="7">
        <v>3190542.38</v>
      </c>
    </row>
    <row r="41" spans="1:9" x14ac:dyDescent="0.25">
      <c r="A41">
        <v>483</v>
      </c>
      <c r="B41" t="s">
        <v>11</v>
      </c>
      <c r="C41" t="s">
        <v>40</v>
      </c>
      <c r="D41" s="7">
        <v>420491.5</v>
      </c>
      <c r="E41" s="7">
        <v>9496.67</v>
      </c>
      <c r="F41" s="7">
        <v>0</v>
      </c>
      <c r="G41" s="7">
        <v>141103.76</v>
      </c>
      <c r="H41" s="7">
        <v>131607.09</v>
      </c>
      <c r="I41" s="7">
        <v>552098.59</v>
      </c>
    </row>
    <row r="42" spans="1:9" x14ac:dyDescent="0.25">
      <c r="A42">
        <v>484</v>
      </c>
      <c r="B42" t="s">
        <v>11</v>
      </c>
      <c r="C42" t="s">
        <v>41</v>
      </c>
      <c r="D42" s="7">
        <v>356942.88</v>
      </c>
      <c r="E42" s="7">
        <v>382.08</v>
      </c>
      <c r="F42" s="7">
        <v>0</v>
      </c>
      <c r="G42" s="7">
        <v>107649.31</v>
      </c>
      <c r="H42" s="7">
        <v>107267.23</v>
      </c>
      <c r="I42" s="7">
        <v>464210.11</v>
      </c>
    </row>
    <row r="43" spans="1:9" x14ac:dyDescent="0.25">
      <c r="A43">
        <v>485</v>
      </c>
      <c r="B43" t="s">
        <v>11</v>
      </c>
      <c r="C43" t="s">
        <v>42</v>
      </c>
      <c r="D43" s="7">
        <v>716836.32</v>
      </c>
      <c r="E43" s="7">
        <v>1763.21</v>
      </c>
      <c r="F43" s="7">
        <v>0</v>
      </c>
      <c r="G43" s="7">
        <v>223673.27</v>
      </c>
      <c r="H43" s="7">
        <v>221910.06</v>
      </c>
      <c r="I43" s="7">
        <v>938707.67</v>
      </c>
    </row>
    <row r="44" spans="1:9" x14ac:dyDescent="0.25">
      <c r="A44">
        <v>50</v>
      </c>
      <c r="B44" t="s">
        <v>10</v>
      </c>
      <c r="C44" t="s">
        <v>43</v>
      </c>
      <c r="D44" s="7">
        <v>9134042.3599999994</v>
      </c>
      <c r="E44" s="7">
        <v>166360.92000000001</v>
      </c>
      <c r="F44" s="7">
        <v>613.69000000000005</v>
      </c>
      <c r="G44" s="7">
        <v>2786948.57</v>
      </c>
      <c r="H44" s="7">
        <v>2619973.96</v>
      </c>
      <c r="I44" s="7">
        <v>11754016.32</v>
      </c>
    </row>
    <row r="45" spans="1:9" x14ac:dyDescent="0.25">
      <c r="A45">
        <v>70</v>
      </c>
      <c r="B45" t="s">
        <v>11</v>
      </c>
      <c r="C45" t="s">
        <v>44</v>
      </c>
      <c r="D45" s="7">
        <v>9213001.2799999993</v>
      </c>
      <c r="E45" s="7">
        <v>67906.12</v>
      </c>
      <c r="F45" s="7">
        <v>0.08</v>
      </c>
      <c r="G45" s="7">
        <v>2941894.53</v>
      </c>
      <c r="H45" s="7">
        <v>2873988.33</v>
      </c>
      <c r="I45" s="7">
        <v>12086989.609999999</v>
      </c>
    </row>
    <row r="46" spans="1:9" x14ac:dyDescent="0.25">
      <c r="A46">
        <v>700</v>
      </c>
      <c r="B46" t="s">
        <v>11</v>
      </c>
      <c r="C46" t="s">
        <v>45</v>
      </c>
      <c r="D46" s="7">
        <v>1286739.1299999999</v>
      </c>
      <c r="E46" s="7">
        <v>16734.099999999999</v>
      </c>
      <c r="F46" s="7">
        <v>0</v>
      </c>
      <c r="G46" s="7">
        <v>410477.56</v>
      </c>
      <c r="H46" s="7">
        <v>393743.46</v>
      </c>
      <c r="I46" s="7">
        <v>1680482.59</v>
      </c>
    </row>
    <row r="47" spans="1:9" x14ac:dyDescent="0.25">
      <c r="A47">
        <v>701</v>
      </c>
      <c r="B47" t="s">
        <v>11</v>
      </c>
      <c r="C47" t="s">
        <v>46</v>
      </c>
      <c r="D47" s="7">
        <v>1753883.91</v>
      </c>
      <c r="E47" s="7">
        <v>1861.49</v>
      </c>
      <c r="F47" s="7">
        <v>1049.94</v>
      </c>
      <c r="G47" s="7">
        <v>564971.14</v>
      </c>
      <c r="H47" s="7">
        <v>562059.71</v>
      </c>
      <c r="I47" s="7">
        <v>2315943.62</v>
      </c>
    </row>
    <row r="48" spans="1:9" x14ac:dyDescent="0.25">
      <c r="A48">
        <v>702</v>
      </c>
      <c r="B48" t="s">
        <v>11</v>
      </c>
      <c r="C48" t="s">
        <v>47</v>
      </c>
      <c r="D48" s="7">
        <v>1310035.08</v>
      </c>
      <c r="E48" s="7">
        <v>8103.51</v>
      </c>
      <c r="F48" s="7">
        <v>0</v>
      </c>
      <c r="G48" s="7">
        <v>418994.14</v>
      </c>
      <c r="H48" s="7">
        <v>410890.63</v>
      </c>
      <c r="I48" s="7">
        <v>1720925.71</v>
      </c>
    </row>
    <row r="49" spans="1:9" x14ac:dyDescent="0.25">
      <c r="A49">
        <v>703</v>
      </c>
      <c r="B49" t="s">
        <v>11</v>
      </c>
      <c r="C49" t="s">
        <v>48</v>
      </c>
      <c r="D49" s="7">
        <v>42408.47</v>
      </c>
      <c r="E49" s="7">
        <v>964.51</v>
      </c>
      <c r="F49" s="7">
        <v>0</v>
      </c>
      <c r="G49" s="7">
        <v>14212.52</v>
      </c>
      <c r="H49" s="7">
        <v>13248.01</v>
      </c>
      <c r="I49" s="7">
        <v>55656.480000000003</v>
      </c>
    </row>
    <row r="50" spans="1:9" x14ac:dyDescent="0.25">
      <c r="A50">
        <v>704</v>
      </c>
      <c r="B50" t="s">
        <v>11</v>
      </c>
      <c r="C50" t="s">
        <v>49</v>
      </c>
      <c r="D50" s="7">
        <v>490396.95</v>
      </c>
      <c r="E50" s="7">
        <v>3349.92</v>
      </c>
      <c r="F50" s="7">
        <v>7564.28</v>
      </c>
      <c r="G50" s="7">
        <v>156419.32999999999</v>
      </c>
      <c r="H50" s="7">
        <v>145505.13</v>
      </c>
      <c r="I50" s="7">
        <v>635902.07999999996</v>
      </c>
    </row>
    <row r="51" spans="1:9" x14ac:dyDescent="0.25">
      <c r="A51">
        <v>705</v>
      </c>
      <c r="B51" t="s">
        <v>11</v>
      </c>
      <c r="C51" t="s">
        <v>50</v>
      </c>
      <c r="D51" s="7">
        <v>4997.08</v>
      </c>
      <c r="E51" s="7">
        <v>0</v>
      </c>
      <c r="F51" s="7">
        <v>0</v>
      </c>
      <c r="G51" s="7">
        <v>1649.32</v>
      </c>
      <c r="H51" s="7">
        <v>1649.32</v>
      </c>
      <c r="I51" s="7">
        <v>6646.4</v>
      </c>
    </row>
    <row r="52" spans="1:9" x14ac:dyDescent="0.25">
      <c r="A52">
        <v>706</v>
      </c>
      <c r="B52" t="s">
        <v>11</v>
      </c>
      <c r="C52" t="s">
        <v>51</v>
      </c>
      <c r="D52" s="7">
        <v>3056.02</v>
      </c>
      <c r="E52" s="7">
        <v>0</v>
      </c>
      <c r="F52" s="7">
        <v>0</v>
      </c>
      <c r="G52" s="7">
        <v>984.3</v>
      </c>
      <c r="H52" s="7">
        <v>984.3</v>
      </c>
      <c r="I52" s="7">
        <v>4040.32</v>
      </c>
    </row>
    <row r="53" spans="1:9" x14ac:dyDescent="0.25">
      <c r="A53">
        <v>707</v>
      </c>
      <c r="B53" t="s">
        <v>11</v>
      </c>
      <c r="C53" t="s">
        <v>52</v>
      </c>
      <c r="D53" s="7">
        <v>10325.31</v>
      </c>
      <c r="E53" s="7">
        <v>0</v>
      </c>
      <c r="F53" s="7">
        <v>0</v>
      </c>
      <c r="G53" s="7">
        <v>3439.74</v>
      </c>
      <c r="H53" s="7">
        <v>3439.74</v>
      </c>
      <c r="I53" s="7">
        <v>13765.05</v>
      </c>
    </row>
    <row r="54" spans="1:9" x14ac:dyDescent="0.25">
      <c r="A54">
        <v>74</v>
      </c>
      <c r="B54" t="s">
        <v>11</v>
      </c>
      <c r="C54" t="s">
        <v>53</v>
      </c>
      <c r="D54" s="7">
        <v>444955.68</v>
      </c>
      <c r="E54" s="7">
        <v>6172.82</v>
      </c>
      <c r="F54" s="7">
        <v>0</v>
      </c>
      <c r="G54" s="7">
        <v>145834.26999999999</v>
      </c>
      <c r="H54" s="7">
        <v>139661.45000000001</v>
      </c>
      <c r="I54" s="7">
        <v>584617.13</v>
      </c>
    </row>
    <row r="55" spans="1:9" x14ac:dyDescent="0.25">
      <c r="A55">
        <v>76</v>
      </c>
      <c r="B55" t="s">
        <v>12</v>
      </c>
      <c r="C55" t="s">
        <v>54</v>
      </c>
      <c r="D55" s="7">
        <v>423699.24</v>
      </c>
      <c r="E55" s="7">
        <v>0</v>
      </c>
      <c r="F55" s="7">
        <v>0</v>
      </c>
      <c r="G55" s="7">
        <v>11855.28</v>
      </c>
      <c r="H55" s="7">
        <v>11855.28</v>
      </c>
      <c r="I55" s="7">
        <v>435554.52</v>
      </c>
    </row>
    <row r="56" spans="1:9" x14ac:dyDescent="0.25">
      <c r="A56">
        <v>761</v>
      </c>
      <c r="B56" t="s">
        <v>12</v>
      </c>
      <c r="C56" t="s">
        <v>55</v>
      </c>
      <c r="D56" s="7">
        <v>0</v>
      </c>
      <c r="E56" s="7">
        <v>0</v>
      </c>
      <c r="F56" s="7">
        <v>0</v>
      </c>
      <c r="G56" s="7">
        <v>1534.46</v>
      </c>
      <c r="H56" s="7">
        <v>1534.46</v>
      </c>
      <c r="I56" s="7">
        <v>1534.46</v>
      </c>
    </row>
    <row r="57" spans="1:9" x14ac:dyDescent="0.25">
      <c r="A57">
        <v>77</v>
      </c>
      <c r="B57" t="s">
        <v>12</v>
      </c>
      <c r="C57" t="s">
        <v>56</v>
      </c>
      <c r="D57" s="7">
        <v>0</v>
      </c>
      <c r="E57" s="7">
        <v>0</v>
      </c>
      <c r="F57" s="7">
        <v>0</v>
      </c>
      <c r="G57" s="7">
        <v>76509.86</v>
      </c>
      <c r="H57" s="7">
        <v>76509.86</v>
      </c>
      <c r="I57" s="7">
        <v>76509.86</v>
      </c>
    </row>
    <row r="58" spans="1:9" x14ac:dyDescent="0.25">
      <c r="A58">
        <v>80</v>
      </c>
      <c r="B58" t="s">
        <v>12</v>
      </c>
      <c r="C58" t="s">
        <v>57</v>
      </c>
      <c r="D58" s="7">
        <v>3356.1</v>
      </c>
      <c r="E58" s="7">
        <v>0</v>
      </c>
      <c r="F58" s="7">
        <v>0</v>
      </c>
      <c r="G58" s="7">
        <v>0</v>
      </c>
      <c r="H58" s="7">
        <v>0</v>
      </c>
      <c r="I58" s="7">
        <v>3356.1</v>
      </c>
    </row>
    <row r="59" spans="1:9" x14ac:dyDescent="0.25">
      <c r="A59">
        <v>84</v>
      </c>
      <c r="B59" t="s">
        <v>12</v>
      </c>
      <c r="C59" t="s">
        <v>58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</row>
    <row r="60" spans="1:9" x14ac:dyDescent="0.25">
      <c r="A60">
        <v>87</v>
      </c>
      <c r="B60" t="s">
        <v>12</v>
      </c>
      <c r="C60" t="s">
        <v>59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</row>
    <row r="61" spans="1:9" x14ac:dyDescent="0.25">
      <c r="A61">
        <v>90</v>
      </c>
      <c r="B61" t="s">
        <v>9</v>
      </c>
      <c r="C61" t="s">
        <v>60</v>
      </c>
      <c r="D61" s="7">
        <v>159870.60999999999</v>
      </c>
      <c r="E61" s="7">
        <v>0</v>
      </c>
      <c r="F61" s="7">
        <v>0</v>
      </c>
      <c r="G61" s="7">
        <v>33726.629999999997</v>
      </c>
      <c r="H61" s="7">
        <v>33726.629999999997</v>
      </c>
      <c r="I61" s="7">
        <v>193597.24</v>
      </c>
    </row>
  </sheetData>
  <mergeCells count="1">
    <mergeCell ref="F1:I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E063-EEB9-406F-B4F3-6EEA7D35FEDF}">
  <dimension ref="A1:I40"/>
  <sheetViews>
    <sheetView workbookViewId="0">
      <selection activeCell="E39" sqref="E39"/>
    </sheetView>
  </sheetViews>
  <sheetFormatPr baseColWidth="10" defaultRowHeight="15" x14ac:dyDescent="0.25"/>
  <cols>
    <col min="1" max="1" width="41.85546875" style="8" customWidth="1"/>
    <col min="2" max="2" width="24.28515625" style="8" customWidth="1"/>
    <col min="3" max="3" width="24.140625" style="8" customWidth="1"/>
    <col min="4" max="4" width="23.5703125" style="8" customWidth="1"/>
    <col min="5" max="5" width="20.5703125" style="8" customWidth="1"/>
    <col min="6" max="16384" width="11.42578125" style="8"/>
  </cols>
  <sheetData>
    <row r="1" spans="1:9" ht="63" customHeight="1" thickBot="1" x14ac:dyDescent="0.3">
      <c r="A1" s="1"/>
      <c r="B1" s="2"/>
      <c r="C1" s="1"/>
      <c r="D1" s="1"/>
      <c r="E1" s="1"/>
      <c r="F1" s="22" t="s">
        <v>0</v>
      </c>
      <c r="G1" s="22"/>
      <c r="H1" s="22"/>
      <c r="I1" s="22"/>
    </row>
    <row r="3" spans="1:9" x14ac:dyDescent="0.25">
      <c r="A3" s="8" t="s">
        <v>61</v>
      </c>
    </row>
    <row r="4" spans="1:9" x14ac:dyDescent="0.25">
      <c r="A4" s="3" t="s">
        <v>2</v>
      </c>
    </row>
    <row r="5" spans="1:9" x14ac:dyDescent="0.25">
      <c r="A5" s="3" t="s">
        <v>3</v>
      </c>
    </row>
    <row r="6" spans="1:9" x14ac:dyDescent="0.25">
      <c r="A6" s="3" t="s">
        <v>4</v>
      </c>
    </row>
    <row r="9" spans="1:9" x14ac:dyDescent="0.25">
      <c r="A9" s="9" t="s">
        <v>62</v>
      </c>
      <c r="B9" s="9" t="s">
        <v>63</v>
      </c>
      <c r="C9" s="9" t="s">
        <v>64</v>
      </c>
      <c r="D9" s="9" t="s">
        <v>65</v>
      </c>
      <c r="E9" s="9" t="s">
        <v>66</v>
      </c>
      <c r="G9" s="10"/>
    </row>
    <row r="10" spans="1:9" x14ac:dyDescent="0.25">
      <c r="A10" s="11">
        <v>29051686.219999999</v>
      </c>
      <c r="B10" s="11">
        <v>157762309.34999999</v>
      </c>
      <c r="C10" s="4">
        <v>226048745.84999999</v>
      </c>
      <c r="D10" s="12">
        <f>Tabla6[[#This Row],[Retribucións Persoal investigador]]/Tabla6[[#This Row],[Gastos totais de persoal]]</f>
        <v>0.18414845941148109</v>
      </c>
      <c r="E10" s="13">
        <f>Tabla6[[#This Row],[Retribucións Persoal investigador]]/Tabla6[[#This Row],[Orzamento total* Uvigo]]</f>
        <v>0.1285195638257508</v>
      </c>
    </row>
    <row r="13" spans="1:9" x14ac:dyDescent="0.25">
      <c r="A13" s="14" t="s">
        <v>67</v>
      </c>
      <c r="B13" s="15" t="s">
        <v>63</v>
      </c>
      <c r="C13" s="15" t="s">
        <v>64</v>
      </c>
      <c r="D13" s="15" t="s">
        <v>65</v>
      </c>
      <c r="E13" s="16" t="s">
        <v>66</v>
      </c>
    </row>
    <row r="14" spans="1:9" x14ac:dyDescent="0.25">
      <c r="A14" s="17">
        <v>88105195.472902983</v>
      </c>
      <c r="B14" s="18">
        <v>157762309.34999999</v>
      </c>
      <c r="C14" s="19">
        <v>226048745.84999999</v>
      </c>
      <c r="D14" s="20">
        <f>A14/B14</f>
        <v>0.55846796256917863</v>
      </c>
      <c r="E14" s="21">
        <f>A14/C14</f>
        <v>0.38976193007222998</v>
      </c>
    </row>
    <row r="17" spans="1:6" x14ac:dyDescent="0.25">
      <c r="A17" s="14" t="s">
        <v>68</v>
      </c>
      <c r="B17" s="15" t="s">
        <v>63</v>
      </c>
      <c r="C17" s="15" t="s">
        <v>64</v>
      </c>
      <c r="D17" s="15" t="s">
        <v>65</v>
      </c>
      <c r="E17" s="16" t="s">
        <v>66</v>
      </c>
    </row>
    <row r="18" spans="1:6" x14ac:dyDescent="0.25">
      <c r="A18" s="17">
        <v>40088472.720000006</v>
      </c>
      <c r="B18" s="18">
        <v>157762309.34999999</v>
      </c>
      <c r="C18" s="19">
        <v>226048745.84999999</v>
      </c>
      <c r="D18" s="20">
        <f>A18/B18</f>
        <v>0.25410678181100044</v>
      </c>
      <c r="E18" s="21">
        <f>A18/C18</f>
        <v>0.17734437131804157</v>
      </c>
    </row>
    <row r="21" spans="1:6" x14ac:dyDescent="0.25">
      <c r="A21" s="14" t="s">
        <v>12</v>
      </c>
      <c r="B21" s="15" t="s">
        <v>63</v>
      </c>
      <c r="C21" s="15" t="s">
        <v>64</v>
      </c>
      <c r="D21" s="15" t="s">
        <v>65</v>
      </c>
      <c r="E21" s="16" t="s">
        <v>66</v>
      </c>
    </row>
    <row r="22" spans="1:6" x14ac:dyDescent="0.25">
      <c r="A22" s="17">
        <v>516954.94</v>
      </c>
      <c r="B22" s="18">
        <v>157762309.34999999</v>
      </c>
      <c r="C22" s="19">
        <v>226048745.84999999</v>
      </c>
      <c r="D22" s="20">
        <f>A22/B22</f>
        <v>3.2767962267408329E-3</v>
      </c>
      <c r="E22" s="21">
        <f>A22/C22</f>
        <v>2.2869179745108503E-3</v>
      </c>
    </row>
    <row r="25" spans="1:6" x14ac:dyDescent="0.25">
      <c r="A25" s="14" t="s">
        <v>69</v>
      </c>
      <c r="B25" s="15" t="s">
        <v>63</v>
      </c>
      <c r="C25" s="15" t="s">
        <v>64</v>
      </c>
      <c r="D25" s="15" t="s">
        <v>65</v>
      </c>
      <c r="E25" s="16" t="s">
        <v>66</v>
      </c>
    </row>
    <row r="26" spans="1:6" x14ac:dyDescent="0.25">
      <c r="A26" s="17">
        <v>1152073.0126849315</v>
      </c>
      <c r="B26" s="18">
        <v>157762309.34999999</v>
      </c>
      <c r="C26" s="19">
        <v>226048745.84999999</v>
      </c>
      <c r="D26" s="20">
        <f>A26/B26</f>
        <v>7.3025871479164648E-3</v>
      </c>
      <c r="E26" s="21">
        <f>A26/C26</f>
        <v>5.0965689208000162E-3</v>
      </c>
    </row>
    <row r="29" spans="1:6" x14ac:dyDescent="0.25">
      <c r="A29" s="14" t="s">
        <v>70</v>
      </c>
      <c r="B29" s="15" t="s">
        <v>63</v>
      </c>
      <c r="C29" s="15" t="s">
        <v>64</v>
      </c>
      <c r="D29" s="15" t="s">
        <v>65</v>
      </c>
      <c r="E29" s="16" t="s">
        <v>66</v>
      </c>
      <c r="F29" s="10"/>
    </row>
    <row r="30" spans="1:6" x14ac:dyDescent="0.25">
      <c r="A30" s="17">
        <v>472609.94</v>
      </c>
      <c r="B30" s="18">
        <v>157762309.34999999</v>
      </c>
      <c r="C30" s="19">
        <v>226048745.84999999</v>
      </c>
      <c r="D30" s="20">
        <f>A30/B30</f>
        <v>2.9957088099636141E-3</v>
      </c>
      <c r="E30" s="21">
        <f>A30/C30</f>
        <v>2.0907434731516341E-3</v>
      </c>
    </row>
    <row r="33" spans="1:6" x14ac:dyDescent="0.25">
      <c r="A33" s="14" t="s">
        <v>71</v>
      </c>
      <c r="B33" s="15" t="s">
        <v>63</v>
      </c>
      <c r="C33" s="15" t="s">
        <v>64</v>
      </c>
      <c r="D33" s="15" t="s">
        <v>65</v>
      </c>
      <c r="E33" s="16" t="s">
        <v>66</v>
      </c>
      <c r="F33" s="10"/>
    </row>
    <row r="34" spans="1:6" x14ac:dyDescent="0.25">
      <c r="A34" s="17">
        <v>1539978.65</v>
      </c>
      <c r="B34" s="18">
        <v>157762309.34999999</v>
      </c>
      <c r="C34" s="19">
        <v>226048745.84999999</v>
      </c>
      <c r="D34" s="20">
        <f>A34/B34</f>
        <v>9.7613850630413578E-3</v>
      </c>
      <c r="E34" s="21">
        <f>A34/C34</f>
        <v>6.8125954170163332E-3</v>
      </c>
    </row>
    <row r="38" spans="1:6" x14ac:dyDescent="0.25">
      <c r="A38" s="8" t="s">
        <v>72</v>
      </c>
    </row>
    <row r="40" spans="1:6" x14ac:dyDescent="0.25">
      <c r="A40" s="8" t="s">
        <v>73</v>
      </c>
    </row>
  </sheetData>
  <mergeCells count="1">
    <mergeCell ref="F1:I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2025_Retribucións_tipo persoal</vt:lpstr>
      <vt:lpstr>2025_Ret. goberno_xeren_cargos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2026-07-16T08:28:09Z</dcterms:created>
  <dcterms:modified xsi:type="dcterms:W3CDTF">2026-07-16T08:55:03Z</dcterms:modified>
</cp:coreProperties>
</file>