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3-2024\2023_2024_Enquisas Satisfacción\"/>
    </mc:Choice>
  </mc:AlternateContent>
  <xr:revisionPtr revIDLastSave="0" documentId="13_ncr:1_{2C949B3D-B552-459E-81CE-F045CAA928F5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Portada" sheetId="1" r:id="rId1"/>
    <sheet name="Datos de Entrada" sheetId="50" r:id="rId2"/>
    <sheet name="Resumo" sheetId="4" r:id="rId3"/>
    <sheet name="Datos" sheetId="49" r:id="rId4"/>
  </sheets>
  <definedNames>
    <definedName name="_xlnm._FilterDatabase" localSheetId="3" hidden="1">Datos!$I$4:$I$225</definedName>
    <definedName name="_xlnm._FilterDatabase" localSheetId="2" hidden="1">Resumo!$B$1:$B$94</definedName>
    <definedName name="_xlnm.Print_Area" localSheetId="3">Datos!$A$1:$CS$278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7" i="49" l="1"/>
  <c r="BQ7" i="49"/>
  <c r="BR7" i="49"/>
  <c r="BS7" i="49"/>
  <c r="BT7" i="49"/>
  <c r="BU7" i="49"/>
  <c r="BV7" i="49"/>
  <c r="BW7" i="49"/>
  <c r="BX7" i="49"/>
  <c r="BY7" i="49"/>
  <c r="BZ7" i="49"/>
  <c r="CA7" i="49"/>
  <c r="CB7" i="49"/>
  <c r="CO7" i="49" s="1"/>
  <c r="CC7" i="49"/>
  <c r="CQ7" i="49" s="1"/>
  <c r="CD7" i="49"/>
  <c r="BP8" i="49"/>
  <c r="BQ8" i="49"/>
  <c r="BR8" i="49"/>
  <c r="BS8" i="49"/>
  <c r="BT8" i="49"/>
  <c r="BU8" i="49"/>
  <c r="BV8" i="49"/>
  <c r="BW8" i="49"/>
  <c r="BX8" i="49"/>
  <c r="BY8" i="49"/>
  <c r="BZ8" i="49"/>
  <c r="CA8" i="49"/>
  <c r="CB8" i="49"/>
  <c r="CO8" i="49" s="1"/>
  <c r="CC8" i="49"/>
  <c r="CQ8" i="49" s="1"/>
  <c r="CD8" i="49"/>
  <c r="BP9" i="49"/>
  <c r="BQ9" i="49"/>
  <c r="BR9" i="49"/>
  <c r="BS9" i="49"/>
  <c r="BT9" i="49"/>
  <c r="BU9" i="49"/>
  <c r="BV9" i="49"/>
  <c r="BW9" i="49"/>
  <c r="BX9" i="49"/>
  <c r="BY9" i="49"/>
  <c r="BZ9" i="49"/>
  <c r="CA9" i="49"/>
  <c r="CB9" i="49"/>
  <c r="CO9" i="49" s="1"/>
  <c r="CC9" i="49"/>
  <c r="CQ9" i="49" s="1"/>
  <c r="CD9" i="49"/>
  <c r="BP10" i="49"/>
  <c r="BQ10" i="49"/>
  <c r="BR10" i="49"/>
  <c r="BS10" i="49"/>
  <c r="BT10" i="49"/>
  <c r="BU10" i="49"/>
  <c r="BV10" i="49"/>
  <c r="BW10" i="49"/>
  <c r="BX10" i="49"/>
  <c r="BY10" i="49"/>
  <c r="BZ10" i="49"/>
  <c r="CA10" i="49"/>
  <c r="CB10" i="49"/>
  <c r="CO10" i="49" s="1"/>
  <c r="CC10" i="49"/>
  <c r="CQ10" i="49" s="1"/>
  <c r="CD10" i="49"/>
  <c r="CD11" i="49"/>
  <c r="BP12" i="49"/>
  <c r="BQ12" i="49"/>
  <c r="BR12" i="49"/>
  <c r="BS12" i="49"/>
  <c r="BT12" i="49"/>
  <c r="BU12" i="49"/>
  <c r="BV12" i="49"/>
  <c r="BW12" i="49"/>
  <c r="BX12" i="49"/>
  <c r="BY12" i="49"/>
  <c r="BZ12" i="49"/>
  <c r="CA12" i="49"/>
  <c r="CB12" i="49"/>
  <c r="CO12" i="49" s="1"/>
  <c r="CC12" i="49"/>
  <c r="CQ12" i="49" s="1"/>
  <c r="CD12" i="49"/>
  <c r="BP13" i="49"/>
  <c r="BQ13" i="49"/>
  <c r="BR13" i="49"/>
  <c r="BS13" i="49"/>
  <c r="BT13" i="49"/>
  <c r="BU13" i="49"/>
  <c r="BV13" i="49"/>
  <c r="BW13" i="49"/>
  <c r="BX13" i="49"/>
  <c r="BY13" i="49"/>
  <c r="BZ13" i="49"/>
  <c r="CA13" i="49"/>
  <c r="CB13" i="49"/>
  <c r="CO13" i="49" s="1"/>
  <c r="CC13" i="49"/>
  <c r="CQ13" i="49" s="1"/>
  <c r="CD13" i="49"/>
  <c r="BP14" i="49"/>
  <c r="BQ14" i="49"/>
  <c r="BR14" i="49"/>
  <c r="BS14" i="49"/>
  <c r="BT14" i="49"/>
  <c r="BU14" i="49"/>
  <c r="BV14" i="49"/>
  <c r="BW14" i="49"/>
  <c r="BX14" i="49"/>
  <c r="BY14" i="49"/>
  <c r="BZ14" i="49"/>
  <c r="CA14" i="49"/>
  <c r="CB14" i="49"/>
  <c r="CO14" i="49" s="1"/>
  <c r="CC14" i="49"/>
  <c r="CQ14" i="49" s="1"/>
  <c r="CD14" i="49"/>
  <c r="BP15" i="49"/>
  <c r="BQ15" i="49"/>
  <c r="BR15" i="49"/>
  <c r="BS15" i="49"/>
  <c r="BT15" i="49"/>
  <c r="BU15" i="49"/>
  <c r="BV15" i="49"/>
  <c r="BW15" i="49"/>
  <c r="BX15" i="49"/>
  <c r="BY15" i="49"/>
  <c r="BZ15" i="49"/>
  <c r="CA15" i="49"/>
  <c r="CB15" i="49"/>
  <c r="CO15" i="49" s="1"/>
  <c r="CC15" i="49"/>
  <c r="CQ15" i="49" s="1"/>
  <c r="CD15" i="49"/>
  <c r="BP16" i="49"/>
  <c r="BQ16" i="49"/>
  <c r="BR16" i="49"/>
  <c r="BS16" i="49"/>
  <c r="BT16" i="49"/>
  <c r="BU16" i="49"/>
  <c r="BV16" i="49"/>
  <c r="BW16" i="49"/>
  <c r="BX16" i="49"/>
  <c r="BY16" i="49"/>
  <c r="BZ16" i="49"/>
  <c r="CA16" i="49"/>
  <c r="CB16" i="49"/>
  <c r="CO16" i="49" s="1"/>
  <c r="CC16" i="49"/>
  <c r="CQ16" i="49" s="1"/>
  <c r="CD16" i="49"/>
  <c r="BP17" i="49"/>
  <c r="BQ17" i="49"/>
  <c r="BR17" i="49"/>
  <c r="BS17" i="49"/>
  <c r="BT17" i="49"/>
  <c r="BU17" i="49"/>
  <c r="BV17" i="49"/>
  <c r="BW17" i="49"/>
  <c r="BX17" i="49"/>
  <c r="BY17" i="49"/>
  <c r="BZ17" i="49"/>
  <c r="CA17" i="49"/>
  <c r="CB17" i="49"/>
  <c r="CO17" i="49" s="1"/>
  <c r="CC17" i="49"/>
  <c r="CQ17" i="49" s="1"/>
  <c r="CD17" i="49"/>
  <c r="BP18" i="49"/>
  <c r="BQ18" i="49"/>
  <c r="BR18" i="49"/>
  <c r="BS18" i="49"/>
  <c r="BT18" i="49"/>
  <c r="BU18" i="49"/>
  <c r="BV18" i="49"/>
  <c r="BW18" i="49"/>
  <c r="BX18" i="49"/>
  <c r="BY18" i="49"/>
  <c r="BZ18" i="49"/>
  <c r="CA18" i="49"/>
  <c r="CB18" i="49"/>
  <c r="CO18" i="49" s="1"/>
  <c r="CC18" i="49"/>
  <c r="CQ18" i="49" s="1"/>
  <c r="CD18" i="49"/>
  <c r="BP19" i="49"/>
  <c r="BQ19" i="49"/>
  <c r="BR19" i="49"/>
  <c r="BS19" i="49"/>
  <c r="BT19" i="49"/>
  <c r="BU19" i="49"/>
  <c r="BV19" i="49"/>
  <c r="BW19" i="49"/>
  <c r="BX19" i="49"/>
  <c r="BY19" i="49"/>
  <c r="BZ19" i="49"/>
  <c r="CB19" i="49"/>
  <c r="CO19" i="49" s="1"/>
  <c r="CC19" i="49"/>
  <c r="CQ19" i="49" s="1"/>
  <c r="CD19" i="49"/>
  <c r="BP20" i="49"/>
  <c r="BQ20" i="49"/>
  <c r="BR20" i="49"/>
  <c r="BS20" i="49"/>
  <c r="BT20" i="49"/>
  <c r="BU20" i="49"/>
  <c r="BV20" i="49"/>
  <c r="BW20" i="49"/>
  <c r="BX20" i="49"/>
  <c r="BY20" i="49"/>
  <c r="BZ20" i="49"/>
  <c r="CA20" i="49"/>
  <c r="CB20" i="49"/>
  <c r="CO20" i="49" s="1"/>
  <c r="CC20" i="49"/>
  <c r="CQ20" i="49" s="1"/>
  <c r="CD20" i="49"/>
  <c r="CD21" i="49"/>
  <c r="BP22" i="49"/>
  <c r="CG22" i="49" s="1"/>
  <c r="BR22" i="49"/>
  <c r="BS22" i="49"/>
  <c r="BT22" i="49"/>
  <c r="BU22" i="49"/>
  <c r="BV22" i="49"/>
  <c r="BW22" i="49"/>
  <c r="BX22" i="49"/>
  <c r="BY22" i="49"/>
  <c r="CB22" i="49"/>
  <c r="CO22" i="49" s="1"/>
  <c r="CC22" i="49"/>
  <c r="CQ22" i="49" s="1"/>
  <c r="CD22" i="49"/>
  <c r="BP23" i="49"/>
  <c r="CG23" i="49" s="1"/>
  <c r="BR23" i="49"/>
  <c r="BS23" i="49"/>
  <c r="BU23" i="49"/>
  <c r="BV23" i="49"/>
  <c r="BW23" i="49"/>
  <c r="BX23" i="49"/>
  <c r="BY23" i="49"/>
  <c r="BZ23" i="49"/>
  <c r="CA23" i="49"/>
  <c r="CB23" i="49"/>
  <c r="CO23" i="49" s="1"/>
  <c r="CC23" i="49"/>
  <c r="CQ23" i="49" s="1"/>
  <c r="CD23" i="49"/>
  <c r="BP24" i="49"/>
  <c r="BQ24" i="49"/>
  <c r="BR24" i="49"/>
  <c r="BS24" i="49"/>
  <c r="BT24" i="49"/>
  <c r="BU24" i="49"/>
  <c r="BV24" i="49"/>
  <c r="BW24" i="49"/>
  <c r="BX24" i="49"/>
  <c r="BY24" i="49"/>
  <c r="BZ24" i="49"/>
  <c r="CA24" i="49"/>
  <c r="CB24" i="49"/>
  <c r="CO24" i="49" s="1"/>
  <c r="CC24" i="49"/>
  <c r="CQ24" i="49" s="1"/>
  <c r="CD24" i="49"/>
  <c r="CD25" i="49"/>
  <c r="BP26" i="49"/>
  <c r="BQ26" i="49"/>
  <c r="BR26" i="49"/>
  <c r="BS26" i="49"/>
  <c r="BT26" i="49"/>
  <c r="BU26" i="49"/>
  <c r="BV26" i="49"/>
  <c r="BW26" i="49"/>
  <c r="BX26" i="49"/>
  <c r="BY26" i="49"/>
  <c r="BZ26" i="49"/>
  <c r="CA26" i="49"/>
  <c r="CB26" i="49"/>
  <c r="CO26" i="49" s="1"/>
  <c r="CC26" i="49"/>
  <c r="CQ26" i="49" s="1"/>
  <c r="CD26" i="49"/>
  <c r="CD27" i="49"/>
  <c r="BP28" i="49"/>
  <c r="BQ28" i="49"/>
  <c r="BR28" i="49"/>
  <c r="BS28" i="49"/>
  <c r="BT28" i="49"/>
  <c r="BU28" i="49"/>
  <c r="BV28" i="49"/>
  <c r="BW28" i="49"/>
  <c r="BX28" i="49"/>
  <c r="BY28" i="49"/>
  <c r="BZ28" i="49"/>
  <c r="CA28" i="49"/>
  <c r="CB28" i="49"/>
  <c r="CO28" i="49" s="1"/>
  <c r="CC28" i="49"/>
  <c r="CQ28" i="49" s="1"/>
  <c r="CD28" i="49"/>
  <c r="BP29" i="49"/>
  <c r="BQ29" i="49"/>
  <c r="BR29" i="49"/>
  <c r="BS29" i="49"/>
  <c r="BT29" i="49"/>
  <c r="BU29" i="49"/>
  <c r="BV29" i="49"/>
  <c r="BW29" i="49"/>
  <c r="BX29" i="49"/>
  <c r="BY29" i="49"/>
  <c r="BZ29" i="49"/>
  <c r="CA29" i="49"/>
  <c r="CB29" i="49"/>
  <c r="CO29" i="49" s="1"/>
  <c r="CC29" i="49"/>
  <c r="CQ29" i="49" s="1"/>
  <c r="CD29" i="49"/>
  <c r="BP30" i="49"/>
  <c r="BQ30" i="49"/>
  <c r="BR30" i="49"/>
  <c r="BS30" i="49"/>
  <c r="BT30" i="49"/>
  <c r="BU30" i="49"/>
  <c r="BV30" i="49"/>
  <c r="BW30" i="49"/>
  <c r="BX30" i="49"/>
  <c r="BY30" i="49"/>
  <c r="BZ30" i="49"/>
  <c r="CA30" i="49"/>
  <c r="CB30" i="49"/>
  <c r="CO30" i="49" s="1"/>
  <c r="CC30" i="49"/>
  <c r="CQ30" i="49" s="1"/>
  <c r="CD30" i="49"/>
  <c r="BP31" i="49"/>
  <c r="BQ31" i="49"/>
  <c r="BR31" i="49"/>
  <c r="BS31" i="49"/>
  <c r="BT31" i="49"/>
  <c r="BU31" i="49"/>
  <c r="BV31" i="49"/>
  <c r="BW31" i="49"/>
  <c r="BX31" i="49"/>
  <c r="BY31" i="49"/>
  <c r="BZ31" i="49"/>
  <c r="CA31" i="49"/>
  <c r="CB31" i="49"/>
  <c r="CO31" i="49" s="1"/>
  <c r="CC31" i="49"/>
  <c r="CQ31" i="49" s="1"/>
  <c r="CD31" i="49"/>
  <c r="BP32" i="49"/>
  <c r="BQ32" i="49"/>
  <c r="BR32" i="49"/>
  <c r="BS32" i="49"/>
  <c r="BT32" i="49"/>
  <c r="BU32" i="49"/>
  <c r="BV32" i="49"/>
  <c r="BW32" i="49"/>
  <c r="BX32" i="49"/>
  <c r="BY32" i="49"/>
  <c r="BZ32" i="49"/>
  <c r="CA32" i="49"/>
  <c r="CB32" i="49"/>
  <c r="CO32" i="49" s="1"/>
  <c r="CC32" i="49"/>
  <c r="CQ32" i="49" s="1"/>
  <c r="CD32" i="49"/>
  <c r="BP33" i="49"/>
  <c r="BQ33" i="49"/>
  <c r="BR33" i="49"/>
  <c r="BS33" i="49"/>
  <c r="BT33" i="49"/>
  <c r="BU33" i="49"/>
  <c r="BV33" i="49"/>
  <c r="BW33" i="49"/>
  <c r="BX33" i="49"/>
  <c r="BY33" i="49"/>
  <c r="BZ33" i="49"/>
  <c r="CA33" i="49"/>
  <c r="CB33" i="49"/>
  <c r="CO33" i="49" s="1"/>
  <c r="CC33" i="49"/>
  <c r="CQ33" i="49" s="1"/>
  <c r="CD33" i="49"/>
  <c r="CD34" i="49"/>
  <c r="CD35" i="49"/>
  <c r="BP36" i="49"/>
  <c r="BQ36" i="49"/>
  <c r="BR36" i="49"/>
  <c r="BS36" i="49"/>
  <c r="BT36" i="49"/>
  <c r="BU36" i="49"/>
  <c r="BV36" i="49"/>
  <c r="BW36" i="49"/>
  <c r="BX36" i="49"/>
  <c r="BY36" i="49"/>
  <c r="BZ36" i="49"/>
  <c r="CA36" i="49"/>
  <c r="CB36" i="49"/>
  <c r="CO36" i="49" s="1"/>
  <c r="CC36" i="49"/>
  <c r="CQ36" i="49" s="1"/>
  <c r="CD36" i="49"/>
  <c r="BP37" i="49"/>
  <c r="BQ37" i="49"/>
  <c r="BR37" i="49"/>
  <c r="BS37" i="49"/>
  <c r="BT37" i="49"/>
  <c r="BU37" i="49"/>
  <c r="BV37" i="49"/>
  <c r="BW37" i="49"/>
  <c r="BX37" i="49"/>
  <c r="BY37" i="49"/>
  <c r="BZ37" i="49"/>
  <c r="CA37" i="49"/>
  <c r="CB37" i="49"/>
  <c r="CO37" i="49" s="1"/>
  <c r="CC37" i="49"/>
  <c r="CQ37" i="49" s="1"/>
  <c r="CD37" i="49"/>
  <c r="BP38" i="49"/>
  <c r="BQ38" i="49"/>
  <c r="BR38" i="49"/>
  <c r="BS38" i="49"/>
  <c r="BT38" i="49"/>
  <c r="BU38" i="49"/>
  <c r="BV38" i="49"/>
  <c r="BW38" i="49"/>
  <c r="BX38" i="49"/>
  <c r="BY38" i="49"/>
  <c r="BZ38" i="49"/>
  <c r="CA38" i="49"/>
  <c r="CB38" i="49"/>
  <c r="CO38" i="49" s="1"/>
  <c r="CC38" i="49"/>
  <c r="CQ38" i="49" s="1"/>
  <c r="CD38" i="49"/>
  <c r="BP39" i="49"/>
  <c r="BQ39" i="49"/>
  <c r="BR39" i="49"/>
  <c r="BS39" i="49"/>
  <c r="BT39" i="49"/>
  <c r="BU39" i="49"/>
  <c r="BV39" i="49"/>
  <c r="BW39" i="49"/>
  <c r="BX39" i="49"/>
  <c r="BY39" i="49"/>
  <c r="BZ39" i="49"/>
  <c r="CA39" i="49"/>
  <c r="CB39" i="49"/>
  <c r="CO39" i="49" s="1"/>
  <c r="CD39" i="49"/>
  <c r="CD40" i="49"/>
  <c r="CD41" i="49"/>
  <c r="BP42" i="49"/>
  <c r="CG42" i="49" s="1"/>
  <c r="BR42" i="49"/>
  <c r="BS42" i="49"/>
  <c r="BT42" i="49"/>
  <c r="BV42" i="49"/>
  <c r="BW42" i="49"/>
  <c r="BY42" i="49"/>
  <c r="BZ42" i="49"/>
  <c r="CA42" i="49"/>
  <c r="CB42" i="49"/>
  <c r="CO42" i="49" s="1"/>
  <c r="CC42" i="49"/>
  <c r="CQ42" i="49" s="1"/>
  <c r="CD42" i="49"/>
  <c r="CD43" i="49"/>
  <c r="BP44" i="49"/>
  <c r="BQ44" i="49"/>
  <c r="BR44" i="49"/>
  <c r="BS44" i="49"/>
  <c r="BT44" i="49"/>
  <c r="BU44" i="49"/>
  <c r="BV44" i="49"/>
  <c r="BW44" i="49"/>
  <c r="BX44" i="49"/>
  <c r="BY44" i="49"/>
  <c r="BZ44" i="49"/>
  <c r="CA44" i="49"/>
  <c r="CB44" i="49"/>
  <c r="CO44" i="49" s="1"/>
  <c r="CC44" i="49"/>
  <c r="CQ44" i="49" s="1"/>
  <c r="CD44" i="49"/>
  <c r="BP45" i="49"/>
  <c r="BQ45" i="49"/>
  <c r="BR45" i="49"/>
  <c r="BS45" i="49"/>
  <c r="BT45" i="49"/>
  <c r="BU45" i="49"/>
  <c r="BV45" i="49"/>
  <c r="BW45" i="49"/>
  <c r="BX45" i="49"/>
  <c r="BY45" i="49"/>
  <c r="BZ45" i="49"/>
  <c r="CA45" i="49"/>
  <c r="CB45" i="49"/>
  <c r="CO45" i="49" s="1"/>
  <c r="CC45" i="49"/>
  <c r="CQ45" i="49" s="1"/>
  <c r="CD45" i="49"/>
  <c r="BP46" i="49"/>
  <c r="BQ46" i="49"/>
  <c r="BR46" i="49"/>
  <c r="BS46" i="49"/>
  <c r="BT46" i="49"/>
  <c r="BU46" i="49"/>
  <c r="BV46" i="49"/>
  <c r="BW46" i="49"/>
  <c r="BX46" i="49"/>
  <c r="BY46" i="49"/>
  <c r="BZ46" i="49"/>
  <c r="CA46" i="49"/>
  <c r="CB46" i="49"/>
  <c r="CO46" i="49" s="1"/>
  <c r="CC46" i="49"/>
  <c r="CQ46" i="49" s="1"/>
  <c r="CD46" i="49"/>
  <c r="BN7" i="49"/>
  <c r="AZ8" i="49"/>
  <c r="BA8" i="49"/>
  <c r="BB8" i="49"/>
  <c r="BC8" i="49"/>
  <c r="BD8" i="49"/>
  <c r="BE8" i="49"/>
  <c r="BF8" i="49"/>
  <c r="BG8" i="49"/>
  <c r="BH8" i="49"/>
  <c r="BI8" i="49"/>
  <c r="BJ8" i="49"/>
  <c r="BK8" i="49"/>
  <c r="BL8" i="49"/>
  <c r="CN8" i="49" s="1"/>
  <c r="BM8" i="49"/>
  <c r="CP8" i="49" s="1"/>
  <c r="BN8" i="49"/>
  <c r="AZ9" i="49"/>
  <c r="BA9" i="49"/>
  <c r="BB9" i="49"/>
  <c r="BC9" i="49"/>
  <c r="BD9" i="49"/>
  <c r="BE9" i="49"/>
  <c r="BF9" i="49"/>
  <c r="BG9" i="49"/>
  <c r="BH9" i="49"/>
  <c r="BI9" i="49"/>
  <c r="BJ9" i="49"/>
  <c r="BK9" i="49"/>
  <c r="BL9" i="49"/>
  <c r="CN9" i="49" s="1"/>
  <c r="BM9" i="49"/>
  <c r="CP9" i="49" s="1"/>
  <c r="BN9" i="49"/>
  <c r="AZ10" i="49"/>
  <c r="BA10" i="49"/>
  <c r="BB10" i="49"/>
  <c r="BC10" i="49"/>
  <c r="BD10" i="49"/>
  <c r="BE10" i="49"/>
  <c r="BF10" i="49"/>
  <c r="BG10" i="49"/>
  <c r="BH10" i="49"/>
  <c r="BI10" i="49"/>
  <c r="BJ10" i="49"/>
  <c r="BK10" i="49"/>
  <c r="BL10" i="49"/>
  <c r="CN10" i="49" s="1"/>
  <c r="BM10" i="49"/>
  <c r="CP10" i="49" s="1"/>
  <c r="BN10" i="49"/>
  <c r="AZ11" i="49"/>
  <c r="BA11" i="49"/>
  <c r="BB11" i="49"/>
  <c r="BC11" i="49"/>
  <c r="BD11" i="49"/>
  <c r="BE11" i="49"/>
  <c r="BF11" i="49"/>
  <c r="BG11" i="49"/>
  <c r="BH11" i="49"/>
  <c r="BI11" i="49"/>
  <c r="BJ11" i="49"/>
  <c r="BK11" i="49"/>
  <c r="BL11" i="49"/>
  <c r="CN11" i="49" s="1"/>
  <c r="BM11" i="49"/>
  <c r="CP11" i="49" s="1"/>
  <c r="BN11" i="49"/>
  <c r="BN12" i="49"/>
  <c r="AZ13" i="49"/>
  <c r="BA13" i="49"/>
  <c r="BB13" i="49"/>
  <c r="BC13" i="49"/>
  <c r="BD13" i="49"/>
  <c r="BE13" i="49"/>
  <c r="BF13" i="49"/>
  <c r="BG13" i="49"/>
  <c r="BH13" i="49"/>
  <c r="BI13" i="49"/>
  <c r="BJ13" i="49"/>
  <c r="BK13" i="49"/>
  <c r="BL13" i="49"/>
  <c r="CN13" i="49" s="1"/>
  <c r="BM13" i="49"/>
  <c r="CP13" i="49" s="1"/>
  <c r="BN13" i="49"/>
  <c r="AZ14" i="49"/>
  <c r="BA14" i="49"/>
  <c r="BB14" i="49"/>
  <c r="BC14" i="49"/>
  <c r="BD14" i="49"/>
  <c r="BE14" i="49"/>
  <c r="BF14" i="49"/>
  <c r="BG14" i="49"/>
  <c r="BH14" i="49"/>
  <c r="BI14" i="49"/>
  <c r="BJ14" i="49"/>
  <c r="BK14" i="49"/>
  <c r="BL14" i="49"/>
  <c r="CN14" i="49" s="1"/>
  <c r="BM14" i="49"/>
  <c r="CP14" i="49" s="1"/>
  <c r="BN14" i="49"/>
  <c r="AZ15" i="49"/>
  <c r="BA15" i="49"/>
  <c r="BB15" i="49"/>
  <c r="BC15" i="49"/>
  <c r="BD15" i="49"/>
  <c r="BE15" i="49"/>
  <c r="BF15" i="49"/>
  <c r="BG15" i="49"/>
  <c r="BH15" i="49"/>
  <c r="BI15" i="49"/>
  <c r="BJ15" i="49"/>
  <c r="BK15" i="49"/>
  <c r="BL15" i="49"/>
  <c r="CN15" i="49" s="1"/>
  <c r="BM15" i="49"/>
  <c r="CP15" i="49" s="1"/>
  <c r="BN15" i="49"/>
  <c r="AZ16" i="49"/>
  <c r="BA16" i="49"/>
  <c r="BB16" i="49"/>
  <c r="BC16" i="49"/>
  <c r="BD16" i="49"/>
  <c r="BE16" i="49"/>
  <c r="BF16" i="49"/>
  <c r="BG16" i="49"/>
  <c r="BH16" i="49"/>
  <c r="BI16" i="49"/>
  <c r="BJ16" i="49"/>
  <c r="BK16" i="49"/>
  <c r="BL16" i="49"/>
  <c r="CN16" i="49" s="1"/>
  <c r="BM16" i="49"/>
  <c r="CP16" i="49" s="1"/>
  <c r="BN16" i="49"/>
  <c r="AZ17" i="49"/>
  <c r="BA17" i="49"/>
  <c r="BB17" i="49"/>
  <c r="BC17" i="49"/>
  <c r="BD17" i="49"/>
  <c r="BE17" i="49"/>
  <c r="BF17" i="49"/>
  <c r="BG17" i="49"/>
  <c r="BH17" i="49"/>
  <c r="BI17" i="49"/>
  <c r="BJ17" i="49"/>
  <c r="BK17" i="49"/>
  <c r="BL17" i="49"/>
  <c r="CN17" i="49" s="1"/>
  <c r="BM17" i="49"/>
  <c r="CP17" i="49" s="1"/>
  <c r="BN17" i="49"/>
  <c r="AZ18" i="49"/>
  <c r="BA18" i="49"/>
  <c r="BB18" i="49"/>
  <c r="BC18" i="49"/>
  <c r="BD18" i="49"/>
  <c r="BE18" i="49"/>
  <c r="BF18" i="49"/>
  <c r="BG18" i="49"/>
  <c r="BH18" i="49"/>
  <c r="BI18" i="49"/>
  <c r="BJ18" i="49"/>
  <c r="BK18" i="49"/>
  <c r="BL18" i="49"/>
  <c r="CN18" i="49" s="1"/>
  <c r="BM18" i="49"/>
  <c r="CP18" i="49" s="1"/>
  <c r="BN18" i="49"/>
  <c r="AZ19" i="49"/>
  <c r="BA19" i="49"/>
  <c r="BB19" i="49"/>
  <c r="BC19" i="49"/>
  <c r="BD19" i="49"/>
  <c r="BE19" i="49"/>
  <c r="BF19" i="49"/>
  <c r="BG19" i="49"/>
  <c r="BH19" i="49"/>
  <c r="BI19" i="49"/>
  <c r="BJ19" i="49"/>
  <c r="BK19" i="49"/>
  <c r="BL19" i="49"/>
  <c r="CN19" i="49" s="1"/>
  <c r="BM19" i="49"/>
  <c r="CP19" i="49" s="1"/>
  <c r="BN19" i="49"/>
  <c r="AZ20" i="49"/>
  <c r="BA20" i="49"/>
  <c r="BB20" i="49"/>
  <c r="BC20" i="49"/>
  <c r="BD20" i="49"/>
  <c r="BE20" i="49"/>
  <c r="BF20" i="49"/>
  <c r="BG20" i="49"/>
  <c r="BH20" i="49"/>
  <c r="BI20" i="49"/>
  <c r="BJ20" i="49"/>
  <c r="BK20" i="49"/>
  <c r="BL20" i="49"/>
  <c r="CN20" i="49" s="1"/>
  <c r="BM20" i="49"/>
  <c r="CP20" i="49" s="1"/>
  <c r="BN20" i="49"/>
  <c r="AZ21" i="49"/>
  <c r="BA21" i="49"/>
  <c r="BB21" i="49"/>
  <c r="BC21" i="49"/>
  <c r="BD21" i="49"/>
  <c r="BE21" i="49"/>
  <c r="BF21" i="49"/>
  <c r="BG21" i="49"/>
  <c r="BH21" i="49"/>
  <c r="BI21" i="49"/>
  <c r="BJ21" i="49"/>
  <c r="BK21" i="49"/>
  <c r="BL21" i="49"/>
  <c r="CN21" i="49" s="1"/>
  <c r="BM21" i="49"/>
  <c r="CP21" i="49" s="1"/>
  <c r="BN21" i="49"/>
  <c r="AZ22" i="49"/>
  <c r="BA22" i="49"/>
  <c r="BB22" i="49"/>
  <c r="BC22" i="49"/>
  <c r="BD22" i="49"/>
  <c r="BE22" i="49"/>
  <c r="BF22" i="49"/>
  <c r="BG22" i="49"/>
  <c r="BH22" i="49"/>
  <c r="BI22" i="49"/>
  <c r="BJ22" i="49"/>
  <c r="BK22" i="49"/>
  <c r="BL22" i="49"/>
  <c r="CN22" i="49" s="1"/>
  <c r="BM22" i="49"/>
  <c r="CP22" i="49" s="1"/>
  <c r="BN22" i="49"/>
  <c r="BN23" i="49"/>
  <c r="AZ24" i="49"/>
  <c r="BA24" i="49"/>
  <c r="BB24" i="49"/>
  <c r="BC24" i="49"/>
  <c r="BD24" i="49"/>
  <c r="BE24" i="49"/>
  <c r="BF24" i="49"/>
  <c r="BG24" i="49"/>
  <c r="BH24" i="49"/>
  <c r="BI24" i="49"/>
  <c r="BJ24" i="49"/>
  <c r="BK24" i="49"/>
  <c r="BL24" i="49"/>
  <c r="CN24" i="49" s="1"/>
  <c r="BM24" i="49"/>
  <c r="CP24" i="49" s="1"/>
  <c r="BN24" i="49"/>
  <c r="BN25" i="49"/>
  <c r="AZ26" i="49"/>
  <c r="BA26" i="49"/>
  <c r="BB26" i="49"/>
  <c r="BC26" i="49"/>
  <c r="BD26" i="49"/>
  <c r="BE26" i="49"/>
  <c r="BF26" i="49"/>
  <c r="BG26" i="49"/>
  <c r="BH26" i="49"/>
  <c r="BI26" i="49"/>
  <c r="BJ26" i="49"/>
  <c r="BK26" i="49"/>
  <c r="BL26" i="49"/>
  <c r="CN26" i="49" s="1"/>
  <c r="BM26" i="49"/>
  <c r="CP26" i="49" s="1"/>
  <c r="BN26" i="49"/>
  <c r="AZ27" i="49"/>
  <c r="BA27" i="49"/>
  <c r="BB27" i="49"/>
  <c r="BC27" i="49"/>
  <c r="BD27" i="49"/>
  <c r="BE27" i="49"/>
  <c r="BF27" i="49"/>
  <c r="BG27" i="49"/>
  <c r="BH27" i="49"/>
  <c r="BI27" i="49"/>
  <c r="BJ27" i="49"/>
  <c r="BK27" i="49"/>
  <c r="BL27" i="49"/>
  <c r="CN27" i="49" s="1"/>
  <c r="BM27" i="49"/>
  <c r="CP27" i="49" s="1"/>
  <c r="BN27" i="49"/>
  <c r="AZ28" i="49"/>
  <c r="BA28" i="49"/>
  <c r="BB28" i="49"/>
  <c r="BC28" i="49"/>
  <c r="BD28" i="49"/>
  <c r="BE28" i="49"/>
  <c r="BF28" i="49"/>
  <c r="BG28" i="49"/>
  <c r="BH28" i="49"/>
  <c r="BI28" i="49"/>
  <c r="BJ28" i="49"/>
  <c r="BK28" i="49"/>
  <c r="BL28" i="49"/>
  <c r="CN28" i="49" s="1"/>
  <c r="BM28" i="49"/>
  <c r="CP28" i="49" s="1"/>
  <c r="BN28" i="49"/>
  <c r="BN29" i="49"/>
  <c r="AZ30" i="49"/>
  <c r="BA30" i="49"/>
  <c r="BB30" i="49"/>
  <c r="BC30" i="49"/>
  <c r="BD30" i="49"/>
  <c r="BE30" i="49"/>
  <c r="BF30" i="49"/>
  <c r="BG30" i="49"/>
  <c r="BH30" i="49"/>
  <c r="BI30" i="49"/>
  <c r="BJ30" i="49"/>
  <c r="BK30" i="49"/>
  <c r="BL30" i="49"/>
  <c r="CN30" i="49" s="1"/>
  <c r="BM30" i="49"/>
  <c r="CP30" i="49" s="1"/>
  <c r="BN30" i="49"/>
  <c r="BN31" i="49"/>
  <c r="AZ32" i="49"/>
  <c r="BA32" i="49"/>
  <c r="BB32" i="49"/>
  <c r="BC32" i="49"/>
  <c r="BD32" i="49"/>
  <c r="BE32" i="49"/>
  <c r="BF32" i="49"/>
  <c r="BG32" i="49"/>
  <c r="BH32" i="49"/>
  <c r="BI32" i="49"/>
  <c r="BJ32" i="49"/>
  <c r="BK32" i="49"/>
  <c r="BL32" i="49"/>
  <c r="CN32" i="49" s="1"/>
  <c r="BM32" i="49"/>
  <c r="CP32" i="49" s="1"/>
  <c r="BN32" i="49"/>
  <c r="BN33" i="49"/>
  <c r="BN34" i="49"/>
  <c r="AZ35" i="49"/>
  <c r="BA35" i="49"/>
  <c r="BB35" i="49"/>
  <c r="BC35" i="49"/>
  <c r="BD35" i="49"/>
  <c r="BE35" i="49"/>
  <c r="BF35" i="49"/>
  <c r="BG35" i="49"/>
  <c r="BH35" i="49"/>
  <c r="BI35" i="49"/>
  <c r="BJ35" i="49"/>
  <c r="BK35" i="49"/>
  <c r="BL35" i="49"/>
  <c r="CN35" i="49" s="1"/>
  <c r="BM35" i="49"/>
  <c r="CP35" i="49" s="1"/>
  <c r="BN35" i="49"/>
  <c r="AZ36" i="49"/>
  <c r="BA36" i="49"/>
  <c r="BB36" i="49"/>
  <c r="BC36" i="49"/>
  <c r="BD36" i="49"/>
  <c r="BE36" i="49"/>
  <c r="BF36" i="49"/>
  <c r="BG36" i="49"/>
  <c r="BH36" i="49"/>
  <c r="BI36" i="49"/>
  <c r="BJ36" i="49"/>
  <c r="BK36" i="49"/>
  <c r="BL36" i="49"/>
  <c r="CN36" i="49" s="1"/>
  <c r="BM36" i="49"/>
  <c r="CP36" i="49" s="1"/>
  <c r="BN36" i="49"/>
  <c r="AZ37" i="49"/>
  <c r="BA37" i="49"/>
  <c r="BB37" i="49"/>
  <c r="BC37" i="49"/>
  <c r="BD37" i="49"/>
  <c r="BE37" i="49"/>
  <c r="BF37" i="49"/>
  <c r="BG37" i="49"/>
  <c r="BH37" i="49"/>
  <c r="BI37" i="49"/>
  <c r="BJ37" i="49"/>
  <c r="BK37" i="49"/>
  <c r="BL37" i="49"/>
  <c r="CN37" i="49" s="1"/>
  <c r="BM37" i="49"/>
  <c r="CP37" i="49" s="1"/>
  <c r="BN37" i="49"/>
  <c r="AZ38" i="49"/>
  <c r="BA38" i="49"/>
  <c r="BB38" i="49"/>
  <c r="BC38" i="49"/>
  <c r="BD38" i="49"/>
  <c r="BE38" i="49"/>
  <c r="BF38" i="49"/>
  <c r="BG38" i="49"/>
  <c r="BH38" i="49"/>
  <c r="BI38" i="49"/>
  <c r="BJ38" i="49"/>
  <c r="BK38" i="49"/>
  <c r="BL38" i="49"/>
  <c r="CN38" i="49" s="1"/>
  <c r="BM38" i="49"/>
  <c r="CP38" i="49" s="1"/>
  <c r="BN38" i="49"/>
  <c r="AZ39" i="49"/>
  <c r="BA39" i="49"/>
  <c r="BB39" i="49"/>
  <c r="BC39" i="49"/>
  <c r="BD39" i="49"/>
  <c r="BE39" i="49"/>
  <c r="BF39" i="49"/>
  <c r="BG39" i="49"/>
  <c r="BH39" i="49"/>
  <c r="BI39" i="49"/>
  <c r="BJ39" i="49"/>
  <c r="BK39" i="49"/>
  <c r="BL39" i="49"/>
  <c r="CN39" i="49" s="1"/>
  <c r="BM39" i="49"/>
  <c r="CP39" i="49" s="1"/>
  <c r="BN39" i="49"/>
  <c r="BN40" i="49"/>
  <c r="BN41" i="49"/>
  <c r="AZ42" i="49"/>
  <c r="BA42" i="49"/>
  <c r="BB42" i="49"/>
  <c r="BC42" i="49"/>
  <c r="BE42" i="49"/>
  <c r="BF42" i="49"/>
  <c r="BG42" i="49"/>
  <c r="BI42" i="49"/>
  <c r="BK42" i="49"/>
  <c r="CL42" i="49" s="1"/>
  <c r="BL42" i="49"/>
  <c r="CN42" i="49" s="1"/>
  <c r="BM42" i="49"/>
  <c r="CP42" i="49" s="1"/>
  <c r="BN42" i="49"/>
  <c r="BN43" i="49"/>
  <c r="AZ44" i="49"/>
  <c r="BA44" i="49"/>
  <c r="BB44" i="49"/>
  <c r="BC44" i="49"/>
  <c r="BD44" i="49"/>
  <c r="BE44" i="49"/>
  <c r="BF44" i="49"/>
  <c r="BG44" i="49"/>
  <c r="BH44" i="49"/>
  <c r="BI44" i="49"/>
  <c r="BJ44" i="49"/>
  <c r="BK44" i="49"/>
  <c r="BL44" i="49"/>
  <c r="CN44" i="49" s="1"/>
  <c r="BM44" i="49"/>
  <c r="CP44" i="49" s="1"/>
  <c r="BN44" i="49"/>
  <c r="AZ45" i="49"/>
  <c r="BA45" i="49"/>
  <c r="BB45" i="49"/>
  <c r="BC45" i="49"/>
  <c r="BD45" i="49"/>
  <c r="BE45" i="49"/>
  <c r="BF45" i="49"/>
  <c r="BG45" i="49"/>
  <c r="BH45" i="49"/>
  <c r="BI45" i="49"/>
  <c r="BJ45" i="49"/>
  <c r="BK45" i="49"/>
  <c r="BL45" i="49"/>
  <c r="CN45" i="49" s="1"/>
  <c r="BM45" i="49"/>
  <c r="CP45" i="49" s="1"/>
  <c r="BN45" i="49"/>
  <c r="BN46" i="49"/>
  <c r="CD6" i="49"/>
  <c r="CC6" i="49"/>
  <c r="CB6" i="49"/>
  <c r="CA6" i="49"/>
  <c r="BZ6" i="49"/>
  <c r="BY6" i="49"/>
  <c r="BX6" i="49"/>
  <c r="BW6" i="49"/>
  <c r="BV6" i="49"/>
  <c r="BU6" i="49"/>
  <c r="BT6" i="49"/>
  <c r="BS6" i="49"/>
  <c r="BR6" i="49"/>
  <c r="BQ6" i="49"/>
  <c r="BP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BA6" i="49"/>
  <c r="AZ6" i="49"/>
  <c r="CD5" i="49"/>
  <c r="CC5" i="49"/>
  <c r="CB5" i="49"/>
  <c r="CA5" i="49"/>
  <c r="BZ5" i="49"/>
  <c r="BY5" i="49"/>
  <c r="BX5" i="49"/>
  <c r="BW5" i="49"/>
  <c r="BV5" i="49"/>
  <c r="BU5" i="49"/>
  <c r="BT5" i="49"/>
  <c r="BS5" i="49"/>
  <c r="BR5" i="49"/>
  <c r="BQ5" i="49"/>
  <c r="BP5" i="49"/>
  <c r="BN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AW46" i="49"/>
  <c r="N56" i="4" s="1"/>
  <c r="AW45" i="49"/>
  <c r="N55" i="4" s="1"/>
  <c r="O55" i="4" s="1"/>
  <c r="AW44" i="49"/>
  <c r="N54" i="4" s="1"/>
  <c r="O54" i="4" s="1"/>
  <c r="AW43" i="49"/>
  <c r="N53" i="4" s="1"/>
  <c r="O53" i="4" s="1"/>
  <c r="AW42" i="49"/>
  <c r="N52" i="4" s="1"/>
  <c r="O52" i="4" s="1"/>
  <c r="AW41" i="49"/>
  <c r="N51" i="4" s="1"/>
  <c r="AW40" i="49"/>
  <c r="N50" i="4" s="1"/>
  <c r="O50" i="4" s="1"/>
  <c r="AW39" i="49"/>
  <c r="N49" i="4" s="1"/>
  <c r="O49" i="4" s="1"/>
  <c r="AW38" i="49"/>
  <c r="N48" i="4" s="1"/>
  <c r="O48" i="4" s="1"/>
  <c r="AW37" i="49"/>
  <c r="N47" i="4" s="1"/>
  <c r="O47" i="4" s="1"/>
  <c r="AW36" i="49"/>
  <c r="N46" i="4" s="1"/>
  <c r="O46" i="4" s="1"/>
  <c r="AW35" i="49"/>
  <c r="N45" i="4" s="1"/>
  <c r="O45" i="4" s="1"/>
  <c r="AW34" i="49"/>
  <c r="N44" i="4" s="1"/>
  <c r="AW33" i="49"/>
  <c r="N43" i="4" s="1"/>
  <c r="O43" i="4" s="1"/>
  <c r="AW32" i="49"/>
  <c r="N42" i="4" s="1"/>
  <c r="O42" i="4" s="1"/>
  <c r="AW31" i="49"/>
  <c r="N41" i="4" s="1"/>
  <c r="O41" i="4" s="1"/>
  <c r="AW30" i="49"/>
  <c r="N40" i="4" s="1"/>
  <c r="O40" i="4" s="1"/>
  <c r="AW29" i="49"/>
  <c r="N39" i="4" s="1"/>
  <c r="O39" i="4" s="1"/>
  <c r="AW28" i="49"/>
  <c r="N38" i="4" s="1"/>
  <c r="O38" i="4" s="1"/>
  <c r="AW27" i="49"/>
  <c r="N37" i="4" s="1"/>
  <c r="O37" i="4" s="1"/>
  <c r="AW26" i="49"/>
  <c r="N36" i="4" s="1"/>
  <c r="O36" i="4" s="1"/>
  <c r="AW25" i="49"/>
  <c r="N35" i="4" s="1"/>
  <c r="O35" i="4" s="1"/>
  <c r="AW24" i="49"/>
  <c r="N34" i="4" s="1"/>
  <c r="O34" i="4" s="1"/>
  <c r="AW23" i="49"/>
  <c r="N33" i="4" s="1"/>
  <c r="O33" i="4" s="1"/>
  <c r="AW22" i="49"/>
  <c r="N32" i="4" s="1"/>
  <c r="O32" i="4" s="1"/>
  <c r="AW21" i="49"/>
  <c r="N31" i="4" s="1"/>
  <c r="O31" i="4" s="1"/>
  <c r="AW20" i="49"/>
  <c r="N30" i="4" s="1"/>
  <c r="O30" i="4" s="1"/>
  <c r="AW19" i="49"/>
  <c r="N29" i="4" s="1"/>
  <c r="O29" i="4" s="1"/>
  <c r="AW18" i="49"/>
  <c r="N28" i="4" s="1"/>
  <c r="O28" i="4" s="1"/>
  <c r="AW17" i="49"/>
  <c r="N27" i="4" s="1"/>
  <c r="O27" i="4" s="1"/>
  <c r="AW16" i="49"/>
  <c r="N26" i="4" s="1"/>
  <c r="O26" i="4" s="1"/>
  <c r="AW15" i="49"/>
  <c r="N25" i="4" s="1"/>
  <c r="O25" i="4" s="1"/>
  <c r="AW14" i="49"/>
  <c r="N24" i="4" s="1"/>
  <c r="O24" i="4" s="1"/>
  <c r="AW13" i="49"/>
  <c r="N23" i="4" s="1"/>
  <c r="O23" i="4" s="1"/>
  <c r="AW12" i="49"/>
  <c r="N22" i="4" s="1"/>
  <c r="O22" i="4" s="1"/>
  <c r="AW11" i="49"/>
  <c r="N21" i="4" s="1"/>
  <c r="O21" i="4" s="1"/>
  <c r="AW10" i="49"/>
  <c r="N20" i="4" s="1"/>
  <c r="O20" i="4" s="1"/>
  <c r="AW9" i="49"/>
  <c r="N19" i="4" s="1"/>
  <c r="O19" i="4" s="1"/>
  <c r="AW8" i="49"/>
  <c r="N18" i="4" s="1"/>
  <c r="O18" i="4" s="1"/>
  <c r="AW7" i="49"/>
  <c r="N17" i="4" s="1"/>
  <c r="O17" i="4" s="1"/>
  <c r="AW6" i="49"/>
  <c r="AB35" i="49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AT35" i="49" s="1"/>
  <c r="AO35" i="49"/>
  <c r="AU35" i="49" s="1"/>
  <c r="AB36" i="49"/>
  <c r="AC36" i="49"/>
  <c r="AD36" i="49"/>
  <c r="AE36" i="49"/>
  <c r="AF36" i="49"/>
  <c r="AG36" i="49"/>
  <c r="AH36" i="49"/>
  <c r="AI36" i="49"/>
  <c r="AJ36" i="49"/>
  <c r="AK36" i="49"/>
  <c r="AL36" i="49"/>
  <c r="AM36" i="49"/>
  <c r="AN36" i="49"/>
  <c r="AT36" i="49" s="1"/>
  <c r="AO36" i="49"/>
  <c r="AU36" i="49" s="1"/>
  <c r="AB37" i="49"/>
  <c r="AC37" i="49"/>
  <c r="AD37" i="49"/>
  <c r="AE37" i="49"/>
  <c r="AF37" i="49"/>
  <c r="AG37" i="49"/>
  <c r="AH37" i="49"/>
  <c r="AI37" i="49"/>
  <c r="AJ37" i="49"/>
  <c r="AK37" i="49"/>
  <c r="AL37" i="49"/>
  <c r="AM37" i="49"/>
  <c r="AN37" i="49"/>
  <c r="AT37" i="49" s="1"/>
  <c r="AO37" i="49"/>
  <c r="AU37" i="49" s="1"/>
  <c r="AB38" i="49"/>
  <c r="AC38" i="49"/>
  <c r="AD38" i="49"/>
  <c r="AE38" i="49"/>
  <c r="AF38" i="49"/>
  <c r="AG38" i="49"/>
  <c r="AH38" i="49"/>
  <c r="AI38" i="49"/>
  <c r="AJ38" i="49"/>
  <c r="AK38" i="49"/>
  <c r="AL38" i="49"/>
  <c r="AM38" i="49"/>
  <c r="AN38" i="49"/>
  <c r="AT38" i="49" s="1"/>
  <c r="AO38" i="49"/>
  <c r="AU38" i="49" s="1"/>
  <c r="AB39" i="49"/>
  <c r="AC39" i="49"/>
  <c r="AD39" i="49"/>
  <c r="AE39" i="49"/>
  <c r="AF39" i="49"/>
  <c r="AG39" i="49"/>
  <c r="AH39" i="49"/>
  <c r="AI39" i="49"/>
  <c r="AJ39" i="49"/>
  <c r="AK39" i="49"/>
  <c r="AL39" i="49"/>
  <c r="AM39" i="49"/>
  <c r="AN39" i="49"/>
  <c r="AT39" i="49" s="1"/>
  <c r="AO39" i="49"/>
  <c r="AU39" i="49" s="1"/>
  <c r="AB42" i="49"/>
  <c r="AC42" i="49"/>
  <c r="AD42" i="49"/>
  <c r="AE42" i="49"/>
  <c r="AF42" i="49"/>
  <c r="AG42" i="49"/>
  <c r="AH42" i="49"/>
  <c r="AI42" i="49"/>
  <c r="AK42" i="49"/>
  <c r="AL42" i="49"/>
  <c r="AM42" i="49"/>
  <c r="AN42" i="49"/>
  <c r="AT42" i="49" s="1"/>
  <c r="AO42" i="49"/>
  <c r="AU42" i="49" s="1"/>
  <c r="AB44" i="49"/>
  <c r="AE54" i="4" s="1"/>
  <c r="AC44" i="49"/>
  <c r="AF54" i="4" s="1"/>
  <c r="AD44" i="49"/>
  <c r="AG54" i="4" s="1"/>
  <c r="AE44" i="49"/>
  <c r="AH54" i="4" s="1"/>
  <c r="AF44" i="49"/>
  <c r="AI54" i="4" s="1"/>
  <c r="AG44" i="49"/>
  <c r="AJ54" i="4" s="1"/>
  <c r="AH44" i="49"/>
  <c r="AK54" i="4" s="1"/>
  <c r="AI44" i="49"/>
  <c r="AL54" i="4" s="1"/>
  <c r="AJ44" i="49"/>
  <c r="AM54" i="4" s="1"/>
  <c r="AK44" i="49"/>
  <c r="AN54" i="4" s="1"/>
  <c r="AL44" i="49"/>
  <c r="AO54" i="4" s="1"/>
  <c r="AM44" i="49"/>
  <c r="AP54" i="4" s="1"/>
  <c r="AN44" i="49"/>
  <c r="AO44" i="49"/>
  <c r="AB45" i="49"/>
  <c r="AC45" i="49"/>
  <c r="AD45" i="49"/>
  <c r="AE45" i="49"/>
  <c r="AF45" i="49"/>
  <c r="AG45" i="49"/>
  <c r="AH45" i="49"/>
  <c r="AI45" i="49"/>
  <c r="AJ45" i="49"/>
  <c r="AK45" i="49"/>
  <c r="AL45" i="49"/>
  <c r="AM45" i="49"/>
  <c r="AN45" i="49"/>
  <c r="AT45" i="49" s="1"/>
  <c r="AO45" i="49"/>
  <c r="AU45" i="49" s="1"/>
  <c r="AB46" i="49"/>
  <c r="AC46" i="49"/>
  <c r="AD46" i="49"/>
  <c r="AE46" i="49"/>
  <c r="AF46" i="49"/>
  <c r="AG46" i="49"/>
  <c r="AH46" i="49"/>
  <c r="AI46" i="49"/>
  <c r="AJ46" i="49"/>
  <c r="AK46" i="49"/>
  <c r="AL46" i="49"/>
  <c r="AM46" i="49"/>
  <c r="AN46" i="49"/>
  <c r="AT46" i="49" s="1"/>
  <c r="AO46" i="49"/>
  <c r="AU46" i="49" s="1"/>
  <c r="AB28" i="49"/>
  <c r="AE38" i="4" s="1"/>
  <c r="AC28" i="49"/>
  <c r="AF38" i="4" s="1"/>
  <c r="AD28" i="49"/>
  <c r="AG38" i="4" s="1"/>
  <c r="AE28" i="49"/>
  <c r="AH38" i="4" s="1"/>
  <c r="AF28" i="49"/>
  <c r="AI38" i="4" s="1"/>
  <c r="AG28" i="49"/>
  <c r="AJ38" i="4" s="1"/>
  <c r="AH28" i="49"/>
  <c r="AK38" i="4" s="1"/>
  <c r="AI28" i="49"/>
  <c r="AL38" i="4" s="1"/>
  <c r="AJ28" i="49"/>
  <c r="AM38" i="4" s="1"/>
  <c r="AK28" i="49"/>
  <c r="AN38" i="4" s="1"/>
  <c r="AL28" i="49"/>
  <c r="AO38" i="4" s="1"/>
  <c r="AM28" i="49"/>
  <c r="AP38" i="4" s="1"/>
  <c r="AN28" i="49"/>
  <c r="AO28" i="49"/>
  <c r="AB29" i="49"/>
  <c r="AE39" i="4" s="1"/>
  <c r="AC29" i="49"/>
  <c r="AF39" i="4" s="1"/>
  <c r="AD29" i="49"/>
  <c r="AG39" i="4" s="1"/>
  <c r="AE29" i="49"/>
  <c r="AH39" i="4" s="1"/>
  <c r="AF29" i="49"/>
  <c r="AI39" i="4" s="1"/>
  <c r="AG29" i="49"/>
  <c r="AJ39" i="4" s="1"/>
  <c r="AH29" i="49"/>
  <c r="AK39" i="4" s="1"/>
  <c r="AI29" i="49"/>
  <c r="AL39" i="4" s="1"/>
  <c r="AJ29" i="49"/>
  <c r="AM39" i="4" s="1"/>
  <c r="AK29" i="49"/>
  <c r="AN39" i="4" s="1"/>
  <c r="AL29" i="49"/>
  <c r="AO39" i="4" s="1"/>
  <c r="AM29" i="49"/>
  <c r="AP39" i="4" s="1"/>
  <c r="AN29" i="49"/>
  <c r="AO29" i="49"/>
  <c r="AB30" i="49"/>
  <c r="AC30" i="49"/>
  <c r="AD30" i="49"/>
  <c r="AE30" i="49"/>
  <c r="AF30" i="49"/>
  <c r="AG30" i="49"/>
  <c r="AH30" i="49"/>
  <c r="AI30" i="49"/>
  <c r="AJ30" i="49"/>
  <c r="AK30" i="49"/>
  <c r="AL30" i="49"/>
  <c r="AM30" i="49"/>
  <c r="AN30" i="49"/>
  <c r="AT30" i="49" s="1"/>
  <c r="AO30" i="49"/>
  <c r="AU30" i="49" s="1"/>
  <c r="AB31" i="49"/>
  <c r="AC31" i="49"/>
  <c r="AD31" i="49"/>
  <c r="AE31" i="49"/>
  <c r="AF31" i="49"/>
  <c r="AG31" i="49"/>
  <c r="AH31" i="49"/>
  <c r="AI31" i="49"/>
  <c r="AJ31" i="49"/>
  <c r="AK31" i="49"/>
  <c r="AL31" i="49"/>
  <c r="AM31" i="49"/>
  <c r="AN31" i="49"/>
  <c r="AT31" i="49" s="1"/>
  <c r="AO31" i="49"/>
  <c r="AU31" i="49" s="1"/>
  <c r="AB32" i="49"/>
  <c r="AC32" i="49"/>
  <c r="AD32" i="49"/>
  <c r="AE32" i="49"/>
  <c r="AF32" i="49"/>
  <c r="AG32" i="49"/>
  <c r="AH32" i="49"/>
  <c r="AI32" i="49"/>
  <c r="AJ32" i="49"/>
  <c r="AK32" i="49"/>
  <c r="AL32" i="49"/>
  <c r="AM32" i="49"/>
  <c r="AN32" i="49"/>
  <c r="AT32" i="49" s="1"/>
  <c r="AO32" i="49"/>
  <c r="AU32" i="49" s="1"/>
  <c r="AB33" i="49"/>
  <c r="AE43" i="4" s="1"/>
  <c r="AC33" i="49"/>
  <c r="AF43" i="4" s="1"/>
  <c r="AD33" i="49"/>
  <c r="AG43" i="4" s="1"/>
  <c r="AE33" i="49"/>
  <c r="AH43" i="4" s="1"/>
  <c r="AF33" i="49"/>
  <c r="AI43" i="4" s="1"/>
  <c r="AG33" i="49"/>
  <c r="AJ43" i="4" s="1"/>
  <c r="AH33" i="49"/>
  <c r="AK43" i="4" s="1"/>
  <c r="AI33" i="49"/>
  <c r="AL43" i="4" s="1"/>
  <c r="AJ33" i="49"/>
  <c r="AM43" i="4" s="1"/>
  <c r="AK33" i="49"/>
  <c r="AN43" i="4" s="1"/>
  <c r="AL33" i="49"/>
  <c r="AO43" i="4" s="1"/>
  <c r="AM33" i="49"/>
  <c r="AP43" i="4" s="1"/>
  <c r="AN33" i="49"/>
  <c r="AO33" i="49"/>
  <c r="AB27" i="49"/>
  <c r="AE37" i="4" s="1"/>
  <c r="AC27" i="49"/>
  <c r="AF37" i="4" s="1"/>
  <c r="AD27" i="49"/>
  <c r="AG37" i="4" s="1"/>
  <c r="AE27" i="49"/>
  <c r="AH37" i="4" s="1"/>
  <c r="AF27" i="49"/>
  <c r="AI37" i="4" s="1"/>
  <c r="AG27" i="49"/>
  <c r="AJ37" i="4" s="1"/>
  <c r="AH27" i="49"/>
  <c r="AK37" i="4" s="1"/>
  <c r="AI27" i="49"/>
  <c r="AL37" i="4" s="1"/>
  <c r="AJ27" i="49"/>
  <c r="AM37" i="4" s="1"/>
  <c r="AK27" i="49"/>
  <c r="AN37" i="4" s="1"/>
  <c r="AL27" i="49"/>
  <c r="AO37" i="4" s="1"/>
  <c r="AM27" i="49"/>
  <c r="AP37" i="4" s="1"/>
  <c r="AN27" i="49"/>
  <c r="AO27" i="49"/>
  <c r="AB26" i="49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T26" i="49" s="1"/>
  <c r="AO26" i="49"/>
  <c r="AU26" i="49" s="1"/>
  <c r="AU27" i="49" l="1"/>
  <c r="AD37" i="4" s="1"/>
  <c r="AR37" i="4"/>
  <c r="AU28" i="49"/>
  <c r="AD38" i="4" s="1"/>
  <c r="AR38" i="4"/>
  <c r="AT27" i="49"/>
  <c r="AC37" i="4" s="1"/>
  <c r="AQ37" i="4"/>
  <c r="AT28" i="49"/>
  <c r="AC38" i="4" s="1"/>
  <c r="AQ38" i="4"/>
  <c r="AU33" i="49"/>
  <c r="AD43" i="4" s="1"/>
  <c r="AR43" i="4"/>
  <c r="AU29" i="49"/>
  <c r="AD39" i="4" s="1"/>
  <c r="AR39" i="4"/>
  <c r="AU44" i="49"/>
  <c r="AD54" i="4" s="1"/>
  <c r="AR54" i="4"/>
  <c r="AT33" i="49"/>
  <c r="AC43" i="4" s="1"/>
  <c r="AQ43" i="4"/>
  <c r="AT29" i="49"/>
  <c r="AC39" i="4" s="1"/>
  <c r="AQ39" i="4"/>
  <c r="AT44" i="49"/>
  <c r="AC54" i="4" s="1"/>
  <c r="AQ54" i="4"/>
  <c r="CH42" i="49"/>
  <c r="CL38" i="49"/>
  <c r="CF36" i="49"/>
  <c r="CF28" i="49"/>
  <c r="CL26" i="49"/>
  <c r="CL24" i="49"/>
  <c r="CL22" i="49"/>
  <c r="CF20" i="49"/>
  <c r="CL18" i="49"/>
  <c r="CF16" i="49"/>
  <c r="CL14" i="49"/>
  <c r="CF10" i="49"/>
  <c r="CM46" i="49"/>
  <c r="CG44" i="49"/>
  <c r="CI42" i="49"/>
  <c r="CG38" i="49"/>
  <c r="CM36" i="49"/>
  <c r="CI36" i="49"/>
  <c r="CM31" i="49"/>
  <c r="CG20" i="49"/>
  <c r="CG7" i="49"/>
  <c r="CF44" i="49"/>
  <c r="CL27" i="49"/>
  <c r="CF11" i="49"/>
  <c r="CL9" i="49"/>
  <c r="CH9" i="49"/>
  <c r="CK42" i="49"/>
  <c r="CG19" i="49"/>
  <c r="AP26" i="49"/>
  <c r="AS45" i="49"/>
  <c r="AP42" i="49"/>
  <c r="AS39" i="49"/>
  <c r="AS37" i="49"/>
  <c r="AQ35" i="49"/>
  <c r="CF45" i="49"/>
  <c r="CH38" i="49"/>
  <c r="CF32" i="49"/>
  <c r="CH26" i="49"/>
  <c r="CH22" i="49"/>
  <c r="CH18" i="49"/>
  <c r="CH14" i="49"/>
  <c r="CH8" i="49"/>
  <c r="CI46" i="49"/>
  <c r="CI28" i="49"/>
  <c r="CM26" i="49"/>
  <c r="CI26" i="49"/>
  <c r="CG18" i="49"/>
  <c r="CM10" i="49"/>
  <c r="CI10" i="49"/>
  <c r="CG8" i="49"/>
  <c r="CK46" i="49"/>
  <c r="CK15" i="49"/>
  <c r="CK9" i="49"/>
  <c r="AS29" i="49"/>
  <c r="AB39" i="4" s="1"/>
  <c r="AP36" i="49"/>
  <c r="CL44" i="49"/>
  <c r="CF42" i="49"/>
  <c r="CJ39" i="49"/>
  <c r="CF38" i="49"/>
  <c r="CL36" i="49"/>
  <c r="CL30" i="49"/>
  <c r="CH30" i="49"/>
  <c r="CF24" i="49"/>
  <c r="CL10" i="49"/>
  <c r="CH10" i="49"/>
  <c r="CF8" i="49"/>
  <c r="CG46" i="49"/>
  <c r="CM44" i="49"/>
  <c r="CM42" i="49"/>
  <c r="CG39" i="49"/>
  <c r="CM37" i="49"/>
  <c r="CI37" i="49"/>
  <c r="CM33" i="49"/>
  <c r="CI33" i="49"/>
  <c r="CG31" i="49"/>
  <c r="CM29" i="49"/>
  <c r="CI29" i="49"/>
  <c r="CM17" i="49"/>
  <c r="CI17" i="49"/>
  <c r="CG15" i="49"/>
  <c r="CM13" i="49"/>
  <c r="CI13" i="49"/>
  <c r="CK12" i="49"/>
  <c r="CM7" i="49"/>
  <c r="CD47" i="49"/>
  <c r="CL45" i="49"/>
  <c r="CH45" i="49"/>
  <c r="CF39" i="49"/>
  <c r="CL37" i="49"/>
  <c r="CH37" i="49"/>
  <c r="CF35" i="49"/>
  <c r="CJ32" i="49"/>
  <c r="CJ30" i="49"/>
  <c r="CF27" i="49"/>
  <c r="CL21" i="49"/>
  <c r="CH21" i="49"/>
  <c r="CJ20" i="49"/>
  <c r="CF19" i="49"/>
  <c r="CL17" i="49"/>
  <c r="CH17" i="49"/>
  <c r="CF15" i="49"/>
  <c r="CL13" i="49"/>
  <c r="CH13" i="49"/>
  <c r="CM45" i="49"/>
  <c r="CI45" i="49"/>
  <c r="CM38" i="49"/>
  <c r="CK38" i="49"/>
  <c r="CI38" i="49"/>
  <c r="CG36" i="49"/>
  <c r="CG32" i="49"/>
  <c r="CM30" i="49"/>
  <c r="CI30" i="49"/>
  <c r="CG29" i="49"/>
  <c r="CG28" i="49"/>
  <c r="CG24" i="49"/>
  <c r="CI22" i="49"/>
  <c r="CM18" i="49"/>
  <c r="CI18" i="49"/>
  <c r="CG16" i="49"/>
  <c r="CM14" i="49"/>
  <c r="CI14" i="49"/>
  <c r="CG12" i="49"/>
  <c r="AP29" i="49"/>
  <c r="Y39" i="4" s="1"/>
  <c r="AQ42" i="49"/>
  <c r="AQ37" i="49"/>
  <c r="BN47" i="49"/>
  <c r="CJ45" i="49"/>
  <c r="CK45" i="49"/>
  <c r="CG45" i="49"/>
  <c r="CI44" i="49"/>
  <c r="CM9" i="49"/>
  <c r="CI9" i="49"/>
  <c r="AS33" i="49"/>
  <c r="AB43" i="4" s="1"/>
  <c r="AQ33" i="49"/>
  <c r="Z43" i="4" s="1"/>
  <c r="AS35" i="49"/>
  <c r="CJ21" i="49"/>
  <c r="CJ17" i="49"/>
  <c r="CJ13" i="49"/>
  <c r="CJ9" i="49"/>
  <c r="CK37" i="49"/>
  <c r="CK33" i="49"/>
  <c r="CK29" i="49"/>
  <c r="CK17" i="49"/>
  <c r="CK13" i="49"/>
  <c r="AQ46" i="49"/>
  <c r="AQ39" i="49"/>
  <c r="CJ37" i="49"/>
  <c r="AS27" i="49"/>
  <c r="AB37" i="4" s="1"/>
  <c r="AR27" i="49"/>
  <c r="AA37" i="4" s="1"/>
  <c r="AQ27" i="49"/>
  <c r="Z37" i="4" s="1"/>
  <c r="AS32" i="49"/>
  <c r="AP31" i="49"/>
  <c r="AP28" i="49"/>
  <c r="Y38" i="4" s="1"/>
  <c r="AQ38" i="49"/>
  <c r="AP38" i="49"/>
  <c r="AQ36" i="49"/>
  <c r="AP35" i="49"/>
  <c r="CJ42" i="49"/>
  <c r="CL39" i="49"/>
  <c r="CH39" i="49"/>
  <c r="CJ38" i="49"/>
  <c r="CF37" i="49"/>
  <c r="CL35" i="49"/>
  <c r="CH35" i="49"/>
  <c r="CH27" i="49"/>
  <c r="CJ26" i="49"/>
  <c r="CJ22" i="49"/>
  <c r="CF21" i="49"/>
  <c r="CL19" i="49"/>
  <c r="CH19" i="49"/>
  <c r="CJ18" i="49"/>
  <c r="CF17" i="49"/>
  <c r="CL15" i="49"/>
  <c r="CH15" i="49"/>
  <c r="CJ14" i="49"/>
  <c r="CF13" i="49"/>
  <c r="CL11" i="49"/>
  <c r="CH11" i="49"/>
  <c r="CJ10" i="49"/>
  <c r="CF9" i="49"/>
  <c r="CM39" i="49"/>
  <c r="CI39" i="49"/>
  <c r="CG37" i="49"/>
  <c r="CG33" i="49"/>
  <c r="CI31" i="49"/>
  <c r="CK30" i="49"/>
  <c r="CK26" i="49"/>
  <c r="CM23" i="49"/>
  <c r="CI23" i="49"/>
  <c r="CK22" i="49"/>
  <c r="CM19" i="49"/>
  <c r="CI19" i="49"/>
  <c r="CK18" i="49"/>
  <c r="CG17" i="49"/>
  <c r="CM15" i="49"/>
  <c r="CI15" i="49"/>
  <c r="CK14" i="49"/>
  <c r="CG13" i="49"/>
  <c r="CK10" i="49"/>
  <c r="CG9" i="49"/>
  <c r="CI7" i="49"/>
  <c r="AQ45" i="49"/>
  <c r="AP44" i="49"/>
  <c r="Y54" i="4" s="1"/>
  <c r="AS38" i="49"/>
  <c r="AP37" i="49"/>
  <c r="CH44" i="49"/>
  <c r="CH36" i="49"/>
  <c r="CJ35" i="49"/>
  <c r="CL32" i="49"/>
  <c r="CH32" i="49"/>
  <c r="CF30" i="49"/>
  <c r="CL28" i="49"/>
  <c r="CH28" i="49"/>
  <c r="CJ27" i="49"/>
  <c r="CF26" i="49"/>
  <c r="CH24" i="49"/>
  <c r="CF22" i="49"/>
  <c r="CL20" i="49"/>
  <c r="CH20" i="49"/>
  <c r="CJ19" i="49"/>
  <c r="CF18" i="49"/>
  <c r="CL16" i="49"/>
  <c r="CH16" i="49"/>
  <c r="CJ15" i="49"/>
  <c r="CF14" i="49"/>
  <c r="CJ11" i="49"/>
  <c r="CL8" i="49"/>
  <c r="CK39" i="49"/>
  <c r="CM32" i="49"/>
  <c r="CI32" i="49"/>
  <c r="CK31" i="49"/>
  <c r="CG30" i="49"/>
  <c r="CM28" i="49"/>
  <c r="CG26" i="49"/>
  <c r="CM24" i="49"/>
  <c r="CI24" i="49"/>
  <c r="CK23" i="49"/>
  <c r="CM20" i="49"/>
  <c r="CI20" i="49"/>
  <c r="CK19" i="49"/>
  <c r="CM16" i="49"/>
  <c r="CI16" i="49"/>
  <c r="CG14" i="49"/>
  <c r="CM12" i="49"/>
  <c r="CI12" i="49"/>
  <c r="CG10" i="49"/>
  <c r="CM8" i="49"/>
  <c r="CI8" i="49"/>
  <c r="CK7" i="49"/>
  <c r="CJ44" i="49"/>
  <c r="CJ36" i="49"/>
  <c r="CJ28" i="49"/>
  <c r="CJ24" i="49"/>
  <c r="CJ16" i="49"/>
  <c r="CJ8" i="49"/>
  <c r="CK44" i="49"/>
  <c r="CK36" i="49"/>
  <c r="CK32" i="49"/>
  <c r="CK28" i="49"/>
  <c r="CK24" i="49"/>
  <c r="CK20" i="49"/>
  <c r="CK16" i="49"/>
  <c r="CK8" i="49"/>
  <c r="AS44" i="49"/>
  <c r="AB54" i="4" s="1"/>
  <c r="AR37" i="49"/>
  <c r="AQ32" i="49"/>
  <c r="AR32" i="49"/>
  <c r="AP30" i="49"/>
  <c r="AR35" i="49"/>
  <c r="AP27" i="49"/>
  <c r="Y37" i="4" s="1"/>
  <c r="AQ29" i="49"/>
  <c r="Z39" i="4" s="1"/>
  <c r="AP45" i="49"/>
  <c r="AR38" i="49"/>
  <c r="AQ26" i="49"/>
  <c r="AP32" i="49"/>
  <c r="AS31" i="49"/>
  <c r="AQ31" i="49"/>
  <c r="AQ30" i="49"/>
  <c r="AQ28" i="49"/>
  <c r="Z38" i="4" s="1"/>
  <c r="AQ44" i="49"/>
  <c r="Z54" i="4" s="1"/>
  <c r="AS42" i="49"/>
  <c r="AR39" i="49"/>
  <c r="AP39" i="49"/>
  <c r="AS36" i="49"/>
  <c r="AR29" i="49"/>
  <c r="AA39" i="4" s="1"/>
  <c r="AR33" i="49"/>
  <c r="AA43" i="4" s="1"/>
  <c r="AP33" i="49"/>
  <c r="Y43" i="4" s="1"/>
  <c r="AS30" i="49"/>
  <c r="AR30" i="49"/>
  <c r="AR46" i="49"/>
  <c r="AP46" i="49"/>
  <c r="AR31" i="49"/>
  <c r="AR45" i="49"/>
  <c r="AR44" i="49"/>
  <c r="AA54" i="4" s="1"/>
  <c r="AR42" i="49"/>
  <c r="AR36" i="49"/>
  <c r="AS26" i="49"/>
  <c r="AR26" i="49"/>
  <c r="AS28" i="49"/>
  <c r="AB38" i="4" s="1"/>
  <c r="AR28" i="49"/>
  <c r="AA38" i="4" s="1"/>
  <c r="AS46" i="49"/>
  <c r="CR42" i="49" l="1"/>
  <c r="CR9" i="49"/>
  <c r="CS36" i="49"/>
  <c r="CS46" i="49"/>
  <c r="CS42" i="49"/>
  <c r="CS29" i="49"/>
  <c r="CS44" i="49"/>
  <c r="CR38" i="49"/>
  <c r="CS10" i="49"/>
  <c r="AV32" i="49"/>
  <c r="CR32" i="49"/>
  <c r="AV27" i="49"/>
  <c r="X37" i="4" s="1"/>
  <c r="CR30" i="49"/>
  <c r="AV45" i="49"/>
  <c r="X55" i="4" s="1"/>
  <c r="AV35" i="49"/>
  <c r="CR44" i="49"/>
  <c r="CS13" i="49"/>
  <c r="CS45" i="49"/>
  <c r="AV26" i="49"/>
  <c r="AV36" i="49"/>
  <c r="CR45" i="49"/>
  <c r="AV31" i="49"/>
  <c r="AV37" i="49"/>
  <c r="AV39" i="49"/>
  <c r="AV29" i="49"/>
  <c r="X39" i="4" s="1"/>
  <c r="AV30" i="49"/>
  <c r="CS9" i="49"/>
  <c r="AV42" i="49"/>
  <c r="CS14" i="49"/>
  <c r="CS20" i="49"/>
  <c r="CR26" i="49"/>
  <c r="CS37" i="49"/>
  <c r="CR10" i="49"/>
  <c r="AV38" i="49"/>
  <c r="CS18" i="49"/>
  <c r="CS38" i="49"/>
  <c r="CR11" i="49"/>
  <c r="CS32" i="49"/>
  <c r="CS17" i="49"/>
  <c r="CR37" i="49"/>
  <c r="CS12" i="49"/>
  <c r="CS26" i="49"/>
  <c r="CR27" i="49"/>
  <c r="CS8" i="49"/>
  <c r="CR8" i="49"/>
  <c r="CR14" i="49"/>
  <c r="CR18" i="49"/>
  <c r="CR22" i="49"/>
  <c r="CS23" i="49"/>
  <c r="CS16" i="49"/>
  <c r="CS28" i="49"/>
  <c r="CS24" i="49"/>
  <c r="CS30" i="49"/>
  <c r="CR15" i="49"/>
  <c r="CR19" i="49"/>
  <c r="CR24" i="49"/>
  <c r="CS15" i="49"/>
  <c r="CS33" i="49"/>
  <c r="CR13" i="49"/>
  <c r="CR17" i="49"/>
  <c r="CR21" i="49"/>
  <c r="CR35" i="49"/>
  <c r="CR39" i="49"/>
  <c r="AV28" i="49"/>
  <c r="CS39" i="49"/>
  <c r="CR28" i="49"/>
  <c r="CS7" i="49"/>
  <c r="CS31" i="49"/>
  <c r="CS19" i="49"/>
  <c r="CR16" i="49"/>
  <c r="CR20" i="49"/>
  <c r="CR36" i="49"/>
  <c r="AV44" i="49"/>
  <c r="X54" i="4" s="1"/>
  <c r="AV46" i="49"/>
  <c r="X56" i="4" s="1"/>
  <c r="AV33" i="49"/>
  <c r="X43" i="4" s="1"/>
  <c r="C243" i="49" l="1"/>
  <c r="C241" i="49"/>
  <c r="C242" i="49"/>
  <c r="C246" i="49"/>
  <c r="C250" i="49"/>
  <c r="C254" i="49"/>
  <c r="C258" i="49"/>
  <c r="C262" i="49"/>
  <c r="C265" i="49" l="1"/>
  <c r="C261" i="49"/>
  <c r="C257" i="49"/>
  <c r="C253" i="49"/>
  <c r="C249" i="49"/>
  <c r="C245" i="49"/>
  <c r="C264" i="49"/>
  <c r="C260" i="49"/>
  <c r="C256" i="49"/>
  <c r="C252" i="49"/>
  <c r="C248" i="49"/>
  <c r="C244" i="49"/>
  <c r="C240" i="49"/>
  <c r="C263" i="49"/>
  <c r="C259" i="49"/>
  <c r="C255" i="49"/>
  <c r="C251" i="49"/>
  <c r="C247" i="49"/>
  <c r="AB11" i="49" l="1"/>
  <c r="AE21" i="4" s="1"/>
  <c r="AC11" i="49"/>
  <c r="AF21" i="4" s="1"/>
  <c r="AD11" i="49"/>
  <c r="AG21" i="4" s="1"/>
  <c r="AE11" i="49"/>
  <c r="AH21" i="4" s="1"/>
  <c r="AF11" i="49"/>
  <c r="AI21" i="4" s="1"/>
  <c r="AG11" i="49"/>
  <c r="AJ21" i="4" s="1"/>
  <c r="AH11" i="49"/>
  <c r="AK21" i="4" s="1"/>
  <c r="AI11" i="49"/>
  <c r="AL21" i="4" s="1"/>
  <c r="AJ11" i="49"/>
  <c r="AM21" i="4" s="1"/>
  <c r="AK11" i="49"/>
  <c r="AN21" i="4" s="1"/>
  <c r="AL11" i="49"/>
  <c r="AO21" i="4" s="1"/>
  <c r="AM11" i="49"/>
  <c r="AP21" i="4" s="1"/>
  <c r="AN11" i="49"/>
  <c r="AO11" i="49"/>
  <c r="AU11" i="49" l="1"/>
  <c r="AD21" i="4" s="1"/>
  <c r="AR21" i="4"/>
  <c r="AT11" i="49"/>
  <c r="AC21" i="4" s="1"/>
  <c r="AQ21" i="4"/>
  <c r="AP11" i="49"/>
  <c r="Y21" i="4" s="1"/>
  <c r="AS11" i="49"/>
  <c r="AB21" i="4" s="1"/>
  <c r="AQ11" i="49"/>
  <c r="Z21" i="4" s="1"/>
  <c r="AR11" i="49"/>
  <c r="AA21" i="4" s="1"/>
  <c r="AB9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AT9" i="49" s="1"/>
  <c r="AO9" i="49"/>
  <c r="AU9" i="49" s="1"/>
  <c r="AB10" i="49"/>
  <c r="AC10" i="49"/>
  <c r="AD10" i="49"/>
  <c r="AE10" i="49"/>
  <c r="AF10" i="49"/>
  <c r="AG10" i="49"/>
  <c r="AH10" i="49"/>
  <c r="AI10" i="49"/>
  <c r="AJ10" i="49"/>
  <c r="AK10" i="49"/>
  <c r="AL10" i="49"/>
  <c r="AM10" i="49"/>
  <c r="AN10" i="49"/>
  <c r="AT10" i="49" s="1"/>
  <c r="AO10" i="49"/>
  <c r="AU10" i="49" s="1"/>
  <c r="AB12" i="49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T12" i="49" s="1"/>
  <c r="AO12" i="49"/>
  <c r="AU12" i="49" s="1"/>
  <c r="AB13" i="49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T13" i="49" s="1"/>
  <c r="AO13" i="49"/>
  <c r="AU13" i="49" s="1"/>
  <c r="AB14" i="49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T14" i="49" s="1"/>
  <c r="AO14" i="49"/>
  <c r="AU14" i="49" s="1"/>
  <c r="AB15" i="49"/>
  <c r="AC15" i="49"/>
  <c r="AD15" i="49"/>
  <c r="AE15" i="49"/>
  <c r="AF15" i="49"/>
  <c r="AG15" i="49"/>
  <c r="AH15" i="49"/>
  <c r="AI15" i="49"/>
  <c r="AJ15" i="49"/>
  <c r="AK15" i="49"/>
  <c r="AL15" i="49"/>
  <c r="AM15" i="49"/>
  <c r="AN15" i="49"/>
  <c r="AT15" i="49" s="1"/>
  <c r="AO15" i="49"/>
  <c r="AU15" i="49" s="1"/>
  <c r="AB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T16" i="49" s="1"/>
  <c r="AO16" i="49"/>
  <c r="AU16" i="49" s="1"/>
  <c r="AB17" i="49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T17" i="49" s="1"/>
  <c r="AO17" i="49"/>
  <c r="AU17" i="49" s="1"/>
  <c r="AB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T18" i="49" s="1"/>
  <c r="AO18" i="49"/>
  <c r="AU18" i="49" s="1"/>
  <c r="AB19" i="49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T19" i="49" s="1"/>
  <c r="AO19" i="49"/>
  <c r="AU19" i="49" s="1"/>
  <c r="AB20" i="49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T20" i="49" s="1"/>
  <c r="AO20" i="49"/>
  <c r="AU20" i="49" s="1"/>
  <c r="AB21" i="49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T21" i="49" s="1"/>
  <c r="AO21" i="49"/>
  <c r="AU21" i="49" s="1"/>
  <c r="AB22" i="49"/>
  <c r="AC22" i="49"/>
  <c r="AD22" i="49"/>
  <c r="AE22" i="49"/>
  <c r="AF22" i="49"/>
  <c r="AG22" i="49"/>
  <c r="AH22" i="49"/>
  <c r="AI22" i="49"/>
  <c r="AJ22" i="49"/>
  <c r="AK22" i="49"/>
  <c r="AL22" i="49"/>
  <c r="AM22" i="49"/>
  <c r="AN22" i="49"/>
  <c r="AT22" i="49" s="1"/>
  <c r="AO22" i="49"/>
  <c r="AU22" i="49" s="1"/>
  <c r="AB23" i="49"/>
  <c r="AD23" i="49"/>
  <c r="AE23" i="49"/>
  <c r="AG23" i="49"/>
  <c r="AH23" i="49"/>
  <c r="AI23" i="49"/>
  <c r="AJ23" i="49"/>
  <c r="AK23" i="49"/>
  <c r="AL23" i="49"/>
  <c r="AM23" i="49"/>
  <c r="AN23" i="49"/>
  <c r="AT23" i="49" s="1"/>
  <c r="AO23" i="49"/>
  <c r="AU23" i="49" s="1"/>
  <c r="AB24" i="49"/>
  <c r="AC24" i="49"/>
  <c r="AD24" i="49"/>
  <c r="AE24" i="49"/>
  <c r="AF24" i="49"/>
  <c r="AG24" i="49"/>
  <c r="AH24" i="49"/>
  <c r="AI24" i="49"/>
  <c r="AJ24" i="49"/>
  <c r="AK24" i="49"/>
  <c r="AL24" i="49"/>
  <c r="AM24" i="49"/>
  <c r="AN24" i="49"/>
  <c r="AT24" i="49" s="1"/>
  <c r="AO24" i="49"/>
  <c r="AU24" i="49" s="1"/>
  <c r="AE55" i="4"/>
  <c r="AF55" i="4"/>
  <c r="AG55" i="4"/>
  <c r="AH55" i="4"/>
  <c r="AI55" i="4"/>
  <c r="AJ55" i="4"/>
  <c r="AK55" i="4"/>
  <c r="AL55" i="4"/>
  <c r="AM55" i="4"/>
  <c r="AN55" i="4"/>
  <c r="AO55" i="4"/>
  <c r="AP55" i="4"/>
  <c r="AD8" i="49"/>
  <c r="AE8" i="49"/>
  <c r="AF8" i="49"/>
  <c r="AB8" i="49"/>
  <c r="AC8" i="49"/>
  <c r="AM7" i="49"/>
  <c r="AP17" i="4" s="1"/>
  <c r="AO6" i="49"/>
  <c r="AU6" i="49" s="1"/>
  <c r="AN6" i="49"/>
  <c r="AT6" i="49" s="1"/>
  <c r="AM6" i="49"/>
  <c r="AL6" i="49"/>
  <c r="AK6" i="49"/>
  <c r="AJ6" i="49"/>
  <c r="AI6" i="49"/>
  <c r="AH6" i="49"/>
  <c r="AG6" i="49"/>
  <c r="AF6" i="49"/>
  <c r="AE6" i="49"/>
  <c r="AD6" i="49"/>
  <c r="AC6" i="49"/>
  <c r="AB6" i="49"/>
  <c r="AD55" i="4" l="1"/>
  <c r="AR55" i="4"/>
  <c r="AC55" i="4"/>
  <c r="AQ55" i="4"/>
  <c r="AV11" i="49"/>
  <c r="X21" i="4" s="1"/>
  <c r="AS13" i="49"/>
  <c r="AQ9" i="49"/>
  <c r="AP9" i="49"/>
  <c r="AQ12" i="49"/>
  <c r="AP13" i="49"/>
  <c r="AS9" i="49"/>
  <c r="AQ21" i="49"/>
  <c r="AQ19" i="49"/>
  <c r="AQ22" i="49"/>
  <c r="AQ24" i="49"/>
  <c r="AS21" i="49"/>
  <c r="AS23" i="49"/>
  <c r="AQ23" i="49"/>
  <c r="AS19" i="49"/>
  <c r="AP12" i="49"/>
  <c r="AQ10" i="49"/>
  <c r="AR9" i="49"/>
  <c r="AS17" i="49"/>
  <c r="AS15" i="49"/>
  <c r="AQ15" i="49"/>
  <c r="AS18" i="49"/>
  <c r="AQ18" i="49"/>
  <c r="AQ16" i="49"/>
  <c r="AQ13" i="49"/>
  <c r="AP10" i="49"/>
  <c r="AP22" i="49"/>
  <c r="AP19" i="49"/>
  <c r="AS12" i="49"/>
  <c r="AR12" i="49"/>
  <c r="AQ20" i="49"/>
  <c r="AQ17" i="49"/>
  <c r="AQ14" i="49"/>
  <c r="AS10" i="49"/>
  <c r="AR19" i="49"/>
  <c r="AR13" i="49"/>
  <c r="AR10" i="49"/>
  <c r="AP6" i="49"/>
  <c r="AB55" i="4"/>
  <c r="Z55" i="4"/>
  <c r="AR24" i="49"/>
  <c r="AP24" i="49"/>
  <c r="AR21" i="49"/>
  <c r="AP21" i="49"/>
  <c r="AS20" i="49"/>
  <c r="AR16" i="49"/>
  <c r="AP16" i="49"/>
  <c r="AS14" i="49"/>
  <c r="AR22" i="49"/>
  <c r="AR6" i="49"/>
  <c r="AR23" i="49"/>
  <c r="AP23" i="49"/>
  <c r="AS22" i="49"/>
  <c r="AR18" i="49"/>
  <c r="AP18" i="49"/>
  <c r="AR15" i="49"/>
  <c r="AP15" i="49"/>
  <c r="AQ6" i="49"/>
  <c r="AS6" i="49"/>
  <c r="AA55" i="4"/>
  <c r="Y55" i="4"/>
  <c r="AS24" i="49"/>
  <c r="AR20" i="49"/>
  <c r="AP20" i="49"/>
  <c r="AR17" i="49"/>
  <c r="AP17" i="49"/>
  <c r="AS16" i="49"/>
  <c r="AR14" i="49"/>
  <c r="AP14" i="49"/>
  <c r="AV9" i="49" l="1"/>
  <c r="X19" i="4" s="1"/>
  <c r="X41" i="4"/>
  <c r="X49" i="4"/>
  <c r="X46" i="4"/>
  <c r="X52" i="4"/>
  <c r="AV13" i="49"/>
  <c r="X23" i="4" s="1"/>
  <c r="AV16" i="49"/>
  <c r="X26" i="4" s="1"/>
  <c r="AV21" i="49"/>
  <c r="X31" i="4" s="1"/>
  <c r="AV15" i="49"/>
  <c r="X25" i="4" s="1"/>
  <c r="X42" i="4"/>
  <c r="X47" i="4"/>
  <c r="AV22" i="49"/>
  <c r="X32" i="4" s="1"/>
  <c r="AV14" i="49"/>
  <c r="X24" i="4" s="1"/>
  <c r="AV17" i="49"/>
  <c r="X27" i="4" s="1"/>
  <c r="X38" i="4"/>
  <c r="X48" i="4"/>
  <c r="AV18" i="49"/>
  <c r="X28" i="4" s="1"/>
  <c r="AV23" i="49"/>
  <c r="X33" i="4" s="1"/>
  <c r="X36" i="4"/>
  <c r="AV24" i="49"/>
  <c r="X34" i="4" s="1"/>
  <c r="X45" i="4"/>
  <c r="AV19" i="49"/>
  <c r="X29" i="4" s="1"/>
  <c r="AV10" i="49"/>
  <c r="X20" i="4" s="1"/>
  <c r="AV12" i="49"/>
  <c r="X22" i="4" s="1"/>
  <c r="X40" i="4"/>
  <c r="AV20" i="49"/>
  <c r="X30" i="4" s="1"/>
  <c r="AV6" i="49"/>
  <c r="D241" i="49" l="1"/>
  <c r="D242" i="49"/>
  <c r="D243" i="49"/>
  <c r="D244" i="49"/>
  <c r="D245" i="49"/>
  <c r="D246" i="49"/>
  <c r="D247" i="49"/>
  <c r="D248" i="49"/>
  <c r="D249" i="49"/>
  <c r="D250" i="49"/>
  <c r="D251" i="49"/>
  <c r="D252" i="49"/>
  <c r="D253" i="49"/>
  <c r="D254" i="49"/>
  <c r="D255" i="49"/>
  <c r="D256" i="49"/>
  <c r="D257" i="49"/>
  <c r="D258" i="49"/>
  <c r="D259" i="49"/>
  <c r="D260" i="49"/>
  <c r="D261" i="49"/>
  <c r="D262" i="49"/>
  <c r="D263" i="49"/>
  <c r="D264" i="49"/>
  <c r="D265" i="49"/>
  <c r="D240" i="49" l="1"/>
  <c r="L243" i="49" l="1"/>
  <c r="Y242" i="49"/>
  <c r="X242" i="49"/>
  <c r="V242" i="49"/>
  <c r="Q242" i="49"/>
  <c r="N242" i="49"/>
  <c r="L242" i="49"/>
  <c r="Y241" i="49"/>
  <c r="X241" i="49"/>
  <c r="W241" i="49"/>
  <c r="V241" i="49"/>
  <c r="U241" i="49"/>
  <c r="T241" i="49"/>
  <c r="S241" i="49"/>
  <c r="R241" i="49"/>
  <c r="Q241" i="49"/>
  <c r="P241" i="49"/>
  <c r="O241" i="49"/>
  <c r="N241" i="49"/>
  <c r="M241" i="49"/>
  <c r="L241" i="49"/>
  <c r="CQ6" i="49" l="1"/>
  <c r="CO6" i="49"/>
  <c r="CP6" i="49"/>
  <c r="CN6" i="49"/>
  <c r="AW5" i="49"/>
  <c r="AW47" i="49" s="1"/>
  <c r="BA49" i="49" l="1"/>
  <c r="CF6" i="49"/>
  <c r="CH6" i="49"/>
  <c r="CL6" i="49"/>
  <c r="CI6" i="49"/>
  <c r="CM6" i="49"/>
  <c r="CJ6" i="49"/>
  <c r="CG6" i="49"/>
  <c r="CK6" i="49"/>
  <c r="AB7" i="49"/>
  <c r="AC7" i="49"/>
  <c r="AD7" i="49"/>
  <c r="AE7" i="49"/>
  <c r="AF7" i="49"/>
  <c r="AG7" i="49"/>
  <c r="AH7" i="49"/>
  <c r="AI7" i="49"/>
  <c r="AJ7" i="49"/>
  <c r="AK7" i="49"/>
  <c r="AL7" i="49"/>
  <c r="AN7" i="49"/>
  <c r="AO7" i="49"/>
  <c r="AG8" i="49"/>
  <c r="AH8" i="49"/>
  <c r="AI8" i="49"/>
  <c r="AJ8" i="49"/>
  <c r="AK8" i="49"/>
  <c r="AL8" i="49"/>
  <c r="AM8" i="49"/>
  <c r="AN8" i="49"/>
  <c r="AO8" i="49"/>
  <c r="AF41" i="4"/>
  <c r="AH41" i="4"/>
  <c r="AI41" i="4"/>
  <c r="AK41" i="4"/>
  <c r="AL41" i="4"/>
  <c r="AM41" i="4"/>
  <c r="AN41" i="4"/>
  <c r="AP41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AB5" i="49"/>
  <c r="AQ41" i="4" l="1"/>
  <c r="AC41" i="4"/>
  <c r="AE41" i="4"/>
  <c r="AO41" i="4"/>
  <c r="AB41" i="4"/>
  <c r="AG41" i="4"/>
  <c r="Z41" i="4"/>
  <c r="AR41" i="4"/>
  <c r="AD41" i="4"/>
  <c r="AJ41" i="4"/>
  <c r="AA41" i="4"/>
  <c r="CR6" i="49"/>
  <c r="CS6" i="49"/>
  <c r="E240" i="49"/>
  <c r="F240" i="49" s="1"/>
  <c r="AD56" i="4"/>
  <c r="AC56" i="4"/>
  <c r="AD52" i="4"/>
  <c r="AC52" i="4"/>
  <c r="AD49" i="4"/>
  <c r="AC49" i="4"/>
  <c r="AP49" i="4"/>
  <c r="AD48" i="4"/>
  <c r="AC48" i="4"/>
  <c r="AD47" i="4"/>
  <c r="AC47" i="4"/>
  <c r="AD46" i="4"/>
  <c r="AC46" i="4"/>
  <c r="AD45" i="4"/>
  <c r="AC45" i="4"/>
  <c r="AD42" i="4"/>
  <c r="AC42" i="4"/>
  <c r="AD40" i="4"/>
  <c r="AC40" i="4"/>
  <c r="AD36" i="4"/>
  <c r="AC36" i="4"/>
  <c r="AN36" i="4"/>
  <c r="AJ36" i="4"/>
  <c r="AF36" i="4"/>
  <c r="AD34" i="4"/>
  <c r="AC34" i="4"/>
  <c r="AN34" i="4"/>
  <c r="AJ34" i="4"/>
  <c r="AF34" i="4"/>
  <c r="AD33" i="4"/>
  <c r="AC33" i="4"/>
  <c r="AO33" i="4"/>
  <c r="AK33" i="4"/>
  <c r="AH33" i="4"/>
  <c r="AG33" i="4"/>
  <c r="AD32" i="4"/>
  <c r="AC32" i="4"/>
  <c r="AO32" i="4"/>
  <c r="AN32" i="4"/>
  <c r="AK32" i="4"/>
  <c r="AJ32" i="4"/>
  <c r="AG32" i="4"/>
  <c r="AF32" i="4"/>
  <c r="AD31" i="4"/>
  <c r="AC31" i="4"/>
  <c r="AD30" i="4"/>
  <c r="AC30" i="4"/>
  <c r="AN30" i="4"/>
  <c r="AJ30" i="4"/>
  <c r="AG30" i="4"/>
  <c r="AF30" i="4"/>
  <c r="AD29" i="4"/>
  <c r="AC29" i="4"/>
  <c r="AN29" i="4"/>
  <c r="AJ29" i="4"/>
  <c r="AG29" i="4"/>
  <c r="AF29" i="4"/>
  <c r="AD28" i="4"/>
  <c r="AC28" i="4"/>
  <c r="AM28" i="4"/>
  <c r="AI28" i="4"/>
  <c r="AE28" i="4"/>
  <c r="AD27" i="4"/>
  <c r="AC27" i="4"/>
  <c r="AP27" i="4"/>
  <c r="AN27" i="4"/>
  <c r="AM27" i="4"/>
  <c r="AK27" i="4"/>
  <c r="AJ27" i="4"/>
  <c r="AI27" i="4"/>
  <c r="AF27" i="4"/>
  <c r="AD26" i="4"/>
  <c r="AC26" i="4"/>
  <c r="AM26" i="4"/>
  <c r="AI26" i="4"/>
  <c r="AF26" i="4"/>
  <c r="AE26" i="4"/>
  <c r="AD25" i="4"/>
  <c r="AC25" i="4"/>
  <c r="AP25" i="4"/>
  <c r="AO25" i="4"/>
  <c r="AN25" i="4"/>
  <c r="AJ25" i="4"/>
  <c r="AG25" i="4"/>
  <c r="AF25" i="4"/>
  <c r="AD24" i="4"/>
  <c r="AC24" i="4"/>
  <c r="AO24" i="4"/>
  <c r="AN24" i="4"/>
  <c r="AM24" i="4"/>
  <c r="AK24" i="4"/>
  <c r="AI24" i="4"/>
  <c r="AG24" i="4"/>
  <c r="AF24" i="4"/>
  <c r="AD23" i="4"/>
  <c r="AC23" i="4"/>
  <c r="AP23" i="4"/>
  <c r="AO23" i="4"/>
  <c r="AN23" i="4"/>
  <c r="AL23" i="4"/>
  <c r="AK23" i="4"/>
  <c r="AJ23" i="4"/>
  <c r="AH23" i="4"/>
  <c r="AG23" i="4"/>
  <c r="AF23" i="4"/>
  <c r="AD22" i="4"/>
  <c r="AC22" i="4"/>
  <c r="AP22" i="4"/>
  <c r="AO22" i="4"/>
  <c r="AN22" i="4"/>
  <c r="AM22" i="4"/>
  <c r="AL22" i="4"/>
  <c r="AK22" i="4"/>
  <c r="AJ22" i="4"/>
  <c r="AH22" i="4"/>
  <c r="AG22" i="4"/>
  <c r="AF22" i="4"/>
  <c r="AE22" i="4"/>
  <c r="AD20" i="4"/>
  <c r="AC20" i="4"/>
  <c r="AP20" i="4"/>
  <c r="AO20" i="4"/>
  <c r="AM20" i="4"/>
  <c r="AL20" i="4"/>
  <c r="AK20" i="4"/>
  <c r="AI20" i="4"/>
  <c r="AH20" i="4"/>
  <c r="AG20" i="4"/>
  <c r="AF20" i="4"/>
  <c r="AE20" i="4"/>
  <c r="AD19" i="4"/>
  <c r="AC19" i="4"/>
  <c r="AP19" i="4"/>
  <c r="AO19" i="4"/>
  <c r="AN19" i="4"/>
  <c r="AM19" i="4"/>
  <c r="AL19" i="4"/>
  <c r="AK19" i="4"/>
  <c r="AI19" i="4"/>
  <c r="AH19" i="4"/>
  <c r="AG19" i="4"/>
  <c r="AF19" i="4"/>
  <c r="AE19" i="4"/>
  <c r="AU8" i="49"/>
  <c r="AD18" i="4" s="1"/>
  <c r="AP18" i="4"/>
  <c r="AO18" i="4"/>
  <c r="AN18" i="4"/>
  <c r="AM18" i="4"/>
  <c r="AL18" i="4"/>
  <c r="AK18" i="4"/>
  <c r="AJ18" i="4"/>
  <c r="AI18" i="4"/>
  <c r="AH18" i="4"/>
  <c r="AG18" i="4"/>
  <c r="AF18" i="4"/>
  <c r="AU7" i="49"/>
  <c r="AD17" i="4" s="1"/>
  <c r="AT7" i="49"/>
  <c r="AC17" i="4" s="1"/>
  <c r="AO17" i="4"/>
  <c r="AN17" i="4"/>
  <c r="AL17" i="4"/>
  <c r="AK17" i="4"/>
  <c r="AJ17" i="4"/>
  <c r="AI17" i="4"/>
  <c r="AH17" i="4"/>
  <c r="AG17" i="4"/>
  <c r="AF17" i="4"/>
  <c r="N16" i="4"/>
  <c r="O16" i="4" s="1"/>
  <c r="AQ16" i="4"/>
  <c r="AP16" i="4"/>
  <c r="AO16" i="4"/>
  <c r="AN16" i="4"/>
  <c r="AM16" i="4"/>
  <c r="AL16" i="4"/>
  <c r="AJ16" i="4"/>
  <c r="AI16" i="4"/>
  <c r="AH16" i="4"/>
  <c r="AF16" i="4"/>
  <c r="AE16" i="4"/>
  <c r="CQ5" i="49"/>
  <c r="CO5" i="49"/>
  <c r="CM5" i="49"/>
  <c r="CI5" i="49"/>
  <c r="CP5" i="49"/>
  <c r="CN5" i="49"/>
  <c r="CJ5" i="49"/>
  <c r="N15" i="4"/>
  <c r="AR15" i="4"/>
  <c r="AT5" i="49"/>
  <c r="AC15" i="4" s="1"/>
  <c r="AP15" i="4"/>
  <c r="AN15" i="4"/>
  <c r="AM15" i="4"/>
  <c r="AL15" i="4"/>
  <c r="AK15" i="4"/>
  <c r="AH15" i="4"/>
  <c r="AG15" i="4"/>
  <c r="AF15" i="4"/>
  <c r="AE15" i="4"/>
  <c r="I93" i="4"/>
  <c r="H93" i="4"/>
  <c r="G93" i="4"/>
  <c r="F93" i="4"/>
  <c r="E93" i="4"/>
  <c r="AR57" i="4"/>
  <c r="M92" i="4" s="1"/>
  <c r="AQ57" i="4"/>
  <c r="M90" i="4" s="1"/>
  <c r="AP57" i="4"/>
  <c r="M88" i="4" s="1"/>
  <c r="AO57" i="4"/>
  <c r="M87" i="4" s="1"/>
  <c r="AN57" i="4"/>
  <c r="M85" i="4" s="1"/>
  <c r="AM57" i="4"/>
  <c r="M84" i="4" s="1"/>
  <c r="AL57" i="4"/>
  <c r="M83" i="4" s="1"/>
  <c r="AK57" i="4"/>
  <c r="M82" i="4" s="1"/>
  <c r="AJ57" i="4"/>
  <c r="M81" i="4" s="1"/>
  <c r="AI57" i="4"/>
  <c r="M79" i="4" s="1"/>
  <c r="AH57" i="4"/>
  <c r="M78" i="4" s="1"/>
  <c r="AG57" i="4"/>
  <c r="M77" i="4" s="1"/>
  <c r="AF57" i="4"/>
  <c r="M75" i="4" s="1"/>
  <c r="AE57" i="4"/>
  <c r="M74" i="4" s="1"/>
  <c r="AD57" i="4"/>
  <c r="M93" i="4" s="1"/>
  <c r="AC57" i="4"/>
  <c r="M91" i="4" s="1"/>
  <c r="AB57" i="4"/>
  <c r="M89" i="4" s="1"/>
  <c r="AA57" i="4"/>
  <c r="M86" i="4" s="1"/>
  <c r="Z57" i="4"/>
  <c r="M80" i="4" s="1"/>
  <c r="Y57" i="4"/>
  <c r="M76" i="4" s="1"/>
  <c r="X57" i="4"/>
  <c r="M94" i="4" s="1"/>
  <c r="M57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O56" i="4"/>
  <c r="AR52" i="4"/>
  <c r="AQ52" i="4"/>
  <c r="AP52" i="4"/>
  <c r="AO52" i="4"/>
  <c r="AN52" i="4"/>
  <c r="AL52" i="4"/>
  <c r="AK52" i="4"/>
  <c r="AJ52" i="4"/>
  <c r="AI52" i="4"/>
  <c r="AH52" i="4"/>
  <c r="AG52" i="4"/>
  <c r="AF52" i="4"/>
  <c r="AE52" i="4"/>
  <c r="AR49" i="4"/>
  <c r="AQ49" i="4"/>
  <c r="AO49" i="4"/>
  <c r="AN49" i="4"/>
  <c r="AM49" i="4"/>
  <c r="AL49" i="4"/>
  <c r="AK49" i="4"/>
  <c r="AJ49" i="4"/>
  <c r="AI49" i="4"/>
  <c r="AH49" i="4"/>
  <c r="AG49" i="4"/>
  <c r="AF49" i="4"/>
  <c r="AE49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Q36" i="4"/>
  <c r="AP36" i="4"/>
  <c r="AO36" i="4"/>
  <c r="AM36" i="4"/>
  <c r="AL36" i="4"/>
  <c r="AK36" i="4"/>
  <c r="AI36" i="4"/>
  <c r="AH36" i="4"/>
  <c r="AG36" i="4"/>
  <c r="AE36" i="4"/>
  <c r="AQ34" i="4"/>
  <c r="AP34" i="4"/>
  <c r="AO34" i="4"/>
  <c r="AM34" i="4"/>
  <c r="AL34" i="4"/>
  <c r="AK34" i="4"/>
  <c r="AI34" i="4"/>
  <c r="AH34" i="4"/>
  <c r="AG34" i="4"/>
  <c r="AE34" i="4"/>
  <c r="AR33" i="4"/>
  <c r="AQ33" i="4"/>
  <c r="AP33" i="4"/>
  <c r="AN33" i="4"/>
  <c r="AM33" i="4"/>
  <c r="AL33" i="4"/>
  <c r="AJ33" i="4"/>
  <c r="AE33" i="4"/>
  <c r="AR32" i="4"/>
  <c r="AQ32" i="4"/>
  <c r="AP32" i="4"/>
  <c r="AM32" i="4"/>
  <c r="AL32" i="4"/>
  <c r="AI32" i="4"/>
  <c r="AH32" i="4"/>
  <c r="AE32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Q30" i="4"/>
  <c r="AP30" i="4"/>
  <c r="AO30" i="4"/>
  <c r="AM30" i="4"/>
  <c r="AL30" i="4"/>
  <c r="AK30" i="4"/>
  <c r="AI30" i="4"/>
  <c r="AH30" i="4"/>
  <c r="AE30" i="4"/>
  <c r="AQ29" i="4"/>
  <c r="AP29" i="4"/>
  <c r="AO29" i="4"/>
  <c r="AM29" i="4"/>
  <c r="AL29" i="4"/>
  <c r="AK29" i="4"/>
  <c r="AI29" i="4"/>
  <c r="AH29" i="4"/>
  <c r="AE29" i="4"/>
  <c r="AR28" i="4"/>
  <c r="AP28" i="4"/>
  <c r="AO28" i="4"/>
  <c r="AN28" i="4"/>
  <c r="AL28" i="4"/>
  <c r="AK28" i="4"/>
  <c r="AJ28" i="4"/>
  <c r="AH28" i="4"/>
  <c r="AG28" i="4"/>
  <c r="AF28" i="4"/>
  <c r="AO27" i="4"/>
  <c r="AL27" i="4"/>
  <c r="AH27" i="4"/>
  <c r="AG27" i="4"/>
  <c r="AP26" i="4"/>
  <c r="AO26" i="4"/>
  <c r="AN26" i="4"/>
  <c r="AL26" i="4"/>
  <c r="AK26" i="4"/>
  <c r="AJ26" i="4"/>
  <c r="AH26" i="4"/>
  <c r="AG26" i="4"/>
  <c r="AQ25" i="4"/>
  <c r="AM25" i="4"/>
  <c r="AL25" i="4"/>
  <c r="AK25" i="4"/>
  <c r="AI25" i="4"/>
  <c r="AH25" i="4"/>
  <c r="AE25" i="4"/>
  <c r="AP24" i="4"/>
  <c r="AL24" i="4"/>
  <c r="AJ24" i="4"/>
  <c r="AH24" i="4"/>
  <c r="AQ23" i="4"/>
  <c r="AM23" i="4"/>
  <c r="AI23" i="4"/>
  <c r="AE23" i="4"/>
  <c r="AI22" i="4"/>
  <c r="AN20" i="4"/>
  <c r="AJ20" i="4"/>
  <c r="AJ19" i="4"/>
  <c r="AI15" i="4"/>
  <c r="Y41" i="4" l="1"/>
  <c r="CF5" i="49"/>
  <c r="CL5" i="49"/>
  <c r="CG5" i="49"/>
  <c r="CK5" i="49"/>
  <c r="CH5" i="49"/>
  <c r="AR27" i="4"/>
  <c r="AR34" i="4"/>
  <c r="AR23" i="4"/>
  <c r="AQ28" i="4"/>
  <c r="AR24" i="4"/>
  <c r="Y28" i="4"/>
  <c r="AQ15" i="4"/>
  <c r="AR26" i="4"/>
  <c r="AB56" i="4"/>
  <c r="AS5" i="49"/>
  <c r="AB15" i="4" s="1"/>
  <c r="AP5" i="49"/>
  <c r="Y15" i="4" s="1"/>
  <c r="AU5" i="49"/>
  <c r="AD15" i="4" s="1"/>
  <c r="AQ24" i="4"/>
  <c r="AR29" i="4"/>
  <c r="AR36" i="4"/>
  <c r="AR22" i="4"/>
  <c r="AQ26" i="4"/>
  <c r="AR30" i="4"/>
  <c r="AR5" i="49"/>
  <c r="AA15" i="4" s="1"/>
  <c r="Y56" i="4"/>
  <c r="E241" i="49"/>
  <c r="F241" i="49" s="1"/>
  <c r="AQ5" i="49"/>
  <c r="Z15" i="4" s="1"/>
  <c r="AJ15" i="4"/>
  <c r="AO15" i="4"/>
  <c r="AB26" i="4"/>
  <c r="Y24" i="4"/>
  <c r="AR19" i="4"/>
  <c r="Z26" i="4"/>
  <c r="AA26" i="4"/>
  <c r="Y27" i="4"/>
  <c r="AP7" i="49"/>
  <c r="Y17" i="4" s="1"/>
  <c r="AQ20" i="4"/>
  <c r="AR25" i="4"/>
  <c r="AC16" i="4"/>
  <c r="AE27" i="4"/>
  <c r="AQ27" i="4"/>
  <c r="AB28" i="4"/>
  <c r="Y31" i="4"/>
  <c r="AB33" i="4"/>
  <c r="Y47" i="4"/>
  <c r="AR20" i="4"/>
  <c r="AE24" i="4"/>
  <c r="Y20" i="4"/>
  <c r="AB22" i="4"/>
  <c r="AB23" i="4"/>
  <c r="Y34" i="4"/>
  <c r="AB42" i="4"/>
  <c r="AB52" i="4"/>
  <c r="AA36" i="4"/>
  <c r="Z16" i="4"/>
  <c r="Y22" i="4"/>
  <c r="Y23" i="4"/>
  <c r="Y26" i="4"/>
  <c r="AB34" i="4"/>
  <c r="Z36" i="4"/>
  <c r="AB48" i="4"/>
  <c r="Y49" i="4"/>
  <c r="AA28" i="4"/>
  <c r="AQ19" i="4"/>
  <c r="Y16" i="4"/>
  <c r="Z24" i="4"/>
  <c r="AA16" i="4"/>
  <c r="AR18" i="4"/>
  <c r="BB49" i="49"/>
  <c r="BJ49" i="49"/>
  <c r="AB29" i="4"/>
  <c r="Z34" i="4"/>
  <c r="Y40" i="4"/>
  <c r="CP49" i="49"/>
  <c r="BF49" i="49"/>
  <c r="BW49" i="49"/>
  <c r="AQ8" i="49"/>
  <c r="Z18" i="4" s="1"/>
  <c r="AR17" i="4"/>
  <c r="AQ22" i="4"/>
  <c r="BC49" i="49"/>
  <c r="BG49" i="49"/>
  <c r="BK49" i="49"/>
  <c r="AS7" i="49"/>
  <c r="AB17" i="4" s="1"/>
  <c r="Y25" i="4"/>
  <c r="Z27" i="4"/>
  <c r="AA27" i="4"/>
  <c r="AB27" i="4"/>
  <c r="Y29" i="4"/>
  <c r="Z32" i="4"/>
  <c r="AB32" i="4"/>
  <c r="Y36" i="4"/>
  <c r="Z40" i="4"/>
  <c r="AB40" i="4"/>
  <c r="Y42" i="4"/>
  <c r="Y45" i="4"/>
  <c r="AA45" i="4"/>
  <c r="AB47" i="4"/>
  <c r="Z49" i="4"/>
  <c r="AB49" i="4"/>
  <c r="AK16" i="4"/>
  <c r="AR7" i="49"/>
  <c r="AA17" i="4" s="1"/>
  <c r="AE17" i="4"/>
  <c r="AM17" i="4"/>
  <c r="AQ17" i="4"/>
  <c r="BP49" i="49"/>
  <c r="BT49" i="49"/>
  <c r="BX49" i="49"/>
  <c r="CC49" i="49"/>
  <c r="AR8" i="49"/>
  <c r="AA18" i="4" s="1"/>
  <c r="AS8" i="49"/>
  <c r="AB18" i="4" s="1"/>
  <c r="BD49" i="49"/>
  <c r="BH49" i="49"/>
  <c r="AA19" i="4"/>
  <c r="Z20" i="4"/>
  <c r="AB19" i="4"/>
  <c r="Z22" i="4"/>
  <c r="AA23" i="4"/>
  <c r="AA25" i="4"/>
  <c r="AA33" i="4"/>
  <c r="AB36" i="4"/>
  <c r="AA42" i="4"/>
  <c r="Y46" i="4"/>
  <c r="AA46" i="4"/>
  <c r="Z47" i="4"/>
  <c r="Z48" i="4"/>
  <c r="Y52" i="4"/>
  <c r="AA56" i="4"/>
  <c r="Z23" i="4"/>
  <c r="Z25" i="4"/>
  <c r="AB25" i="4"/>
  <c r="Z28" i="4"/>
  <c r="Z30" i="4"/>
  <c r="AA30" i="4"/>
  <c r="AB30" i="4"/>
  <c r="Z31" i="4"/>
  <c r="AA31" i="4"/>
  <c r="AB31" i="4"/>
  <c r="AA32" i="4"/>
  <c r="Z33" i="4"/>
  <c r="AB45" i="4"/>
  <c r="Z46" i="4"/>
  <c r="AB46" i="4"/>
  <c r="AA52" i="4"/>
  <c r="Z56" i="4"/>
  <c r="AA24" i="4"/>
  <c r="AB24" i="4"/>
  <c r="Z29" i="4"/>
  <c r="AA29" i="4"/>
  <c r="Y30" i="4"/>
  <c r="AA40" i="4"/>
  <c r="Z42" i="4"/>
  <c r="Z45" i="4"/>
  <c r="AA47" i="4"/>
  <c r="Y48" i="4"/>
  <c r="AA48" i="4"/>
  <c r="AA49" i="4"/>
  <c r="Z52" i="4"/>
  <c r="AG16" i="4"/>
  <c r="AB16" i="4"/>
  <c r="AZ49" i="49"/>
  <c r="BL49" i="49"/>
  <c r="Z19" i="4"/>
  <c r="AD16" i="4"/>
  <c r="AR16" i="4"/>
  <c r="AQ7" i="49"/>
  <c r="Z17" i="4" s="1"/>
  <c r="AP8" i="49"/>
  <c r="AE18" i="4"/>
  <c r="AT8" i="49"/>
  <c r="AC18" i="4" s="1"/>
  <c r="AQ18" i="4"/>
  <c r="AA20" i="4"/>
  <c r="AB20" i="4"/>
  <c r="BS49" i="49"/>
  <c r="CA49" i="49"/>
  <c r="CQ49" i="49"/>
  <c r="AA22" i="4"/>
  <c r="AA34" i="4"/>
  <c r="BQ49" i="49"/>
  <c r="BU49" i="49"/>
  <c r="CO49" i="49"/>
  <c r="BY49" i="49"/>
  <c r="N57" i="4"/>
  <c r="O57" i="4" s="1"/>
  <c r="BE49" i="49"/>
  <c r="BI49" i="49"/>
  <c r="BM49" i="49"/>
  <c r="BR49" i="49"/>
  <c r="BV49" i="49"/>
  <c r="BZ49" i="49"/>
  <c r="CN49" i="49"/>
  <c r="CB49" i="49"/>
  <c r="O15" i="4"/>
  <c r="CS5" i="49" l="1"/>
  <c r="CR5" i="49"/>
  <c r="AV5" i="49"/>
  <c r="X15" i="4" s="1"/>
  <c r="E242" i="49"/>
  <c r="F242" i="49" s="1"/>
  <c r="CG49" i="49"/>
  <c r="CK49" i="49"/>
  <c r="CI49" i="49"/>
  <c r="CM49" i="49"/>
  <c r="Y32" i="4"/>
  <c r="Y33" i="4"/>
  <c r="CJ49" i="49"/>
  <c r="AV7" i="49"/>
  <c r="X17" i="4" s="1"/>
  <c r="Y19" i="4"/>
  <c r="AV8" i="49"/>
  <c r="X18" i="4" s="1"/>
  <c r="Y18" i="4"/>
  <c r="CF49" i="49"/>
  <c r="X16" i="4"/>
  <c r="CH49" i="49"/>
  <c r="CL49" i="49"/>
  <c r="E243" i="49" l="1"/>
  <c r="F243" i="49" s="1"/>
  <c r="CR50" i="49"/>
  <c r="CS50" i="49"/>
  <c r="E244" i="49" l="1"/>
  <c r="F244" i="49" s="1"/>
  <c r="E245" i="49" l="1"/>
  <c r="F245" i="49" s="1"/>
  <c r="E246" i="49" l="1"/>
  <c r="F246" i="49" s="1"/>
  <c r="E247" i="49" l="1"/>
  <c r="F247" i="49" s="1"/>
  <c r="E248" i="49" l="1"/>
  <c r="F248" i="49" s="1"/>
  <c r="E249" i="49" l="1"/>
  <c r="F249" i="49" s="1"/>
  <c r="E250" i="49" l="1"/>
  <c r="F250" i="49" s="1"/>
  <c r="E251" i="49" l="1"/>
  <c r="F251" i="49" s="1"/>
  <c r="E252" i="49" l="1"/>
  <c r="F252" i="49" s="1"/>
  <c r="E253" i="49" l="1"/>
  <c r="F253" i="49" s="1"/>
  <c r="E254" i="49" l="1"/>
  <c r="F254" i="49" s="1"/>
  <c r="E255" i="49" l="1"/>
  <c r="F255" i="49" s="1"/>
  <c r="E256" i="49" l="1"/>
  <c r="F256" i="49" s="1"/>
  <c r="E257" i="49" l="1"/>
  <c r="F257" i="49" s="1"/>
  <c r="E258" i="49" l="1"/>
  <c r="F258" i="49" s="1"/>
  <c r="E259" i="49" l="1"/>
  <c r="F259" i="49" s="1"/>
  <c r="E260" i="49" l="1"/>
  <c r="F260" i="49" s="1"/>
  <c r="E261" i="49" l="1"/>
  <c r="F261" i="49" s="1"/>
  <c r="E262" i="49" l="1"/>
  <c r="F262" i="49" s="1"/>
  <c r="E263" i="49" l="1"/>
  <c r="F263" i="49" s="1"/>
  <c r="E264" i="49" l="1"/>
  <c r="F264" i="49" s="1"/>
  <c r="E265" i="49" l="1"/>
  <c r="J255" i="49" l="1"/>
  <c r="J250" i="49"/>
  <c r="J254" i="49"/>
  <c r="J249" i="49"/>
  <c r="J253" i="49"/>
  <c r="H275" i="49"/>
  <c r="J251" i="49"/>
  <c r="H274" i="49"/>
  <c r="H250" i="49"/>
  <c r="H254" i="49"/>
  <c r="H258" i="49"/>
  <c r="H262" i="49"/>
  <c r="H266" i="49"/>
  <c r="H270" i="49"/>
  <c r="H252" i="49"/>
  <c r="H256" i="49"/>
  <c r="H260" i="49"/>
  <c r="H264" i="49"/>
  <c r="H268" i="49"/>
  <c r="H272" i="49"/>
  <c r="H257" i="49"/>
  <c r="H265" i="49"/>
  <c r="H251" i="49"/>
  <c r="H255" i="49"/>
  <c r="H259" i="49"/>
  <c r="H263" i="49"/>
  <c r="H267" i="49"/>
  <c r="H271" i="49"/>
  <c r="H249" i="49"/>
  <c r="H253" i="49"/>
  <c r="H261" i="49"/>
  <c r="H269" i="49"/>
  <c r="H273" i="49"/>
  <c r="F265" i="49"/>
  <c r="H245" i="49"/>
  <c r="H240" i="49"/>
  <c r="H244" i="49"/>
  <c r="H242" i="49"/>
  <c r="H241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  <author>José Miguel Dorribo Rivera</author>
  </authors>
  <commentList>
    <comment ref="AW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B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AW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Atención:o total de participantes tómase de aquí (pode haber persoas que entraton a responder e non o fixeron)</t>
        </r>
      </text>
    </comment>
  </commentList>
</comments>
</file>

<file path=xl/sharedStrings.xml><?xml version="1.0" encoding="utf-8"?>
<sst xmlns="http://schemas.openxmlformats.org/spreadsheetml/2006/main" count="2127" uniqueCount="474">
  <si>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</si>
  <si>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</si>
  <si>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</si>
  <si>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</si>
  <si>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</si>
  <si>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</si>
  <si>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</si>
  <si>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</si>
  <si>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</si>
  <si>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</si>
  <si>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</si>
  <si>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</si>
  <si>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</si>
  <si>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Nacionalidade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</si>
  <si>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</si>
  <si>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</si>
  <si>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</si>
  <si>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</si>
  <si>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</si>
  <si>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</si>
  <si>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</si>
  <si>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</si>
  <si>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</si>
  <si>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</si>
  <si>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</si>
  <si>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</si>
  <si>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</si>
  <si>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</si>
  <si>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</si>
  <si>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</si>
  <si>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</si>
  <si>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</si>
  <si>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</si>
  <si>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</si>
  <si>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</si>
  <si>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</si>
  <si>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</si>
  <si>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</si>
  <si>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</si>
  <si>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</si>
  <si>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</si>
  <si>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</si>
  <si>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</si>
  <si>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</si>
  <si>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</si>
  <si>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</si>
  <si>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</si>
  <si>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</si>
  <si>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</si>
  <si>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</si>
  <si>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A información pública na web sobre o programa (obxectivos, requisitos formativos, cadro docente, liñas de investigación) foi satisfactoria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</si>
  <si>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</si>
  <si>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</si>
  <si>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</si>
  <si>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</si>
  <si>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</si>
  <si>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</si>
  <si>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</si>
  <si>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</si>
  <si>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Ciencias do Deporte, Educación Física e Actividade Física Saudable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</si>
  <si>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</si>
  <si>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</si>
  <si>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</si>
  <si>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</si>
  <si>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</si>
  <si>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</si>
  <si>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</si>
  <si>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</si>
  <si>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</si>
  <si>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Eficiencia enerxética e Sustentabilidade en Enxeńaría e Arquitectura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</si>
  <si>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</si>
  <si>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</si>
  <si>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</si>
  <si>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</si>
  <si>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</si>
  <si>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</si>
  <si>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Protección do Patrimonio Cultural</t>
  </si>
  <si>
    <t>Doutoramento en Física Aplicada</t>
  </si>
  <si>
    <t>Doutoramento en Ciencia e Tecnoloxía de Coloides e Interfaces</t>
  </si>
  <si>
    <t>Doutoramento en Ciencia e Tecnoloxía Química pola USC e universidade de Santiago de Compostela e a Universidade de Vigo</t>
  </si>
  <si>
    <t>Doutoramento en Láser, Fotónica e Visión pola UDC, USC e UVIGO</t>
  </si>
  <si>
    <t>Doutoramento en Creación e Investigación en Arte Contemporáneo pola UVIGO</t>
  </si>
  <si>
    <t>Datos brutos das respostas</t>
  </si>
  <si>
    <t>Española</t>
  </si>
  <si>
    <t>Portuguesa</t>
  </si>
  <si>
    <t>Ecuatoriana</t>
  </si>
  <si>
    <t>Bolsa ou contrato</t>
  </si>
  <si>
    <t>UVigo</t>
  </si>
  <si>
    <t>USC</t>
  </si>
  <si>
    <t>Tempo completo</t>
  </si>
  <si>
    <t>Tempo parcial</t>
  </si>
  <si>
    <t>V11D033V06</t>
  </si>
  <si>
    <t>V11D01V06</t>
  </si>
  <si>
    <t>Doutoramento en Nanomedicina</t>
  </si>
  <si>
    <t>Doutoramento en Química Teórica e Modelización Computacíonal/Theoretical Chemistry and Computacional Modelling</t>
  </si>
  <si>
    <t>Doutoramento en Enxeńaría Química</t>
  </si>
  <si>
    <t>Doutoramento en Investigación en Tecnoloxías e procesos avanzados na industria</t>
  </si>
  <si>
    <t>Resultados de participación</t>
  </si>
  <si>
    <t>Resultados de satisfacción por pregunta</t>
  </si>
  <si>
    <t>Xerais</t>
  </si>
  <si>
    <t>2016/17</t>
  </si>
  <si>
    <t>2015/16</t>
  </si>
  <si>
    <t>Programa de doutoramento</t>
  </si>
  <si>
    <t>Colombiana</t>
  </si>
  <si>
    <t>N/A</t>
  </si>
  <si>
    <t>P03D039V06</t>
  </si>
  <si>
    <t>Programa de Doutoramento en Creatividade e Innovación Social e Sostible</t>
  </si>
  <si>
    <t>O03D040V06</t>
  </si>
  <si>
    <t>Brasileira</t>
  </si>
  <si>
    <t>PROMEDIOS PREGUNTA</t>
  </si>
  <si>
    <t>PROMEDIO GLOBAL</t>
  </si>
  <si>
    <t>Código do PD</t>
  </si>
  <si>
    <t>2017/18</t>
  </si>
  <si>
    <t>RESULTADOS DESAGREGADOS POR SEXO</t>
  </si>
  <si>
    <t>Mulleres (M)</t>
  </si>
  <si>
    <t>Homes (H)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</si>
  <si>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</si>
  <si>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</si>
  <si>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</si>
  <si>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estudantado de 1º ano</t>
  </si>
  <si>
    <t>Medición da satisfacción do</t>
  </si>
  <si>
    <t>Informe de resultados</t>
  </si>
  <si>
    <t>Período de realización da enquisa:</t>
  </si>
  <si>
    <t>Resultados de satisfacción por seccións</t>
  </si>
  <si>
    <t>5
Oferta formativa</t>
  </si>
  <si>
    <t>Data</t>
  </si>
  <si>
    <t>Idioma inicial</t>
  </si>
  <si>
    <t>gl</t>
  </si>
  <si>
    <t>en</t>
  </si>
  <si>
    <t>es</t>
  </si>
  <si>
    <t>Participación diaria</t>
  </si>
  <si>
    <t>% diaria</t>
  </si>
  <si>
    <t>Participación acumulada</t>
  </si>
  <si>
    <t>% acumulada</t>
  </si>
  <si>
    <t>DATOS DE ENTRADA</t>
  </si>
  <si>
    <t>Idioma empregado</t>
  </si>
  <si>
    <t>Sexo</t>
  </si>
  <si>
    <t>Home</t>
  </si>
  <si>
    <t>Muller</t>
  </si>
  <si>
    <t>Dedicación maioritaria</t>
  </si>
  <si>
    <t>Código 
PD</t>
  </si>
  <si>
    <t>1. Sexo</t>
  </si>
  <si>
    <t>2. Nacionalidade</t>
  </si>
  <si>
    <t>Resultados de participación e análise dos datos de entrada</t>
  </si>
  <si>
    <t>RESULTADOS DESAGREGADOS POR PD</t>
  </si>
  <si>
    <t>2018/19</t>
  </si>
  <si>
    <t>ND</t>
  </si>
  <si>
    <t>PROMEDIOS SECCIÓN</t>
  </si>
  <si>
    <t>Chinesa</t>
  </si>
  <si>
    <t>2019/20</t>
  </si>
  <si>
    <t>Programa de Doutoramento en Auga, Sustentabilidade e Desenvolvemento</t>
  </si>
  <si>
    <t>Doutoramento en Xestión e Resolución de Conflitos. Menores, Familia e Xustiza Terapéutica</t>
  </si>
  <si>
    <t>Doutoramento en Ecosistemas Terrestres, Usos Sustentables e Implicacións Ambientais</t>
  </si>
  <si>
    <t>V02D042V06</t>
  </si>
  <si>
    <t>PROMEDIOS UNIVERSIDADE POR PREGUNTA E SECCIÓN</t>
  </si>
  <si>
    <t>Dispón de bolsa ou contrato para realizar os estudos?</t>
  </si>
  <si>
    <t>SECCIÓN</t>
  </si>
  <si>
    <t>Resultados de satisfacción por temáticas</t>
  </si>
  <si>
    <t>Sección</t>
  </si>
  <si>
    <t>Procedementos administrativos</t>
  </si>
  <si>
    <t xml:space="preserve"> Oferta formativa</t>
  </si>
  <si>
    <t>Elixín este programa pola súa relación cos meu obxectivos profesionais.</t>
  </si>
  <si>
    <t>Obxectivo de Calidade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</si>
  <si>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</si>
  <si>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</si>
  <si>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Angolana</t>
  </si>
  <si>
    <t>Universidad de Salamanca</t>
  </si>
  <si>
    <t>Programa de Doutoramento en Ciencias da Educación e do Comportamento</t>
  </si>
  <si>
    <t>Programa de Doutoramento en Tecnoloxías da Información e as Comunicacións pola Universidade de Vigo</t>
  </si>
  <si>
    <t>Programa de Doutoramento en Estudos Lingüísticos</t>
  </si>
  <si>
    <t>V09D043V06</t>
  </si>
  <si>
    <t>Programa de Doutoramento en Creación e Investigación en Arte Contemporánea pola Universidade de Vigo</t>
  </si>
  <si>
    <t>Programa de Doutoramento en Ciencia e Tecnoloxía Química pola Universidade de Santiago de Compostela e a Universidade de Vigo</t>
  </si>
  <si>
    <t>Programa de Doutoramento en Sistemas de Software Intelixentes e Adaptables</t>
  </si>
  <si>
    <t>Programa de doutoramento en Comunicación</t>
  </si>
  <si>
    <t>Programa de Doutoramento en Análise Económica e Estratexia Empresarial</t>
  </si>
  <si>
    <t>Programa de Doutoramento en Tradución e Paratradución</t>
  </si>
  <si>
    <t>Programa de Doutoramento en Física Aplicada</t>
  </si>
  <si>
    <t>Programa de Doutoramento en Biotecnoloxía Avanzada</t>
  </si>
  <si>
    <t>Programa de Doutoramento en Ciencia e Tecnoloxía Agroalimentaria</t>
  </si>
  <si>
    <t>Programa de Doutoramento en Metodoloxía e Aplicacións en Ciencias da Vida</t>
  </si>
  <si>
    <t>O04D044V06</t>
  </si>
  <si>
    <t>Programa de Doutoramento en Turismo</t>
  </si>
  <si>
    <t>Programa de Doutoramento en Investigación en Tecnoloxías e Procesos Avanzados na Industria</t>
  </si>
  <si>
    <t>Programa de Doutoramento en Estudos Literarios</t>
  </si>
  <si>
    <t>Programa de Doutoramento en Ordenación Xurídica do Mercado</t>
  </si>
  <si>
    <t>Programa de Doutoramento en Equidade e Innovación en Educación</t>
  </si>
  <si>
    <t>Información e orientación xeral do programa</t>
  </si>
  <si>
    <t>A información sobre o sistema de bolsas/contratos para o estudantado  (etapa de formación, mobilidade)</t>
  </si>
  <si>
    <t>O proceso de admisión e matrícula</t>
  </si>
  <si>
    <t>Os procedementos informáticos relativos á proposta e á aprobación dos documentos de actividades formativas</t>
  </si>
  <si>
    <t>Os procedementos informáticos relativos á proposta e á aprobación dos plans de investigación</t>
  </si>
  <si>
    <t>preg. 1</t>
  </si>
  <si>
    <t>preg. 2</t>
  </si>
  <si>
    <t>preg. 3</t>
  </si>
  <si>
    <t>preg. 4</t>
  </si>
  <si>
    <t>preg. 5</t>
  </si>
  <si>
    <t>Recursos humanos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</si>
  <si>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</si>
  <si>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</si>
  <si>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</si>
  <si>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</si>
  <si>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</si>
  <si>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materiais</t>
  </si>
  <si>
    <t>Os medios materiais, bibliográficos e de investigación necesarios para desenvolver a miña tese</t>
  </si>
  <si>
    <t>Os espazos de traballo (biblioteca, laboratorios, etc.)</t>
  </si>
  <si>
    <t xml:space="preserve">Valoración xeral do programa de doutoramento </t>
  </si>
  <si>
    <t>Indique o seu grao de satisfacción global co programa de doutoramento</t>
  </si>
  <si>
    <t>Oferta formativa</t>
  </si>
  <si>
    <t>Alxeriana</t>
  </si>
  <si>
    <t>Chilena</t>
  </si>
  <si>
    <t>Sección 1</t>
  </si>
  <si>
    <t>Sección 2</t>
  </si>
  <si>
    <t>Sección 3</t>
  </si>
  <si>
    <t>Sección 4</t>
  </si>
  <si>
    <t>Sección 5</t>
  </si>
  <si>
    <t>A información pública dispoñible nas webs, sobre o programa de doutoramento (obxectivos, requisitos formativos, cadro docente, liñas de investigación)</t>
  </si>
  <si>
    <t>POR PREGUNTAS</t>
  </si>
  <si>
    <t>POR SECCIÓNS</t>
  </si>
  <si>
    <t>Mulleres Sección 1</t>
  </si>
  <si>
    <t>Mulleres Sección 2</t>
  </si>
  <si>
    <t>Mulleres Sección 3</t>
  </si>
  <si>
    <t>Mulleres Sección 4</t>
  </si>
  <si>
    <t>Mulleres Sección 5</t>
  </si>
  <si>
    <t>Mulleres Sección 6</t>
  </si>
  <si>
    <t>Homes Sección 1</t>
  </si>
  <si>
    <t>Homes Sección 2</t>
  </si>
  <si>
    <t>Homes Sección 3</t>
  </si>
  <si>
    <t>Homes Sección 4</t>
  </si>
  <si>
    <t>Homes Sección 5</t>
  </si>
  <si>
    <t>Homes Sección 6</t>
  </si>
  <si>
    <t xml:space="preserve">total Mulleres </t>
  </si>
  <si>
    <t>total Homes</t>
  </si>
  <si>
    <t>Nº Respostas Homes</t>
  </si>
  <si>
    <t>Nº Respostas Mulleres</t>
  </si>
  <si>
    <t>Sección 6</t>
  </si>
  <si>
    <t>2020/21</t>
  </si>
  <si>
    <t xml:space="preserve"> Programa de doutoramento non implantado</t>
  </si>
  <si>
    <t>1
Información e orientación xeral do programa</t>
  </si>
  <si>
    <t>2
Procedementos administrativos</t>
  </si>
  <si>
    <t>3
Recursos humanos</t>
  </si>
  <si>
    <t>4
Recursos materiais</t>
  </si>
  <si>
    <t xml:space="preserve">6
Valoración xeral do programa de doutoramento </t>
  </si>
  <si>
    <t>1
A información pública dispoñible nas webs, sobre o programa de doutoramento (obxectivos, requisitos formativos, cadro docente, liñas de investigación)</t>
  </si>
  <si>
    <t>2
A información sobre o sistema de bolsas/contratos para o estudantado  (etapa de formación, mobilidade)</t>
  </si>
  <si>
    <t>3
O proceso de admisión e matrícula</t>
  </si>
  <si>
    <t>4
Os procedementos informáticos relativos á proposta e á aprobación dos documentos de actividades formativas</t>
  </si>
  <si>
    <t>5
Os procedementos informáticos relativos á proposta e á aprobación dos plans de investigación</t>
  </si>
  <si>
    <t>6
O labor do/a coordinador/a do programa</t>
  </si>
  <si>
    <t>7
O labor do/a meu/miña titor/a</t>
  </si>
  <si>
    <t>8
O labor do/a/s meu/miña/s director/a/s de tese</t>
  </si>
  <si>
    <t>9
O fomento da crítica científica e maila actividade investigadora, por parte do/a/s director/a/s da tese</t>
  </si>
  <si>
    <t>10
O labor do PAS da Escola Internacional de Doutoramento e o do centro (facultade, escola, centros ou institutos de investigación)</t>
  </si>
  <si>
    <t>11
Os medios materiais, bibliográficos e de investigación necesarios para desenvolver a miña tese</t>
  </si>
  <si>
    <t>12
Os espazos de traballo (biblioteca, laboratorios, etc.)</t>
  </si>
  <si>
    <t>Elixín este programa pola súa relación cos meu obxectivos profesionais</t>
  </si>
  <si>
    <t>13
Elixín este programa pola súa relación cos meu obxectivos profesionais</t>
  </si>
  <si>
    <t>14
Indique o seu grao de satisfacción global co programa de doutoramento</t>
  </si>
  <si>
    <t>Nº Preg.</t>
  </si>
  <si>
    <t>Valoración xeral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</si>
  <si>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</si>
  <si>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</si>
  <si>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>Resultados de satisfacción</t>
  </si>
  <si>
    <t>Pregunta</t>
  </si>
  <si>
    <t>1 A información pública dispoñible nas webs, sobre o programa de doutoramento (obxectivos, requisitos formativos, cadro docente, liñas de investigación)</t>
  </si>
  <si>
    <t>2 A información sobre o sistema de bolsas/contratos para o estudantado (etapa de formación, mobilidade)</t>
  </si>
  <si>
    <t>3 O proceso de admisión e matrícula</t>
  </si>
  <si>
    <t>4 Os procedementos informáticos relativos á proposta e aprobación dos documentos de actividades formativas</t>
  </si>
  <si>
    <t>5 Os procedementos informáticos relativos á proposta e aprobación dos plans de investigación</t>
  </si>
  <si>
    <t>6 O labor do/a coordinador/a do programa</t>
  </si>
  <si>
    <t>7 O labor do/a meu/miña titor/a</t>
  </si>
  <si>
    <t>8 O labor do/a/s meu/miña/s director/a/s de tese</t>
  </si>
  <si>
    <t>9 O fomento da crítica científica e maila actividade investigadora, por parte do/a/s director/a/s da tese</t>
  </si>
  <si>
    <t>10 O labor do persoal administrativo da Escola Internacional de Doutoramento e o do centro (facultade, escola, centros ou institutos de investigación)</t>
  </si>
  <si>
    <t>11 Os medios materiais, bibliográficos e de investigación necesarios para desenvolver a miña tese</t>
  </si>
  <si>
    <t>12 Os espazos de traballo (biblioteca, laboratorios, etc.)</t>
  </si>
  <si>
    <t>13 Elixín este programa pola súa relación cos meu obxectivos profesionais</t>
  </si>
  <si>
    <t>14 Indique o seu grao de satisfacción global co programa de doutoramento</t>
  </si>
  <si>
    <t>Código RUCT
PD</t>
  </si>
  <si>
    <t>5601390 </t>
  </si>
  <si>
    <r>
      <t>5600888</t>
    </r>
    <r>
      <rPr>
        <sz val="11"/>
        <color theme="1"/>
        <rFont val="Calibri"/>
        <family val="2"/>
        <scheme val="minor"/>
      </rPr>
      <t> </t>
    </r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</si>
  <si>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</si>
  <si>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</si>
  <si>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</si>
  <si>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</si>
  <si>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</si>
  <si>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</si>
  <si>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Universidade de Vigo</t>
  </si>
  <si>
    <t>Universidad de Vigo</t>
  </si>
  <si>
    <t>Uvigo</t>
  </si>
  <si>
    <t>Universidad Complutense de Madrid</t>
  </si>
  <si>
    <t>Universidade de Santiago de Compostela</t>
  </si>
  <si>
    <t>Universidade de Vigo.</t>
  </si>
  <si>
    <t>universidad de vigo</t>
  </si>
  <si>
    <t>Vigo</t>
  </si>
  <si>
    <t>Iraniana</t>
  </si>
  <si>
    <t>Tunecina</t>
  </si>
  <si>
    <t>Británica</t>
  </si>
  <si>
    <t>2021/22</t>
  </si>
  <si>
    <t>UNIR</t>
  </si>
  <si>
    <t>Faculdade de Economia da Universidade do Porto</t>
  </si>
  <si>
    <t>Universidade do Porto</t>
  </si>
  <si>
    <t>uvigo</t>
  </si>
  <si>
    <t>Cubana</t>
  </si>
  <si>
    <t>Universidade da Beira Interior</t>
  </si>
  <si>
    <t>Universidad Rey Juan Carlos</t>
  </si>
  <si>
    <t>University of Porto</t>
  </si>
  <si>
    <t>Programa de Doutoramento en Enxeñaría Química</t>
  </si>
  <si>
    <t>O05D045V06</t>
  </si>
  <si>
    <t>Programa de Doutoramento en Ciencias Sociais e Envellecemento</t>
  </si>
  <si>
    <t>V05D046V06</t>
  </si>
  <si>
    <t>Hindú</t>
  </si>
  <si>
    <t>Paquistaní</t>
  </si>
  <si>
    <t>Rusa</t>
  </si>
  <si>
    <t>Programación 2022/23 a 2025/26</t>
  </si>
  <si>
    <t xml:space="preserve">Aprobada na Comisión de Calidade o 27.07.2023 </t>
  </si>
  <si>
    <t>curso avaliado</t>
  </si>
  <si>
    <t>Doutoramento en Matemáticas e Aplicacións</t>
  </si>
  <si>
    <t>Doutoramento en Ciencias Sociais e Envellecemento</t>
  </si>
  <si>
    <t>2022/23</t>
  </si>
  <si>
    <t>PD que se inclúe por primeira vez no informe</t>
  </si>
  <si>
    <t>2023-2024</t>
  </si>
  <si>
    <t>25 de novembro a 20 de decembro de 2024</t>
  </si>
  <si>
    <t>Elaboración: febreiro de 2025</t>
  </si>
  <si>
    <t>King's College London</t>
  </si>
  <si>
    <t>China university of Geosciences</t>
  </si>
  <si>
    <t>Universidad Rovira i Virgili</t>
  </si>
  <si>
    <t>Universidad de Vigo, Escuela de ingeniería industrial</t>
  </si>
  <si>
    <t>Emimeo</t>
  </si>
  <si>
    <t>Universidad de Granada</t>
  </si>
  <si>
    <t>Universidad de La Sabana</t>
  </si>
  <si>
    <t>Instituto Politécnico de Viseu</t>
  </si>
  <si>
    <t>Universidad de Alicante</t>
  </si>
  <si>
    <t>Porto</t>
  </si>
  <si>
    <t>Universidade do Minho.</t>
  </si>
  <si>
    <t>UTAD- universidade de Trás os Montes e Alto Douro</t>
  </si>
  <si>
    <t>VIU</t>
  </si>
  <si>
    <t>Universidad del País Vasco</t>
  </si>
  <si>
    <t>Instituto politecnico de bragança - portugal</t>
  </si>
  <si>
    <t>Instituto Politécnico do Cávado e do Ave</t>
  </si>
  <si>
    <t>Escola de Direito da Universidade do Minho</t>
  </si>
  <si>
    <t>Instituto Tecnológico de Aguascalientes</t>
  </si>
  <si>
    <t>Comunicatión</t>
  </si>
  <si>
    <t>FH Tecknikum Wien</t>
  </si>
  <si>
    <t>Universidade 
De 
Vigo</t>
  </si>
  <si>
    <t>Universidad Autónoma dea Ciudad de México</t>
  </si>
  <si>
    <t>Universidade do Minho</t>
  </si>
  <si>
    <t>University of L'Aquila</t>
  </si>
  <si>
    <t>Universidade de Trás-os-Montes e Alto Douro</t>
  </si>
  <si>
    <t>Faculdade de Letras da Universidade do Porto</t>
  </si>
  <si>
    <t>Unniversidade do Minho</t>
  </si>
  <si>
    <t>Universidade de vigo</t>
  </si>
  <si>
    <t>IMBRSea (University of Ghent)</t>
  </si>
  <si>
    <t>Universidad de Abdelhamid Ibn Badis -Mostaghanem Argelia -</t>
  </si>
  <si>
    <t>UniversidadPolitecnica de Cataluña</t>
  </si>
  <si>
    <t>Escola Superior de Saúde, Politécnico do Porto, Portugal</t>
  </si>
  <si>
    <t>Universida Portucalense (PT)</t>
  </si>
  <si>
    <t>Siria</t>
  </si>
  <si>
    <t>Universidade Lusíada</t>
  </si>
  <si>
    <t>Zhejiang Sci-Tech University</t>
  </si>
  <si>
    <t>Deusto</t>
  </si>
  <si>
    <t>Universidade de Vigo (Master)
Universidad de Salamanca (Grado)</t>
  </si>
  <si>
    <t>Universidad Pablo de Olavide</t>
  </si>
  <si>
    <t>Universidad Babeș-Bolyai Cluj
Universidade de Vigo</t>
  </si>
  <si>
    <t>Harbin University of Commerce</t>
  </si>
  <si>
    <t>Instituto Superior de Engenharia de Coimbra</t>
  </si>
  <si>
    <t>Universidad de Extremadura</t>
  </si>
  <si>
    <t>Santiago</t>
  </si>
  <si>
    <t>Universidad  de Nicolás Copérnico slas Copérnico de Toruń</t>
  </si>
  <si>
    <t>Universidad de Mostaganem, Argelia</t>
  </si>
  <si>
    <t>ESEV Portugal</t>
  </si>
  <si>
    <t>Yes, there are</t>
  </si>
  <si>
    <t>Universidad Austral de Chile</t>
  </si>
  <si>
    <t>Universidade Católica Portuguesa</t>
  </si>
  <si>
    <t>ULPGC</t>
  </si>
  <si>
    <t>University of Engineering and Technology Taxila, Pakistan</t>
  </si>
  <si>
    <t>vigo</t>
  </si>
  <si>
    <t>Instituto Politécnico do Cávado e do AVE</t>
  </si>
  <si>
    <t>Universitat Autónoma de Barcelona</t>
  </si>
  <si>
    <t>UNIVERSIDAD AUTONOMA DE LA CIUDAD DE MEXICO</t>
  </si>
  <si>
    <t>UDC</t>
  </si>
  <si>
    <t>Shiraz University</t>
  </si>
  <si>
    <t>Universidad Oberta de Barcelona</t>
  </si>
  <si>
    <t>University of Technology</t>
  </si>
  <si>
    <t>Wuhan Polytechnic University</t>
  </si>
  <si>
    <t>Escola Superior de Ciências Empresariais de Ourense - UVIGO</t>
  </si>
  <si>
    <t>Babol Noshirvani University of Technology</t>
  </si>
  <si>
    <t>Uiversidade de Vigo, Trabalho Social, Ourense</t>
  </si>
  <si>
    <t>Universidad Casa Grande</t>
  </si>
  <si>
    <t>Saint-Petersburg State University</t>
  </si>
  <si>
    <t>ESHT, IPP</t>
  </si>
  <si>
    <t>ISCAP</t>
  </si>
  <si>
    <t>Universidade de èvora</t>
  </si>
  <si>
    <t>Universidade do Porto - FCUP</t>
  </si>
  <si>
    <t>Universidad Jaume I</t>
  </si>
  <si>
    <t>Universidade Federal del Rio de Janeiro (COPPE-UFRJ)</t>
  </si>
  <si>
    <t>UNIVERSIDAD DE barcelona</t>
  </si>
  <si>
    <t>UNIVERSIDAD EUROPEA DE MADRID</t>
  </si>
  <si>
    <t>Universidad de La Coruña</t>
  </si>
  <si>
    <t>Santiago de compostela</t>
  </si>
  <si>
    <t>Nanchang University</t>
  </si>
  <si>
    <t>IPB (Polytechnic Institute of Bragança)</t>
  </si>
  <si>
    <t>ISCAP - Instituto Superior de Contabilidade e Administração do Politécnico do Porto</t>
  </si>
  <si>
    <t>University of Kent, UK</t>
  </si>
  <si>
    <t>Universidade de Lisboa</t>
  </si>
  <si>
    <t>Liepaja University (LV)</t>
  </si>
  <si>
    <t>IMO -IMLI</t>
  </si>
  <si>
    <t>Pontificia Universidad Católica del Perú</t>
  </si>
  <si>
    <t>Unioeste - Brasil</t>
  </si>
  <si>
    <t>Salvadoreña</t>
  </si>
  <si>
    <t>Universidad de El Salvador</t>
  </si>
  <si>
    <t>Universidad Politécnica de Madrid</t>
  </si>
  <si>
    <t>Skoltech</t>
  </si>
  <si>
    <t>Centro de Investigaciones en Optica AC (MX)</t>
  </si>
  <si>
    <t>Universidad de navarra</t>
  </si>
  <si>
    <t>Universidad de San Buenaventura-Cali</t>
  </si>
  <si>
    <t>Uvigo -ourense</t>
  </si>
  <si>
    <t>Conservatorio Katarina Gurska</t>
  </si>
  <si>
    <t>USC, UPV, UDC, UPM</t>
  </si>
  <si>
    <t>Anhui Polytechnic University</t>
  </si>
  <si>
    <t>Faculdade de Ciências da Universidade do Porto, Portugal</t>
  </si>
  <si>
    <t>Universitat de Barcelona</t>
  </si>
  <si>
    <t>Instituto Politécnico de Bragança</t>
  </si>
  <si>
    <t>Goldsmiths University of London</t>
  </si>
  <si>
    <t>Complutense de  Madrid</t>
  </si>
  <si>
    <t>Universidad Católica de áVILA</t>
  </si>
  <si>
    <t>UNIVERSIDSDE DE VIGO</t>
  </si>
  <si>
    <t>Instituto Politécnico de Bragança - IPB</t>
  </si>
  <si>
    <t>Technical University of Sofia</t>
  </si>
  <si>
    <t>Unioeste</t>
  </si>
  <si>
    <t>Magister en Derecho Administrativo</t>
  </si>
  <si>
    <t>University of Minho</t>
  </si>
  <si>
    <t>LEBANESE INTERNATIONAL UNIVERSITY</t>
  </si>
  <si>
    <t>Programa de Doutoramento en Auga Sustentabilidade e Desenvolvemento</t>
  </si>
  <si>
    <t>Programa de Doutoramento en Métodos Matemáticos e Simulación Numérica en Enxeñaría e Ciencias Aplicadas</t>
  </si>
  <si>
    <t>Programa de Doutoramento en Eficiencia Enerxética e Sustentabilidade en Enxeñaría e Arquitectura</t>
  </si>
  <si>
    <t>Programa de Doutoramento en Ciencias Mariñas Tecnoloxía e Xestión</t>
  </si>
  <si>
    <t>Programa de Doutoramento en Láser Fotónica e Visión pola Universidade da Coruña a Universidade de Santiago de Compostela e a Universidade de Vigo</t>
  </si>
  <si>
    <t>Programa de Doutoramento en Ciencias do Deporte Educación Física e Actividade Física Saudable</t>
  </si>
  <si>
    <t>V11D047V06</t>
  </si>
  <si>
    <t>Programa de Doutoramento en Nanociencia e Biomedicina</t>
  </si>
  <si>
    <t>Programa de Doutoramento en Xeotecnoloxías Aplicadas á Construción Enerxía e Industria</t>
  </si>
  <si>
    <t>Programa de Doutoramento en Ecosistemas Terrestres Uso Sustentable e Implicacións Ambientais</t>
  </si>
  <si>
    <t>Programa de Doutoramento en Tecnoloxía Aeroespacial: Enxeñarías Electromagnética Electrónica Informática e Mecánica</t>
  </si>
  <si>
    <t>Programa de Doutoramento en Xestión e Resolución de Conflitos. Menores Familia e Xustiza Terapéutica</t>
  </si>
  <si>
    <t>Programa de Doutoramento en Educación Deporte e Saúde</t>
  </si>
  <si>
    <t>Programa de doutoramento en Protección do Patrimonio Cultural pola Universidade da Coruña a Universidade de Santiago de Compostela e a Universidade de Vigo</t>
  </si>
  <si>
    <t>Programa de Doutoramento en Estudos Ingleses Avanzados: Lingüística Literatura e Cultura</t>
  </si>
  <si>
    <t>Programa de Doutoramento en Neurociencia e Psicoloxía Clínica pola Universidade de A Coruña a Universidade de Santiago de Compostela e a Universidade de Vigo</t>
  </si>
  <si>
    <t>Programa de Doutoramento en Estatística e Investigación Operativa</t>
  </si>
  <si>
    <t>Estadounidense</t>
  </si>
  <si>
    <t>Belga</t>
  </si>
  <si>
    <t>Alemá</t>
  </si>
  <si>
    <t>Iraquí</t>
  </si>
  <si>
    <t>Libanesa</t>
  </si>
  <si>
    <t>Peruana</t>
  </si>
  <si>
    <t>Romanesa</t>
  </si>
  <si>
    <t>Serra Leona</t>
  </si>
  <si>
    <t>2023/24</t>
  </si>
  <si>
    <t>Doutoramento en Nanociencia e Biomedicina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</si>
  <si>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</si>
  <si>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PD en extinción</t>
  </si>
  <si>
    <r>
      <t xml:space="preserve">V02D042V06
</t>
    </r>
    <r>
      <rPr>
        <sz val="12"/>
        <color rgb="FFFF0000"/>
        <rFont val="Arial"/>
        <family val="2"/>
      </rPr>
      <t>(I01D02V06)</t>
    </r>
  </si>
  <si>
    <r>
      <t xml:space="preserve">5601371
</t>
    </r>
    <r>
      <rPr>
        <sz val="12"/>
        <color rgb="FFFF0000"/>
        <rFont val="Arial"/>
        <family val="2"/>
      </rPr>
      <t>(5600116)</t>
    </r>
  </si>
  <si>
    <r>
      <t xml:space="preserve">5601126
</t>
    </r>
    <r>
      <rPr>
        <sz val="12"/>
        <color rgb="FFFF0000"/>
        <rFont val="Arial"/>
        <family val="2"/>
      </rPr>
      <t>(5600845)</t>
    </r>
  </si>
  <si>
    <r>
      <t xml:space="preserve">V09D043V06
</t>
    </r>
    <r>
      <rPr>
        <sz val="12"/>
        <color rgb="FFFF0000"/>
        <rFont val="Arial"/>
        <family val="2"/>
      </rPr>
      <t>(V09D041V06
V09D038V06)</t>
    </r>
  </si>
  <si>
    <r>
      <t xml:space="preserve">5601405
</t>
    </r>
    <r>
      <rPr>
        <sz val="12"/>
        <color rgb="FFFF0000"/>
        <rFont val="Arial"/>
        <family val="2"/>
      </rPr>
      <t>(5601319
5601128)</t>
    </r>
  </si>
  <si>
    <t>Informe de resultados da enquisa de satisfacción do estudantado de 1º ano de doutoramento -2023/24- (síntese)</t>
  </si>
  <si>
    <r>
      <t xml:space="preserve">V03D036V06
</t>
    </r>
    <r>
      <rPr>
        <sz val="12"/>
        <color rgb="FFFF0000"/>
        <rFont val="Arial"/>
        <family val="2"/>
      </rPr>
      <t>(V03D014V06)</t>
    </r>
  </si>
  <si>
    <t>Programa de doutoramento (PD)</t>
  </si>
  <si>
    <t>Taxa de
Participación (%)</t>
  </si>
  <si>
    <t>Nº de Participantes</t>
  </si>
  <si>
    <t>Obxectivo de Calidade 2023/24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</si>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</sst>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12"/>
      <color rgb="FF0070C0"/>
      <name val="New Baskerville"/>
      <family val="1"/>
    </font>
    <font>
      <sz val="11"/>
      <color rgb="FF0070C0"/>
      <name val="Calibri"/>
      <family val="2"/>
      <scheme val="minor"/>
    </font>
    <font>
      <b/>
      <sz val="18"/>
      <color rgb="FF0070C0"/>
      <name val="New Baskerville"/>
      <family val="1"/>
    </font>
    <font>
      <sz val="14"/>
      <color theme="1"/>
      <name val="New Baskerville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8"/>
      <color rgb="FF0070C0"/>
      <name val="Arial"/>
      <family val="2"/>
    </font>
    <font>
      <sz val="14"/>
      <color theme="1"/>
      <name val="Arial"/>
      <family val="2"/>
    </font>
    <font>
      <sz val="12"/>
      <color rgb="FF00B050"/>
      <name val="Arial"/>
      <family val="2"/>
    </font>
    <font>
      <b/>
      <sz val="16"/>
      <color theme="1"/>
      <name val="Arial"/>
      <family val="2"/>
    </font>
    <font>
      <sz val="22"/>
      <color rgb="FF002060"/>
      <name val="New Baskerville"/>
      <family val="1"/>
    </font>
    <font>
      <sz val="18"/>
      <color rgb="FF002060"/>
      <name val="New Baskerville"/>
      <family val="1"/>
    </font>
    <font>
      <sz val="20"/>
      <color rgb="FF002060"/>
      <name val="New Baskerville"/>
      <family val="1"/>
    </font>
    <font>
      <sz val="16"/>
      <color theme="1"/>
      <name val="New Baskerville"/>
      <family val="1"/>
    </font>
    <font>
      <sz val="20"/>
      <color theme="1"/>
      <name val="Calibri"/>
      <family val="2"/>
      <scheme val="minor"/>
    </font>
    <font>
      <b/>
      <sz val="22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12"/>
      <color rgb="FF0070C0"/>
      <name val="Arial"/>
      <family val="2"/>
    </font>
    <font>
      <sz val="22"/>
      <color rgb="FF002060"/>
      <name val="Arial"/>
      <family val="2"/>
    </font>
    <font>
      <sz val="10"/>
      <color theme="1"/>
      <name val="New Baskerville"/>
      <family val="1"/>
    </font>
    <font>
      <b/>
      <sz val="24"/>
      <color rgb="FF002060"/>
      <name val="New Baskerville"/>
      <family val="1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b/>
      <sz val="20"/>
      <color rgb="FF0070C0"/>
      <name val="Arial"/>
      <family val="2"/>
    </font>
    <font>
      <b/>
      <sz val="16"/>
      <color theme="0"/>
      <name val="Arial"/>
      <family val="2"/>
    </font>
    <font>
      <b/>
      <sz val="12"/>
      <color rgb="FF00B05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/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thin">
        <color theme="5"/>
      </left>
      <right/>
      <top/>
      <bottom/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rgb="FFC66211"/>
      </right>
      <top style="hair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27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24" fillId="0" borderId="0" xfId="1" applyFont="1" applyAlignment="1">
      <alignment horizontal="right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29" fillId="0" borderId="3" xfId="0" applyFont="1" applyBorder="1" applyAlignment="1">
      <alignment vertical="center"/>
    </xf>
    <xf numFmtId="1" fontId="27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9" fontId="28" fillId="0" borderId="0" xfId="3" applyFont="1" applyFill="1" applyBorder="1" applyAlignment="1">
      <alignment horizontal="center" vertical="center"/>
    </xf>
    <xf numFmtId="2" fontId="28" fillId="0" borderId="0" xfId="3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4" borderId="16" xfId="0" applyFont="1" applyFill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Protection="1">
      <protection locked="0"/>
    </xf>
    <xf numFmtId="0" fontId="34" fillId="0" borderId="15" xfId="0" applyFont="1" applyBorder="1" applyProtection="1">
      <protection locked="0"/>
    </xf>
    <xf numFmtId="165" fontId="34" fillId="0" borderId="19" xfId="3" applyNumberFormat="1" applyFont="1" applyBorder="1" applyAlignment="1">
      <alignment vertical="center"/>
    </xf>
    <xf numFmtId="0" fontId="34" fillId="0" borderId="17" xfId="0" applyFont="1" applyBorder="1" applyProtection="1">
      <protection locked="0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0" xfId="0" applyFont="1"/>
    <xf numFmtId="0" fontId="34" fillId="4" borderId="16" xfId="0" applyFont="1" applyFill="1" applyBorder="1" applyAlignment="1">
      <alignment horizontal="center" vertical="center"/>
    </xf>
    <xf numFmtId="164" fontId="34" fillId="0" borderId="15" xfId="0" applyNumberFormat="1" applyFont="1" applyBorder="1" applyAlignment="1" applyProtection="1">
      <alignment horizontal="center" wrapText="1"/>
      <protection locked="0"/>
    </xf>
    <xf numFmtId="10" fontId="34" fillId="0" borderId="19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40" fillId="0" borderId="0" xfId="0" applyFont="1" applyAlignment="1">
      <alignment horizontal="right" vertical="center"/>
    </xf>
    <xf numFmtId="0" fontId="3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1" fontId="34" fillId="0" borderId="39" xfId="3" applyNumberFormat="1" applyFont="1" applyFill="1" applyBorder="1" applyAlignment="1">
      <alignment horizontal="center" vertical="center"/>
    </xf>
    <xf numFmtId="2" fontId="34" fillId="3" borderId="41" xfId="3" applyNumberFormat="1" applyFont="1" applyFill="1" applyBorder="1" applyAlignment="1">
      <alignment horizontal="center" vertical="center"/>
    </xf>
    <xf numFmtId="2" fontId="34" fillId="3" borderId="42" xfId="3" applyNumberFormat="1" applyFont="1" applyFill="1" applyBorder="1" applyAlignment="1">
      <alignment horizontal="center" vertical="center"/>
    </xf>
    <xf numFmtId="2" fontId="34" fillId="3" borderId="33" xfId="3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1" fontId="34" fillId="0" borderId="40" xfId="3" applyNumberFormat="1" applyFont="1" applyFill="1" applyBorder="1" applyAlignment="1">
      <alignment horizontal="center" vertical="center"/>
    </xf>
    <xf numFmtId="2" fontId="34" fillId="3" borderId="44" xfId="3" applyNumberFormat="1" applyFont="1" applyFill="1" applyBorder="1" applyAlignment="1">
      <alignment horizontal="center" vertical="center"/>
    </xf>
    <xf numFmtId="2" fontId="34" fillId="3" borderId="45" xfId="3" applyNumberFormat="1" applyFont="1" applyFill="1" applyBorder="1" applyAlignment="1">
      <alignment horizontal="center" vertical="center"/>
    </xf>
    <xf numFmtId="2" fontId="34" fillId="3" borderId="35" xfId="3" applyNumberFormat="1" applyFont="1" applyFill="1" applyBorder="1" applyAlignment="1">
      <alignment horizontal="center" vertical="center"/>
    </xf>
    <xf numFmtId="2" fontId="34" fillId="3" borderId="47" xfId="3" applyNumberFormat="1" applyFont="1" applyFill="1" applyBorder="1" applyAlignment="1">
      <alignment horizontal="center" vertical="center"/>
    </xf>
    <xf numFmtId="2" fontId="41" fillId="0" borderId="0" xfId="3" applyNumberFormat="1" applyFont="1" applyFill="1" applyBorder="1" applyAlignment="1">
      <alignment horizontal="right" vertical="center"/>
    </xf>
    <xf numFmtId="2" fontId="36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Alignment="1">
      <alignment horizontal="right" vertical="center"/>
    </xf>
    <xf numFmtId="0" fontId="36" fillId="2" borderId="7" xfId="0" applyFont="1" applyFill="1" applyBorder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1" fontId="34" fillId="0" borderId="0" xfId="0" applyNumberFormat="1" applyFont="1" applyAlignment="1">
      <alignment horizontal="center" vertical="center"/>
    </xf>
    <xf numFmtId="9" fontId="36" fillId="0" borderId="0" xfId="3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4" fontId="34" fillId="0" borderId="0" xfId="0" applyNumberFormat="1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2" fontId="34" fillId="4" borderId="41" xfId="3" applyNumberFormat="1" applyFont="1" applyFill="1" applyBorder="1" applyAlignment="1">
      <alignment horizontal="center" vertical="center"/>
    </xf>
    <xf numFmtId="2" fontId="34" fillId="4" borderId="42" xfId="3" applyNumberFormat="1" applyFont="1" applyFill="1" applyBorder="1" applyAlignment="1">
      <alignment horizontal="center" vertical="center"/>
    </xf>
    <xf numFmtId="2" fontId="34" fillId="4" borderId="44" xfId="3" applyNumberFormat="1" applyFont="1" applyFill="1" applyBorder="1" applyAlignment="1">
      <alignment horizontal="center" vertical="center"/>
    </xf>
    <xf numFmtId="2" fontId="34" fillId="4" borderId="45" xfId="3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53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Font="1" applyBorder="1" applyAlignment="1">
      <alignment horizontal="center" vertic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 applyAlignment="1">
      <alignment vertical="center" wrapText="1"/>
    </xf>
    <xf numFmtId="2" fontId="34" fillId="0" borderId="4" xfId="0" applyNumberFormat="1" applyFont="1" applyBorder="1" applyAlignment="1">
      <alignment horizontal="center" vertical="center"/>
    </xf>
    <xf numFmtId="0" fontId="38" fillId="2" borderId="7" xfId="0" applyFont="1" applyFill="1" applyBorder="1" applyAlignment="1">
      <alignment vertical="center" wrapText="1"/>
    </xf>
    <xf numFmtId="10" fontId="38" fillId="2" borderId="58" xfId="3" applyNumberFormat="1" applyFont="1" applyFill="1" applyBorder="1" applyAlignment="1">
      <alignment horizontal="center" vertical="center"/>
    </xf>
    <xf numFmtId="10" fontId="38" fillId="2" borderId="68" xfId="3" applyNumberFormat="1" applyFont="1" applyFill="1" applyBorder="1" applyAlignment="1">
      <alignment horizontal="center" vertical="center"/>
    </xf>
    <xf numFmtId="2" fontId="38" fillId="2" borderId="56" xfId="3" applyNumberFormat="1" applyFont="1" applyFill="1" applyBorder="1" applyAlignment="1">
      <alignment horizontal="center" vertical="center"/>
    </xf>
    <xf numFmtId="2" fontId="38" fillId="4" borderId="51" xfId="3" applyNumberFormat="1" applyFont="1" applyFill="1" applyBorder="1" applyAlignment="1">
      <alignment horizontal="center" vertical="center"/>
    </xf>
    <xf numFmtId="2" fontId="38" fillId="2" borderId="50" xfId="3" applyNumberFormat="1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0" xfId="1" applyFont="1" applyAlignment="1">
      <alignment vertical="center"/>
    </xf>
    <xf numFmtId="0" fontId="51" fillId="0" borderId="0" xfId="1" applyFont="1" applyAlignment="1">
      <alignment horizontal="center"/>
    </xf>
    <xf numFmtId="0" fontId="54" fillId="0" borderId="0" xfId="1" applyFont="1" applyAlignment="1">
      <alignment horizontal="center" vertical="center"/>
    </xf>
    <xf numFmtId="0" fontId="0" fillId="0" borderId="72" xfId="0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2" fillId="0" borderId="75" xfId="1" applyFont="1" applyBorder="1" applyAlignment="1">
      <alignment vertical="center"/>
    </xf>
    <xf numFmtId="0" fontId="0" fillId="0" borderId="76" xfId="0" applyBorder="1" applyAlignment="1">
      <alignment vertical="center"/>
    </xf>
    <xf numFmtId="0" fontId="2" fillId="0" borderId="76" xfId="1" applyFont="1" applyBorder="1" applyAlignment="1">
      <alignment vertical="center"/>
    </xf>
    <xf numFmtId="0" fontId="10" fillId="0" borderId="75" xfId="1" applyFont="1" applyBorder="1" applyAlignment="1">
      <alignment vertical="center"/>
    </xf>
    <xf numFmtId="0" fontId="11" fillId="0" borderId="75" xfId="1" applyFont="1" applyBorder="1" applyAlignment="1">
      <alignment vertical="center" wrapText="1"/>
    </xf>
    <xf numFmtId="0" fontId="50" fillId="0" borderId="0" xfId="0" applyFont="1" applyAlignment="1">
      <alignment vertical="center"/>
    </xf>
    <xf numFmtId="0" fontId="11" fillId="0" borderId="76" xfId="1" applyFont="1" applyBorder="1" applyAlignment="1">
      <alignment vertical="center" wrapText="1"/>
    </xf>
    <xf numFmtId="0" fontId="11" fillId="0" borderId="75" xfId="1" applyFont="1" applyBorder="1" applyAlignment="1">
      <alignment vertical="center"/>
    </xf>
    <xf numFmtId="0" fontId="53" fillId="0" borderId="0" xfId="0" applyFont="1" applyAlignment="1">
      <alignment vertical="center"/>
    </xf>
    <xf numFmtId="0" fontId="9" fillId="0" borderId="76" xfId="1" applyFont="1" applyBorder="1" applyAlignment="1">
      <alignment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0" fontId="9" fillId="0" borderId="75" xfId="1" applyFont="1" applyBorder="1" applyAlignment="1">
      <alignment vertical="center"/>
    </xf>
    <xf numFmtId="0" fontId="2" fillId="0" borderId="77" xfId="1" applyFont="1" applyBorder="1" applyAlignment="1">
      <alignment vertical="center"/>
    </xf>
    <xf numFmtId="0" fontId="2" fillId="0" borderId="78" xfId="1" applyFont="1" applyBorder="1" applyAlignment="1">
      <alignment vertical="center"/>
    </xf>
    <xf numFmtId="0" fontId="2" fillId="0" borderId="79" xfId="1" applyFont="1" applyBorder="1" applyAlignment="1">
      <alignment vertical="center"/>
    </xf>
    <xf numFmtId="0" fontId="46" fillId="0" borderId="0" xfId="1" applyFont="1" applyAlignment="1">
      <alignment horizontal="center" wrapText="1"/>
    </xf>
    <xf numFmtId="0" fontId="46" fillId="0" borderId="0" xfId="1" applyFont="1" applyAlignment="1">
      <alignment horizontal="center"/>
    </xf>
    <xf numFmtId="0" fontId="33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6" fillId="0" borderId="0" xfId="1" applyFont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0" fontId="35" fillId="0" borderId="10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6" fillId="0" borderId="0" xfId="1" applyFont="1" applyAlignment="1">
      <alignment horizontal="left" vertical="center"/>
    </xf>
    <xf numFmtId="0" fontId="0" fillId="0" borderId="80" xfId="0" applyBorder="1" applyAlignment="1">
      <alignment vertical="center" wrapText="1"/>
    </xf>
    <xf numFmtId="2" fontId="34" fillId="0" borderId="43" xfId="3" applyNumberFormat="1" applyFont="1" applyFill="1" applyBorder="1" applyAlignment="1">
      <alignment horizontal="center" vertical="center"/>
    </xf>
    <xf numFmtId="2" fontId="34" fillId="0" borderId="46" xfId="3" applyNumberFormat="1" applyFont="1" applyFill="1" applyBorder="1" applyAlignment="1">
      <alignment horizontal="center" vertical="center"/>
    </xf>
    <xf numFmtId="0" fontId="39" fillId="0" borderId="52" xfId="1" applyFont="1" applyBorder="1" applyAlignment="1">
      <alignment horizontal="center" vertical="center" wrapText="1"/>
    </xf>
    <xf numFmtId="2" fontId="36" fillId="4" borderId="48" xfId="3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2" fontId="34" fillId="0" borderId="84" xfId="3" applyNumberFormat="1" applyFont="1" applyFill="1" applyBorder="1" applyAlignment="1">
      <alignment horizontal="center" vertical="center"/>
    </xf>
    <xf numFmtId="2" fontId="34" fillId="0" borderId="83" xfId="3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4" fillId="4" borderId="12" xfId="0" applyFont="1" applyFill="1" applyBorder="1" applyAlignment="1">
      <alignment horizontal="center" vertical="center" wrapText="1"/>
    </xf>
    <xf numFmtId="0" fontId="56" fillId="0" borderId="0" xfId="1" applyFont="1" applyAlignment="1">
      <alignment vertical="center"/>
    </xf>
    <xf numFmtId="2" fontId="60" fillId="0" borderId="86" xfId="3" applyNumberFormat="1" applyFont="1" applyFill="1" applyBorder="1" applyAlignment="1">
      <alignment horizontal="center" vertical="center"/>
    </xf>
    <xf numFmtId="0" fontId="34" fillId="0" borderId="87" xfId="0" applyFont="1" applyBorder="1" applyAlignment="1">
      <alignment vertical="center"/>
    </xf>
    <xf numFmtId="0" fontId="44" fillId="0" borderId="88" xfId="0" applyFont="1" applyBorder="1" applyAlignment="1">
      <alignment vertical="center" wrapText="1"/>
    </xf>
    <xf numFmtId="0" fontId="34" fillId="0" borderId="8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88" xfId="0" applyFont="1" applyBorder="1" applyAlignment="1">
      <alignment vertical="center"/>
    </xf>
    <xf numFmtId="0" fontId="35" fillId="0" borderId="88" xfId="0" applyFont="1" applyBorder="1" applyAlignment="1">
      <alignment vertical="center"/>
    </xf>
    <xf numFmtId="2" fontId="34" fillId="4" borderId="89" xfId="3" applyNumberFormat="1" applyFont="1" applyFill="1" applyBorder="1" applyAlignment="1">
      <alignment horizontal="center" vertical="center"/>
    </xf>
    <xf numFmtId="2" fontId="34" fillId="4" borderId="90" xfId="3" applyNumberFormat="1" applyFont="1" applyFill="1" applyBorder="1" applyAlignment="1">
      <alignment horizontal="center" vertical="center"/>
    </xf>
    <xf numFmtId="2" fontId="34" fillId="0" borderId="91" xfId="3" applyNumberFormat="1" applyFont="1" applyFill="1" applyBorder="1" applyAlignment="1">
      <alignment horizontal="center" vertical="center"/>
    </xf>
    <xf numFmtId="2" fontId="34" fillId="0" borderId="92" xfId="3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4" fillId="0" borderId="93" xfId="0" applyFont="1" applyBorder="1" applyAlignment="1">
      <alignment vertical="center"/>
    </xf>
    <xf numFmtId="2" fontId="36" fillId="4" borderId="94" xfId="3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4" fillId="9" borderId="28" xfId="0" applyFont="1" applyFill="1" applyBorder="1" applyAlignment="1">
      <alignment vertical="center"/>
    </xf>
    <xf numFmtId="0" fontId="36" fillId="9" borderId="28" xfId="0" applyFont="1" applyFill="1" applyBorder="1" applyAlignment="1">
      <alignment horizontal="right" vertical="center" wrapText="1"/>
    </xf>
    <xf numFmtId="0" fontId="38" fillId="8" borderId="7" xfId="0" applyFont="1" applyFill="1" applyBorder="1" applyAlignment="1">
      <alignment vertical="center" wrapText="1"/>
    </xf>
    <xf numFmtId="2" fontId="45" fillId="4" borderId="82" xfId="3" applyNumberFormat="1" applyFont="1" applyFill="1" applyBorder="1" applyAlignment="1">
      <alignment horizontal="center" vertical="center"/>
    </xf>
    <xf numFmtId="2" fontId="45" fillId="4" borderId="97" xfId="3" applyNumberFormat="1" applyFont="1" applyFill="1" applyBorder="1" applyAlignment="1">
      <alignment horizontal="center" vertical="center"/>
    </xf>
    <xf numFmtId="2" fontId="45" fillId="4" borderId="98" xfId="3" applyNumberFormat="1" applyFont="1" applyFill="1" applyBorder="1" applyAlignment="1">
      <alignment horizontal="center" vertical="center"/>
    </xf>
    <xf numFmtId="2" fontId="36" fillId="4" borderId="47" xfId="3" applyNumberFormat="1" applyFont="1" applyFill="1" applyBorder="1" applyAlignment="1">
      <alignment horizontal="center" vertical="center"/>
    </xf>
    <xf numFmtId="2" fontId="36" fillId="0" borderId="85" xfId="3" applyNumberFormat="1" applyFont="1" applyFill="1" applyBorder="1" applyAlignment="1">
      <alignment horizontal="center" vertical="center"/>
    </xf>
    <xf numFmtId="2" fontId="36" fillId="0" borderId="49" xfId="3" applyNumberFormat="1" applyFont="1" applyFill="1" applyBorder="1" applyAlignment="1">
      <alignment horizontal="center" vertical="center"/>
    </xf>
    <xf numFmtId="2" fontId="36" fillId="4" borderId="57" xfId="3" applyNumberFormat="1" applyFont="1" applyFill="1" applyBorder="1" applyAlignment="1">
      <alignment horizontal="center" vertical="center"/>
    </xf>
    <xf numFmtId="2" fontId="36" fillId="0" borderId="95" xfId="3" applyNumberFormat="1" applyFont="1" applyFill="1" applyBorder="1" applyAlignment="1">
      <alignment horizontal="center" vertical="center"/>
    </xf>
    <xf numFmtId="2" fontId="36" fillId="0" borderId="96" xfId="3" applyNumberFormat="1" applyFont="1" applyFill="1" applyBorder="1" applyAlignment="1">
      <alignment horizontal="center" vertical="center"/>
    </xf>
    <xf numFmtId="2" fontId="59" fillId="0" borderId="86" xfId="3" applyNumberFormat="1" applyFont="1" applyFill="1" applyBorder="1" applyAlignment="1">
      <alignment horizontal="center" vertical="center"/>
    </xf>
    <xf numFmtId="2" fontId="59" fillId="0" borderId="86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right" vertical="center"/>
    </xf>
    <xf numFmtId="2" fontId="61" fillId="7" borderId="0" xfId="3" applyNumberFormat="1" applyFont="1" applyFill="1" applyBorder="1" applyAlignment="1">
      <alignment horizontal="right" vertical="center"/>
    </xf>
    <xf numFmtId="2" fontId="62" fillId="7" borderId="0" xfId="3" applyNumberFormat="1" applyFont="1" applyFill="1" applyBorder="1" applyAlignment="1">
      <alignment horizontal="right" vertical="center"/>
    </xf>
    <xf numFmtId="0" fontId="63" fillId="7" borderId="0" xfId="0" applyFont="1" applyFill="1" applyAlignment="1">
      <alignment vertical="center"/>
    </xf>
    <xf numFmtId="2" fontId="62" fillId="7" borderId="0" xfId="3" applyNumberFormat="1" applyFont="1" applyFill="1" applyBorder="1" applyAlignment="1">
      <alignment horizontal="center" vertical="center"/>
    </xf>
    <xf numFmtId="0" fontId="64" fillId="0" borderId="50" xfId="1" applyFont="1" applyBorder="1" applyAlignment="1">
      <alignment horizontal="center" vertical="center" wrapText="1"/>
    </xf>
    <xf numFmtId="0" fontId="64" fillId="0" borderId="51" xfId="1" applyFont="1" applyBorder="1" applyAlignment="1">
      <alignment horizontal="center" vertical="center" wrapText="1"/>
    </xf>
    <xf numFmtId="0" fontId="64" fillId="0" borderId="82" xfId="1" applyFont="1" applyBorder="1" applyAlignment="1">
      <alignment horizontal="center" vertical="center" wrapText="1"/>
    </xf>
    <xf numFmtId="0" fontId="35" fillId="0" borderId="56" xfId="1" applyFont="1" applyBorder="1" applyAlignment="1">
      <alignment horizontal="center" vertical="center" wrapText="1"/>
    </xf>
    <xf numFmtId="0" fontId="35" fillId="0" borderId="97" xfId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166" fontId="34" fillId="0" borderId="55" xfId="0" applyNumberFormat="1" applyFont="1" applyBorder="1" applyAlignment="1">
      <alignment horizontal="center" vertical="center"/>
    </xf>
    <xf numFmtId="166" fontId="34" fillId="0" borderId="64" xfId="0" applyNumberFormat="1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 wrapText="1"/>
    </xf>
    <xf numFmtId="14" fontId="35" fillId="0" borderId="45" xfId="0" applyNumberFormat="1" applyFont="1" applyBorder="1" applyAlignment="1">
      <alignment horizontal="center" vertical="center"/>
    </xf>
    <xf numFmtId="14" fontId="35" fillId="0" borderId="42" xfId="0" applyNumberFormat="1" applyFont="1" applyBorder="1" applyAlignment="1">
      <alignment horizontal="center" vertical="center"/>
    </xf>
    <xf numFmtId="0" fontId="34" fillId="0" borderId="9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00" xfId="0" applyFont="1" applyBorder="1" applyAlignment="1">
      <alignment vertical="center"/>
    </xf>
    <xf numFmtId="0" fontId="34" fillId="0" borderId="4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vertical="center"/>
      <protection locked="0"/>
    </xf>
    <xf numFmtId="2" fontId="36" fillId="0" borderId="1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2" fontId="36" fillId="0" borderId="3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2" fontId="66" fillId="0" borderId="6" xfId="0" applyNumberFormat="1" applyFont="1" applyBorder="1" applyAlignment="1">
      <alignment horizontal="center" vertical="center"/>
    </xf>
    <xf numFmtId="0" fontId="67" fillId="0" borderId="0" xfId="0" applyFont="1" applyAlignment="1">
      <alignment horizontal="right" vertical="center"/>
    </xf>
    <xf numFmtId="2" fontId="34" fillId="0" borderId="99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101" xfId="0" applyNumberFormat="1" applyFont="1" applyBorder="1" applyAlignment="1">
      <alignment horizontal="center" vertical="center"/>
    </xf>
    <xf numFmtId="2" fontId="34" fillId="0" borderId="27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6" fillId="0" borderId="102" xfId="0" applyFont="1" applyBorder="1" applyAlignment="1">
      <alignment horizontal="center" vertical="center" wrapText="1"/>
    </xf>
    <xf numFmtId="166" fontId="34" fillId="0" borderId="86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103" xfId="1" applyFont="1" applyBorder="1" applyAlignment="1">
      <alignment horizontal="center" vertical="center" wrapText="1"/>
    </xf>
    <xf numFmtId="0" fontId="35" fillId="0" borderId="104" xfId="1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35" fillId="0" borderId="105" xfId="1" applyFont="1" applyBorder="1" applyAlignment="1">
      <alignment horizontal="center" vertical="center" wrapText="1"/>
    </xf>
    <xf numFmtId="0" fontId="35" fillId="0" borderId="80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35" fillId="0" borderId="21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5" fillId="0" borderId="106" xfId="1" applyFont="1" applyBorder="1" applyAlignment="1">
      <alignment horizontal="center" vertical="center" wrapText="1"/>
    </xf>
    <xf numFmtId="0" fontId="35" fillId="0" borderId="86" xfId="1" applyFont="1" applyBorder="1" applyAlignment="1">
      <alignment horizontal="center" vertical="center" wrapText="1"/>
    </xf>
    <xf numFmtId="0" fontId="39" fillId="0" borderId="64" xfId="1" applyFont="1" applyBorder="1" applyAlignment="1">
      <alignment horizontal="center" vertical="center" wrapText="1"/>
    </xf>
    <xf numFmtId="0" fontId="35" fillId="0" borderId="107" xfId="1" applyFont="1" applyBorder="1" applyAlignment="1">
      <alignment horizontal="center" vertical="center" wrapText="1"/>
    </xf>
    <xf numFmtId="0" fontId="35" fillId="0" borderId="108" xfId="1" applyFont="1" applyBorder="1" applyAlignment="1">
      <alignment horizontal="center" vertical="center" wrapText="1"/>
    </xf>
    <xf numFmtId="2" fontId="45" fillId="4" borderId="104" xfId="3" applyNumberFormat="1" applyFont="1" applyFill="1" applyBorder="1" applyAlignment="1">
      <alignment horizontal="center" vertical="center"/>
    </xf>
    <xf numFmtId="9" fontId="36" fillId="10" borderId="60" xfId="3" applyFont="1" applyFill="1" applyBorder="1" applyAlignment="1">
      <alignment horizontal="center" vertical="center"/>
    </xf>
    <xf numFmtId="9" fontId="36" fillId="10" borderId="70" xfId="3" applyFont="1" applyFill="1" applyBorder="1" applyAlignment="1">
      <alignment horizontal="center" vertical="center"/>
    </xf>
    <xf numFmtId="9" fontId="34" fillId="3" borderId="69" xfId="3" applyFont="1" applyFill="1" applyBorder="1" applyAlignment="1">
      <alignment horizontal="center" vertical="center"/>
    </xf>
    <xf numFmtId="9" fontId="34" fillId="3" borderId="70" xfId="3" applyFont="1" applyFill="1" applyBorder="1" applyAlignment="1">
      <alignment horizontal="center" vertical="center"/>
    </xf>
    <xf numFmtId="9" fontId="34" fillId="10" borderId="70" xfId="3" applyFont="1" applyFill="1" applyBorder="1" applyAlignment="1">
      <alignment horizontal="center" vertical="center"/>
    </xf>
    <xf numFmtId="9" fontId="34" fillId="3" borderId="71" xfId="3" applyFont="1" applyFill="1" applyBorder="1" applyAlignment="1">
      <alignment horizontal="center" vertical="center"/>
    </xf>
    <xf numFmtId="2" fontId="60" fillId="0" borderId="0" xfId="3" applyNumberFormat="1" applyFont="1" applyFill="1" applyBorder="1" applyAlignment="1">
      <alignment horizontal="center" vertical="center"/>
    </xf>
    <xf numFmtId="2" fontId="34" fillId="3" borderId="39" xfId="3" applyNumberFormat="1" applyFont="1" applyFill="1" applyBorder="1" applyAlignment="1">
      <alignment horizontal="center" vertical="center"/>
    </xf>
    <xf numFmtId="2" fontId="34" fillId="3" borderId="40" xfId="3" applyNumberFormat="1" applyFont="1" applyFill="1" applyBorder="1" applyAlignment="1">
      <alignment horizontal="center" vertical="center"/>
    </xf>
    <xf numFmtId="2" fontId="34" fillId="3" borderId="109" xfId="3" applyNumberFormat="1" applyFont="1" applyFill="1" applyBorder="1" applyAlignment="1">
      <alignment horizontal="center" vertical="center"/>
    </xf>
    <xf numFmtId="2" fontId="34" fillId="4" borderId="59" xfId="3" applyNumberFormat="1" applyFont="1" applyFill="1" applyBorder="1" applyAlignment="1">
      <alignment horizontal="center" vertical="center"/>
    </xf>
    <xf numFmtId="2" fontId="34" fillId="4" borderId="69" xfId="3" applyNumberFormat="1" applyFont="1" applyFill="1" applyBorder="1" applyAlignment="1">
      <alignment horizontal="center" vertical="center"/>
    </xf>
    <xf numFmtId="2" fontId="34" fillId="0" borderId="69" xfId="3" applyNumberFormat="1" applyFont="1" applyFill="1" applyBorder="1" applyAlignment="1">
      <alignment horizontal="center" vertical="center"/>
    </xf>
    <xf numFmtId="2" fontId="34" fillId="4" borderId="60" xfId="3" applyNumberFormat="1" applyFont="1" applyFill="1" applyBorder="1" applyAlignment="1">
      <alignment horizontal="center" vertical="center"/>
    </xf>
    <xf numFmtId="2" fontId="34" fillId="4" borderId="70" xfId="3" applyNumberFormat="1" applyFont="1" applyFill="1" applyBorder="1" applyAlignment="1">
      <alignment horizontal="center" vertical="center"/>
    </xf>
    <xf numFmtId="2" fontId="34" fillId="0" borderId="70" xfId="3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vertical="center"/>
    </xf>
    <xf numFmtId="2" fontId="34" fillId="4" borderId="61" xfId="3" applyNumberFormat="1" applyFont="1" applyFill="1" applyBorder="1" applyAlignment="1">
      <alignment horizontal="center" vertical="center"/>
    </xf>
    <xf numFmtId="2" fontId="34" fillId="4" borderId="71" xfId="3" applyNumberFormat="1" applyFont="1" applyFill="1" applyBorder="1" applyAlignment="1">
      <alignment horizontal="center" vertical="center"/>
    </xf>
    <xf numFmtId="2" fontId="34" fillId="0" borderId="71" xfId="3" applyNumberFormat="1" applyFont="1" applyFill="1" applyBorder="1" applyAlignment="1">
      <alignment horizontal="center" vertical="center"/>
    </xf>
    <xf numFmtId="2" fontId="38" fillId="2" borderId="58" xfId="3" applyNumberFormat="1" applyFont="1" applyFill="1" applyBorder="1" applyAlignment="1">
      <alignment horizontal="center" vertical="center"/>
    </xf>
    <xf numFmtId="2" fontId="38" fillId="4" borderId="68" xfId="3" applyNumberFormat="1" applyFont="1" applyFill="1" applyBorder="1" applyAlignment="1">
      <alignment horizontal="center" vertical="center"/>
    </xf>
    <xf numFmtId="2" fontId="45" fillId="4" borderId="68" xfId="3" applyNumberFormat="1" applyFont="1" applyFill="1" applyBorder="1" applyAlignment="1">
      <alignment horizontal="center" vertical="center"/>
    </xf>
    <xf numFmtId="9" fontId="36" fillId="3" borderId="25" xfId="3" applyFont="1" applyFill="1" applyBorder="1" applyAlignment="1">
      <alignment horizontal="center" vertical="center"/>
    </xf>
    <xf numFmtId="9" fontId="36" fillId="3" borderId="27" xfId="3" applyFont="1" applyFill="1" applyBorder="1" applyAlignment="1">
      <alignment horizontal="center" vertical="center"/>
    </xf>
    <xf numFmtId="2" fontId="36" fillId="0" borderId="111" xfId="3" applyNumberFormat="1" applyFont="1" applyFill="1" applyBorder="1" applyAlignment="1">
      <alignment horizontal="center" vertical="center"/>
    </xf>
    <xf numFmtId="2" fontId="36" fillId="0" borderId="112" xfId="3" applyNumberFormat="1" applyFont="1" applyFill="1" applyBorder="1" applyAlignment="1">
      <alignment horizontal="center" vertical="center"/>
    </xf>
    <xf numFmtId="9" fontId="34" fillId="3" borderId="59" xfId="3" applyFont="1" applyFill="1" applyBorder="1" applyAlignment="1">
      <alignment horizontal="center" vertical="center"/>
    </xf>
    <xf numFmtId="9" fontId="34" fillId="3" borderId="60" xfId="3" applyFont="1" applyFill="1" applyBorder="1" applyAlignment="1">
      <alignment horizontal="center" vertical="center"/>
    </xf>
    <xf numFmtId="9" fontId="34" fillId="10" borderId="60" xfId="3" applyFont="1" applyFill="1" applyBorder="1" applyAlignment="1">
      <alignment horizontal="center" vertical="center"/>
    </xf>
    <xf numFmtId="9" fontId="34" fillId="3" borderId="61" xfId="3" applyFont="1" applyFill="1" applyBorder="1" applyAlignment="1">
      <alignment horizontal="center" vertical="center"/>
    </xf>
    <xf numFmtId="2" fontId="34" fillId="3" borderId="25" xfId="3" applyNumberFormat="1" applyFont="1" applyFill="1" applyBorder="1" applyAlignment="1">
      <alignment horizontal="center" vertical="center"/>
    </xf>
    <xf numFmtId="2" fontId="34" fillId="3" borderId="27" xfId="3" applyNumberFormat="1" applyFont="1" applyFill="1" applyBorder="1" applyAlignment="1">
      <alignment horizontal="center" vertical="center"/>
    </xf>
    <xf numFmtId="2" fontId="34" fillId="3" borderId="110" xfId="3" applyNumberFormat="1" applyFont="1" applyFill="1" applyBorder="1" applyAlignment="1">
      <alignment horizontal="center" vertical="center"/>
    </xf>
    <xf numFmtId="2" fontId="34" fillId="3" borderId="57" xfId="3" applyNumberFormat="1" applyFont="1" applyFill="1" applyBorder="1" applyAlignment="1">
      <alignment horizontal="center" vertical="center"/>
    </xf>
    <xf numFmtId="2" fontId="38" fillId="2" borderId="98" xfId="3" applyNumberFormat="1" applyFont="1" applyFill="1" applyBorder="1" applyAlignment="1">
      <alignment horizontal="center" vertical="center"/>
    </xf>
    <xf numFmtId="2" fontId="38" fillId="2" borderId="11" xfId="3" applyNumberFormat="1" applyFont="1" applyFill="1" applyBorder="1" applyAlignment="1">
      <alignment horizontal="center" vertical="center"/>
    </xf>
    <xf numFmtId="0" fontId="35" fillId="0" borderId="113" xfId="1" applyFont="1" applyBorder="1" applyAlignment="1">
      <alignment horizontal="center" vertical="center" wrapText="1"/>
    </xf>
    <xf numFmtId="2" fontId="34" fillId="3" borderId="69" xfId="3" applyNumberFormat="1" applyFont="1" applyFill="1" applyBorder="1" applyAlignment="1">
      <alignment horizontal="center" vertical="center"/>
    </xf>
    <xf numFmtId="2" fontId="34" fillId="3" borderId="70" xfId="3" applyNumberFormat="1" applyFont="1" applyFill="1" applyBorder="1" applyAlignment="1">
      <alignment horizontal="center" vertical="center"/>
    </xf>
    <xf numFmtId="0" fontId="35" fillId="0" borderId="114" xfId="1" applyFont="1" applyBorder="1" applyAlignment="1">
      <alignment horizontal="center" vertical="center" wrapText="1"/>
    </xf>
    <xf numFmtId="2" fontId="34" fillId="3" borderId="115" xfId="3" applyNumberFormat="1" applyFont="1" applyFill="1" applyBorder="1" applyAlignment="1">
      <alignment horizontal="center" vertical="center"/>
    </xf>
    <xf numFmtId="2" fontId="34" fillId="3" borderId="116" xfId="3" applyNumberFormat="1" applyFont="1" applyFill="1" applyBorder="1" applyAlignment="1">
      <alignment horizontal="center" vertical="center"/>
    </xf>
    <xf numFmtId="0" fontId="35" fillId="0" borderId="117" xfId="1" applyFont="1" applyBorder="1" applyAlignment="1">
      <alignment horizontal="center" vertical="center" wrapText="1"/>
    </xf>
    <xf numFmtId="2" fontId="34" fillId="3" borderId="118" xfId="3" applyNumberFormat="1" applyFont="1" applyFill="1" applyBorder="1" applyAlignment="1">
      <alignment horizontal="center" vertical="center"/>
    </xf>
    <xf numFmtId="2" fontId="34" fillId="3" borderId="119" xfId="3" applyNumberFormat="1" applyFont="1" applyFill="1" applyBorder="1" applyAlignment="1">
      <alignment horizontal="center" vertical="center"/>
    </xf>
    <xf numFmtId="2" fontId="34" fillId="3" borderId="120" xfId="3" applyNumberFormat="1" applyFont="1" applyFill="1" applyBorder="1" applyAlignment="1">
      <alignment horizontal="center" vertical="center"/>
    </xf>
    <xf numFmtId="2" fontId="34" fillId="3" borderId="121" xfId="3" applyNumberFormat="1" applyFont="1" applyFill="1" applyBorder="1" applyAlignment="1">
      <alignment horizontal="center" vertical="center"/>
    </xf>
    <xf numFmtId="2" fontId="34" fillId="3" borderId="94" xfId="3" applyNumberFormat="1" applyFont="1" applyFill="1" applyBorder="1" applyAlignment="1">
      <alignment horizontal="center" vertical="center"/>
    </xf>
    <xf numFmtId="2" fontId="34" fillId="3" borderId="122" xfId="3" applyNumberFormat="1" applyFont="1" applyFill="1" applyBorder="1" applyAlignment="1">
      <alignment horizontal="center" vertical="center"/>
    </xf>
    <xf numFmtId="2" fontId="34" fillId="3" borderId="123" xfId="3" applyNumberFormat="1" applyFont="1" applyFill="1" applyBorder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124" xfId="0" applyNumberFormat="1" applyFont="1" applyBorder="1" applyAlignment="1">
      <alignment horizontal="center" vertical="center"/>
    </xf>
    <xf numFmtId="2" fontId="38" fillId="0" borderId="125" xfId="0" applyNumberFormat="1" applyFont="1" applyBorder="1" applyAlignment="1">
      <alignment horizontal="center" vertical="center"/>
    </xf>
    <xf numFmtId="2" fontId="38" fillId="0" borderId="98" xfId="0" applyNumberFormat="1" applyFont="1" applyBorder="1" applyAlignment="1">
      <alignment horizontal="center" vertical="center"/>
    </xf>
    <xf numFmtId="2" fontId="38" fillId="0" borderId="126" xfId="0" applyNumberFormat="1" applyFont="1" applyBorder="1" applyAlignment="1">
      <alignment horizontal="center" vertical="center"/>
    </xf>
    <xf numFmtId="2" fontId="38" fillId="0" borderId="11" xfId="0" applyNumberFormat="1" applyFont="1" applyBorder="1" applyAlignment="1">
      <alignment horizontal="center" vertical="center"/>
    </xf>
    <xf numFmtId="0" fontId="34" fillId="0" borderId="118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vertical="center" wrapText="1"/>
    </xf>
    <xf numFmtId="0" fontId="34" fillId="0" borderId="119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4" fillId="0" borderId="46" xfId="0" applyFont="1" applyBorder="1" applyAlignment="1">
      <alignment vertical="center" wrapText="1"/>
    </xf>
    <xf numFmtId="0" fontId="35" fillId="0" borderId="45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35" fillId="0" borderId="46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34" fillId="0" borderId="46" xfId="0" applyFont="1" applyBorder="1" applyAlignment="1">
      <alignment vertical="center"/>
    </xf>
    <xf numFmtId="0" fontId="34" fillId="0" borderId="48" xfId="0" applyFont="1" applyBorder="1" applyAlignment="1">
      <alignment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1" fontId="34" fillId="0" borderId="99" xfId="0" applyNumberFormat="1" applyFont="1" applyBorder="1" applyAlignment="1">
      <alignment horizontal="center" vertical="center"/>
    </xf>
    <xf numFmtId="1" fontId="34" fillId="0" borderId="25" xfId="0" applyNumberFormat="1" applyFont="1" applyBorder="1" applyAlignment="1">
      <alignment horizontal="center" vertical="center"/>
    </xf>
    <xf numFmtId="1" fontId="34" fillId="0" borderId="24" xfId="0" applyNumberFormat="1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4" fillId="0" borderId="101" xfId="0" applyNumberFormat="1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65" fontId="34" fillId="0" borderId="15" xfId="3" applyNumberFormat="1" applyFont="1" applyBorder="1"/>
    <xf numFmtId="2" fontId="34" fillId="0" borderId="32" xfId="3" applyNumberFormat="1" applyFont="1" applyFill="1" applyBorder="1" applyAlignment="1">
      <alignment horizontal="center" vertical="center"/>
    </xf>
    <xf numFmtId="2" fontId="34" fillId="0" borderId="34" xfId="3" applyNumberFormat="1" applyFont="1" applyFill="1" applyBorder="1" applyAlignment="1">
      <alignment horizontal="center" vertical="center"/>
    </xf>
    <xf numFmtId="2" fontId="34" fillId="0" borderId="36" xfId="3" applyNumberFormat="1" applyFont="1" applyFill="1" applyBorder="1" applyAlignment="1">
      <alignment horizontal="center" vertical="center"/>
    </xf>
    <xf numFmtId="2" fontId="45" fillId="4" borderId="81" xfId="3" applyNumberFormat="1" applyFont="1" applyFill="1" applyBorder="1" applyAlignment="1">
      <alignment horizontal="center" vertical="center"/>
    </xf>
    <xf numFmtId="0" fontId="34" fillId="0" borderId="127" xfId="0" applyFont="1" applyBorder="1" applyAlignment="1">
      <alignment horizontal="center" vertical="center"/>
    </xf>
    <xf numFmtId="9" fontId="36" fillId="3" borderId="128" xfId="3" applyFont="1" applyFill="1" applyBorder="1" applyAlignment="1">
      <alignment horizontal="center" vertical="center"/>
    </xf>
    <xf numFmtId="10" fontId="38" fillId="6" borderId="97" xfId="3" applyNumberFormat="1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34" fillId="12" borderId="45" xfId="0" applyFont="1" applyFill="1" applyBorder="1" applyAlignment="1">
      <alignment vertical="center"/>
    </xf>
    <xf numFmtId="0" fontId="34" fillId="12" borderId="45" xfId="0" applyFont="1" applyFill="1" applyBorder="1" applyAlignment="1">
      <alignment horizontal="center" vertical="center"/>
    </xf>
    <xf numFmtId="0" fontId="35" fillId="12" borderId="46" xfId="0" applyFont="1" applyFill="1" applyBorder="1" applyAlignment="1">
      <alignment vertical="center" wrapText="1"/>
    </xf>
    <xf numFmtId="2" fontId="34" fillId="0" borderId="93" xfId="3" applyNumberFormat="1" applyFont="1" applyFill="1" applyBorder="1" applyAlignment="1">
      <alignment horizontal="center" vertical="center"/>
    </xf>
    <xf numFmtId="2" fontId="45" fillId="4" borderId="126" xfId="3" applyNumberFormat="1" applyFont="1" applyFill="1" applyBorder="1" applyAlignment="1">
      <alignment horizontal="center" vertical="center"/>
    </xf>
    <xf numFmtId="2" fontId="36" fillId="0" borderId="130" xfId="3" applyNumberFormat="1" applyFont="1" applyFill="1" applyBorder="1" applyAlignment="1">
      <alignment horizontal="center" vertical="center"/>
    </xf>
    <xf numFmtId="2" fontId="45" fillId="4" borderId="129" xfId="3" applyNumberFormat="1" applyFont="1" applyFill="1" applyBorder="1" applyAlignment="1">
      <alignment horizontal="center" vertical="center"/>
    </xf>
    <xf numFmtId="2" fontId="69" fillId="0" borderId="0" xfId="3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center" vertical="center"/>
      <protection locked="0"/>
    </xf>
    <xf numFmtId="0" fontId="70" fillId="0" borderId="4" xfId="0" applyFont="1" applyBorder="1" applyAlignment="1" applyProtection="1">
      <alignment horizontal="center" vertical="center"/>
      <protection locked="0"/>
    </xf>
    <xf numFmtId="9" fontId="34" fillId="10" borderId="34" xfId="3" applyFont="1" applyFill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9" fontId="34" fillId="3" borderId="122" xfId="3" applyFont="1" applyFill="1" applyBorder="1" applyAlignment="1">
      <alignment horizontal="center" vertical="center"/>
    </xf>
    <xf numFmtId="10" fontId="38" fillId="2" borderId="126" xfId="3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35" fillId="0" borderId="15" xfId="1" applyFont="1" applyBorder="1" applyAlignment="1">
      <alignment horizontal="center" vertical="center" wrapText="1"/>
    </xf>
    <xf numFmtId="9" fontId="34" fillId="3" borderId="32" xfId="3" applyFont="1" applyFill="1" applyBorder="1" applyAlignment="1">
      <alignment horizontal="center" vertical="center"/>
    </xf>
    <xf numFmtId="9" fontId="34" fillId="3" borderId="34" xfId="3" applyFont="1" applyFill="1" applyBorder="1" applyAlignment="1">
      <alignment horizontal="center" vertical="center"/>
    </xf>
    <xf numFmtId="9" fontId="34" fillId="3" borderId="93" xfId="3" applyFont="1" applyFill="1" applyBorder="1" applyAlignment="1">
      <alignment horizontal="center" vertical="center"/>
    </xf>
    <xf numFmtId="10" fontId="38" fillId="2" borderId="66" xfId="3" applyNumberFormat="1" applyFont="1" applyFill="1" applyBorder="1" applyAlignment="1">
      <alignment horizontal="center" vertical="center"/>
    </xf>
    <xf numFmtId="2" fontId="30" fillId="0" borderId="53" xfId="0" applyNumberFormat="1" applyFont="1" applyBorder="1" applyAlignment="1">
      <alignment horizontal="center" vertical="center"/>
    </xf>
    <xf numFmtId="0" fontId="35" fillId="0" borderId="20" xfId="1" applyFont="1" applyBorder="1" applyAlignment="1">
      <alignment horizontal="center" vertical="center" wrapText="1"/>
    </xf>
    <xf numFmtId="1" fontId="34" fillId="0" borderId="47" xfId="0" applyNumberFormat="1" applyFont="1" applyBorder="1" applyAlignment="1">
      <alignment horizontal="center" vertical="center"/>
    </xf>
    <xf numFmtId="1" fontId="34" fillId="0" borderId="85" xfId="0" applyNumberFormat="1" applyFont="1" applyBorder="1" applyAlignment="1">
      <alignment horizontal="center" vertical="center"/>
    </xf>
    <xf numFmtId="1" fontId="34" fillId="11" borderId="56" xfId="0" applyNumberFormat="1" applyFont="1" applyFill="1" applyBorder="1" applyAlignment="1">
      <alignment horizontal="center" vertical="center"/>
    </xf>
    <xf numFmtId="1" fontId="34" fillId="11" borderId="98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45" xfId="0" applyFont="1" applyBorder="1" applyAlignment="1">
      <alignment vertical="center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vertical="center"/>
    </xf>
    <xf numFmtId="0" fontId="37" fillId="0" borderId="46" xfId="0" applyFont="1" applyBorder="1" applyAlignment="1">
      <alignment vertical="center" wrapText="1"/>
    </xf>
    <xf numFmtId="0" fontId="35" fillId="0" borderId="131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4" fillId="0" borderId="9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9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B7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Datos!$B$240:$B$270</c:f>
              <c:numCache>
                <c:formatCode>[$-C0A]d\-mmm;@</c:formatCode>
                <c:ptCount val="31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</c:numCache>
            </c:numRef>
          </c:cat>
          <c:val>
            <c:numRef>
              <c:f>Datos!$D$240:$D$270</c:f>
              <c:numCache>
                <c:formatCode>0.00%</c:formatCode>
                <c:ptCount val="31"/>
                <c:pt idx="0">
                  <c:v>0.13941018766756033</c:v>
                </c:pt>
                <c:pt idx="1">
                  <c:v>2.1447721179624665E-2</c:v>
                </c:pt>
                <c:pt idx="2">
                  <c:v>2.6809651474530832E-2</c:v>
                </c:pt>
                <c:pt idx="3">
                  <c:v>8.0428954423592495E-3</c:v>
                </c:pt>
                <c:pt idx="4">
                  <c:v>2.6809651474530832E-3</c:v>
                </c:pt>
                <c:pt idx="5">
                  <c:v>5.3619302949061663E-3</c:v>
                </c:pt>
                <c:pt idx="6">
                  <c:v>0</c:v>
                </c:pt>
                <c:pt idx="7">
                  <c:v>1.0723860589812333E-2</c:v>
                </c:pt>
                <c:pt idx="8">
                  <c:v>0.13941018766756033</c:v>
                </c:pt>
                <c:pt idx="9">
                  <c:v>1.876675603217158E-2</c:v>
                </c:pt>
                <c:pt idx="10">
                  <c:v>0</c:v>
                </c:pt>
                <c:pt idx="11">
                  <c:v>2.6809651474530832E-3</c:v>
                </c:pt>
                <c:pt idx="12">
                  <c:v>2.6809651474530832E-3</c:v>
                </c:pt>
                <c:pt idx="13">
                  <c:v>0</c:v>
                </c:pt>
                <c:pt idx="14">
                  <c:v>2.6809651474530832E-3</c:v>
                </c:pt>
                <c:pt idx="15">
                  <c:v>2.6809651474530832E-3</c:v>
                </c:pt>
                <c:pt idx="16">
                  <c:v>5.0938337801608578E-2</c:v>
                </c:pt>
                <c:pt idx="17">
                  <c:v>1.0723860589812333E-2</c:v>
                </c:pt>
                <c:pt idx="18">
                  <c:v>1.0723860589812333E-2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4.5576407506702415E-2</c:v>
                </c:pt>
                <c:pt idx="24">
                  <c:v>8.0428954423592495E-3</c:v>
                </c:pt>
                <c:pt idx="25">
                  <c:v>2.6809651474530832E-3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Datos!$B$240:$B$271</c:f>
              <c:numCache>
                <c:formatCode>[$-C0A]d\-mmm;@</c:formatCode>
                <c:ptCount val="32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</c:numCache>
              <c:extLst xmlns:c15="http://schemas.microsoft.com/office/drawing/2012/chart"/>
            </c:numRef>
          </c:cat>
          <c:val>
            <c:numRef>
              <c:f>Datos!$F$240:$F$270</c:f>
              <c:numCache>
                <c:formatCode>0.00%</c:formatCode>
                <c:ptCount val="31"/>
                <c:pt idx="0">
                  <c:v>0.13941018766756033</c:v>
                </c:pt>
                <c:pt idx="1">
                  <c:v>0.16085790884718498</c:v>
                </c:pt>
                <c:pt idx="2">
                  <c:v>0.1876675603217158</c:v>
                </c:pt>
                <c:pt idx="3">
                  <c:v>0.19571045576407506</c:v>
                </c:pt>
                <c:pt idx="4">
                  <c:v>0.19839142091152814</c:v>
                </c:pt>
                <c:pt idx="5">
                  <c:v>0.20375335120643431</c:v>
                </c:pt>
                <c:pt idx="6">
                  <c:v>0.20375335120643431</c:v>
                </c:pt>
                <c:pt idx="7">
                  <c:v>0.21447721179624665</c:v>
                </c:pt>
                <c:pt idx="8">
                  <c:v>0.35388739946380698</c:v>
                </c:pt>
                <c:pt idx="9">
                  <c:v>0.37265415549597858</c:v>
                </c:pt>
                <c:pt idx="10">
                  <c:v>0.37265415549597858</c:v>
                </c:pt>
                <c:pt idx="11">
                  <c:v>0.37533512064343161</c:v>
                </c:pt>
                <c:pt idx="12">
                  <c:v>0.37801608579088469</c:v>
                </c:pt>
                <c:pt idx="13">
                  <c:v>0.37801608579088469</c:v>
                </c:pt>
                <c:pt idx="14">
                  <c:v>0.38069705093833778</c:v>
                </c:pt>
                <c:pt idx="15">
                  <c:v>0.38337801608579086</c:v>
                </c:pt>
                <c:pt idx="16">
                  <c:v>0.43431635388739948</c:v>
                </c:pt>
                <c:pt idx="17">
                  <c:v>0.44504021447721182</c:v>
                </c:pt>
                <c:pt idx="18">
                  <c:v>0.45576407506702415</c:v>
                </c:pt>
                <c:pt idx="19">
                  <c:v>0.45576407506702415</c:v>
                </c:pt>
                <c:pt idx="20">
                  <c:v>0.45576407506702415</c:v>
                </c:pt>
                <c:pt idx="21">
                  <c:v>0.45576407506702415</c:v>
                </c:pt>
                <c:pt idx="22">
                  <c:v>0.45576407506702415</c:v>
                </c:pt>
                <c:pt idx="23">
                  <c:v>0.50134048257372654</c:v>
                </c:pt>
                <c:pt idx="24">
                  <c:v>0.5093833780160858</c:v>
                </c:pt>
                <c:pt idx="25">
                  <c:v>0.51206434316353888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/>
            </a:pP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551676821743406"/>
          <c:y val="2.631578947368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Resumo!$E$73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Resumo!$E$74:$E$93</c:f>
              <c:numCache>
                <c:formatCode>0.00</c:formatCode>
                <c:ptCount val="20"/>
                <c:pt idx="0">
                  <c:v>3.6207088037235096</c:v>
                </c:pt>
                <c:pt idx="1">
                  <c:v>3.14</c:v>
                </c:pt>
                <c:pt idx="2">
                  <c:v>3.38</c:v>
                </c:pt>
                <c:pt idx="3">
                  <c:v>3.69</c:v>
                </c:pt>
                <c:pt idx="4">
                  <c:v>3.44</c:v>
                </c:pt>
                <c:pt idx="5">
                  <c:v>3.51</c:v>
                </c:pt>
                <c:pt idx="6">
                  <c:v>3.55</c:v>
                </c:pt>
                <c:pt idx="7">
                  <c:v>4.2300000000000004</c:v>
                </c:pt>
                <c:pt idx="8">
                  <c:v>4.54</c:v>
                </c:pt>
                <c:pt idx="9">
                  <c:v>4.57</c:v>
                </c:pt>
                <c:pt idx="10">
                  <c:v>4.0999999999999996</c:v>
                </c:pt>
                <c:pt idx="11">
                  <c:v>4.05</c:v>
                </c:pt>
                <c:pt idx="12">
                  <c:v>4.21</c:v>
                </c:pt>
                <c:pt idx="13">
                  <c:v>3.66</c:v>
                </c:pt>
                <c:pt idx="14">
                  <c:v>3.76</c:v>
                </c:pt>
                <c:pt idx="15">
                  <c:v>3.71</c:v>
                </c:pt>
                <c:pt idx="16">
                  <c:v>4.66</c:v>
                </c:pt>
                <c:pt idx="17">
                  <c:v>4.28</c:v>
                </c:pt>
                <c:pt idx="18">
                  <c:v>3.91</c:v>
                </c:pt>
                <c:pt idx="19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85F-A436-AFC3ABCAFDFF}"/>
            </c:ext>
          </c:extLst>
        </c:ser>
        <c:ser>
          <c:idx val="1"/>
          <c:order val="1"/>
          <c:tx>
            <c:strRef>
              <c:f>Resumo!$F$73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Resumo!$F$74:$F$93</c:f>
              <c:numCache>
                <c:formatCode>0.00</c:formatCode>
                <c:ptCount val="20"/>
                <c:pt idx="0">
                  <c:v>3.53</c:v>
                </c:pt>
                <c:pt idx="1">
                  <c:v>1.23</c:v>
                </c:pt>
                <c:pt idx="2">
                  <c:v>2.38</c:v>
                </c:pt>
                <c:pt idx="3">
                  <c:v>3.76</c:v>
                </c:pt>
                <c:pt idx="4">
                  <c:v>3.25</c:v>
                </c:pt>
                <c:pt idx="5">
                  <c:v>3.55</c:v>
                </c:pt>
                <c:pt idx="6">
                  <c:v>3.52</c:v>
                </c:pt>
                <c:pt idx="7">
                  <c:v>4.2699999999999996</c:v>
                </c:pt>
                <c:pt idx="8">
                  <c:v>4.46</c:v>
                </c:pt>
                <c:pt idx="9">
                  <c:v>4.51</c:v>
                </c:pt>
                <c:pt idx="10">
                  <c:v>4.1100000000000003</c:v>
                </c:pt>
                <c:pt idx="11">
                  <c:v>3.86</c:v>
                </c:pt>
                <c:pt idx="12">
                  <c:v>4.1399999999999997</c:v>
                </c:pt>
                <c:pt idx="13">
                  <c:v>3.9</c:v>
                </c:pt>
                <c:pt idx="14">
                  <c:v>3.96</c:v>
                </c:pt>
                <c:pt idx="15">
                  <c:v>3.93</c:v>
                </c:pt>
                <c:pt idx="16">
                  <c:v>1.41</c:v>
                </c:pt>
                <c:pt idx="17">
                  <c:v>2.67</c:v>
                </c:pt>
                <c:pt idx="18">
                  <c:v>3.93</c:v>
                </c:pt>
                <c:pt idx="19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F-485F-A436-AFC3ABCAFDFF}"/>
            </c:ext>
          </c:extLst>
        </c:ser>
        <c:ser>
          <c:idx val="2"/>
          <c:order val="2"/>
          <c:tx>
            <c:strRef>
              <c:f>Resumo!$G$73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Resumo!$G$74:$G$93</c:f>
              <c:numCache>
                <c:formatCode>0.00</c:formatCode>
                <c:ptCount val="20"/>
                <c:pt idx="0">
                  <c:v>3.8</c:v>
                </c:pt>
                <c:pt idx="1">
                  <c:v>3.26</c:v>
                </c:pt>
                <c:pt idx="2">
                  <c:v>3.54</c:v>
                </c:pt>
                <c:pt idx="3">
                  <c:v>3.79</c:v>
                </c:pt>
                <c:pt idx="4">
                  <c:v>3.49</c:v>
                </c:pt>
                <c:pt idx="5">
                  <c:v>3.82</c:v>
                </c:pt>
                <c:pt idx="6">
                  <c:v>3.7</c:v>
                </c:pt>
                <c:pt idx="7">
                  <c:v>4.32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4.3099999999999996</c:v>
                </c:pt>
                <c:pt idx="13">
                  <c:v>3.93</c:v>
                </c:pt>
                <c:pt idx="14">
                  <c:v>4.08</c:v>
                </c:pt>
                <c:pt idx="15">
                  <c:v>4</c:v>
                </c:pt>
                <c:pt idx="16">
                  <c:v>4.58</c:v>
                </c:pt>
                <c:pt idx="17">
                  <c:v>4.28</c:v>
                </c:pt>
                <c:pt idx="18">
                  <c:v>4.0199999999999996</c:v>
                </c:pt>
                <c:pt idx="19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F-485F-A436-AFC3ABCAFDFF}"/>
            </c:ext>
          </c:extLst>
        </c:ser>
        <c:ser>
          <c:idx val="3"/>
          <c:order val="3"/>
          <c:tx>
            <c:strRef>
              <c:f>Resumo!$H$73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Resumo!$H$74:$H$93</c:f>
              <c:numCache>
                <c:formatCode>0.00</c:formatCode>
                <c:ptCount val="20"/>
                <c:pt idx="0">
                  <c:v>3.74</c:v>
                </c:pt>
                <c:pt idx="1">
                  <c:v>3.47</c:v>
                </c:pt>
                <c:pt idx="2">
                  <c:v>3.61</c:v>
                </c:pt>
                <c:pt idx="3">
                  <c:v>3.87</c:v>
                </c:pt>
                <c:pt idx="4">
                  <c:v>3.67</c:v>
                </c:pt>
                <c:pt idx="5">
                  <c:v>3.82</c:v>
                </c:pt>
                <c:pt idx="6">
                  <c:v>3.79</c:v>
                </c:pt>
                <c:pt idx="7">
                  <c:v>4.13</c:v>
                </c:pt>
                <c:pt idx="8">
                  <c:v>4.37</c:v>
                </c:pt>
                <c:pt idx="9">
                  <c:v>4.37</c:v>
                </c:pt>
                <c:pt idx="10">
                  <c:v>3.86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3.75</c:v>
                </c:pt>
                <c:pt idx="14">
                  <c:v>3.92</c:v>
                </c:pt>
                <c:pt idx="15">
                  <c:v>3.83</c:v>
                </c:pt>
                <c:pt idx="16">
                  <c:v>4.5599999999999996</c:v>
                </c:pt>
                <c:pt idx="17">
                  <c:v>4.25</c:v>
                </c:pt>
                <c:pt idx="18">
                  <c:v>3.94</c:v>
                </c:pt>
                <c:pt idx="19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F-485F-A436-AFC3ABCAFDFF}"/>
            </c:ext>
          </c:extLst>
        </c:ser>
        <c:ser>
          <c:idx val="6"/>
          <c:order val="4"/>
          <c:tx>
            <c:strRef>
              <c:f>Resumo!$I$73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Resumo!$I$74:$I$93</c:f>
              <c:numCache>
                <c:formatCode>0.00</c:formatCode>
                <c:ptCount val="20"/>
                <c:pt idx="0">
                  <c:v>3.96</c:v>
                </c:pt>
                <c:pt idx="1">
                  <c:v>3.09</c:v>
                </c:pt>
                <c:pt idx="2">
                  <c:v>3.52</c:v>
                </c:pt>
                <c:pt idx="3">
                  <c:v>4.08</c:v>
                </c:pt>
                <c:pt idx="4">
                  <c:v>3.89</c:v>
                </c:pt>
                <c:pt idx="5">
                  <c:v>4.05</c:v>
                </c:pt>
                <c:pt idx="6">
                  <c:v>3.99</c:v>
                </c:pt>
                <c:pt idx="7">
                  <c:v>4.3499999999999996</c:v>
                </c:pt>
                <c:pt idx="8">
                  <c:v>4.63</c:v>
                </c:pt>
                <c:pt idx="9">
                  <c:v>4.6399999999999997</c:v>
                </c:pt>
                <c:pt idx="10">
                  <c:v>4.1900000000000004</c:v>
                </c:pt>
                <c:pt idx="11">
                  <c:v>4.03</c:v>
                </c:pt>
                <c:pt idx="12">
                  <c:v>4.49</c:v>
                </c:pt>
                <c:pt idx="13">
                  <c:v>4.03</c:v>
                </c:pt>
                <c:pt idx="14">
                  <c:v>3.97</c:v>
                </c:pt>
                <c:pt idx="15">
                  <c:v>4</c:v>
                </c:pt>
                <c:pt idx="16">
                  <c:v>4.6100000000000003</c:v>
                </c:pt>
                <c:pt idx="17">
                  <c:v>4.38</c:v>
                </c:pt>
                <c:pt idx="18">
                  <c:v>4.16</c:v>
                </c:pt>
                <c:pt idx="1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A-4B98-A325-783D077E8FC5}"/>
            </c:ext>
          </c:extLst>
        </c:ser>
        <c:ser>
          <c:idx val="7"/>
          <c:order val="5"/>
          <c:tx>
            <c:strRef>
              <c:f>Resumo!$J$73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Resumo!$J$74:$J$93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B-436E-9791-D442A55295F4}"/>
            </c:ext>
          </c:extLst>
        </c:ser>
        <c:ser>
          <c:idx val="4"/>
          <c:order val="6"/>
          <c:tx>
            <c:strRef>
              <c:f>Resumo!$K$73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Resumo!$K$74:$K$93</c:f>
              <c:numCache>
                <c:formatCode>0.00</c:formatCode>
                <c:ptCount val="20"/>
                <c:pt idx="0">
                  <c:v>3.9364161849710984</c:v>
                </c:pt>
                <c:pt idx="1">
                  <c:v>3.3540372670807455</c:v>
                </c:pt>
                <c:pt idx="2">
                  <c:v>3.6556886227544911</c:v>
                </c:pt>
                <c:pt idx="3">
                  <c:v>4.128654970760234</c:v>
                </c:pt>
                <c:pt idx="4">
                  <c:v>3.7365269461077846</c:v>
                </c:pt>
                <c:pt idx="5">
                  <c:v>3.8795180722891565</c:v>
                </c:pt>
                <c:pt idx="6">
                  <c:v>3.9166666666666665</c:v>
                </c:pt>
                <c:pt idx="7">
                  <c:v>4.3550295857988166</c:v>
                </c:pt>
                <c:pt idx="8">
                  <c:v>4.6181818181818182</c:v>
                </c:pt>
                <c:pt idx="9">
                  <c:v>4.6280487804878048</c:v>
                </c:pt>
                <c:pt idx="10">
                  <c:v>4.5853658536585362</c:v>
                </c:pt>
                <c:pt idx="11">
                  <c:v>4.1349693251533743</c:v>
                </c:pt>
                <c:pt idx="12">
                  <c:v>4.4642424242424239</c:v>
                </c:pt>
                <c:pt idx="13">
                  <c:v>4.1898734177215191</c:v>
                </c:pt>
                <c:pt idx="14">
                  <c:v>3.9851851851851854</c:v>
                </c:pt>
                <c:pt idx="15">
                  <c:v>4.0955631399317403</c:v>
                </c:pt>
                <c:pt idx="16">
                  <c:v>4.4312500000000004</c:v>
                </c:pt>
                <c:pt idx="17">
                  <c:v>4.4312500000000004</c:v>
                </c:pt>
                <c:pt idx="18">
                  <c:v>4.0975609756097562</c:v>
                </c:pt>
                <c:pt idx="19">
                  <c:v>4.0975609756097562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F-485F-A436-AFC3ABCAFDFF}"/>
            </c:ext>
          </c:extLst>
        </c:ser>
        <c:ser>
          <c:idx val="9"/>
          <c:order val="7"/>
          <c:tx>
            <c:strRef>
              <c:f>Resumo!$L$73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Resumo!$L$74:$L$93</c:f>
              <c:numCache>
                <c:formatCode>0.00</c:formatCode>
                <c:ptCount val="20"/>
                <c:pt idx="0">
                  <c:v>3.8352272727272729</c:v>
                </c:pt>
                <c:pt idx="1">
                  <c:v>3.3855421686746987</c:v>
                </c:pt>
                <c:pt idx="2">
                  <c:v>3.6169590643274856</c:v>
                </c:pt>
                <c:pt idx="3">
                  <c:v>4.1193181818181817</c:v>
                </c:pt>
                <c:pt idx="4">
                  <c:v>3.8092485549132946</c:v>
                </c:pt>
                <c:pt idx="5">
                  <c:v>3.8430232558139537</c:v>
                </c:pt>
                <c:pt idx="6">
                  <c:v>3.9251439539347408</c:v>
                </c:pt>
                <c:pt idx="7">
                  <c:v>4.3815028901734108</c:v>
                </c:pt>
                <c:pt idx="8">
                  <c:v>4.5384615384615383</c:v>
                </c:pt>
                <c:pt idx="9">
                  <c:v>4.568965517241379</c:v>
                </c:pt>
                <c:pt idx="10">
                  <c:v>4.5294117647058822</c:v>
                </c:pt>
                <c:pt idx="11">
                  <c:v>4.0745341614906829</c:v>
                </c:pt>
                <c:pt idx="12">
                  <c:v>4.4226682408500588</c:v>
                </c:pt>
                <c:pt idx="13">
                  <c:v>4.1437499999999998</c:v>
                </c:pt>
                <c:pt idx="14">
                  <c:v>4.046153846153846</c:v>
                </c:pt>
                <c:pt idx="15">
                  <c:v>4.0999999999999996</c:v>
                </c:pt>
                <c:pt idx="16">
                  <c:v>4.5088757396449708</c:v>
                </c:pt>
                <c:pt idx="17">
                  <c:v>4.5088757396449708</c:v>
                </c:pt>
                <c:pt idx="18">
                  <c:v>4.1385542168674698</c:v>
                </c:pt>
                <c:pt idx="19">
                  <c:v>4.1385542168674698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6-49AA-991C-F619C6C6C12A}"/>
            </c:ext>
          </c:extLst>
        </c:ser>
        <c:ser>
          <c:idx val="5"/>
          <c:order val="8"/>
          <c:tx>
            <c:strRef>
              <c:f>Resumo!$M$73</c:f>
              <c:strCache>
                <c:ptCount val="1"/>
                <c:pt idx="0">
                  <c:v>2023/24</c:v>
                </c:pt>
              </c:strCache>
            </c:strRef>
          </c:tx>
          <c:spPr>
            <a:ln w="412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Resumo!$M$74:$M$93</c:f>
              <c:numCache>
                <c:formatCode>0.00</c:formatCode>
                <c:ptCount val="20"/>
                <c:pt idx="0">
                  <c:v>3.8655913978494625</c:v>
                </c:pt>
                <c:pt idx="1">
                  <c:v>3.3918128654970761</c:v>
                </c:pt>
                <c:pt idx="2">
                  <c:v>3.6386554621848739</c:v>
                </c:pt>
                <c:pt idx="3">
                  <c:v>4.1010638297872344</c:v>
                </c:pt>
                <c:pt idx="4">
                  <c:v>3.7759562841530054</c:v>
                </c:pt>
                <c:pt idx="5">
                  <c:v>3.8956043956043955</c:v>
                </c:pt>
                <c:pt idx="6">
                  <c:v>3.9258589511754067</c:v>
                </c:pt>
                <c:pt idx="7">
                  <c:v>4.3519553072625694</c:v>
                </c:pt>
                <c:pt idx="8">
                  <c:v>4.5333333333333332</c:v>
                </c:pt>
                <c:pt idx="9">
                  <c:v>4.5683060109289615</c:v>
                </c:pt>
                <c:pt idx="10">
                  <c:v>4.5423728813559325</c:v>
                </c:pt>
                <c:pt idx="11">
                  <c:v>3.9887640449438204</c:v>
                </c:pt>
                <c:pt idx="12">
                  <c:v>4.3979933110367897</c:v>
                </c:pt>
                <c:pt idx="13">
                  <c:v>4.050314465408805</c:v>
                </c:pt>
                <c:pt idx="14">
                  <c:v>4.1716417910447765</c:v>
                </c:pt>
                <c:pt idx="15">
                  <c:v>4.1058020477815695</c:v>
                </c:pt>
                <c:pt idx="16">
                  <c:v>4.4555555555555557</c:v>
                </c:pt>
                <c:pt idx="17">
                  <c:v>4.4555555555555557</c:v>
                </c:pt>
                <c:pt idx="18">
                  <c:v>4.1242937853107344</c:v>
                </c:pt>
                <c:pt idx="19">
                  <c:v>4.1242937853107344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F-485F-A436-AFC3ABCAFDFF}"/>
            </c:ext>
          </c:extLst>
        </c:ser>
        <c:ser>
          <c:idx val="8"/>
          <c:order val="9"/>
          <c:tx>
            <c:strRef>
              <c:f>Resumo!$N$73</c:f>
              <c:strCache>
                <c:ptCount val="1"/>
                <c:pt idx="0">
                  <c:v>Obxectivo de Calidade 2023/24</c:v>
                </c:pt>
              </c:strCache>
            </c:strRef>
          </c:tx>
          <c:spPr>
            <a:ln w="31750" cap="rnd">
              <a:solidFill>
                <a:srgbClr val="B749D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Resumo!$N$74:$N$93</c:f>
              <c:numCache>
                <c:formatCode>0.00</c:formatCode>
                <c:ptCount val="20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A-404F-8FA7-78909CE3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11400559397803"/>
          <c:y val="7.7928215914168875E-2"/>
          <c:w val="0.42878410303250725"/>
          <c:h val="1.825594686823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Resumo!$AD$12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B7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Datos!$CR$50:$CS$50</c:f>
              <c:numCache>
                <c:formatCode>0.00</c:formatCode>
                <c:ptCount val="2"/>
                <c:pt idx="0">
                  <c:v>4.1094204144620816</c:v>
                </c:pt>
                <c:pt idx="1">
                  <c:v>4.3083964129259833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Datos!$CR$49:$CS$49</c15:sqref>
                        </c15:formulaRef>
                      </c:ext>
                    </c:extLst>
                    <c:strCache>
                      <c:ptCount val="2"/>
                      <c:pt idx="0">
                        <c:v>Mulleres </c:v>
                      </c:pt>
                      <c:pt idx="1">
                        <c:v>Homes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F02-4081-9E61-107BDA1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5322210040200686"/>
          <c:h val="0.647764411925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Datos!$G$249:$G$275</c:f>
              <c:strCache>
                <c:ptCount val="27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Ecuatoriana</c:v>
                </c:pt>
                <c:pt idx="4">
                  <c:v>Chinesa</c:v>
                </c:pt>
                <c:pt idx="5">
                  <c:v>Alxeriana</c:v>
                </c:pt>
                <c:pt idx="6">
                  <c:v>Angolana</c:v>
                </c:pt>
                <c:pt idx="7">
                  <c:v>Estadounidense</c:v>
                </c:pt>
                <c:pt idx="8">
                  <c:v>Británica</c:v>
                </c:pt>
                <c:pt idx="9">
                  <c:v>Belga</c:v>
                </c:pt>
                <c:pt idx="10">
                  <c:v>Chilena</c:v>
                </c:pt>
                <c:pt idx="11">
                  <c:v>Iraquí</c:v>
                </c:pt>
                <c:pt idx="12">
                  <c:v>Iraniana</c:v>
                </c:pt>
                <c:pt idx="13">
                  <c:v>Libanesa</c:v>
                </c:pt>
                <c:pt idx="14">
                  <c:v>Peruana</c:v>
                </c:pt>
                <c:pt idx="15">
                  <c:v>Romanesa</c:v>
                </c:pt>
                <c:pt idx="16">
                  <c:v>Colombiana</c:v>
                </c:pt>
                <c:pt idx="17">
                  <c:v>Tunecina</c:v>
                </c:pt>
                <c:pt idx="18">
                  <c:v>Salvadoreña</c:v>
                </c:pt>
                <c:pt idx="19">
                  <c:v>Cubana</c:v>
                </c:pt>
                <c:pt idx="20">
                  <c:v>Siria</c:v>
                </c:pt>
                <c:pt idx="21">
                  <c:v>Serra Leona</c:v>
                </c:pt>
                <c:pt idx="22">
                  <c:v>Hindú</c:v>
                </c:pt>
                <c:pt idx="23">
                  <c:v>Paquistaní</c:v>
                </c:pt>
                <c:pt idx="24">
                  <c:v>Rusa</c:v>
                </c:pt>
                <c:pt idx="25">
                  <c:v>Alemá</c:v>
                </c:pt>
                <c:pt idx="26">
                  <c:v>NS/NC</c:v>
                </c:pt>
              </c:strCache>
            </c:strRef>
          </c:cat>
          <c:val>
            <c:numRef>
              <c:f>Datos!$H$249:$H$275</c:f>
              <c:numCache>
                <c:formatCode>0.0%</c:formatCode>
                <c:ptCount val="27"/>
                <c:pt idx="0">
                  <c:v>0.53403141361256545</c:v>
                </c:pt>
                <c:pt idx="1">
                  <c:v>0.20942408376963351</c:v>
                </c:pt>
                <c:pt idx="2">
                  <c:v>4.1884816753926704E-2</c:v>
                </c:pt>
                <c:pt idx="3">
                  <c:v>1.0471204188481676E-2</c:v>
                </c:pt>
                <c:pt idx="4">
                  <c:v>3.6649214659685861E-2</c:v>
                </c:pt>
                <c:pt idx="5">
                  <c:v>1.0471204188481676E-2</c:v>
                </c:pt>
                <c:pt idx="6">
                  <c:v>5.235602094240838E-3</c:v>
                </c:pt>
                <c:pt idx="7">
                  <c:v>5.235602094240838E-3</c:v>
                </c:pt>
                <c:pt idx="8">
                  <c:v>5.235602094240838E-3</c:v>
                </c:pt>
                <c:pt idx="9">
                  <c:v>5.235602094240838E-3</c:v>
                </c:pt>
                <c:pt idx="10">
                  <c:v>1.0471204188481676E-2</c:v>
                </c:pt>
                <c:pt idx="11">
                  <c:v>5.235602094240838E-3</c:v>
                </c:pt>
                <c:pt idx="12">
                  <c:v>1.0471204188481676E-2</c:v>
                </c:pt>
                <c:pt idx="13">
                  <c:v>5.235602094240838E-3</c:v>
                </c:pt>
                <c:pt idx="14">
                  <c:v>5.235602094240838E-3</c:v>
                </c:pt>
                <c:pt idx="15">
                  <c:v>5.235602094240838E-3</c:v>
                </c:pt>
                <c:pt idx="16">
                  <c:v>2.0942408376963352E-2</c:v>
                </c:pt>
                <c:pt idx="17">
                  <c:v>0</c:v>
                </c:pt>
                <c:pt idx="18">
                  <c:v>5.235602094240838E-3</c:v>
                </c:pt>
                <c:pt idx="19">
                  <c:v>1.0471204188481676E-2</c:v>
                </c:pt>
                <c:pt idx="20">
                  <c:v>5.235602094240838E-3</c:v>
                </c:pt>
                <c:pt idx="21">
                  <c:v>5.235602094240838E-3</c:v>
                </c:pt>
                <c:pt idx="22">
                  <c:v>5.235602094240838E-3</c:v>
                </c:pt>
                <c:pt idx="23">
                  <c:v>5.235602094240838E-3</c:v>
                </c:pt>
                <c:pt idx="24">
                  <c:v>5.235602094240838E-3</c:v>
                </c:pt>
                <c:pt idx="25">
                  <c:v>5.235602094240838E-3</c:v>
                </c:pt>
                <c:pt idx="26">
                  <c:v>2.6178010471204188E-2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B03-B47C-FD37166F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EB-4172-9100-A1362F238EE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EB-4172-9100-A1362F238E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EB-4172-9100-A1362F238EEF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Datos!$J$249:$J$251</c:f>
              <c:numCache>
                <c:formatCode>0.0%</c:formatCode>
                <c:ptCount val="3"/>
                <c:pt idx="0">
                  <c:v>0.65968586387434558</c:v>
                </c:pt>
                <c:pt idx="1">
                  <c:v>0.29842931937172773</c:v>
                </c:pt>
                <c:pt idx="2">
                  <c:v>4.1884816753926704E-2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Datos!$I$249:$I$251</c15:sqref>
                        </c15:formulaRef>
                      </c:ext>
                    </c:extLst>
                    <c:strCache>
                      <c:ptCount val="3"/>
                      <c:pt idx="0">
                        <c:v>Tempo completo</c:v>
                      </c:pt>
                      <c:pt idx="1">
                        <c:v>Tempo parcial</c:v>
                      </c:pt>
                      <c:pt idx="2">
                        <c:v>NS/NC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0B51-4C4B-80D5-249F7286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Datos!$I$253</c:f>
              <c:strCache>
                <c:ptCount val="1"/>
                <c:pt idx="0">
                  <c:v>Si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DF-48DD-B5DF-371BAF4E1E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DF-48DD-B5DF-371BAF4E1E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DF-48DD-B5DF-371BAF4E1E83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Datos!$J$253:$J$255</c:f>
              <c:numCache>
                <c:formatCode>0.0%</c:formatCode>
                <c:ptCount val="3"/>
                <c:pt idx="0">
                  <c:v>0.37696335078534032</c:v>
                </c:pt>
                <c:pt idx="1">
                  <c:v>0.58638743455497377</c:v>
                </c:pt>
                <c:pt idx="2">
                  <c:v>3.6649214659685861E-2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Datos!$I$253:$I$255</c15:sqref>
                        </c15:formulaRef>
                      </c:ext>
                    </c:extLst>
                    <c:strCache>
                      <c:ptCount val="3"/>
                      <c:pt idx="0">
                        <c:v>Si</c:v>
                      </c:pt>
                      <c:pt idx="1">
                        <c:v>Non</c:v>
                      </c:pt>
                      <c:pt idx="2">
                        <c:v>N/A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298943297432821"/>
          <c:y val="0.37646189285093978"/>
          <c:w val="0.14174126654458957"/>
          <c:h val="0.46363000751785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Datos!$G$239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4-4FBF-90A5-DC8585B431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54-4FBF-90A5-DC8585B431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54-4FBF-90A5-DC8585B4315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Datos!$H$240:$H$242</c:f>
              <c:numCache>
                <c:formatCode>0.0%</c:formatCode>
                <c:ptCount val="3"/>
                <c:pt idx="0">
                  <c:v>0.88481675392670156</c:v>
                </c:pt>
                <c:pt idx="1">
                  <c:v>8.3769633507853408E-2</c:v>
                </c:pt>
                <c:pt idx="2">
                  <c:v>3.1413612565445025E-2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Datos!$G$240:$G$242</c15:sqref>
                        </c15:formulaRef>
                      </c:ext>
                    </c:extLst>
                    <c:strCache>
                      <c:ptCount val="3"/>
                      <c:pt idx="0">
                        <c:v>gl</c:v>
                      </c:pt>
                      <c:pt idx="1">
                        <c:v>es</c:v>
                      </c:pt>
                      <c:pt idx="2">
                        <c:v>en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258-45A2-BF11-3BCB5A6B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27804171664758"/>
          <c:y val="0.31136278068429774"/>
          <c:w val="0.19374132553894019"/>
          <c:h val="0.55872183708208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Datos!$G$243</c:f>
              <c:strCache>
                <c:ptCount val="1"/>
                <c:pt idx="0">
                  <c:v>1. 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D-415A-AB7E-DBEDAAB6A2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D-415A-AB7E-DBEDAAB6A2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D-415A-AB7E-DBEDAAB6A2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Datos!$H$244:$H$246</c:f>
              <c:numCache>
                <c:formatCode>0.0%</c:formatCode>
                <c:ptCount val="3"/>
                <c:pt idx="0">
                  <c:v>0.4607329842931937</c:v>
                </c:pt>
                <c:pt idx="1">
                  <c:v>0.53926701570680624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Datos!$G$244:$G$246</c15:sqref>
                        </c15:formulaRef>
                      </c:ext>
                    </c:extLst>
                    <c:strCache>
                      <c:ptCount val="2"/>
                      <c:pt idx="0">
                        <c:v>Home</c:v>
                      </c:pt>
                      <c:pt idx="1">
                        <c:v>Muller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C83-4384-AC11-BCBC253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678904170081E-2"/>
          <c:y val="0.12296803453034434"/>
          <c:w val="0.88888006390505525"/>
          <c:h val="0.54236251270290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Resumo!$M$73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9E-47EB-B5AC-B7CAB0A8D88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9E-47EB-B5AC-B7CAB0A8D88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F8-4DFC-A679-8DA7178DC09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8-4DFC-A679-8DA7178DC09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9E-47EB-B5AC-B7CAB0A8D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Resumo!$M$74:$M$93</c:f>
              <c:numCache>
                <c:formatCode>0.00</c:formatCode>
                <c:ptCount val="20"/>
                <c:pt idx="0">
                  <c:v>3.8655913978494625</c:v>
                </c:pt>
                <c:pt idx="1">
                  <c:v>3.3918128654970761</c:v>
                </c:pt>
                <c:pt idx="2">
                  <c:v>3.6386554621848739</c:v>
                </c:pt>
                <c:pt idx="3">
                  <c:v>4.1010638297872344</c:v>
                </c:pt>
                <c:pt idx="4">
                  <c:v>3.7759562841530054</c:v>
                </c:pt>
                <c:pt idx="5">
                  <c:v>3.8956043956043955</c:v>
                </c:pt>
                <c:pt idx="6">
                  <c:v>3.9258589511754067</c:v>
                </c:pt>
                <c:pt idx="7">
                  <c:v>4.3519553072625694</c:v>
                </c:pt>
                <c:pt idx="8">
                  <c:v>4.5333333333333332</c:v>
                </c:pt>
                <c:pt idx="9">
                  <c:v>4.5683060109289615</c:v>
                </c:pt>
                <c:pt idx="10">
                  <c:v>4.5423728813559325</c:v>
                </c:pt>
                <c:pt idx="11">
                  <c:v>3.9887640449438204</c:v>
                </c:pt>
                <c:pt idx="12">
                  <c:v>4.3979933110367897</c:v>
                </c:pt>
                <c:pt idx="13">
                  <c:v>4.050314465408805</c:v>
                </c:pt>
                <c:pt idx="14">
                  <c:v>4.1716417910447765</c:v>
                </c:pt>
                <c:pt idx="15">
                  <c:v>4.1058020477815695</c:v>
                </c:pt>
                <c:pt idx="16">
                  <c:v>4.4555555555555557</c:v>
                </c:pt>
                <c:pt idx="17">
                  <c:v>4.4555555555555557</c:v>
                </c:pt>
                <c:pt idx="18">
                  <c:v>4.1242937853107344</c:v>
                </c:pt>
                <c:pt idx="19">
                  <c:v>4.1242937853107344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Resumo!$N$73</c:f>
              <c:strCache>
                <c:ptCount val="1"/>
                <c:pt idx="0">
                  <c:v>Obxectivo de Calidade 2023/24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Resumo!$D$74:$D$93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Resumo!$N$74:$N$94</c:f>
              <c:numCache>
                <c:formatCode>0.00</c:formatCode>
                <c:ptCount val="2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1-4B68-9F48-D3354C2A1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/>
                  <a:t>Índice de satisfacción por</a:t>
                </a:r>
                <a:r>
                  <a:rPr lang="en-US" sz="2000" b="0" baseline="0"/>
                  <a:t> pregunta e sección</a:t>
                </a:r>
                <a:endParaRPr lang="en-US" sz="2000" b="0"/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7524085646062"/>
          <c:y val="3.4786950980243224E-2"/>
          <c:w val="0.12282811000302948"/>
          <c:h val="7.1700034058123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Resumo!$AD$12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Resumo!$P$14:$X$14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Resumo!$P$57:$X$57</c:f>
              <c:numCache>
                <c:formatCode>0.00</c:formatCode>
                <c:ptCount val="9"/>
                <c:pt idx="0">
                  <c:v>3.83</c:v>
                </c:pt>
                <c:pt idx="1">
                  <c:v>3.3264994316462668</c:v>
                </c:pt>
                <c:pt idx="2">
                  <c:v>4.0356849876948315</c:v>
                </c:pt>
                <c:pt idx="3">
                  <c:v>3.95</c:v>
                </c:pt>
                <c:pt idx="4">
                  <c:v>4.1500000000000004</c:v>
                </c:pt>
                <c:pt idx="5">
                  <c:v>4.1877890841813139</c:v>
                </c:pt>
                <c:pt idx="6">
                  <c:v>4.1486842105263158</c:v>
                </c:pt>
                <c:pt idx="7">
                  <c:v>4.1396145610278374</c:v>
                </c:pt>
                <c:pt idx="8">
                  <c:v>4.1310541310541309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B-4F84-9786-72CF4B7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Resumo!$N$59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Resumo!$P$14:$X$14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Resumo!$O$59:$W$59</c:f>
              <c:numCache>
                <c:formatCode>0.00</c:formatCode>
                <c:ptCount val="9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  <c:pt idx="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0-49F5-9DDC-562FD90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Resumo!$O$14</c:f>
              <c:strCache>
                <c:ptCount val="1"/>
                <c:pt idx="0">
                  <c:v>Taxa de
Participación (%)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(Resumo!$E$14:$L$14,Resumo!$N$13)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(Resumo!$E$57:$L$57,Resumo!$O$57)</c:f>
              <c:numCache>
                <c:formatCode>0.00%</c:formatCode>
                <c:ptCount val="9"/>
                <c:pt idx="0">
                  <c:v>0.52764976958525345</c:v>
                </c:pt>
                <c:pt idx="1">
                  <c:v>0.5060827250608273</c:v>
                </c:pt>
                <c:pt idx="2">
                  <c:v>0.50415512465373957</c:v>
                </c:pt>
                <c:pt idx="3">
                  <c:v>0.45614035087719296</c:v>
                </c:pt>
                <c:pt idx="4">
                  <c:v>0.51190476190476186</c:v>
                </c:pt>
                <c:pt idx="5">
                  <c:v>0.48563218390804597</c:v>
                </c:pt>
                <c:pt idx="6">
                  <c:v>0.52552552552552556</c:v>
                </c:pt>
                <c:pt idx="7">
                  <c:v>0.48257372654155495</c:v>
                </c:pt>
                <c:pt idx="8">
                  <c:v>0.46585365853658539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859-BEEF-6C57FB59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6578122034419965"/>
          <c:y val="0.89117373754331397"/>
          <c:w val="0.42033243110236218"/>
          <c:h val="8.4530508590373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3" y="353548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93108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1079501</xdr:colOff>
      <xdr:row>3</xdr:row>
      <xdr:rowOff>178858</xdr:rowOff>
    </xdr:from>
    <xdr:to>
      <xdr:col>15</xdr:col>
      <xdr:colOff>328083</xdr:colOff>
      <xdr:row>31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455085</xdr:colOff>
      <xdr:row>35</xdr:row>
      <xdr:rowOff>190497</xdr:rowOff>
    </xdr:from>
    <xdr:to>
      <xdr:col>18</xdr:col>
      <xdr:colOff>635001</xdr:colOff>
      <xdr:row>62</xdr:row>
      <xdr:rowOff>137582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194364</xdr:colOff>
      <xdr:row>49</xdr:row>
      <xdr:rowOff>42333</xdr:rowOff>
    </xdr:from>
    <xdr:to>
      <xdr:col>6</xdr:col>
      <xdr:colOff>306916</xdr:colOff>
      <xdr:row>64</xdr:row>
      <xdr:rowOff>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148168</xdr:colOff>
      <xdr:row>65</xdr:row>
      <xdr:rowOff>95249</xdr:rowOff>
    </xdr:from>
    <xdr:to>
      <xdr:col>6</xdr:col>
      <xdr:colOff>328084</xdr:colOff>
      <xdr:row>80</xdr:row>
      <xdr:rowOff>116416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14552</xdr:colOff>
      <xdr:row>33</xdr:row>
      <xdr:rowOff>74082</xdr:rowOff>
    </xdr:from>
    <xdr:to>
      <xdr:col>6</xdr:col>
      <xdr:colOff>296333</xdr:colOff>
      <xdr:row>47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10585</xdr:colOff>
      <xdr:row>63</xdr:row>
      <xdr:rowOff>52916</xdr:rowOff>
    </xdr:from>
    <xdr:to>
      <xdr:col>16</xdr:col>
      <xdr:colOff>338667</xdr:colOff>
      <xdr:row>78</xdr:row>
      <xdr:rowOff>169334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257879</xdr:colOff>
      <xdr:row>3</xdr:row>
      <xdr:rowOff>77994</xdr:rowOff>
    </xdr:from>
    <xdr:to>
      <xdr:col>25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>
    <xdr:from>
      <xdr:col>31</xdr:col>
      <xdr:colOff>508000</xdr:colOff>
      <xdr:row>4</xdr:row>
      <xdr:rowOff>198437</xdr:rowOff>
    </xdr:from>
    <xdr:to>
      <xdr:col>60</xdr:col>
      <xdr:colOff>285750</xdr:colOff>
      <xdr:row>10</xdr:row>
      <xdr:rowOff>4429124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714374</xdr:colOff>
      <xdr:row>4</xdr:row>
      <xdr:rowOff>178594</xdr:rowOff>
    </xdr:from>
    <xdr:to>
      <xdr:col>23</xdr:col>
      <xdr:colOff>761999</xdr:colOff>
      <xdr:row>10</xdr:row>
      <xdr:rowOff>4167186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</xdr:row>
      <xdr:rowOff>158750</xdr:rowOff>
    </xdr:from>
    <xdr:to>
      <xdr:col>8</xdr:col>
      <xdr:colOff>95250</xdr:colOff>
      <xdr:row>10</xdr:row>
      <xdr:rowOff>4190999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416718</xdr:colOff>
      <xdr:row>70</xdr:row>
      <xdr:rowOff>57148</xdr:rowOff>
    </xdr:from>
    <xdr:to>
      <xdr:col>49</xdr:col>
      <xdr:colOff>142874</xdr:colOff>
      <xdr:row>129</xdr:row>
      <xdr:rowOff>63499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238125</xdr:colOff>
      <xdr:row>4</xdr:row>
      <xdr:rowOff>190500</xdr:rowOff>
    </xdr:from>
    <xdr:to>
      <xdr:col>30</xdr:col>
      <xdr:colOff>1000123</xdr:colOff>
      <xdr:row>10</xdr:row>
      <xdr:rowOff>4286250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6357</xdr:colOff>
      <xdr:row>2</xdr:row>
      <xdr:rowOff>347616</xdr:rowOff>
    </xdr:from>
    <xdr:to>
      <xdr:col>2</xdr:col>
      <xdr:colOff>291182</xdr:colOff>
      <xdr:row>2</xdr:row>
      <xdr:rowOff>637538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545" y="1359647"/>
          <a:ext cx="284825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B2" sqref="B2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3"/>
      <c r="C2" s="124"/>
      <c r="D2" s="124"/>
      <c r="E2" s="124"/>
      <c r="F2" s="124"/>
      <c r="G2" s="124"/>
      <c r="H2" s="124"/>
      <c r="I2" s="124"/>
      <c r="J2" s="125"/>
    </row>
    <row r="3" spans="1:35" ht="15" customHeight="1">
      <c r="A3" s="3"/>
      <c r="B3" s="126"/>
      <c r="C3" s="11"/>
      <c r="D3" s="11"/>
      <c r="E3" s="11"/>
      <c r="F3" s="11"/>
      <c r="I3" s="26" t="s">
        <v>0</v>
      </c>
      <c r="J3" s="12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26"/>
      <c r="D4" s="11"/>
      <c r="E4" s="11"/>
      <c r="F4" s="11"/>
      <c r="I4" s="12"/>
      <c r="J4" s="12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26"/>
      <c r="C5" s="11"/>
      <c r="D5" s="11"/>
      <c r="E5" s="11"/>
      <c r="F5" s="11"/>
      <c r="G5" s="11"/>
      <c r="H5" s="11"/>
      <c r="I5" s="11"/>
      <c r="J5" s="12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26"/>
      <c r="C6" s="11"/>
      <c r="E6" s="11"/>
      <c r="G6" s="11"/>
      <c r="H6" s="11"/>
      <c r="I6" s="11"/>
      <c r="J6" s="12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29"/>
      <c r="C7" s="13"/>
      <c r="E7" s="13"/>
      <c r="F7" s="118" t="s">
        <v>117</v>
      </c>
      <c r="G7" s="13"/>
      <c r="H7" s="11"/>
      <c r="I7" s="11"/>
      <c r="J7" s="12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30"/>
      <c r="F8" s="131"/>
      <c r="J8" s="13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29"/>
      <c r="F9" s="118" t="s">
        <v>118</v>
      </c>
      <c r="G9" s="117"/>
      <c r="J9" s="12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29"/>
      <c r="J10" s="12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29"/>
      <c r="C11" s="13"/>
      <c r="D11" s="13"/>
      <c r="E11" s="13"/>
      <c r="F11" s="168" t="s">
        <v>314</v>
      </c>
      <c r="G11" s="13"/>
      <c r="H11" s="11"/>
      <c r="I11" s="11"/>
      <c r="J11" s="12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29"/>
      <c r="C12" s="37"/>
      <c r="D12" s="2"/>
      <c r="E12" s="13"/>
      <c r="F12" s="167" t="s">
        <v>315</v>
      </c>
      <c r="G12" s="13"/>
      <c r="H12" s="11"/>
      <c r="I12" s="11"/>
      <c r="J12" s="12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29"/>
      <c r="C13" s="2"/>
      <c r="D13" s="2"/>
      <c r="E13" s="13"/>
      <c r="G13" s="13"/>
      <c r="H13" s="11"/>
      <c r="I13" s="11"/>
      <c r="J13" s="12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29"/>
      <c r="C14" s="37"/>
      <c r="D14" s="2"/>
      <c r="E14" s="23"/>
      <c r="F14" s="23"/>
      <c r="G14" s="23"/>
      <c r="H14" s="23"/>
      <c r="I14" s="23"/>
      <c r="J14" s="12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33"/>
      <c r="J15" s="13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33"/>
      <c r="C16" s="134"/>
      <c r="D16" s="134"/>
      <c r="E16" s="134"/>
      <c r="F16" s="122" t="s">
        <v>121</v>
      </c>
      <c r="G16" s="134"/>
      <c r="H16" s="134"/>
      <c r="I16" s="134"/>
      <c r="J16" s="13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33"/>
      <c r="C17" s="134"/>
      <c r="D17" s="134"/>
      <c r="E17" s="134"/>
      <c r="F17" s="134"/>
      <c r="G17" s="134"/>
      <c r="H17" s="134"/>
      <c r="I17" s="134"/>
      <c r="J17" s="13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33"/>
      <c r="D18" s="142"/>
      <c r="E18" s="142"/>
      <c r="F18" s="143" t="s">
        <v>120</v>
      </c>
      <c r="G18" s="142"/>
      <c r="H18" s="142"/>
      <c r="I18" s="142"/>
      <c r="J18" s="13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33"/>
      <c r="C19" s="136"/>
      <c r="D19" s="121"/>
      <c r="E19" s="121"/>
      <c r="F19" s="121" t="s">
        <v>119</v>
      </c>
      <c r="G19" s="121"/>
      <c r="H19" s="121"/>
      <c r="I19" s="121"/>
      <c r="J19" s="135"/>
      <c r="K19" s="3"/>
      <c r="L19" s="3"/>
      <c r="M19" s="3"/>
      <c r="N19" s="3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33"/>
      <c r="C20" s="137"/>
      <c r="D20" s="120"/>
      <c r="E20" s="120"/>
      <c r="G20" s="120"/>
      <c r="H20" s="120"/>
      <c r="I20" s="120"/>
      <c r="J20" s="13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33"/>
      <c r="C21" s="37"/>
      <c r="D21" s="2"/>
      <c r="E21" s="23"/>
      <c r="F21" s="119" t="s">
        <v>316</v>
      </c>
      <c r="G21" s="23"/>
      <c r="H21" s="23"/>
      <c r="I21" s="23"/>
      <c r="J21" s="13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38"/>
      <c r="C22" s="37"/>
      <c r="D22" s="2"/>
      <c r="E22" s="23"/>
      <c r="F22" s="169" t="s">
        <v>321</v>
      </c>
      <c r="G22" s="23"/>
      <c r="H22" s="23"/>
      <c r="I22" s="23"/>
      <c r="J22" s="13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38"/>
      <c r="J23" s="13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38"/>
      <c r="C24" s="14"/>
      <c r="D24" s="2"/>
      <c r="E24" s="23"/>
      <c r="F24" s="23"/>
      <c r="G24" s="23"/>
      <c r="H24" s="23"/>
      <c r="I24" s="23"/>
      <c r="J24" s="13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38"/>
      <c r="C25" s="410"/>
      <c r="D25" s="410"/>
      <c r="E25" s="410"/>
      <c r="F25" s="410"/>
      <c r="G25" s="23"/>
      <c r="H25" s="23"/>
      <c r="I25" s="23"/>
      <c r="J25" s="13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38"/>
      <c r="C26" s="37"/>
      <c r="D26" s="2"/>
      <c r="E26" s="23"/>
      <c r="F26" s="23"/>
      <c r="G26" s="23"/>
      <c r="H26" s="23"/>
      <c r="I26" s="23"/>
      <c r="J26" s="13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38"/>
      <c r="C27" s="2"/>
      <c r="D27" s="2"/>
      <c r="E27" s="23"/>
      <c r="F27" s="23"/>
      <c r="G27" s="23"/>
      <c r="H27" s="23"/>
      <c r="I27" s="23"/>
      <c r="J27" s="13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38"/>
      <c r="C28" s="410"/>
      <c r="D28" s="410"/>
      <c r="E28" s="410"/>
      <c r="F28" s="410"/>
      <c r="G28" s="23"/>
      <c r="H28" s="23"/>
      <c r="I28" s="23"/>
      <c r="J28" s="13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38"/>
      <c r="C29" s="37"/>
      <c r="D29" s="2"/>
      <c r="E29" s="23"/>
      <c r="H29" s="23"/>
      <c r="I29" s="144" t="s">
        <v>122</v>
      </c>
      <c r="J29" s="13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38"/>
      <c r="E30" s="23"/>
      <c r="F30" s="23"/>
      <c r="H30" s="23"/>
      <c r="I30" s="145" t="s">
        <v>322</v>
      </c>
      <c r="J30" s="13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38"/>
      <c r="C31" s="2"/>
      <c r="D31" s="14"/>
      <c r="E31" s="23"/>
      <c r="F31" s="23"/>
      <c r="G31" s="23"/>
      <c r="H31" s="23"/>
      <c r="I31" s="23"/>
      <c r="J31" s="13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38"/>
      <c r="C32" s="2"/>
      <c r="D32" s="11"/>
      <c r="E32" s="23"/>
      <c r="F32" s="23"/>
      <c r="G32" s="23"/>
      <c r="H32" s="23"/>
      <c r="I32" s="23"/>
      <c r="J32" s="13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38"/>
      <c r="C33" s="2"/>
      <c r="D33" s="11"/>
      <c r="E33" s="23"/>
      <c r="F33" s="23"/>
      <c r="G33" s="23"/>
      <c r="H33" s="23"/>
      <c r="I33" s="23"/>
      <c r="J33" s="13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38"/>
      <c r="C34" s="2"/>
      <c r="D34" s="10"/>
      <c r="E34" s="23"/>
      <c r="F34" s="23"/>
      <c r="G34" s="23"/>
      <c r="H34" s="23"/>
      <c r="I34" s="23"/>
      <c r="J34" s="13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38"/>
      <c r="C35" s="2"/>
      <c r="D35" s="10"/>
      <c r="E35" s="23"/>
      <c r="F35" s="23"/>
      <c r="G35" s="23"/>
      <c r="H35" s="23"/>
      <c r="I35" s="23"/>
      <c r="J35" s="13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38"/>
      <c r="C36" s="2"/>
      <c r="D36" s="10"/>
      <c r="E36" s="23"/>
      <c r="F36" s="23"/>
      <c r="G36" s="23"/>
      <c r="H36" s="23"/>
      <c r="I36" s="23"/>
      <c r="J36" s="13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38"/>
      <c r="C37" s="2"/>
      <c r="D37" s="10"/>
      <c r="E37" s="23"/>
      <c r="F37" s="23"/>
      <c r="G37" s="23"/>
      <c r="H37" s="23"/>
      <c r="I37" s="23"/>
      <c r="J37" s="13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38"/>
      <c r="C38" s="2"/>
      <c r="D38" s="2"/>
      <c r="E38" s="10"/>
      <c r="F38" s="10"/>
      <c r="G38" s="10"/>
      <c r="H38" s="10"/>
      <c r="I38" s="24" t="s">
        <v>323</v>
      </c>
      <c r="J38" s="135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38"/>
      <c r="C39" s="11"/>
      <c r="D39" s="10"/>
      <c r="E39" s="10"/>
      <c r="F39" s="10"/>
      <c r="G39" s="10"/>
      <c r="H39" s="10"/>
      <c r="J39" s="135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39"/>
      <c r="C40" s="140"/>
      <c r="D40" s="140"/>
      <c r="E40" s="140"/>
      <c r="F40" s="140"/>
      <c r="G40" s="140"/>
      <c r="H40" s="140"/>
      <c r="I40" s="140"/>
      <c r="J40" s="141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zoomScale="90" zoomScaleNormal="70" zoomScaleSheetLayoutView="90" workbookViewId="0">
      <selection activeCell="R33" sqref="R33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46" t="s">
        <v>143</v>
      </c>
      <c r="C2" s="39"/>
      <c r="D2" s="40"/>
      <c r="E2" s="38"/>
      <c r="F2" s="39"/>
      <c r="G2" s="39"/>
      <c r="H2" s="39"/>
      <c r="I2" s="39"/>
      <c r="J2" s="39"/>
    </row>
    <row r="3" spans="2:10" ht="6.75" customHeight="1">
      <c r="B3" s="22"/>
      <c r="D3" s="18"/>
      <c r="E3" s="1"/>
    </row>
    <row r="4" spans="2:10" ht="15" customHeight="1"/>
    <row r="5" spans="2:10" ht="15" customHeight="1"/>
    <row r="6" spans="2:10" ht="15" customHeight="1">
      <c r="B6" s="21"/>
      <c r="C6" s="21"/>
    </row>
    <row r="7" spans="2:10" ht="15" customHeight="1">
      <c r="B7" s="21"/>
      <c r="C7" s="21"/>
    </row>
    <row r="8" spans="2:10" ht="15" customHeight="1">
      <c r="B8" s="21"/>
      <c r="C8" s="21"/>
    </row>
    <row r="9" spans="2:10" ht="15" customHeight="1">
      <c r="B9" s="21"/>
      <c r="C9" s="21"/>
    </row>
    <row r="10" spans="2:10" ht="15" customHeight="1">
      <c r="B10" s="21"/>
      <c r="C10" s="21"/>
    </row>
    <row r="11" spans="2:10" ht="15" customHeight="1">
      <c r="B11" s="21"/>
      <c r="C11" s="21"/>
    </row>
    <row r="12" spans="2:10" ht="15" customHeight="1">
      <c r="B12" s="21"/>
      <c r="C12" s="21"/>
    </row>
    <row r="13" spans="2:10" ht="15" customHeight="1">
      <c r="B13" s="21"/>
      <c r="C13" s="21"/>
    </row>
    <row r="14" spans="2:10" ht="15" customHeight="1">
      <c r="B14" s="21"/>
      <c r="C14" s="21"/>
    </row>
    <row r="15" spans="2:10" ht="15" customHeight="1">
      <c r="B15" s="21"/>
      <c r="C15" s="21"/>
    </row>
    <row r="16" spans="2:10" ht="15" customHeight="1">
      <c r="B16" s="21"/>
      <c r="C16" s="21"/>
    </row>
    <row r="17" spans="2:4" ht="15" customHeight="1">
      <c r="B17" s="21"/>
      <c r="C17" s="21"/>
    </row>
    <row r="18" spans="2:4" ht="15" customHeight="1">
      <c r="B18" s="21"/>
      <c r="C18" s="21"/>
    </row>
    <row r="19" spans="2:4" ht="15" customHeight="1">
      <c r="B19" s="21"/>
      <c r="C19" s="21"/>
    </row>
    <row r="20" spans="2:4" ht="15" customHeight="1">
      <c r="B20" s="21"/>
      <c r="C20" s="21"/>
    </row>
    <row r="21" spans="2:4" ht="15" customHeight="1">
      <c r="B21" s="21"/>
      <c r="C21" s="21"/>
    </row>
    <row r="22" spans="2:4" ht="15" customHeight="1">
      <c r="B22" s="21"/>
      <c r="C22" s="21"/>
    </row>
    <row r="23" spans="2:4" ht="15" customHeight="1">
      <c r="B23" s="21"/>
      <c r="C23" s="21"/>
    </row>
    <row r="24" spans="2:4" ht="15" customHeight="1">
      <c r="B24" s="21"/>
      <c r="C24" s="21"/>
    </row>
    <row r="25" spans="2:4" ht="15" customHeight="1">
      <c r="B25" s="21"/>
      <c r="C25" s="21"/>
    </row>
    <row r="26" spans="2:4" ht="15" customHeight="1">
      <c r="B26" s="21"/>
      <c r="C26" s="21"/>
    </row>
    <row r="27" spans="2:4" ht="15" customHeight="1">
      <c r="C27" s="21"/>
    </row>
    <row r="28" spans="2:4">
      <c r="C28" s="21"/>
      <c r="D28"/>
    </row>
    <row r="29" spans="2:4">
      <c r="C29" s="21"/>
      <c r="D29"/>
    </row>
    <row r="30" spans="2:4">
      <c r="C30" s="21"/>
      <c r="D30"/>
    </row>
    <row r="31" spans="2:4">
      <c r="C31" s="21"/>
      <c r="D31"/>
    </row>
    <row r="32" spans="2:4">
      <c r="C32" s="21"/>
      <c r="D32"/>
    </row>
    <row r="33" spans="3:4">
      <c r="C33" s="21"/>
      <c r="D33"/>
    </row>
    <row r="34" spans="3:4">
      <c r="C34" s="21"/>
      <c r="D34"/>
    </row>
    <row r="35" spans="3:4">
      <c r="C35" s="21"/>
      <c r="D35"/>
    </row>
    <row r="36" spans="3:4">
      <c r="C36" s="21"/>
      <c r="D36"/>
    </row>
    <row r="37" spans="3:4">
      <c r="C37" s="21"/>
      <c r="D37"/>
    </row>
    <row r="38" spans="3:4">
      <c r="C38" s="21"/>
      <c r="D38"/>
    </row>
    <row r="39" spans="3:4">
      <c r="C39" s="21"/>
      <c r="D39"/>
    </row>
    <row r="40" spans="3:4">
      <c r="C40" s="21"/>
      <c r="D40"/>
    </row>
    <row r="41" spans="3:4">
      <c r="C41" s="21"/>
      <c r="D41"/>
    </row>
    <row r="42" spans="3:4">
      <c r="C42" s="21"/>
      <c r="D42"/>
    </row>
    <row r="43" spans="3:4">
      <c r="C43" s="21"/>
      <c r="D43"/>
    </row>
    <row r="44" spans="3:4">
      <c r="C44" s="21"/>
      <c r="D44"/>
    </row>
    <row r="45" spans="3:4">
      <c r="C45" s="21"/>
      <c r="D45"/>
    </row>
    <row r="46" spans="3:4">
      <c r="C46" s="21"/>
      <c r="D46"/>
    </row>
    <row r="47" spans="3:4">
      <c r="C47" s="21"/>
      <c r="D47"/>
    </row>
    <row r="48" spans="3:4">
      <c r="C48" s="21"/>
      <c r="D48"/>
    </row>
    <row r="49" spans="3:4">
      <c r="C49" s="21"/>
      <c r="D49"/>
    </row>
    <row r="50" spans="3:4">
      <c r="C50" s="21"/>
      <c r="D50"/>
    </row>
    <row r="51" spans="3:4">
      <c r="C51" s="21"/>
      <c r="D51"/>
    </row>
    <row r="52" spans="3:4">
      <c r="C52" s="21"/>
      <c r="D52"/>
    </row>
    <row r="54" spans="3:4">
      <c r="C54" s="21"/>
      <c r="D54"/>
    </row>
    <row r="55" spans="3:4">
      <c r="C55" s="21"/>
      <c r="D55"/>
    </row>
    <row r="56" spans="3:4">
      <c r="C56" s="21"/>
      <c r="D56"/>
    </row>
    <row r="57" spans="3:4">
      <c r="D57"/>
    </row>
    <row r="58" spans="3:4">
      <c r="C58" s="21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94"/>
  <sheetViews>
    <sheetView view="pageBreakPreview" zoomScale="20" zoomScaleNormal="60" zoomScaleSheetLayoutView="20" workbookViewId="0">
      <selection activeCell="BD41" sqref="BD41"/>
    </sheetView>
  </sheetViews>
  <sheetFormatPr baseColWidth="10" defaultColWidth="11.42578125" defaultRowHeight="15"/>
  <cols>
    <col min="1" max="1" width="7.28515625" style="1" customWidth="1"/>
    <col min="2" max="3" width="16.28515625" style="1" customWidth="1"/>
    <col min="4" max="4" width="86" style="17" customWidth="1"/>
    <col min="5" max="10" width="15.7109375" style="17" customWidth="1"/>
    <col min="11" max="12" width="15.7109375" style="16" customWidth="1"/>
    <col min="13" max="15" width="15.7109375" style="1" customWidth="1"/>
    <col min="16" max="21" width="17" style="1" customWidth="1"/>
    <col min="22" max="28" width="15.7109375" style="1" customWidth="1"/>
    <col min="29" max="42" width="18.28515625" style="1" customWidth="1"/>
    <col min="43" max="16384" width="11.42578125" style="1"/>
  </cols>
  <sheetData>
    <row r="1" spans="1:44" ht="5.25" customHeight="1"/>
    <row r="2" spans="1:44" ht="15" customHeight="1"/>
    <row r="3" spans="1:44" ht="9" customHeight="1"/>
    <row r="4" spans="1:44" ht="42" customHeight="1">
      <c r="B4" s="177" t="s">
        <v>467</v>
      </c>
      <c r="C4" s="17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44" ht="66.75" customHeight="1"/>
    <row r="6" spans="1:44" ht="66.75" customHeight="1"/>
    <row r="7" spans="1:44" ht="66.75" customHeight="1"/>
    <row r="8" spans="1:44" ht="51" customHeight="1"/>
    <row r="9" spans="1:44" ht="39" customHeight="1"/>
    <row r="10" spans="1:44" ht="39" customHeight="1"/>
    <row r="11" spans="1:44" ht="381" customHeight="1" thickBot="1"/>
    <row r="12" spans="1:44" ht="39" customHeight="1" thickBot="1">
      <c r="E12" s="48"/>
      <c r="F12" s="73"/>
      <c r="G12" s="73"/>
      <c r="H12" s="73"/>
      <c r="I12" s="73"/>
      <c r="J12" s="73"/>
      <c r="K12" s="73"/>
      <c r="L12" s="73"/>
      <c r="M12" s="372" t="s">
        <v>97</v>
      </c>
      <c r="N12" s="43"/>
      <c r="O12" s="30"/>
      <c r="P12" s="41"/>
      <c r="Q12" s="42"/>
      <c r="R12" s="42"/>
      <c r="S12" s="42"/>
      <c r="T12" s="42"/>
      <c r="U12" s="42"/>
      <c r="V12" s="42"/>
      <c r="W12" s="42"/>
      <c r="X12" s="42"/>
      <c r="Y12" s="28"/>
      <c r="Z12" s="28"/>
      <c r="AA12" s="28"/>
      <c r="AB12" s="28"/>
      <c r="AC12" s="28"/>
      <c r="AD12" s="372" t="s">
        <v>262</v>
      </c>
      <c r="AE12" s="28"/>
      <c r="AF12" s="28"/>
      <c r="AG12" s="28"/>
      <c r="AH12" s="104"/>
      <c r="AI12" s="28"/>
      <c r="AJ12" s="28"/>
      <c r="AK12" s="28"/>
      <c r="AL12" s="28"/>
      <c r="AM12" s="28"/>
      <c r="AN12" s="28"/>
      <c r="AO12" s="28"/>
      <c r="AP12" s="28"/>
      <c r="AQ12" s="28"/>
      <c r="AR12" s="29"/>
    </row>
    <row r="13" spans="1:44" ht="27.75" customHeight="1" thickBot="1">
      <c r="E13" s="387"/>
      <c r="F13" s="162"/>
      <c r="G13" s="162"/>
      <c r="H13" s="162"/>
      <c r="I13" s="162"/>
      <c r="J13" s="162"/>
      <c r="K13" s="162"/>
      <c r="L13" s="390"/>
      <c r="M13" s="396"/>
      <c r="N13" s="103" t="s">
        <v>458</v>
      </c>
      <c r="O13" s="47"/>
      <c r="P13" s="411" t="s">
        <v>99</v>
      </c>
      <c r="Q13" s="412"/>
      <c r="R13" s="412"/>
      <c r="S13" s="412"/>
      <c r="T13" s="412"/>
      <c r="U13" s="412"/>
      <c r="V13" s="412"/>
      <c r="W13" s="408"/>
      <c r="X13" s="409"/>
      <c r="Y13" s="105"/>
      <c r="Z13" s="106"/>
      <c r="AA13" s="107" t="s">
        <v>123</v>
      </c>
      <c r="AB13" s="44"/>
      <c r="AC13" s="44"/>
      <c r="AD13" s="45"/>
      <c r="AE13" s="46"/>
      <c r="AF13" s="44"/>
      <c r="AG13" s="44"/>
      <c r="AH13" s="44"/>
      <c r="AI13" s="44"/>
      <c r="AJ13" s="44"/>
      <c r="AK13" s="44"/>
      <c r="AL13" s="107" t="s">
        <v>98</v>
      </c>
      <c r="AM13" s="44"/>
      <c r="AN13" s="44"/>
      <c r="AO13" s="44"/>
      <c r="AP13" s="44"/>
      <c r="AQ13" s="44"/>
      <c r="AR13" s="45"/>
    </row>
    <row r="14" spans="1:44" s="19" customFormat="1" ht="131.25" customHeight="1" thickBot="1">
      <c r="A14" s="72" t="s">
        <v>2</v>
      </c>
      <c r="B14" s="72" t="s">
        <v>140</v>
      </c>
      <c r="C14" s="72" t="s">
        <v>278</v>
      </c>
      <c r="D14" s="72" t="s">
        <v>469</v>
      </c>
      <c r="E14" s="271" t="s">
        <v>101</v>
      </c>
      <c r="F14" s="272" t="s">
        <v>100</v>
      </c>
      <c r="G14" s="272" t="s">
        <v>112</v>
      </c>
      <c r="H14" s="272" t="s">
        <v>145</v>
      </c>
      <c r="I14" s="272" t="s">
        <v>149</v>
      </c>
      <c r="J14" s="272" t="s">
        <v>236</v>
      </c>
      <c r="K14" s="272" t="s">
        <v>298</v>
      </c>
      <c r="L14" s="391" t="s">
        <v>319</v>
      </c>
      <c r="M14" s="397" t="s">
        <v>1</v>
      </c>
      <c r="N14" s="273" t="s">
        <v>471</v>
      </c>
      <c r="O14" s="407" t="s">
        <v>470</v>
      </c>
      <c r="P14" s="275" t="s">
        <v>101</v>
      </c>
      <c r="Q14" s="276" t="s">
        <v>100</v>
      </c>
      <c r="R14" s="277" t="s">
        <v>112</v>
      </c>
      <c r="S14" s="277" t="s">
        <v>145</v>
      </c>
      <c r="T14" s="277" t="s">
        <v>149</v>
      </c>
      <c r="U14" s="277" t="s">
        <v>236</v>
      </c>
      <c r="V14" s="277" t="s">
        <v>298</v>
      </c>
      <c r="W14" s="277" t="s">
        <v>319</v>
      </c>
      <c r="X14" s="278" t="s">
        <v>458</v>
      </c>
      <c r="Y14" s="279" t="s">
        <v>238</v>
      </c>
      <c r="Z14" s="280" t="s">
        <v>239</v>
      </c>
      <c r="AA14" s="280" t="s">
        <v>240</v>
      </c>
      <c r="AB14" s="280" t="s">
        <v>241</v>
      </c>
      <c r="AC14" s="280" t="s">
        <v>124</v>
      </c>
      <c r="AD14" s="274" t="s">
        <v>242</v>
      </c>
      <c r="AE14" s="279" t="s">
        <v>243</v>
      </c>
      <c r="AF14" s="322" t="s">
        <v>244</v>
      </c>
      <c r="AG14" s="325" t="s">
        <v>245</v>
      </c>
      <c r="AH14" s="280" t="s">
        <v>246</v>
      </c>
      <c r="AI14" s="322" t="s">
        <v>247</v>
      </c>
      <c r="AJ14" s="325" t="s">
        <v>248</v>
      </c>
      <c r="AK14" s="280" t="s">
        <v>249</v>
      </c>
      <c r="AL14" s="280" t="s">
        <v>250</v>
      </c>
      <c r="AM14" s="280" t="s">
        <v>251</v>
      </c>
      <c r="AN14" s="322" t="s">
        <v>252</v>
      </c>
      <c r="AO14" s="325" t="s">
        <v>253</v>
      </c>
      <c r="AP14" s="322" t="s">
        <v>254</v>
      </c>
      <c r="AQ14" s="319" t="s">
        <v>256</v>
      </c>
      <c r="AR14" s="274" t="s">
        <v>257</v>
      </c>
    </row>
    <row r="15" spans="1:44" ht="30" customHeight="1">
      <c r="A15" s="339">
        <v>1</v>
      </c>
      <c r="B15" s="340" t="s">
        <v>22</v>
      </c>
      <c r="C15" s="341">
        <v>5600896</v>
      </c>
      <c r="D15" s="342" t="s">
        <v>53</v>
      </c>
      <c r="E15" s="309">
        <v>0.42307692307692307</v>
      </c>
      <c r="F15" s="284">
        <v>0.66666666666666663</v>
      </c>
      <c r="G15" s="284">
        <v>0.47368421052631576</v>
      </c>
      <c r="H15" s="284" t="s">
        <v>146</v>
      </c>
      <c r="I15" s="284" t="s">
        <v>146</v>
      </c>
      <c r="J15" s="284">
        <v>0.48</v>
      </c>
      <c r="K15" s="284">
        <v>0.5</v>
      </c>
      <c r="L15" s="392">
        <v>0.46153846153846156</v>
      </c>
      <c r="M15" s="356">
        <v>26</v>
      </c>
      <c r="N15" s="76">
        <f>Datos!AW5</f>
        <v>9</v>
      </c>
      <c r="O15" s="305">
        <f>N15/M15</f>
        <v>0.34615384615384615</v>
      </c>
      <c r="P15" s="292">
        <v>4.041269841269842</v>
      </c>
      <c r="Q15" s="293">
        <v>3.1031878306878307</v>
      </c>
      <c r="R15" s="293">
        <v>3.6416666666666666</v>
      </c>
      <c r="S15" s="294" t="s">
        <v>146</v>
      </c>
      <c r="T15" s="294" t="s">
        <v>146</v>
      </c>
      <c r="U15" s="365">
        <v>4.1162962962962961</v>
      </c>
      <c r="V15" s="365">
        <v>4.2938888888888895</v>
      </c>
      <c r="W15" s="365">
        <v>4.4035774410774406</v>
      </c>
      <c r="X15" s="307">
        <f>Datos!AV5</f>
        <v>3.9294334215167552</v>
      </c>
      <c r="Y15" s="77">
        <f>Datos!AP5</f>
        <v>3.1875</v>
      </c>
      <c r="Z15" s="289">
        <f>Datos!AQ5</f>
        <v>3.8148148148148149</v>
      </c>
      <c r="AA15" s="289">
        <f>Datos!AR5</f>
        <v>4.2171428571428571</v>
      </c>
      <c r="AB15" s="289">
        <f>Datos!AS5</f>
        <v>3.9285714285714288</v>
      </c>
      <c r="AC15" s="289">
        <f>Datos!AT5</f>
        <v>4.4285714285714288</v>
      </c>
      <c r="AD15" s="313">
        <f>Datos!AU5</f>
        <v>4</v>
      </c>
      <c r="AE15" s="77">
        <f>Datos!AB5</f>
        <v>3.5</v>
      </c>
      <c r="AF15" s="323">
        <f>Datos!AC5</f>
        <v>2.875</v>
      </c>
      <c r="AG15" s="326">
        <f>Datos!AD5</f>
        <v>4.4444444444444446</v>
      </c>
      <c r="AH15" s="78">
        <f>Datos!AE5</f>
        <v>3.5</v>
      </c>
      <c r="AI15" s="323">
        <f>Datos!AF5</f>
        <v>3.5</v>
      </c>
      <c r="AJ15" s="326">
        <f>Datos!AG5</f>
        <v>4</v>
      </c>
      <c r="AK15" s="78">
        <f>Datos!AH5</f>
        <v>4.4285714285714288</v>
      </c>
      <c r="AL15" s="78">
        <f>Datos!AI5</f>
        <v>4.4285714285714288</v>
      </c>
      <c r="AM15" s="78">
        <f>Datos!AJ5</f>
        <v>4.4285714285714288</v>
      </c>
      <c r="AN15" s="323">
        <f>Datos!AK5</f>
        <v>3.8</v>
      </c>
      <c r="AO15" s="326">
        <f>Datos!AL5</f>
        <v>4</v>
      </c>
      <c r="AP15" s="323">
        <f>Datos!AM5</f>
        <v>3.8571428571428572</v>
      </c>
      <c r="AQ15" s="320">
        <f>Datos!AN5</f>
        <v>4.4285714285714288</v>
      </c>
      <c r="AR15" s="79">
        <f>Datos!AO5</f>
        <v>4</v>
      </c>
    </row>
    <row r="16" spans="1:44" ht="30" customHeight="1">
      <c r="A16" s="343">
        <v>2</v>
      </c>
      <c r="B16" s="344" t="s">
        <v>46</v>
      </c>
      <c r="C16" s="231">
        <v>5600864</v>
      </c>
      <c r="D16" s="345" t="s">
        <v>152</v>
      </c>
      <c r="E16" s="310">
        <v>0.5</v>
      </c>
      <c r="F16" s="285">
        <v>0.5714285714285714</v>
      </c>
      <c r="G16" s="285">
        <v>0.22222222222222221</v>
      </c>
      <c r="H16" s="285" t="s">
        <v>146</v>
      </c>
      <c r="I16" s="285" t="s">
        <v>146</v>
      </c>
      <c r="J16" s="285">
        <v>0.5714285714285714</v>
      </c>
      <c r="K16" s="285">
        <v>0.63636363636363635</v>
      </c>
      <c r="L16" s="393">
        <v>0.66666666666666663</v>
      </c>
      <c r="M16" s="360">
        <v>11</v>
      </c>
      <c r="N16" s="83">
        <f>Datos!AW6</f>
        <v>6</v>
      </c>
      <c r="O16" s="306">
        <f t="shared" ref="O16:O56" si="0">N16/M16</f>
        <v>0.54545454545454541</v>
      </c>
      <c r="P16" s="295">
        <v>3.9888888888888894</v>
      </c>
      <c r="Q16" s="296">
        <v>2.5583333333333331</v>
      </c>
      <c r="R16" s="296">
        <v>4.4000000000000004</v>
      </c>
      <c r="S16" s="297" t="s">
        <v>146</v>
      </c>
      <c r="T16" s="297" t="s">
        <v>146</v>
      </c>
      <c r="U16" s="366">
        <v>3.6569444444444446</v>
      </c>
      <c r="V16" s="366">
        <v>3.9527777777777779</v>
      </c>
      <c r="W16" s="366">
        <v>4.0375000000000005</v>
      </c>
      <c r="X16" s="308">
        <f>Datos!AV6</f>
        <v>4.3546296296296303</v>
      </c>
      <c r="Y16" s="84">
        <f>Datos!AP6</f>
        <v>4.0833333333333339</v>
      </c>
      <c r="Z16" s="290">
        <f>Datos!AQ6</f>
        <v>4.1111111111111116</v>
      </c>
      <c r="AA16" s="290">
        <f>Datos!AR6</f>
        <v>4.8666666666666663</v>
      </c>
      <c r="AB16" s="290">
        <f>Datos!AS6</f>
        <v>4.6666666666666661</v>
      </c>
      <c r="AC16" s="290">
        <f>Datos!AT6</f>
        <v>4.4000000000000004</v>
      </c>
      <c r="AD16" s="314">
        <f>Datos!AU6</f>
        <v>4</v>
      </c>
      <c r="AE16" s="84">
        <f>Datos!AB6</f>
        <v>4.166666666666667</v>
      </c>
      <c r="AF16" s="324">
        <f>Datos!AC6</f>
        <v>4</v>
      </c>
      <c r="AG16" s="327">
        <f>Datos!AD6</f>
        <v>4</v>
      </c>
      <c r="AH16" s="85">
        <f>Datos!AE6</f>
        <v>4.166666666666667</v>
      </c>
      <c r="AI16" s="324">
        <f>Datos!AF6</f>
        <v>4.166666666666667</v>
      </c>
      <c r="AJ16" s="327">
        <f>Datos!AG6</f>
        <v>4.833333333333333</v>
      </c>
      <c r="AK16" s="85">
        <f>Datos!AH6</f>
        <v>5</v>
      </c>
      <c r="AL16" s="85">
        <f>Datos!AI6</f>
        <v>5</v>
      </c>
      <c r="AM16" s="85">
        <f>Datos!AJ6</f>
        <v>5</v>
      </c>
      <c r="AN16" s="324">
        <f>Datos!AK6</f>
        <v>4.5</v>
      </c>
      <c r="AO16" s="327">
        <f>Datos!AL6</f>
        <v>4.333333333333333</v>
      </c>
      <c r="AP16" s="324">
        <f>Datos!AM6</f>
        <v>5</v>
      </c>
      <c r="AQ16" s="321">
        <f>Datos!AN6</f>
        <v>4.4000000000000004</v>
      </c>
      <c r="AR16" s="86">
        <f>Datos!AO6</f>
        <v>4</v>
      </c>
    </row>
    <row r="17" spans="1:44" ht="30" customHeight="1">
      <c r="A17" s="343">
        <v>3</v>
      </c>
      <c r="B17" s="344" t="s">
        <v>41</v>
      </c>
      <c r="C17" s="231">
        <v>5600812</v>
      </c>
      <c r="D17" s="345" t="s">
        <v>80</v>
      </c>
      <c r="E17" s="310">
        <v>1</v>
      </c>
      <c r="F17" s="285">
        <v>0.66666666666666663</v>
      </c>
      <c r="G17" s="285">
        <v>0.6</v>
      </c>
      <c r="H17" s="285" t="s">
        <v>146</v>
      </c>
      <c r="I17" s="285" t="s">
        <v>146</v>
      </c>
      <c r="J17" s="285">
        <v>1</v>
      </c>
      <c r="K17" s="285">
        <v>0.5</v>
      </c>
      <c r="L17" s="393">
        <v>1</v>
      </c>
      <c r="M17" s="360">
        <v>6</v>
      </c>
      <c r="N17" s="83">
        <f>Datos!AW7</f>
        <v>4</v>
      </c>
      <c r="O17" s="306">
        <f t="shared" si="0"/>
        <v>0.66666666666666663</v>
      </c>
      <c r="P17" s="295">
        <v>4.7333333333333334</v>
      </c>
      <c r="Q17" s="296">
        <v>3.7166666666666663</v>
      </c>
      <c r="R17" s="296">
        <v>3.96</v>
      </c>
      <c r="S17" s="297" t="s">
        <v>146</v>
      </c>
      <c r="T17" s="297" t="s">
        <v>146</v>
      </c>
      <c r="U17" s="366">
        <v>2.7111111111111108</v>
      </c>
      <c r="V17" s="366">
        <v>4.636111111111112</v>
      </c>
      <c r="W17" s="366">
        <v>3.960185185185185</v>
      </c>
      <c r="X17" s="308">
        <f>Datos!AV7</f>
        <v>4.4874999999999998</v>
      </c>
      <c r="Y17" s="84">
        <f>Datos!AP7</f>
        <v>3.708333333333333</v>
      </c>
      <c r="Z17" s="290">
        <f>Datos!AQ7</f>
        <v>3.8333333333333335</v>
      </c>
      <c r="AA17" s="290">
        <f>Datos!AR7</f>
        <v>4.8833333333333337</v>
      </c>
      <c r="AB17" s="290">
        <f>Datos!AS7</f>
        <v>5</v>
      </c>
      <c r="AC17" s="290">
        <f>Datos!AT7</f>
        <v>5</v>
      </c>
      <c r="AD17" s="314">
        <f>Datos!AU7</f>
        <v>4.5</v>
      </c>
      <c r="AE17" s="84">
        <f>Datos!AB7</f>
        <v>3.75</v>
      </c>
      <c r="AF17" s="324">
        <f>Datos!AC7</f>
        <v>3.6666666666666665</v>
      </c>
      <c r="AG17" s="327">
        <f>Datos!AD7</f>
        <v>3.25</v>
      </c>
      <c r="AH17" s="85">
        <f>Datos!AE7</f>
        <v>4</v>
      </c>
      <c r="AI17" s="324">
        <f>Datos!AF7</f>
        <v>4.25</v>
      </c>
      <c r="AJ17" s="327">
        <f>Datos!AG7</f>
        <v>5</v>
      </c>
      <c r="AK17" s="85">
        <f>Datos!AH7</f>
        <v>5</v>
      </c>
      <c r="AL17" s="85">
        <f>Datos!AI7</f>
        <v>5</v>
      </c>
      <c r="AM17" s="85">
        <f>Datos!AJ7</f>
        <v>4.75</v>
      </c>
      <c r="AN17" s="324">
        <f>Datos!AK7</f>
        <v>4.666666666666667</v>
      </c>
      <c r="AO17" s="327">
        <f>Datos!AL7</f>
        <v>5</v>
      </c>
      <c r="AP17" s="324">
        <f>Datos!AM7</f>
        <v>5</v>
      </c>
      <c r="AQ17" s="321">
        <f>Datos!AN7</f>
        <v>5</v>
      </c>
      <c r="AR17" s="86">
        <f>Datos!AO7</f>
        <v>4.5</v>
      </c>
    </row>
    <row r="18" spans="1:44" ht="30" customHeight="1">
      <c r="A18" s="343">
        <v>4</v>
      </c>
      <c r="B18" s="346" t="s">
        <v>107</v>
      </c>
      <c r="C18" s="231">
        <v>5601318</v>
      </c>
      <c r="D18" s="347" t="s">
        <v>150</v>
      </c>
      <c r="E18" s="311"/>
      <c r="F18" s="286"/>
      <c r="G18" s="285">
        <v>0.55000000000000004</v>
      </c>
      <c r="H18" s="285" t="s">
        <v>146</v>
      </c>
      <c r="I18" s="285" t="s">
        <v>146</v>
      </c>
      <c r="J18" s="285">
        <v>0.44444444444444442</v>
      </c>
      <c r="K18" s="285">
        <v>0.375</v>
      </c>
      <c r="L18" s="393">
        <v>0.29411764705882354</v>
      </c>
      <c r="M18" s="360">
        <v>18</v>
      </c>
      <c r="N18" s="83">
        <f>Datos!AW8</f>
        <v>9</v>
      </c>
      <c r="O18" s="306">
        <f t="shared" si="0"/>
        <v>0.5</v>
      </c>
      <c r="P18" s="282"/>
      <c r="Q18" s="283"/>
      <c r="R18" s="296">
        <v>4.2804208754208748</v>
      </c>
      <c r="S18" s="297" t="s">
        <v>146</v>
      </c>
      <c r="T18" s="297" t="s">
        <v>146</v>
      </c>
      <c r="U18" s="366">
        <v>3.5236111111111117</v>
      </c>
      <c r="V18" s="366">
        <v>3.7833333333333332</v>
      </c>
      <c r="W18" s="366">
        <v>3.8902777777777775</v>
      </c>
      <c r="X18" s="308">
        <f>Datos!AV8</f>
        <v>4.3697089947089944</v>
      </c>
      <c r="Y18" s="84">
        <f>Datos!AP8</f>
        <v>3.8571428571428572</v>
      </c>
      <c r="Z18" s="290">
        <f>Datos!AQ8</f>
        <v>4.1111111111111107</v>
      </c>
      <c r="AA18" s="290">
        <f>Datos!AR8</f>
        <v>4.4964285714285719</v>
      </c>
      <c r="AB18" s="290">
        <f>Datos!AS8</f>
        <v>4.6999999999999993</v>
      </c>
      <c r="AC18" s="290">
        <f>Datos!AT8</f>
        <v>4.625</v>
      </c>
      <c r="AD18" s="314">
        <f>Datos!AU8</f>
        <v>4.4285714285714288</v>
      </c>
      <c r="AE18" s="84">
        <f>Datos!AB8</f>
        <v>3.8571428571428572</v>
      </c>
      <c r="AF18" s="324">
        <f>Datos!AC8</f>
        <v>3.8571428571428572</v>
      </c>
      <c r="AG18" s="327">
        <f>Datos!AD8</f>
        <v>4.2222222222222223</v>
      </c>
      <c r="AH18" s="85">
        <f>Datos!AE8</f>
        <v>3.8888888888888888</v>
      </c>
      <c r="AI18" s="324">
        <f>Datos!AF8</f>
        <v>4.2222222222222223</v>
      </c>
      <c r="AJ18" s="327">
        <f>Datos!AG8</f>
        <v>4.666666666666667</v>
      </c>
      <c r="AK18" s="85">
        <f>Datos!AH8</f>
        <v>4.625</v>
      </c>
      <c r="AL18" s="85">
        <f>Datos!AI8</f>
        <v>4.666666666666667</v>
      </c>
      <c r="AM18" s="85">
        <f>Datos!AJ8</f>
        <v>4.666666666666667</v>
      </c>
      <c r="AN18" s="324">
        <f>Datos!AK8</f>
        <v>3.8571428571428572</v>
      </c>
      <c r="AO18" s="327">
        <f>Datos!AL8</f>
        <v>4.5999999999999996</v>
      </c>
      <c r="AP18" s="324">
        <f>Datos!AM8</f>
        <v>4.8</v>
      </c>
      <c r="AQ18" s="321">
        <f>Datos!AN8</f>
        <v>4.625</v>
      </c>
      <c r="AR18" s="86">
        <f>Datos!AO8</f>
        <v>4.4285714285714288</v>
      </c>
    </row>
    <row r="19" spans="1:44" ht="30" customHeight="1">
      <c r="A19" s="343">
        <v>5</v>
      </c>
      <c r="B19" s="346" t="s">
        <v>181</v>
      </c>
      <c r="C19" s="231" t="s">
        <v>279</v>
      </c>
      <c r="D19" s="347" t="s">
        <v>182</v>
      </c>
      <c r="E19" s="311"/>
      <c r="F19" s="286"/>
      <c r="G19" s="286"/>
      <c r="H19" s="286"/>
      <c r="I19" s="286"/>
      <c r="J19" s="285">
        <v>0.7</v>
      </c>
      <c r="K19" s="285">
        <v>0.7</v>
      </c>
      <c r="L19" s="393">
        <v>0.5</v>
      </c>
      <c r="M19" s="360">
        <v>9</v>
      </c>
      <c r="N19" s="83">
        <f>Datos!AW9</f>
        <v>8</v>
      </c>
      <c r="O19" s="306">
        <f t="shared" si="0"/>
        <v>0.88888888888888884</v>
      </c>
      <c r="P19" s="282"/>
      <c r="Q19" s="283"/>
      <c r="R19" s="286"/>
      <c r="S19" s="286"/>
      <c r="T19" s="286"/>
      <c r="U19" s="366">
        <v>4.4486111111111111</v>
      </c>
      <c r="V19" s="366">
        <v>4.4630952380952378</v>
      </c>
      <c r="W19" s="366">
        <v>5</v>
      </c>
      <c r="X19" s="308">
        <f>Datos!AV9</f>
        <v>3.9424603174603177</v>
      </c>
      <c r="Y19" s="84">
        <f>Datos!AP9</f>
        <v>3.4464285714285712</v>
      </c>
      <c r="Z19" s="290">
        <f>Datos!AQ9</f>
        <v>3.9583333333333335</v>
      </c>
      <c r="AA19" s="290">
        <f>Datos!AR9</f>
        <v>4.1428571428571432</v>
      </c>
      <c r="AB19" s="290">
        <f>Datos!AS9</f>
        <v>3.8571428571428572</v>
      </c>
      <c r="AC19" s="290">
        <f>Datos!AT9</f>
        <v>4.375</v>
      </c>
      <c r="AD19" s="314">
        <f>Datos!AU9</f>
        <v>3.875</v>
      </c>
      <c r="AE19" s="84">
        <f>Datos!AB9</f>
        <v>3.75</v>
      </c>
      <c r="AF19" s="324">
        <f>Datos!AC9</f>
        <v>3.1428571428571428</v>
      </c>
      <c r="AG19" s="327">
        <f>Datos!AD9</f>
        <v>4</v>
      </c>
      <c r="AH19" s="85">
        <f>Datos!AE9</f>
        <v>3.875</v>
      </c>
      <c r="AI19" s="324">
        <f>Datos!AF9</f>
        <v>4</v>
      </c>
      <c r="AJ19" s="327">
        <f>Datos!AG9</f>
        <v>4.5714285714285712</v>
      </c>
      <c r="AK19" s="85">
        <f>Datos!AH9</f>
        <v>4.1428571428571432</v>
      </c>
      <c r="AL19" s="85">
        <f>Datos!AI9</f>
        <v>4.125</v>
      </c>
      <c r="AM19" s="85">
        <f>Datos!AJ9</f>
        <v>4.125</v>
      </c>
      <c r="AN19" s="324">
        <f>Datos!AK9</f>
        <v>3.75</v>
      </c>
      <c r="AO19" s="327">
        <f>Datos!AL9</f>
        <v>3.7142857142857144</v>
      </c>
      <c r="AP19" s="324">
        <f>Datos!AM9</f>
        <v>4</v>
      </c>
      <c r="AQ19" s="321">
        <f>Datos!AN9</f>
        <v>4.375</v>
      </c>
      <c r="AR19" s="86">
        <f>Datos!AO9</f>
        <v>3.875</v>
      </c>
    </row>
    <row r="20" spans="1:44" ht="30" customHeight="1">
      <c r="A20" s="343">
        <v>6</v>
      </c>
      <c r="B20" s="344" t="s">
        <v>26</v>
      </c>
      <c r="C20" s="231">
        <v>5600831</v>
      </c>
      <c r="D20" s="345" t="s">
        <v>55</v>
      </c>
      <c r="E20" s="310">
        <v>0.47368421052631576</v>
      </c>
      <c r="F20" s="285">
        <v>0.66666666666666663</v>
      </c>
      <c r="G20" s="285">
        <v>0.5714285714285714</v>
      </c>
      <c r="H20" s="285" t="s">
        <v>146</v>
      </c>
      <c r="I20" s="285" t="s">
        <v>146</v>
      </c>
      <c r="J20" s="285">
        <v>0.52941176470588236</v>
      </c>
      <c r="K20" s="285">
        <v>0.44444444444444442</v>
      </c>
      <c r="L20" s="393">
        <v>0.61111111111111116</v>
      </c>
      <c r="M20" s="360">
        <v>18</v>
      </c>
      <c r="N20" s="83">
        <f>Datos!AW10</f>
        <v>9</v>
      </c>
      <c r="O20" s="306">
        <f t="shared" si="0"/>
        <v>0.5</v>
      </c>
      <c r="P20" s="295">
        <v>4.2434523809523812</v>
      </c>
      <c r="Q20" s="296">
        <v>3.4547979797979798</v>
      </c>
      <c r="R20" s="296">
        <v>3.7642857142857138</v>
      </c>
      <c r="S20" s="297" t="s">
        <v>146</v>
      </c>
      <c r="T20" s="297" t="s">
        <v>146</v>
      </c>
      <c r="U20" s="366">
        <v>4.5516203703703697</v>
      </c>
      <c r="V20" s="366">
        <v>4.1179563492063496</v>
      </c>
      <c r="W20" s="366">
        <v>4.4113371813371813</v>
      </c>
      <c r="X20" s="308">
        <f>Datos!AV10</f>
        <v>4.2960758377425039</v>
      </c>
      <c r="Y20" s="84">
        <f>Datos!AP10</f>
        <v>3.3888888888888888</v>
      </c>
      <c r="Z20" s="290">
        <f>Datos!AQ10</f>
        <v>3.9629629629629632</v>
      </c>
      <c r="AA20" s="290">
        <f>Datos!AR10</f>
        <v>4.6388888888888884</v>
      </c>
      <c r="AB20" s="290">
        <f>Datos!AS10</f>
        <v>4.2142857142857144</v>
      </c>
      <c r="AC20" s="290">
        <f>Datos!AT10</f>
        <v>5</v>
      </c>
      <c r="AD20" s="314">
        <f>Datos!AU10</f>
        <v>4.5714285714285712</v>
      </c>
      <c r="AE20" s="84">
        <f>Datos!AB10</f>
        <v>3.8888888888888888</v>
      </c>
      <c r="AF20" s="324">
        <f>Datos!AC10</f>
        <v>2.8888888888888888</v>
      </c>
      <c r="AG20" s="327">
        <f>Datos!AD10</f>
        <v>4</v>
      </c>
      <c r="AH20" s="85">
        <f>Datos!AE10</f>
        <v>3.8888888888888888</v>
      </c>
      <c r="AI20" s="324">
        <f>Datos!AF10</f>
        <v>4</v>
      </c>
      <c r="AJ20" s="327">
        <f>Datos!AG10</f>
        <v>4.333333333333333</v>
      </c>
      <c r="AK20" s="85">
        <f>Datos!AH10</f>
        <v>4.7777777777777777</v>
      </c>
      <c r="AL20" s="85">
        <f>Datos!AI10</f>
        <v>4.8888888888888893</v>
      </c>
      <c r="AM20" s="85">
        <f>Datos!AJ10</f>
        <v>4.75</v>
      </c>
      <c r="AN20" s="324">
        <f>Datos!AK10</f>
        <v>4.4444444444444446</v>
      </c>
      <c r="AO20" s="327">
        <f>Datos!AL10</f>
        <v>4.4285714285714288</v>
      </c>
      <c r="AP20" s="324">
        <f>Datos!AM10</f>
        <v>4</v>
      </c>
      <c r="AQ20" s="321">
        <f>Datos!AN10</f>
        <v>5</v>
      </c>
      <c r="AR20" s="86">
        <f>Datos!AO10</f>
        <v>4.5714285714285712</v>
      </c>
    </row>
    <row r="21" spans="1:44" ht="30" customHeight="1">
      <c r="A21" s="343">
        <v>7</v>
      </c>
      <c r="B21" s="344" t="s">
        <v>308</v>
      </c>
      <c r="C21" s="231">
        <v>5601468</v>
      </c>
      <c r="D21" s="345" t="s">
        <v>318</v>
      </c>
      <c r="E21" s="311"/>
      <c r="F21" s="286"/>
      <c r="G21" s="286"/>
      <c r="H21" s="286"/>
      <c r="I21" s="286"/>
      <c r="J21" s="286"/>
      <c r="K21" s="286"/>
      <c r="L21" s="386">
        <v>0.75</v>
      </c>
      <c r="M21" s="360">
        <v>4</v>
      </c>
      <c r="N21" s="83">
        <f>Datos!AW11</f>
        <v>2</v>
      </c>
      <c r="O21" s="306">
        <f t="shared" si="0"/>
        <v>0.5</v>
      </c>
      <c r="P21" s="282"/>
      <c r="Q21" s="283"/>
      <c r="R21" s="286"/>
      <c r="S21" s="286"/>
      <c r="T21" s="286"/>
      <c r="U21" s="286"/>
      <c r="V21" s="283"/>
      <c r="W21" s="366">
        <v>3.9833333333333338</v>
      </c>
      <c r="X21" s="308">
        <f>Datos!AV11</f>
        <v>4.083333333333333</v>
      </c>
      <c r="Y21" s="84">
        <f>Datos!AP11</f>
        <v>3.25</v>
      </c>
      <c r="Z21" s="290">
        <f>Datos!AQ11</f>
        <v>4</v>
      </c>
      <c r="AA21" s="290">
        <f>Datos!AR11</f>
        <v>4.5</v>
      </c>
      <c r="AB21" s="290">
        <f>Datos!AS11</f>
        <v>4.25</v>
      </c>
      <c r="AC21" s="290">
        <f>Datos!AT11</f>
        <v>5</v>
      </c>
      <c r="AD21" s="314">
        <f>Datos!AU11</f>
        <v>3.5</v>
      </c>
      <c r="AE21" s="84">
        <f>Datos!AB11</f>
        <v>3.5</v>
      </c>
      <c r="AF21" s="324">
        <f>Datos!AC11</f>
        <v>3</v>
      </c>
      <c r="AG21" s="327">
        <f>Datos!AD11</f>
        <v>3.5</v>
      </c>
      <c r="AH21" s="85">
        <f>Datos!AE11</f>
        <v>3.5</v>
      </c>
      <c r="AI21" s="324">
        <f>Datos!AF11</f>
        <v>5</v>
      </c>
      <c r="AJ21" s="327">
        <f>Datos!AG11</f>
        <v>5</v>
      </c>
      <c r="AK21" s="85">
        <f>Datos!AH11</f>
        <v>4.5</v>
      </c>
      <c r="AL21" s="85">
        <f>Datos!AI11</f>
        <v>5</v>
      </c>
      <c r="AM21" s="85">
        <f>Datos!AJ11</f>
        <v>5</v>
      </c>
      <c r="AN21" s="324">
        <f>Datos!AK11</f>
        <v>3</v>
      </c>
      <c r="AO21" s="327">
        <f>Datos!AL11</f>
        <v>3.5</v>
      </c>
      <c r="AP21" s="324">
        <f>Datos!AM11</f>
        <v>5</v>
      </c>
      <c r="AQ21" s="321">
        <f>Datos!AN11</f>
        <v>5</v>
      </c>
      <c r="AR21" s="86">
        <f>Datos!AO11</f>
        <v>3.5</v>
      </c>
    </row>
    <row r="22" spans="1:44" ht="30" customHeight="1">
      <c r="A22" s="343">
        <v>8</v>
      </c>
      <c r="B22" s="344" t="s">
        <v>36</v>
      </c>
      <c r="C22" s="231">
        <v>5600875</v>
      </c>
      <c r="D22" s="345" t="s">
        <v>56</v>
      </c>
      <c r="E22" s="310">
        <v>0.41176470588235292</v>
      </c>
      <c r="F22" s="285">
        <v>0.33333333333333331</v>
      </c>
      <c r="G22" s="285">
        <v>0.66666666666666663</v>
      </c>
      <c r="H22" s="285" t="s">
        <v>146</v>
      </c>
      <c r="I22" s="285" t="s">
        <v>146</v>
      </c>
      <c r="J22" s="285">
        <v>0.625</v>
      </c>
      <c r="K22" s="286">
        <v>0.6</v>
      </c>
      <c r="L22" s="386">
        <v>0.33333333333333331</v>
      </c>
      <c r="M22" s="360">
        <v>8</v>
      </c>
      <c r="N22" s="83">
        <f>Datos!AW12</f>
        <v>4</v>
      </c>
      <c r="O22" s="306">
        <f t="shared" si="0"/>
        <v>0.5</v>
      </c>
      <c r="P22" s="295">
        <v>3.4564285714285701</v>
      </c>
      <c r="Q22" s="296">
        <v>3.15</v>
      </c>
      <c r="R22" s="296">
        <v>3.6188888888888884</v>
      </c>
      <c r="S22" s="297" t="s">
        <v>146</v>
      </c>
      <c r="T22" s="297" t="s">
        <v>146</v>
      </c>
      <c r="U22" s="366">
        <v>4.6458333333333339</v>
      </c>
      <c r="V22" s="366">
        <v>3.9990740740740738</v>
      </c>
      <c r="W22" s="366">
        <v>4.7777777777777777</v>
      </c>
      <c r="X22" s="308">
        <f>Datos!AV12</f>
        <v>4.6481481481481479</v>
      </c>
      <c r="Y22" s="84">
        <f>Datos!AP12</f>
        <v>4.5</v>
      </c>
      <c r="Z22" s="290">
        <f>Datos!AQ12</f>
        <v>4.6388888888888893</v>
      </c>
      <c r="AA22" s="290">
        <f>Datos!AR12</f>
        <v>5</v>
      </c>
      <c r="AB22" s="290">
        <f>Datos!AS12</f>
        <v>4.25</v>
      </c>
      <c r="AC22" s="290">
        <f>Datos!AT12</f>
        <v>5</v>
      </c>
      <c r="AD22" s="314">
        <f>Datos!AU12</f>
        <v>4.5</v>
      </c>
      <c r="AE22" s="84">
        <f>Datos!AB12</f>
        <v>4.5</v>
      </c>
      <c r="AF22" s="324">
        <f>Datos!AC12</f>
        <v>4.5</v>
      </c>
      <c r="AG22" s="327">
        <f>Datos!AD12</f>
        <v>4.666666666666667</v>
      </c>
      <c r="AH22" s="85">
        <f>Datos!AE12</f>
        <v>5</v>
      </c>
      <c r="AI22" s="324">
        <f>Datos!AF12</f>
        <v>4.25</v>
      </c>
      <c r="AJ22" s="327">
        <f>Datos!AG12</f>
        <v>5</v>
      </c>
      <c r="AK22" s="85">
        <f>Datos!AH12</f>
        <v>5</v>
      </c>
      <c r="AL22" s="85">
        <f>Datos!AI12</f>
        <v>5</v>
      </c>
      <c r="AM22" s="85">
        <f>Datos!AJ12</f>
        <v>5</v>
      </c>
      <c r="AN22" s="324">
        <f>Datos!AK12</f>
        <v>5</v>
      </c>
      <c r="AO22" s="327">
        <f>Datos!AL12</f>
        <v>3.5</v>
      </c>
      <c r="AP22" s="324">
        <f>Datos!AM12</f>
        <v>5</v>
      </c>
      <c r="AQ22" s="321">
        <f>Datos!AN12</f>
        <v>5</v>
      </c>
      <c r="AR22" s="86">
        <f>Datos!AO12</f>
        <v>4.5</v>
      </c>
    </row>
    <row r="23" spans="1:44" ht="30" customHeight="1">
      <c r="A23" s="343">
        <v>9</v>
      </c>
      <c r="B23" s="344" t="s">
        <v>39</v>
      </c>
      <c r="C23" s="231">
        <v>5600889</v>
      </c>
      <c r="D23" s="345" t="s">
        <v>81</v>
      </c>
      <c r="E23" s="310">
        <v>0.46666666666666667</v>
      </c>
      <c r="F23" s="285">
        <v>0.6</v>
      </c>
      <c r="G23" s="285">
        <v>0.66666666666666663</v>
      </c>
      <c r="H23" s="285" t="s">
        <v>146</v>
      </c>
      <c r="I23" s="285" t="s">
        <v>146</v>
      </c>
      <c r="J23" s="285">
        <v>0.6</v>
      </c>
      <c r="K23" s="285">
        <v>0.5</v>
      </c>
      <c r="L23" s="393">
        <v>0.44444444444444442</v>
      </c>
      <c r="M23" s="360">
        <v>10</v>
      </c>
      <c r="N23" s="83">
        <f>Datos!AW13</f>
        <v>6</v>
      </c>
      <c r="O23" s="306">
        <f t="shared" si="0"/>
        <v>0.6</v>
      </c>
      <c r="P23" s="295">
        <v>3.5366666666666675</v>
      </c>
      <c r="Q23" s="296">
        <v>2.7662037037037037</v>
      </c>
      <c r="R23" s="296">
        <v>3.4436507936507939</v>
      </c>
      <c r="S23" s="297" t="s">
        <v>146</v>
      </c>
      <c r="T23" s="297" t="s">
        <v>146</v>
      </c>
      <c r="U23" s="366">
        <v>3.5805555555555557</v>
      </c>
      <c r="V23" s="366">
        <v>3.3499999999999996</v>
      </c>
      <c r="W23" s="366">
        <v>4.1541666666666668</v>
      </c>
      <c r="X23" s="308">
        <f>Datos!AV13</f>
        <v>4.0067592592592591</v>
      </c>
      <c r="Y23" s="84">
        <f>Datos!AP13</f>
        <v>3.8</v>
      </c>
      <c r="Z23" s="290">
        <f>Datos!AQ13</f>
        <v>3.5555555555555558</v>
      </c>
      <c r="AA23" s="290">
        <f>Datos!AR13</f>
        <v>4.4099999999999993</v>
      </c>
      <c r="AB23" s="290">
        <f>Datos!AS13</f>
        <v>3.875</v>
      </c>
      <c r="AC23" s="290">
        <f>Datos!AT13</f>
        <v>4.4000000000000004</v>
      </c>
      <c r="AD23" s="314">
        <f>Datos!AU13</f>
        <v>4</v>
      </c>
      <c r="AE23" s="84">
        <f>Datos!AB13</f>
        <v>4</v>
      </c>
      <c r="AF23" s="324">
        <f>Datos!AC13</f>
        <v>3.6</v>
      </c>
      <c r="AG23" s="327">
        <f>Datos!AD13</f>
        <v>4.666666666666667</v>
      </c>
      <c r="AH23" s="85">
        <f>Datos!AE13</f>
        <v>3</v>
      </c>
      <c r="AI23" s="324">
        <f>Datos!AF13</f>
        <v>3</v>
      </c>
      <c r="AJ23" s="327">
        <f>Datos!AG13</f>
        <v>4.5999999999999996</v>
      </c>
      <c r="AK23" s="85">
        <f>Datos!AH13</f>
        <v>4.4000000000000004</v>
      </c>
      <c r="AL23" s="85">
        <f>Datos!AI13</f>
        <v>4.25</v>
      </c>
      <c r="AM23" s="85">
        <f>Datos!AJ13</f>
        <v>4.4000000000000004</v>
      </c>
      <c r="AN23" s="324">
        <f>Datos!AK13</f>
        <v>4.4000000000000004</v>
      </c>
      <c r="AO23" s="327">
        <f>Datos!AL13</f>
        <v>3.75</v>
      </c>
      <c r="AP23" s="324">
        <f>Datos!AM13</f>
        <v>4</v>
      </c>
      <c r="AQ23" s="321">
        <f>Datos!AN13</f>
        <v>4.4000000000000004</v>
      </c>
      <c r="AR23" s="86">
        <f>Datos!AO13</f>
        <v>4</v>
      </c>
    </row>
    <row r="24" spans="1:44" ht="30" customHeight="1">
      <c r="A24" s="343">
        <v>10</v>
      </c>
      <c r="B24" s="344" t="s">
        <v>28</v>
      </c>
      <c r="C24" s="231">
        <v>5600884</v>
      </c>
      <c r="D24" s="345" t="s">
        <v>57</v>
      </c>
      <c r="E24" s="310">
        <v>0.84615384615384615</v>
      </c>
      <c r="F24" s="285">
        <v>0.55555555555555558</v>
      </c>
      <c r="G24" s="285">
        <v>0.625</v>
      </c>
      <c r="H24" s="285" t="s">
        <v>146</v>
      </c>
      <c r="I24" s="285" t="s">
        <v>146</v>
      </c>
      <c r="J24" s="285">
        <v>0.63636363636363635</v>
      </c>
      <c r="K24" s="285">
        <v>0.625</v>
      </c>
      <c r="L24" s="393">
        <v>0.5</v>
      </c>
      <c r="M24" s="360">
        <v>8</v>
      </c>
      <c r="N24" s="83">
        <f>Datos!AW14</f>
        <v>3</v>
      </c>
      <c r="O24" s="306">
        <f t="shared" si="0"/>
        <v>0.375</v>
      </c>
      <c r="P24" s="295">
        <v>3.9127777777777775</v>
      </c>
      <c r="Q24" s="296">
        <v>3.2516666666666665</v>
      </c>
      <c r="R24" s="296">
        <v>4.08</v>
      </c>
      <c r="S24" s="297" t="s">
        <v>146</v>
      </c>
      <c r="T24" s="297" t="s">
        <v>146</v>
      </c>
      <c r="U24" s="366">
        <v>4.4063492063492058</v>
      </c>
      <c r="V24" s="366">
        <v>4.3944444444444448</v>
      </c>
      <c r="W24" s="366">
        <v>4.0388888888888888</v>
      </c>
      <c r="X24" s="308">
        <f>Datos!AV14</f>
        <v>4.2750000000000004</v>
      </c>
      <c r="Y24" s="84">
        <f>Datos!AP14</f>
        <v>3.75</v>
      </c>
      <c r="Z24" s="290">
        <f>Datos!AQ14</f>
        <v>4.666666666666667</v>
      </c>
      <c r="AA24" s="290">
        <f>Datos!AR14</f>
        <v>4.0666666666666664</v>
      </c>
      <c r="AB24" s="290">
        <f>Datos!AS14</f>
        <v>4.5</v>
      </c>
      <c r="AC24" s="290">
        <f>Datos!AT14</f>
        <v>5</v>
      </c>
      <c r="AD24" s="314">
        <f>Datos!AU14</f>
        <v>3.6666666666666665</v>
      </c>
      <c r="AE24" s="84">
        <f>Datos!AB14</f>
        <v>4</v>
      </c>
      <c r="AF24" s="324">
        <f>Datos!AC14</f>
        <v>3.5</v>
      </c>
      <c r="AG24" s="327">
        <f>Datos!AD14</f>
        <v>4.666666666666667</v>
      </c>
      <c r="AH24" s="85">
        <f>Datos!AE14</f>
        <v>4.666666666666667</v>
      </c>
      <c r="AI24" s="324">
        <f>Datos!AF14</f>
        <v>4.666666666666667</v>
      </c>
      <c r="AJ24" s="327">
        <f>Datos!AG14</f>
        <v>5</v>
      </c>
      <c r="AK24" s="85">
        <f>Datos!AH14</f>
        <v>4</v>
      </c>
      <c r="AL24" s="85">
        <f>Datos!AI14</f>
        <v>4</v>
      </c>
      <c r="AM24" s="85">
        <f>Datos!AJ14</f>
        <v>4</v>
      </c>
      <c r="AN24" s="324">
        <f>Datos!AK14</f>
        <v>3.3333333333333335</v>
      </c>
      <c r="AO24" s="327">
        <f>Datos!AL14</f>
        <v>4</v>
      </c>
      <c r="AP24" s="324">
        <f>Datos!AM14</f>
        <v>5</v>
      </c>
      <c r="AQ24" s="321">
        <f>Datos!AN14</f>
        <v>5</v>
      </c>
      <c r="AR24" s="86">
        <f>Datos!AO14</f>
        <v>3.6666666666666665</v>
      </c>
    </row>
    <row r="25" spans="1:44" ht="30" customHeight="1">
      <c r="A25" s="343">
        <v>11</v>
      </c>
      <c r="B25" s="344" t="s">
        <v>29</v>
      </c>
      <c r="C25" s="231">
        <v>5600840</v>
      </c>
      <c r="D25" s="345" t="s">
        <v>58</v>
      </c>
      <c r="E25" s="310">
        <v>0.5714285714285714</v>
      </c>
      <c r="F25" s="285">
        <v>0.61538461538461542</v>
      </c>
      <c r="G25" s="285">
        <v>0.42857142857142855</v>
      </c>
      <c r="H25" s="285" t="s">
        <v>146</v>
      </c>
      <c r="I25" s="285" t="s">
        <v>146</v>
      </c>
      <c r="J25" s="285">
        <v>0.66666666666666663</v>
      </c>
      <c r="K25" s="285">
        <v>0.45454545454545453</v>
      </c>
      <c r="L25" s="393">
        <v>0.54545454545454541</v>
      </c>
      <c r="M25" s="360">
        <v>9</v>
      </c>
      <c r="N25" s="83">
        <f>Datos!AW15</f>
        <v>5</v>
      </c>
      <c r="O25" s="306">
        <f t="shared" si="0"/>
        <v>0.55555555555555558</v>
      </c>
      <c r="P25" s="295">
        <v>3.9303571428571429</v>
      </c>
      <c r="Q25" s="296">
        <v>3.4434523809523809</v>
      </c>
      <c r="R25" s="296">
        <v>3.6800000000000006</v>
      </c>
      <c r="S25" s="297" t="s">
        <v>146</v>
      </c>
      <c r="T25" s="297" t="s">
        <v>146</v>
      </c>
      <c r="U25" s="366">
        <v>4.3131944444444441</v>
      </c>
      <c r="V25" s="366">
        <v>4.6547222222222224</v>
      </c>
      <c r="W25" s="366">
        <v>4.1425925925925933</v>
      </c>
      <c r="X25" s="308">
        <f>Datos!AV15</f>
        <v>4.3527777777777779</v>
      </c>
      <c r="Y25" s="84">
        <f>Datos!AP15</f>
        <v>4.0999999999999996</v>
      </c>
      <c r="Z25" s="290">
        <f>Datos!AQ15</f>
        <v>3.5333333333333332</v>
      </c>
      <c r="AA25" s="290">
        <f>Datos!AR15</f>
        <v>4.8</v>
      </c>
      <c r="AB25" s="290">
        <f>Datos!AS15</f>
        <v>4.3333333333333339</v>
      </c>
      <c r="AC25" s="290">
        <f>Datos!AT15</f>
        <v>4.75</v>
      </c>
      <c r="AD25" s="314">
        <f>Datos!AU15</f>
        <v>4.5999999999999996</v>
      </c>
      <c r="AE25" s="84">
        <f>Datos!AB15</f>
        <v>4.2</v>
      </c>
      <c r="AF25" s="324">
        <f>Datos!AC15</f>
        <v>4</v>
      </c>
      <c r="AG25" s="327">
        <f>Datos!AD15</f>
        <v>3.8</v>
      </c>
      <c r="AH25" s="85">
        <f>Datos!AE15</f>
        <v>3.2</v>
      </c>
      <c r="AI25" s="324">
        <f>Datos!AF15</f>
        <v>3.6</v>
      </c>
      <c r="AJ25" s="327">
        <f>Datos!AG15</f>
        <v>4.8</v>
      </c>
      <c r="AK25" s="85">
        <f>Datos!AH15</f>
        <v>4.8</v>
      </c>
      <c r="AL25" s="85">
        <f>Datos!AI15</f>
        <v>4.8</v>
      </c>
      <c r="AM25" s="85">
        <f>Datos!AJ15</f>
        <v>4.8</v>
      </c>
      <c r="AN25" s="324">
        <f>Datos!AK15</f>
        <v>4.8</v>
      </c>
      <c r="AO25" s="327">
        <f>Datos!AL15</f>
        <v>4</v>
      </c>
      <c r="AP25" s="324">
        <f>Datos!AM15</f>
        <v>4.666666666666667</v>
      </c>
      <c r="AQ25" s="321">
        <f>Datos!AN15</f>
        <v>4.75</v>
      </c>
      <c r="AR25" s="86">
        <f>Datos!AO15</f>
        <v>4.5999999999999996</v>
      </c>
    </row>
    <row r="26" spans="1:44" ht="30" customHeight="1">
      <c r="A26" s="343">
        <v>12</v>
      </c>
      <c r="B26" s="346" t="s">
        <v>38</v>
      </c>
      <c r="C26" s="231">
        <v>5601225</v>
      </c>
      <c r="D26" s="345" t="s">
        <v>59</v>
      </c>
      <c r="E26" s="310">
        <v>0.63636363636363635</v>
      </c>
      <c r="F26" s="285">
        <v>0.7142857142857143</v>
      </c>
      <c r="G26" s="285">
        <v>0.2</v>
      </c>
      <c r="H26" s="285" t="s">
        <v>146</v>
      </c>
      <c r="I26" s="285" t="s">
        <v>146</v>
      </c>
      <c r="J26" s="285">
        <v>0.75</v>
      </c>
      <c r="K26" s="285">
        <v>0.4</v>
      </c>
      <c r="L26" s="393">
        <v>0.4</v>
      </c>
      <c r="M26" s="360">
        <v>6</v>
      </c>
      <c r="N26" s="83">
        <f>Datos!AW16</f>
        <v>2</v>
      </c>
      <c r="O26" s="306">
        <f t="shared" si="0"/>
        <v>0.33333333333333331</v>
      </c>
      <c r="P26" s="295">
        <v>3.56</v>
      </c>
      <c r="Q26" s="296">
        <v>3.2233333333333336</v>
      </c>
      <c r="R26" s="296">
        <v>3.3</v>
      </c>
      <c r="S26" s="297" t="s">
        <v>146</v>
      </c>
      <c r="T26" s="297" t="s">
        <v>146</v>
      </c>
      <c r="U26" s="366">
        <v>3.5138888888888888</v>
      </c>
      <c r="V26" s="366">
        <v>3.6138888888888889</v>
      </c>
      <c r="W26" s="366">
        <v>4.469444444444445</v>
      </c>
      <c r="X26" s="308">
        <f>Datos!AV16</f>
        <v>4.916666666666667</v>
      </c>
      <c r="Y26" s="84">
        <f>Datos!AP16</f>
        <v>4.75</v>
      </c>
      <c r="Z26" s="290">
        <f>Datos!AQ16</f>
        <v>5</v>
      </c>
      <c r="AA26" s="290">
        <f>Datos!AR16</f>
        <v>5</v>
      </c>
      <c r="AB26" s="290">
        <f>Datos!AS16</f>
        <v>4.75</v>
      </c>
      <c r="AC26" s="290">
        <f>Datos!AT16</f>
        <v>5</v>
      </c>
      <c r="AD26" s="314">
        <f>Datos!AU16</f>
        <v>5</v>
      </c>
      <c r="AE26" s="84">
        <f>Datos!AB16</f>
        <v>5</v>
      </c>
      <c r="AF26" s="324">
        <f>Datos!AC16</f>
        <v>4.5</v>
      </c>
      <c r="AG26" s="327">
        <f>Datos!AD16</f>
        <v>5</v>
      </c>
      <c r="AH26" s="85">
        <f>Datos!AE16</f>
        <v>5</v>
      </c>
      <c r="AI26" s="324">
        <f>Datos!AF16</f>
        <v>5</v>
      </c>
      <c r="AJ26" s="327">
        <f>Datos!AG16</f>
        <v>5</v>
      </c>
      <c r="AK26" s="85">
        <f>Datos!AH16</f>
        <v>5</v>
      </c>
      <c r="AL26" s="85">
        <f>Datos!AI16</f>
        <v>5</v>
      </c>
      <c r="AM26" s="85">
        <f>Datos!AJ16</f>
        <v>5</v>
      </c>
      <c r="AN26" s="324">
        <f>Datos!AK16</f>
        <v>5</v>
      </c>
      <c r="AO26" s="327">
        <f>Datos!AL16</f>
        <v>5</v>
      </c>
      <c r="AP26" s="324">
        <f>Datos!AM16</f>
        <v>4.5</v>
      </c>
      <c r="AQ26" s="321">
        <f>Datos!AN16</f>
        <v>5</v>
      </c>
      <c r="AR26" s="86">
        <f>Datos!AO16</f>
        <v>5</v>
      </c>
    </row>
    <row r="27" spans="1:44" ht="30" customHeight="1">
      <c r="A27" s="343">
        <v>13</v>
      </c>
      <c r="B27" s="344" t="s">
        <v>105</v>
      </c>
      <c r="C27" s="231">
        <v>5601317</v>
      </c>
      <c r="D27" s="348" t="s">
        <v>106</v>
      </c>
      <c r="E27" s="311"/>
      <c r="F27" s="286"/>
      <c r="G27" s="285">
        <v>0.52380952380952384</v>
      </c>
      <c r="H27" s="285" t="s">
        <v>146</v>
      </c>
      <c r="I27" s="285" t="s">
        <v>146</v>
      </c>
      <c r="J27" s="285">
        <v>0.47368421052631576</v>
      </c>
      <c r="K27" s="285">
        <v>0.38095238095238093</v>
      </c>
      <c r="L27" s="393">
        <v>0.45454545454545453</v>
      </c>
      <c r="M27" s="360">
        <v>26</v>
      </c>
      <c r="N27" s="83">
        <f>Datos!AW17</f>
        <v>12</v>
      </c>
      <c r="O27" s="306">
        <f t="shared" si="0"/>
        <v>0.46153846153846156</v>
      </c>
      <c r="P27" s="282"/>
      <c r="Q27" s="283"/>
      <c r="R27" s="296">
        <v>3.7748148148148148</v>
      </c>
      <c r="S27" s="297" t="s">
        <v>146</v>
      </c>
      <c r="T27" s="297" t="s">
        <v>146</v>
      </c>
      <c r="U27" s="366">
        <v>3.6508487654320985</v>
      </c>
      <c r="V27" s="366">
        <v>3.7215277777777782</v>
      </c>
      <c r="W27" s="366">
        <v>3.8284281305114636</v>
      </c>
      <c r="X27" s="308">
        <f>Datos!AV17</f>
        <v>3.7523569023569023</v>
      </c>
      <c r="Y27" s="84">
        <f>Datos!AP17</f>
        <v>3.666666666666667</v>
      </c>
      <c r="Z27" s="290">
        <f>Datos!AQ17</f>
        <v>3.6111111111111107</v>
      </c>
      <c r="AA27" s="290">
        <f>Datos!AR17</f>
        <v>4.0999999999999996</v>
      </c>
      <c r="AB27" s="290">
        <f>Datos!AS17</f>
        <v>3.833333333333333</v>
      </c>
      <c r="AC27" s="290">
        <f>Datos!AT17</f>
        <v>3.6666666666666665</v>
      </c>
      <c r="AD27" s="314">
        <f>Datos!AU17</f>
        <v>3.6363636363636362</v>
      </c>
      <c r="AE27" s="84">
        <f>Datos!AB17</f>
        <v>3.8333333333333335</v>
      </c>
      <c r="AF27" s="324">
        <f>Datos!AC17</f>
        <v>3.5</v>
      </c>
      <c r="AG27" s="327">
        <f>Datos!AD17</f>
        <v>4</v>
      </c>
      <c r="AH27" s="85">
        <f>Datos!AE17</f>
        <v>3.4166666666666665</v>
      </c>
      <c r="AI27" s="324">
        <f>Datos!AF17</f>
        <v>3.4166666666666665</v>
      </c>
      <c r="AJ27" s="327">
        <f>Datos!AG17</f>
        <v>3.5833333333333335</v>
      </c>
      <c r="AK27" s="85">
        <f>Datos!AH17</f>
        <v>4.333333333333333</v>
      </c>
      <c r="AL27" s="85">
        <f>Datos!AI17</f>
        <v>4.333333333333333</v>
      </c>
      <c r="AM27" s="85">
        <f>Datos!AJ17</f>
        <v>4.5</v>
      </c>
      <c r="AN27" s="324">
        <f>Datos!AK17</f>
        <v>3.75</v>
      </c>
      <c r="AO27" s="327">
        <f>Datos!AL17</f>
        <v>4</v>
      </c>
      <c r="AP27" s="324">
        <f>Datos!AM17</f>
        <v>3.6666666666666665</v>
      </c>
      <c r="AQ27" s="321">
        <f>Datos!AN17</f>
        <v>3.6666666666666665</v>
      </c>
      <c r="AR27" s="86">
        <f>Datos!AO17</f>
        <v>3.6363636363636362</v>
      </c>
    </row>
    <row r="28" spans="1:44" ht="30" customHeight="1">
      <c r="A28" s="343">
        <v>14</v>
      </c>
      <c r="B28" s="344" t="s">
        <v>18</v>
      </c>
      <c r="C28" s="231">
        <v>5600870</v>
      </c>
      <c r="D28" s="345" t="s">
        <v>60</v>
      </c>
      <c r="E28" s="310">
        <v>0.4</v>
      </c>
      <c r="F28" s="285">
        <v>0.11764705882352941</v>
      </c>
      <c r="G28" s="285">
        <v>0.7</v>
      </c>
      <c r="H28" s="285" t="s">
        <v>146</v>
      </c>
      <c r="I28" s="285" t="s">
        <v>146</v>
      </c>
      <c r="J28" s="285">
        <v>0.33333333333333331</v>
      </c>
      <c r="K28" s="285">
        <v>0.66666666666666663</v>
      </c>
      <c r="L28" s="393">
        <v>0.33333333333333331</v>
      </c>
      <c r="M28" s="360">
        <v>11</v>
      </c>
      <c r="N28" s="83">
        <f>Datos!AW18</f>
        <v>3</v>
      </c>
      <c r="O28" s="306">
        <f t="shared" si="0"/>
        <v>0.27272727272727271</v>
      </c>
      <c r="P28" s="295">
        <v>3.3322222222222222</v>
      </c>
      <c r="Q28" s="296">
        <v>3.1166666666666667</v>
      </c>
      <c r="R28" s="296">
        <v>3.7772222222222225</v>
      </c>
      <c r="S28" s="297" t="s">
        <v>146</v>
      </c>
      <c r="T28" s="297" t="s">
        <v>146</v>
      </c>
      <c r="U28" s="366">
        <v>4.1472222222222221</v>
      </c>
      <c r="V28" s="366">
        <v>3.1944444444444442</v>
      </c>
      <c r="W28" s="366">
        <v>4.7749999999999995</v>
      </c>
      <c r="X28" s="308">
        <f>Datos!AV18</f>
        <v>4.8611111111111116</v>
      </c>
      <c r="Y28" s="84">
        <f>Datos!AP18</f>
        <v>4.8333333333333339</v>
      </c>
      <c r="Z28" s="290">
        <f>Datos!AQ18</f>
        <v>4.666666666666667</v>
      </c>
      <c r="AA28" s="290">
        <f>Datos!AR18</f>
        <v>5</v>
      </c>
      <c r="AB28" s="290">
        <f>Datos!AS18</f>
        <v>5</v>
      </c>
      <c r="AC28" s="290">
        <f>Datos!AT18</f>
        <v>5</v>
      </c>
      <c r="AD28" s="314">
        <f>Datos!AU18</f>
        <v>4.666666666666667</v>
      </c>
      <c r="AE28" s="84">
        <f>Datos!AB18</f>
        <v>5</v>
      </c>
      <c r="AF28" s="324">
        <f>Datos!AC18</f>
        <v>4.666666666666667</v>
      </c>
      <c r="AG28" s="327">
        <f>Datos!AD18</f>
        <v>4.666666666666667</v>
      </c>
      <c r="AH28" s="85">
        <f>Datos!AE18</f>
        <v>4.666666666666667</v>
      </c>
      <c r="AI28" s="324">
        <f>Datos!AF18</f>
        <v>4.666666666666667</v>
      </c>
      <c r="AJ28" s="327">
        <f>Datos!AG18</f>
        <v>5</v>
      </c>
      <c r="AK28" s="85">
        <f>Datos!AH18</f>
        <v>5</v>
      </c>
      <c r="AL28" s="85">
        <f>Datos!AI18</f>
        <v>5</v>
      </c>
      <c r="AM28" s="85">
        <f>Datos!AJ18</f>
        <v>5</v>
      </c>
      <c r="AN28" s="324">
        <f>Datos!AK18</f>
        <v>5</v>
      </c>
      <c r="AO28" s="327">
        <f>Datos!AL18</f>
        <v>5</v>
      </c>
      <c r="AP28" s="324">
        <f>Datos!AM18</f>
        <v>5</v>
      </c>
      <c r="AQ28" s="321">
        <f>Datos!AN18</f>
        <v>5</v>
      </c>
      <c r="AR28" s="86">
        <f>Datos!AO18</f>
        <v>4.666666666666667</v>
      </c>
    </row>
    <row r="29" spans="1:44" ht="30" customHeight="1">
      <c r="A29" s="343">
        <v>15</v>
      </c>
      <c r="B29" s="344" t="s">
        <v>32</v>
      </c>
      <c r="C29" s="231">
        <v>5600707</v>
      </c>
      <c r="D29" s="345" t="s">
        <v>61</v>
      </c>
      <c r="E29" s="310">
        <v>0.42857142857142855</v>
      </c>
      <c r="F29" s="285">
        <v>0.35</v>
      </c>
      <c r="G29" s="285">
        <v>0.66666666666666663</v>
      </c>
      <c r="H29" s="285" t="s">
        <v>146</v>
      </c>
      <c r="I29" s="285" t="s">
        <v>146</v>
      </c>
      <c r="J29" s="285">
        <v>0.33333333333333331</v>
      </c>
      <c r="K29" s="285">
        <v>0.53333333333333333</v>
      </c>
      <c r="L29" s="393">
        <v>0.68421052631578949</v>
      </c>
      <c r="M29" s="360">
        <v>17</v>
      </c>
      <c r="N29" s="83">
        <f>Datos!AW19</f>
        <v>7</v>
      </c>
      <c r="O29" s="306">
        <f t="shared" si="0"/>
        <v>0.41176470588235292</v>
      </c>
      <c r="P29" s="295">
        <v>4.4269841269841272</v>
      </c>
      <c r="Q29" s="296">
        <v>3.6107142857142862</v>
      </c>
      <c r="R29" s="296">
        <v>3.8367724867724866</v>
      </c>
      <c r="S29" s="297" t="s">
        <v>146</v>
      </c>
      <c r="T29" s="297" t="s">
        <v>146</v>
      </c>
      <c r="U29" s="366">
        <v>4.5277777777777777</v>
      </c>
      <c r="V29" s="366">
        <v>3.6265873015873016</v>
      </c>
      <c r="W29" s="366">
        <v>4.0548049173049172</v>
      </c>
      <c r="X29" s="308">
        <f>Datos!AV19</f>
        <v>4.5714285714285712</v>
      </c>
      <c r="Y29" s="84">
        <f>Datos!AP19</f>
        <v>4.5</v>
      </c>
      <c r="Z29" s="290">
        <f>Datos!AQ19</f>
        <v>4.4761904761904763</v>
      </c>
      <c r="AA29" s="290">
        <f>Datos!AR19</f>
        <v>4.7857142857142865</v>
      </c>
      <c r="AB29" s="290">
        <f>Datos!AS19</f>
        <v>3.833333333333333</v>
      </c>
      <c r="AC29" s="290">
        <f>Datos!AT19</f>
        <v>5</v>
      </c>
      <c r="AD29" s="314">
        <f>Datos!AU19</f>
        <v>4.833333333333333</v>
      </c>
      <c r="AE29" s="84">
        <f>Datos!AB19</f>
        <v>4.7142857142857144</v>
      </c>
      <c r="AF29" s="324">
        <f>Datos!AC19</f>
        <v>4.2857142857142856</v>
      </c>
      <c r="AG29" s="327">
        <f>Datos!AD19</f>
        <v>4.4285714285714288</v>
      </c>
      <c r="AH29" s="85">
        <f>Datos!AE19</f>
        <v>4.4285714285714288</v>
      </c>
      <c r="AI29" s="324">
        <f>Datos!AF19</f>
        <v>4.5714285714285712</v>
      </c>
      <c r="AJ29" s="327">
        <f>Datos!AG19</f>
        <v>4.5</v>
      </c>
      <c r="AK29" s="85">
        <f>Datos!AH19</f>
        <v>5</v>
      </c>
      <c r="AL29" s="85">
        <f>Datos!AI19</f>
        <v>5</v>
      </c>
      <c r="AM29" s="85">
        <f>Datos!AJ19</f>
        <v>5</v>
      </c>
      <c r="AN29" s="324">
        <f>Datos!AK19</f>
        <v>4.4285714285714288</v>
      </c>
      <c r="AO29" s="327">
        <f>Datos!AL19</f>
        <v>3.6666666666666665</v>
      </c>
      <c r="AP29" s="324">
        <f>Datos!AM19</f>
        <v>4</v>
      </c>
      <c r="AQ29" s="321">
        <f>Datos!AN19</f>
        <v>5</v>
      </c>
      <c r="AR29" s="86">
        <f>Datos!AO19</f>
        <v>4.833333333333333</v>
      </c>
    </row>
    <row r="30" spans="1:44" ht="30" customHeight="1">
      <c r="A30" s="343">
        <v>16</v>
      </c>
      <c r="B30" s="344" t="s">
        <v>27</v>
      </c>
      <c r="C30" s="231">
        <v>5600881</v>
      </c>
      <c r="D30" s="345" t="s">
        <v>62</v>
      </c>
      <c r="E30" s="310">
        <v>0.36363636363636365</v>
      </c>
      <c r="F30" s="285">
        <v>0.65</v>
      </c>
      <c r="G30" s="285">
        <v>0.5</v>
      </c>
      <c r="H30" s="285" t="s">
        <v>146</v>
      </c>
      <c r="I30" s="285" t="s">
        <v>146</v>
      </c>
      <c r="J30" s="285">
        <v>0.2</v>
      </c>
      <c r="K30" s="285">
        <v>0.5714285714285714</v>
      </c>
      <c r="L30" s="393">
        <v>0.2</v>
      </c>
      <c r="M30" s="360">
        <v>16</v>
      </c>
      <c r="N30" s="83">
        <f>Datos!AW20</f>
        <v>7</v>
      </c>
      <c r="O30" s="306">
        <f t="shared" si="0"/>
        <v>0.4375</v>
      </c>
      <c r="P30" s="295">
        <v>3.3583333333333334</v>
      </c>
      <c r="Q30" s="296">
        <v>3.5330341880341884</v>
      </c>
      <c r="R30" s="296">
        <v>3.8861111111111115</v>
      </c>
      <c r="S30" s="297" t="s">
        <v>146</v>
      </c>
      <c r="T30" s="297" t="s">
        <v>146</v>
      </c>
      <c r="U30" s="366">
        <v>4.7055555555555557</v>
      </c>
      <c r="V30" s="366">
        <v>4.0374999999999996</v>
      </c>
      <c r="W30" s="366">
        <v>3.7111111111111108</v>
      </c>
      <c r="X30" s="308">
        <f>Datos!AV20</f>
        <v>4.0812169312169315</v>
      </c>
      <c r="Y30" s="84">
        <f>Datos!AP20</f>
        <v>3.4285714285714288</v>
      </c>
      <c r="Z30" s="290">
        <f>Datos!AQ20</f>
        <v>4.4444444444444446</v>
      </c>
      <c r="AA30" s="290">
        <f>Datos!AR20</f>
        <v>4.5952380952380958</v>
      </c>
      <c r="AB30" s="290">
        <f>Datos!AS20</f>
        <v>3.7333333333333334</v>
      </c>
      <c r="AC30" s="290">
        <f>Datos!AT20</f>
        <v>4.2857142857142856</v>
      </c>
      <c r="AD30" s="314">
        <f>Datos!AU20</f>
        <v>4</v>
      </c>
      <c r="AE30" s="84">
        <f>Datos!AB20</f>
        <v>3.8571428571428572</v>
      </c>
      <c r="AF30" s="324">
        <f>Datos!AC20</f>
        <v>3</v>
      </c>
      <c r="AG30" s="327">
        <f>Datos!AD20</f>
        <v>4.5714285714285712</v>
      </c>
      <c r="AH30" s="85">
        <f>Datos!AE20</f>
        <v>4.333333333333333</v>
      </c>
      <c r="AI30" s="324">
        <f>Datos!AF20</f>
        <v>4.4285714285714288</v>
      </c>
      <c r="AJ30" s="327">
        <f>Datos!AG20</f>
        <v>4.5</v>
      </c>
      <c r="AK30" s="85">
        <f>Datos!AH20</f>
        <v>4.7142857142857144</v>
      </c>
      <c r="AL30" s="85">
        <f>Datos!AI20</f>
        <v>4.4285714285714288</v>
      </c>
      <c r="AM30" s="85">
        <f>Datos!AJ20</f>
        <v>4.833333333333333</v>
      </c>
      <c r="AN30" s="324">
        <f>Datos!AK20</f>
        <v>4.5</v>
      </c>
      <c r="AO30" s="327">
        <f>Datos!AL20</f>
        <v>3.6666666666666665</v>
      </c>
      <c r="AP30" s="324">
        <f>Datos!AM20</f>
        <v>3.8</v>
      </c>
      <c r="AQ30" s="321">
        <f>Datos!AN20</f>
        <v>4.2857142857142856</v>
      </c>
      <c r="AR30" s="86">
        <f>Datos!AO20</f>
        <v>4</v>
      </c>
    </row>
    <row r="31" spans="1:44" ht="30" customHeight="1">
      <c r="A31" s="343">
        <v>17</v>
      </c>
      <c r="B31" s="344" t="s">
        <v>19</v>
      </c>
      <c r="C31" s="231">
        <v>5600811</v>
      </c>
      <c r="D31" s="345" t="s">
        <v>63</v>
      </c>
      <c r="E31" s="310">
        <v>0.8</v>
      </c>
      <c r="F31" s="285">
        <v>0.6</v>
      </c>
      <c r="G31" s="285">
        <v>0.5</v>
      </c>
      <c r="H31" s="285" t="s">
        <v>146</v>
      </c>
      <c r="I31" s="285" t="s">
        <v>146</v>
      </c>
      <c r="J31" s="285">
        <v>0.66666666666666663</v>
      </c>
      <c r="K31" s="285">
        <v>0.53846153846153844</v>
      </c>
      <c r="L31" s="393">
        <v>0.5</v>
      </c>
      <c r="M31" s="360">
        <v>7</v>
      </c>
      <c r="N31" s="83">
        <f>Datos!AW21</f>
        <v>3</v>
      </c>
      <c r="O31" s="306">
        <f t="shared" si="0"/>
        <v>0.42857142857142855</v>
      </c>
      <c r="P31" s="295">
        <v>3.5355892255892258</v>
      </c>
      <c r="Q31" s="296">
        <v>3.9666666666666663</v>
      </c>
      <c r="R31" s="296">
        <v>3.9033333333333333</v>
      </c>
      <c r="S31" s="297" t="s">
        <v>146</v>
      </c>
      <c r="T31" s="297" t="s">
        <v>146</v>
      </c>
      <c r="U31" s="366">
        <v>4.5055555555555555</v>
      </c>
      <c r="V31" s="366">
        <v>4.3134920634920633</v>
      </c>
      <c r="W31" s="366">
        <v>4.4351851851851851</v>
      </c>
      <c r="X31" s="308">
        <f>Datos!AV21</f>
        <v>3.6481481481481475</v>
      </c>
      <c r="Y31" s="84">
        <f>Datos!AP21</f>
        <v>2.5</v>
      </c>
      <c r="Z31" s="290">
        <f>Datos!AQ21</f>
        <v>3.5555555555555554</v>
      </c>
      <c r="AA31" s="290">
        <f>Datos!AR21</f>
        <v>3.6666666666666665</v>
      </c>
      <c r="AB31" s="290">
        <f>Datos!AS21</f>
        <v>4.5</v>
      </c>
      <c r="AC31" s="290">
        <f>Datos!AT21</f>
        <v>4.333333333333333</v>
      </c>
      <c r="AD31" s="314">
        <f>Datos!AU21</f>
        <v>3.3333333333333335</v>
      </c>
      <c r="AE31" s="84">
        <f>Datos!AB21</f>
        <v>2.3333333333333335</v>
      </c>
      <c r="AF31" s="324">
        <f>Datos!AC21</f>
        <v>2.6666666666666665</v>
      </c>
      <c r="AG31" s="327">
        <f>Datos!AD21</f>
        <v>4</v>
      </c>
      <c r="AH31" s="85">
        <f>Datos!AE21</f>
        <v>3</v>
      </c>
      <c r="AI31" s="324">
        <f>Datos!AF21</f>
        <v>3.6666666666666665</v>
      </c>
      <c r="AJ31" s="327">
        <f>Datos!AG21</f>
        <v>4.666666666666667</v>
      </c>
      <c r="AK31" s="85">
        <f>Datos!AH21</f>
        <v>3.6666666666666665</v>
      </c>
      <c r="AL31" s="85">
        <f>Datos!AI21</f>
        <v>3.6666666666666665</v>
      </c>
      <c r="AM31" s="85">
        <f>Datos!AJ21</f>
        <v>3.6666666666666665</v>
      </c>
      <c r="AN31" s="324">
        <f>Datos!AK21</f>
        <v>2.6666666666666665</v>
      </c>
      <c r="AO31" s="327">
        <f>Datos!AL21</f>
        <v>4.333333333333333</v>
      </c>
      <c r="AP31" s="324">
        <f>Datos!AM21</f>
        <v>4.666666666666667</v>
      </c>
      <c r="AQ31" s="321">
        <f>Datos!AN21</f>
        <v>4.333333333333333</v>
      </c>
      <c r="AR31" s="86">
        <f>Datos!AO21</f>
        <v>3.3333333333333335</v>
      </c>
    </row>
    <row r="32" spans="1:44" ht="30" customHeight="1">
      <c r="A32" s="343">
        <v>18</v>
      </c>
      <c r="B32" s="344" t="s">
        <v>37</v>
      </c>
      <c r="C32" s="231">
        <v>5600810</v>
      </c>
      <c r="D32" s="345" t="s">
        <v>64</v>
      </c>
      <c r="E32" s="310">
        <v>0.66666666666666663</v>
      </c>
      <c r="F32" s="285">
        <v>0.5</v>
      </c>
      <c r="G32" s="285">
        <v>0.4</v>
      </c>
      <c r="H32" s="285" t="s">
        <v>146</v>
      </c>
      <c r="I32" s="285" t="s">
        <v>146</v>
      </c>
      <c r="J32" s="285">
        <v>0.42857142857142855</v>
      </c>
      <c r="K32" s="285">
        <v>0.375</v>
      </c>
      <c r="L32" s="393">
        <v>1</v>
      </c>
      <c r="M32" s="360">
        <v>5</v>
      </c>
      <c r="N32" s="83">
        <f>Datos!AW22</f>
        <v>2</v>
      </c>
      <c r="O32" s="306">
        <f t="shared" si="0"/>
        <v>0.4</v>
      </c>
      <c r="P32" s="295">
        <v>4.2444444444444445</v>
      </c>
      <c r="Q32" s="296">
        <v>4.2666666666666666</v>
      </c>
      <c r="R32" s="296">
        <v>3.8833333333333337</v>
      </c>
      <c r="S32" s="297" t="s">
        <v>146</v>
      </c>
      <c r="T32" s="297" t="s">
        <v>146</v>
      </c>
      <c r="U32" s="366">
        <v>4.2944444444444434</v>
      </c>
      <c r="V32" s="366">
        <v>3.2083333333333335</v>
      </c>
      <c r="W32" s="366">
        <v>3.9836111111111112</v>
      </c>
      <c r="X32" s="308">
        <f>Datos!AV22</f>
        <v>3.0833333333333335</v>
      </c>
      <c r="Y32" s="84">
        <f>Datos!AP22</f>
        <v>2</v>
      </c>
      <c r="Z32" s="290">
        <f>Datos!AQ22</f>
        <v>2.5</v>
      </c>
      <c r="AA32" s="290">
        <f>Datos!AR22</f>
        <v>4</v>
      </c>
      <c r="AB32" s="290">
        <f>Datos!AS22</f>
        <v>2</v>
      </c>
      <c r="AC32" s="290">
        <f>Datos!AT22</f>
        <v>4.5</v>
      </c>
      <c r="AD32" s="314">
        <f>Datos!AU22</f>
        <v>3.5</v>
      </c>
      <c r="AE32" s="84">
        <f>Datos!AB22</f>
        <v>3</v>
      </c>
      <c r="AF32" s="324">
        <f>Datos!AC22</f>
        <v>1</v>
      </c>
      <c r="AG32" s="327">
        <f>Datos!AD22</f>
        <v>3.5</v>
      </c>
      <c r="AH32" s="85">
        <f>Datos!AE22</f>
        <v>2</v>
      </c>
      <c r="AI32" s="324">
        <f>Datos!AF22</f>
        <v>2</v>
      </c>
      <c r="AJ32" s="327">
        <f>Datos!AG22</f>
        <v>3.5</v>
      </c>
      <c r="AK32" s="85">
        <f>Datos!AH22</f>
        <v>3.5</v>
      </c>
      <c r="AL32" s="85">
        <f>Datos!AI22</f>
        <v>4.5</v>
      </c>
      <c r="AM32" s="85">
        <f>Datos!AJ22</f>
        <v>4.5</v>
      </c>
      <c r="AN32" s="324">
        <f>Datos!AK22</f>
        <v>4</v>
      </c>
      <c r="AO32" s="327">
        <f>Datos!AL22</f>
        <v>2</v>
      </c>
      <c r="AP32" s="324">
        <f>Datos!AM22</f>
        <v>2</v>
      </c>
      <c r="AQ32" s="321">
        <f>Datos!AN22</f>
        <v>4.5</v>
      </c>
      <c r="AR32" s="86">
        <f>Datos!AO22</f>
        <v>3.5</v>
      </c>
    </row>
    <row r="33" spans="1:44" ht="30" customHeight="1">
      <c r="A33" s="343">
        <v>19</v>
      </c>
      <c r="B33" s="344" t="s">
        <v>34</v>
      </c>
      <c r="C33" s="231">
        <v>5600867</v>
      </c>
      <c r="D33" s="345" t="s">
        <v>65</v>
      </c>
      <c r="E33" s="310">
        <v>1</v>
      </c>
      <c r="F33" s="285">
        <v>0.5</v>
      </c>
      <c r="G33" s="285">
        <v>0.66666666666666663</v>
      </c>
      <c r="H33" s="285" t="s">
        <v>146</v>
      </c>
      <c r="I33" s="285" t="s">
        <v>146</v>
      </c>
      <c r="J33" s="285">
        <v>0.4</v>
      </c>
      <c r="K33" s="285">
        <v>0.75</v>
      </c>
      <c r="L33" s="393">
        <v>0.46666666666666667</v>
      </c>
      <c r="M33" s="360">
        <v>8</v>
      </c>
      <c r="N33" s="83">
        <f>Datos!AW23</f>
        <v>1</v>
      </c>
      <c r="O33" s="306">
        <f t="shared" si="0"/>
        <v>0.125</v>
      </c>
      <c r="P33" s="295">
        <v>4.3736507936507945</v>
      </c>
      <c r="Q33" s="296">
        <v>3.4696969696969697</v>
      </c>
      <c r="R33" s="296">
        <v>3.7966666666666669</v>
      </c>
      <c r="S33" s="297" t="s">
        <v>146</v>
      </c>
      <c r="T33" s="297" t="s">
        <v>146</v>
      </c>
      <c r="U33" s="366">
        <v>3.873148148148148</v>
      </c>
      <c r="V33" s="366">
        <v>4.1485229276895943</v>
      </c>
      <c r="W33" s="366">
        <v>4.2499735449735452</v>
      </c>
      <c r="X33" s="308">
        <f>Datos!AV23</f>
        <v>4.833333333333333</v>
      </c>
      <c r="Y33" s="84">
        <f>Datos!AP23</f>
        <v>4</v>
      </c>
      <c r="Z33" s="290">
        <f>Datos!AQ23</f>
        <v>5</v>
      </c>
      <c r="AA33" s="290">
        <f>Datos!AR23</f>
        <v>5</v>
      </c>
      <c r="AB33" s="290">
        <f>Datos!AS23</f>
        <v>5</v>
      </c>
      <c r="AC33" s="290">
        <f>Datos!AT23</f>
        <v>5</v>
      </c>
      <c r="AD33" s="314">
        <f>Datos!AU23</f>
        <v>5</v>
      </c>
      <c r="AE33" s="84">
        <f>Datos!AB23</f>
        <v>4</v>
      </c>
      <c r="AF33" s="324"/>
      <c r="AG33" s="327">
        <f>Datos!AD23</f>
        <v>5</v>
      </c>
      <c r="AH33" s="85">
        <f>Datos!AE23</f>
        <v>5</v>
      </c>
      <c r="AI33" s="324"/>
      <c r="AJ33" s="327">
        <f>Datos!AG23</f>
        <v>5</v>
      </c>
      <c r="AK33" s="85">
        <f>Datos!AH23</f>
        <v>5</v>
      </c>
      <c r="AL33" s="85">
        <f>Datos!AI23</f>
        <v>5</v>
      </c>
      <c r="AM33" s="85">
        <f>Datos!AJ23</f>
        <v>5</v>
      </c>
      <c r="AN33" s="324">
        <f>Datos!AK23</f>
        <v>5</v>
      </c>
      <c r="AO33" s="327">
        <f>Datos!AL23</f>
        <v>5</v>
      </c>
      <c r="AP33" s="324">
        <f>Datos!AM23</f>
        <v>5</v>
      </c>
      <c r="AQ33" s="321">
        <f>Datos!AN23</f>
        <v>5</v>
      </c>
      <c r="AR33" s="86">
        <f>Datos!AO23</f>
        <v>5</v>
      </c>
    </row>
    <row r="34" spans="1:44" ht="30" customHeight="1">
      <c r="A34" s="343">
        <v>20</v>
      </c>
      <c r="B34" s="346" t="s">
        <v>45</v>
      </c>
      <c r="C34" s="231">
        <v>5600861</v>
      </c>
      <c r="D34" s="345" t="s">
        <v>66</v>
      </c>
      <c r="E34" s="310">
        <v>0.54545454545454541</v>
      </c>
      <c r="F34" s="285">
        <v>0.5</v>
      </c>
      <c r="G34" s="285">
        <v>0.58333333333333337</v>
      </c>
      <c r="H34" s="285" t="s">
        <v>146</v>
      </c>
      <c r="I34" s="285" t="s">
        <v>146</v>
      </c>
      <c r="J34" s="285">
        <v>0.54545454545454541</v>
      </c>
      <c r="K34" s="285">
        <v>1</v>
      </c>
      <c r="L34" s="393">
        <v>0.46153846153846156</v>
      </c>
      <c r="M34" s="360">
        <v>12</v>
      </c>
      <c r="N34" s="83">
        <f>Datos!AW24</f>
        <v>8</v>
      </c>
      <c r="O34" s="306">
        <f t="shared" si="0"/>
        <v>0.66666666666666663</v>
      </c>
      <c r="P34" s="295">
        <v>3.54</v>
      </c>
      <c r="Q34" s="296">
        <v>3.3477855477855476</v>
      </c>
      <c r="R34" s="296">
        <v>4.4000000000000004</v>
      </c>
      <c r="S34" s="297" t="s">
        <v>146</v>
      </c>
      <c r="T34" s="297" t="s">
        <v>146</v>
      </c>
      <c r="U34" s="366">
        <v>4.2198148148148142</v>
      </c>
      <c r="V34" s="366">
        <v>4.3123015873015875</v>
      </c>
      <c r="W34" s="366">
        <v>4.2444444444444445</v>
      </c>
      <c r="X34" s="308">
        <f>Datos!AV24</f>
        <v>4.5565476190476195</v>
      </c>
      <c r="Y34" s="84">
        <f>Datos!AP24</f>
        <v>4.3392857142857144</v>
      </c>
      <c r="Z34" s="290">
        <f>Datos!AQ24</f>
        <v>4.4761904761904763</v>
      </c>
      <c r="AA34" s="290">
        <f>Datos!AR24</f>
        <v>4.6071428571428568</v>
      </c>
      <c r="AB34" s="290">
        <f>Datos!AS24</f>
        <v>4.6666666666666661</v>
      </c>
      <c r="AC34" s="290">
        <f>Datos!AT24</f>
        <v>4.5</v>
      </c>
      <c r="AD34" s="314">
        <f>Datos!AU24</f>
        <v>4.75</v>
      </c>
      <c r="AE34" s="84">
        <f>Datos!AB24</f>
        <v>4.25</v>
      </c>
      <c r="AF34" s="324">
        <f>Datos!AC24</f>
        <v>4.4285714285714288</v>
      </c>
      <c r="AG34" s="327">
        <f>Datos!AD24</f>
        <v>4.625</v>
      </c>
      <c r="AH34" s="85">
        <f>Datos!AE24</f>
        <v>4.375</v>
      </c>
      <c r="AI34" s="324">
        <f>Datos!AF24</f>
        <v>4.4285714285714288</v>
      </c>
      <c r="AJ34" s="327">
        <f>Datos!AG24</f>
        <v>4.625</v>
      </c>
      <c r="AK34" s="85">
        <f>Datos!AH24</f>
        <v>4.375</v>
      </c>
      <c r="AL34" s="85">
        <f>Datos!AI24</f>
        <v>4.75</v>
      </c>
      <c r="AM34" s="85">
        <f>Datos!AJ24</f>
        <v>4.7142857142857144</v>
      </c>
      <c r="AN34" s="324">
        <f>Datos!AK24</f>
        <v>4.5714285714285712</v>
      </c>
      <c r="AO34" s="327">
        <f>Datos!AL24</f>
        <v>4.5</v>
      </c>
      <c r="AP34" s="324">
        <f>Datos!AM24</f>
        <v>4.833333333333333</v>
      </c>
      <c r="AQ34" s="321">
        <f>Datos!AN24</f>
        <v>4.5</v>
      </c>
      <c r="AR34" s="86">
        <f>Datos!AO24</f>
        <v>4.75</v>
      </c>
    </row>
    <row r="35" spans="1:44" ht="30" customHeight="1">
      <c r="A35" s="343">
        <v>21</v>
      </c>
      <c r="B35" s="346" t="s">
        <v>31</v>
      </c>
      <c r="C35" s="231">
        <v>5600536</v>
      </c>
      <c r="D35" s="348" t="s">
        <v>67</v>
      </c>
      <c r="E35" s="310">
        <v>0.5</v>
      </c>
      <c r="F35" s="285">
        <v>0.5</v>
      </c>
      <c r="G35" s="285">
        <v>0</v>
      </c>
      <c r="H35" s="285" t="s">
        <v>146</v>
      </c>
      <c r="I35" s="285" t="s">
        <v>146</v>
      </c>
      <c r="J35" s="285">
        <v>0.4</v>
      </c>
      <c r="K35" s="285">
        <v>0.33333333333333331</v>
      </c>
      <c r="L35" s="393">
        <v>0</v>
      </c>
      <c r="M35" s="360">
        <v>4</v>
      </c>
      <c r="N35" s="83">
        <f>Datos!AW25</f>
        <v>0</v>
      </c>
      <c r="O35" s="306">
        <f t="shared" si="0"/>
        <v>0</v>
      </c>
      <c r="P35" s="295">
        <v>3.8833333333333329</v>
      </c>
      <c r="Q35" s="296">
        <v>2.9249999999999998</v>
      </c>
      <c r="R35" s="297"/>
      <c r="S35" s="297" t="s">
        <v>146</v>
      </c>
      <c r="T35" s="297" t="s">
        <v>146</v>
      </c>
      <c r="U35" s="366">
        <v>4.0972222222222223</v>
      </c>
      <c r="V35" s="366">
        <v>4.3666666666666663</v>
      </c>
      <c r="W35" s="366"/>
      <c r="X35" s="308"/>
      <c r="Y35" s="84"/>
      <c r="Z35" s="290"/>
      <c r="AA35" s="290"/>
      <c r="AB35" s="290"/>
      <c r="AC35" s="290"/>
      <c r="AD35" s="314"/>
      <c r="AE35" s="84"/>
      <c r="AF35" s="324"/>
      <c r="AG35" s="327"/>
      <c r="AH35" s="85"/>
      <c r="AI35" s="324"/>
      <c r="AJ35" s="327"/>
      <c r="AK35" s="85"/>
      <c r="AL35" s="85"/>
      <c r="AM35" s="85"/>
      <c r="AN35" s="324"/>
      <c r="AO35" s="327"/>
      <c r="AP35" s="324"/>
      <c r="AQ35" s="321"/>
      <c r="AR35" s="86"/>
    </row>
    <row r="36" spans="1:44" ht="30" customHeight="1">
      <c r="A36" s="343">
        <v>22</v>
      </c>
      <c r="B36" s="349" t="s">
        <v>462</v>
      </c>
      <c r="C36" s="238" t="s">
        <v>463</v>
      </c>
      <c r="D36" s="345" t="s">
        <v>54</v>
      </c>
      <c r="E36" s="310">
        <v>0.6</v>
      </c>
      <c r="F36" s="285">
        <v>0.73684210526315785</v>
      </c>
      <c r="G36" s="285">
        <v>0.5625</v>
      </c>
      <c r="H36" s="285" t="s">
        <v>146</v>
      </c>
      <c r="I36" s="285" t="s">
        <v>146</v>
      </c>
      <c r="J36" s="285">
        <v>0.27272727272727271</v>
      </c>
      <c r="K36" s="285">
        <v>0.18181818181818182</v>
      </c>
      <c r="L36" s="393">
        <v>0.47058823529411764</v>
      </c>
      <c r="M36" s="360">
        <v>21</v>
      </c>
      <c r="N36" s="83">
        <f>Datos!AW26</f>
        <v>10</v>
      </c>
      <c r="O36" s="306">
        <f t="shared" si="0"/>
        <v>0.47619047619047616</v>
      </c>
      <c r="P36" s="295">
        <v>3.6207088037235096</v>
      </c>
      <c r="Q36" s="296">
        <v>2.7006105006105008</v>
      </c>
      <c r="R36" s="296">
        <v>3.5203703703703701</v>
      </c>
      <c r="S36" s="297" t="s">
        <v>146</v>
      </c>
      <c r="T36" s="297" t="s">
        <v>146</v>
      </c>
      <c r="U36" s="366">
        <v>4.3150000000000004</v>
      </c>
      <c r="V36" s="366">
        <v>2.7166666666666668</v>
      </c>
      <c r="W36" s="366">
        <v>3.9231150793650791</v>
      </c>
      <c r="X36" s="308">
        <f>Datos!AV26</f>
        <v>3.69875</v>
      </c>
      <c r="Y36" s="84">
        <f>Datos!AP26</f>
        <v>3.15</v>
      </c>
      <c r="Z36" s="290">
        <f>Datos!AQ26</f>
        <v>3.1999999999999997</v>
      </c>
      <c r="AA36" s="290">
        <f>Datos!AR26</f>
        <v>3.9355555555555553</v>
      </c>
      <c r="AB36" s="290">
        <f>Datos!AS26</f>
        <v>4.0069444444444446</v>
      </c>
      <c r="AC36" s="290">
        <f>Datos!AT26</f>
        <v>4.7</v>
      </c>
      <c r="AD36" s="314">
        <f>Datos!AU26</f>
        <v>3.2</v>
      </c>
      <c r="AE36" s="84">
        <f>Datos!AB26</f>
        <v>3.5</v>
      </c>
      <c r="AF36" s="324">
        <f>Datos!AC26</f>
        <v>2.8</v>
      </c>
      <c r="AG36" s="327">
        <f>Datos!AD26</f>
        <v>3.5</v>
      </c>
      <c r="AH36" s="85">
        <f>Datos!AE26</f>
        <v>3</v>
      </c>
      <c r="AI36" s="324">
        <f>Datos!AF26</f>
        <v>3.1</v>
      </c>
      <c r="AJ36" s="327">
        <f>Datos!AG26</f>
        <v>2.9</v>
      </c>
      <c r="AK36" s="85">
        <f>Datos!AH26</f>
        <v>4.5555555555555554</v>
      </c>
      <c r="AL36" s="85">
        <f>Datos!AI26</f>
        <v>4.8888888888888893</v>
      </c>
      <c r="AM36" s="85">
        <f>Datos!AJ26</f>
        <v>4.7777777777777777</v>
      </c>
      <c r="AN36" s="324">
        <f>Datos!AK26</f>
        <v>2.5555555555555554</v>
      </c>
      <c r="AO36" s="327">
        <f>Datos!AL26</f>
        <v>3.8888888888888888</v>
      </c>
      <c r="AP36" s="324">
        <f>Datos!AM26</f>
        <v>4.125</v>
      </c>
      <c r="AQ36" s="321">
        <f>Datos!AN26</f>
        <v>4.7</v>
      </c>
      <c r="AR36" s="86">
        <f>Datos!AO26</f>
        <v>3.2</v>
      </c>
    </row>
    <row r="37" spans="1:44" ht="30" customHeight="1">
      <c r="A37" s="343">
        <v>23</v>
      </c>
      <c r="B37" s="344" t="s">
        <v>48</v>
      </c>
      <c r="C37" s="231">
        <v>5600813</v>
      </c>
      <c r="D37" s="348" t="s">
        <v>68</v>
      </c>
      <c r="E37" s="310">
        <v>1</v>
      </c>
      <c r="F37" s="285">
        <v>0.5</v>
      </c>
      <c r="G37" s="285">
        <v>0</v>
      </c>
      <c r="H37" s="285" t="s">
        <v>146</v>
      </c>
      <c r="I37" s="285" t="s">
        <v>146</v>
      </c>
      <c r="J37" s="285">
        <v>0.5</v>
      </c>
      <c r="K37" s="285">
        <v>0.5</v>
      </c>
      <c r="L37" s="393">
        <v>0</v>
      </c>
      <c r="M37" s="360">
        <v>2</v>
      </c>
      <c r="N37" s="83">
        <f>Datos!AW27</f>
        <v>1</v>
      </c>
      <c r="O37" s="306">
        <f t="shared" si="0"/>
        <v>0.5</v>
      </c>
      <c r="P37" s="295">
        <v>4.5666666666666673</v>
      </c>
      <c r="Q37" s="296">
        <v>4.8666666666666663</v>
      </c>
      <c r="R37" s="297"/>
      <c r="S37" s="297" t="s">
        <v>146</v>
      </c>
      <c r="T37" s="297" t="s">
        <v>146</v>
      </c>
      <c r="U37" s="366">
        <v>4.833333333333333</v>
      </c>
      <c r="V37" s="366">
        <v>4.6000000000000005</v>
      </c>
      <c r="W37" s="366"/>
      <c r="X37" s="308">
        <f>Datos!AV27</f>
        <v>4.666666666666667</v>
      </c>
      <c r="Y37" s="84">
        <f>Datos!AP27</f>
        <v>4</v>
      </c>
      <c r="Z37" s="290">
        <f>Datos!AQ27</f>
        <v>4</v>
      </c>
      <c r="AA37" s="290">
        <f>Datos!AR27</f>
        <v>5</v>
      </c>
      <c r="AB37" s="290">
        <f>Datos!AS27</f>
        <v>5</v>
      </c>
      <c r="AC37" s="290">
        <f>Datos!AT27</f>
        <v>5</v>
      </c>
      <c r="AD37" s="314">
        <f>Datos!AU27</f>
        <v>5</v>
      </c>
      <c r="AE37" s="84">
        <f>Datos!AB27</f>
        <v>5</v>
      </c>
      <c r="AF37" s="324">
        <f>Datos!AC27</f>
        <v>3</v>
      </c>
      <c r="AG37" s="327">
        <f>Datos!AD27</f>
        <v>4</v>
      </c>
      <c r="AH37" s="85">
        <f>Datos!AE27</f>
        <v>4</v>
      </c>
      <c r="AI37" s="324">
        <f>Datos!AF27</f>
        <v>4</v>
      </c>
      <c r="AJ37" s="327">
        <f>Datos!AG27</f>
        <v>5</v>
      </c>
      <c r="AK37" s="85">
        <f>Datos!AH27</f>
        <v>5</v>
      </c>
      <c r="AL37" s="85">
        <f>Datos!AI27</f>
        <v>5</v>
      </c>
      <c r="AM37" s="85">
        <f>Datos!AJ27</f>
        <v>5</v>
      </c>
      <c r="AN37" s="324">
        <f>Datos!AK27</f>
        <v>5</v>
      </c>
      <c r="AO37" s="327">
        <f>Datos!AL27</f>
        <v>5</v>
      </c>
      <c r="AP37" s="324">
        <f>Datos!AM27</f>
        <v>5</v>
      </c>
      <c r="AQ37" s="321">
        <f>Datos!AN27</f>
        <v>5</v>
      </c>
      <c r="AR37" s="86">
        <f>Datos!AO27</f>
        <v>5</v>
      </c>
    </row>
    <row r="38" spans="1:44" ht="30" customHeight="1">
      <c r="A38" s="343">
        <v>24</v>
      </c>
      <c r="B38" s="82" t="s">
        <v>468</v>
      </c>
      <c r="C38" s="238" t="s">
        <v>464</v>
      </c>
      <c r="D38" s="345" t="s">
        <v>260</v>
      </c>
      <c r="E38" s="310">
        <v>0.625</v>
      </c>
      <c r="F38" s="285">
        <v>0.3888888888888889</v>
      </c>
      <c r="G38" s="285">
        <v>0.625</v>
      </c>
      <c r="H38" s="285" t="s">
        <v>146</v>
      </c>
      <c r="I38" s="285" t="s">
        <v>146</v>
      </c>
      <c r="J38" s="285">
        <v>0.35</v>
      </c>
      <c r="K38" s="285">
        <v>0.41176470588235292</v>
      </c>
      <c r="L38" s="393">
        <v>0.4</v>
      </c>
      <c r="M38" s="360">
        <v>18</v>
      </c>
      <c r="N38" s="83">
        <f>Datos!AW28</f>
        <v>13</v>
      </c>
      <c r="O38" s="306">
        <f t="shared" si="0"/>
        <v>0.72222222222222221</v>
      </c>
      <c r="P38" s="295">
        <v>3.9151542901542897</v>
      </c>
      <c r="Q38" s="296">
        <v>3.0350793650793646</v>
      </c>
      <c r="R38" s="296">
        <v>4.2557575757575759</v>
      </c>
      <c r="S38" s="297" t="s">
        <v>146</v>
      </c>
      <c r="T38" s="297" t="s">
        <v>146</v>
      </c>
      <c r="U38" s="366">
        <v>4.116190476190476</v>
      </c>
      <c r="V38" s="366">
        <v>4.3611111111111116</v>
      </c>
      <c r="W38" s="366">
        <v>4.0953373015873025</v>
      </c>
      <c r="X38" s="308">
        <f>Datos!AV28</f>
        <v>3.8224941724941726</v>
      </c>
      <c r="Y38" s="84">
        <f>Datos!AP28</f>
        <v>3.3076923076923075</v>
      </c>
      <c r="Z38" s="290">
        <f>Datos!AQ28</f>
        <v>3.9487179487179489</v>
      </c>
      <c r="AA38" s="290">
        <f>Datos!AR28</f>
        <v>4.2205128205128206</v>
      </c>
      <c r="AB38" s="290">
        <f>Datos!AS28</f>
        <v>3.4580419580419584</v>
      </c>
      <c r="AC38" s="290">
        <f>Datos!AT28</f>
        <v>4</v>
      </c>
      <c r="AD38" s="314">
        <f>Datos!AU28</f>
        <v>4</v>
      </c>
      <c r="AE38" s="84">
        <f>Datos!AB28</f>
        <v>3.6153846153846154</v>
      </c>
      <c r="AF38" s="324">
        <f>Datos!AC28</f>
        <v>3</v>
      </c>
      <c r="AG38" s="327">
        <f>Datos!AD28</f>
        <v>4.0769230769230766</v>
      </c>
      <c r="AH38" s="85">
        <f>Datos!AE28</f>
        <v>3.7692307692307692</v>
      </c>
      <c r="AI38" s="324">
        <f>Datos!AF28</f>
        <v>4</v>
      </c>
      <c r="AJ38" s="327">
        <f>Datos!AG28</f>
        <v>4.333333333333333</v>
      </c>
      <c r="AK38" s="85">
        <f>Datos!AH28</f>
        <v>4.2307692307692308</v>
      </c>
      <c r="AL38" s="85">
        <f>Datos!AI28</f>
        <v>4.4615384615384617</v>
      </c>
      <c r="AM38" s="85">
        <f>Datos!AJ28</f>
        <v>4.3076923076923075</v>
      </c>
      <c r="AN38" s="324">
        <f>Datos!AK28</f>
        <v>3.7692307692307692</v>
      </c>
      <c r="AO38" s="327">
        <f>Datos!AL28</f>
        <v>3.4615384615384617</v>
      </c>
      <c r="AP38" s="324">
        <f>Datos!AM28</f>
        <v>3.4545454545454546</v>
      </c>
      <c r="AQ38" s="321">
        <f>Datos!AN28</f>
        <v>4</v>
      </c>
      <c r="AR38" s="86">
        <f>Datos!AO28</f>
        <v>4</v>
      </c>
    </row>
    <row r="39" spans="1:44" ht="30" customHeight="1">
      <c r="A39" s="343">
        <v>25</v>
      </c>
      <c r="B39" s="344" t="s">
        <v>30</v>
      </c>
      <c r="C39" s="231">
        <v>5600956</v>
      </c>
      <c r="D39" s="345" t="s">
        <v>69</v>
      </c>
      <c r="E39" s="310">
        <v>0.22222222222222221</v>
      </c>
      <c r="F39" s="285">
        <v>0.61538461538461542</v>
      </c>
      <c r="G39" s="285">
        <v>0.16666666666666666</v>
      </c>
      <c r="H39" s="285" t="s">
        <v>146</v>
      </c>
      <c r="I39" s="285" t="s">
        <v>146</v>
      </c>
      <c r="J39" s="285">
        <v>0.7</v>
      </c>
      <c r="K39" s="285">
        <v>0</v>
      </c>
      <c r="L39" s="393">
        <v>0</v>
      </c>
      <c r="M39" s="360">
        <v>2</v>
      </c>
      <c r="N39" s="83">
        <f>Datos!AW29</f>
        <v>2</v>
      </c>
      <c r="O39" s="306">
        <f t="shared" si="0"/>
        <v>1</v>
      </c>
      <c r="P39" s="295">
        <v>4.0166666666666675</v>
      </c>
      <c r="Q39" s="296">
        <v>3.65</v>
      </c>
      <c r="R39" s="296">
        <v>4.8</v>
      </c>
      <c r="S39" s="297" t="s">
        <v>146</v>
      </c>
      <c r="T39" s="297" t="s">
        <v>146</v>
      </c>
      <c r="U39" s="366">
        <v>3.549206349206349</v>
      </c>
      <c r="V39" s="366"/>
      <c r="W39" s="366"/>
      <c r="X39" s="308">
        <f>Datos!AV29</f>
        <v>4.1083333333333334</v>
      </c>
      <c r="Y39" s="84">
        <f>Datos!AP29</f>
        <v>3.5</v>
      </c>
      <c r="Z39" s="290">
        <f>Datos!AQ29</f>
        <v>4</v>
      </c>
      <c r="AA39" s="290">
        <f>Datos!AR29</f>
        <v>4.4000000000000004</v>
      </c>
      <c r="AB39" s="290">
        <f>Datos!AS29</f>
        <v>4.25</v>
      </c>
      <c r="AC39" s="290">
        <f>Datos!AT29</f>
        <v>4.5</v>
      </c>
      <c r="AD39" s="314">
        <f>Datos!AU29</f>
        <v>4</v>
      </c>
      <c r="AE39" s="84">
        <f>Datos!AB29</f>
        <v>3.5</v>
      </c>
      <c r="AF39" s="324">
        <f>Datos!AC29</f>
        <v>3.5</v>
      </c>
      <c r="AG39" s="327">
        <f>Datos!AD29</f>
        <v>4</v>
      </c>
      <c r="AH39" s="85">
        <f>Datos!AE29</f>
        <v>4</v>
      </c>
      <c r="AI39" s="324">
        <f>Datos!AF29</f>
        <v>4</v>
      </c>
      <c r="AJ39" s="327">
        <f>Datos!AG29</f>
        <v>4</v>
      </c>
      <c r="AK39" s="85">
        <f>Datos!AH29</f>
        <v>4.5</v>
      </c>
      <c r="AL39" s="85">
        <f>Datos!AI29</f>
        <v>4.5</v>
      </c>
      <c r="AM39" s="85">
        <f>Datos!AJ29</f>
        <v>4.5</v>
      </c>
      <c r="AN39" s="324">
        <f>Datos!AK29</f>
        <v>4.5</v>
      </c>
      <c r="AO39" s="327">
        <f>Datos!AL29</f>
        <v>4.5</v>
      </c>
      <c r="AP39" s="324">
        <f>Datos!AM29</f>
        <v>4</v>
      </c>
      <c r="AQ39" s="321">
        <f>Datos!AN29</f>
        <v>4.5</v>
      </c>
      <c r="AR39" s="86">
        <f>Datos!AO29</f>
        <v>4</v>
      </c>
    </row>
    <row r="40" spans="1:44" ht="30" customHeight="1">
      <c r="A40" s="343">
        <v>26</v>
      </c>
      <c r="B40" s="344" t="s">
        <v>23</v>
      </c>
      <c r="C40" s="231">
        <v>5600874</v>
      </c>
      <c r="D40" s="345" t="s">
        <v>70</v>
      </c>
      <c r="E40" s="310">
        <v>0.55555555555555558</v>
      </c>
      <c r="F40" s="285">
        <v>0.66666666666666663</v>
      </c>
      <c r="G40" s="285">
        <v>0.2857142857142857</v>
      </c>
      <c r="H40" s="285" t="s">
        <v>146</v>
      </c>
      <c r="I40" s="285" t="s">
        <v>146</v>
      </c>
      <c r="J40" s="285">
        <v>0.66666666666666663</v>
      </c>
      <c r="K40" s="285">
        <v>0.66666666666666663</v>
      </c>
      <c r="L40" s="393">
        <v>0.55555555555555558</v>
      </c>
      <c r="M40" s="360">
        <v>9</v>
      </c>
      <c r="N40" s="83">
        <f>Datos!AW30</f>
        <v>7</v>
      </c>
      <c r="O40" s="306">
        <f t="shared" si="0"/>
        <v>0.77777777777777779</v>
      </c>
      <c r="P40" s="295">
        <v>3.7555555555555555</v>
      </c>
      <c r="Q40" s="296">
        <v>3.6</v>
      </c>
      <c r="R40" s="296">
        <v>4.2166666666666668</v>
      </c>
      <c r="S40" s="297" t="s">
        <v>146</v>
      </c>
      <c r="T40" s="297" t="s">
        <v>146</v>
      </c>
      <c r="U40" s="366">
        <v>4.0444444444444443</v>
      </c>
      <c r="V40" s="366">
        <v>4.833333333333333</v>
      </c>
      <c r="W40" s="366">
        <v>3.69</v>
      </c>
      <c r="X40" s="308">
        <f>Datos!AV30</f>
        <v>3.9970899470899472</v>
      </c>
      <c r="Y40" s="84">
        <f>Datos!AP30</f>
        <v>3.5714285714285712</v>
      </c>
      <c r="Z40" s="290">
        <f>Datos!AQ30</f>
        <v>3.9920634920634925</v>
      </c>
      <c r="AA40" s="290">
        <f>Datos!AR30</f>
        <v>3.5142857142857147</v>
      </c>
      <c r="AB40" s="290">
        <f>Datos!AS30</f>
        <v>4.3333333333333339</v>
      </c>
      <c r="AC40" s="290">
        <f>Datos!AT30</f>
        <v>4.7142857142857144</v>
      </c>
      <c r="AD40" s="314">
        <f>Datos!AU30</f>
        <v>3.8571428571428572</v>
      </c>
      <c r="AE40" s="84">
        <f>Datos!AB30</f>
        <v>4</v>
      </c>
      <c r="AF40" s="324">
        <f>Datos!AC30</f>
        <v>3.1428571428571428</v>
      </c>
      <c r="AG40" s="327">
        <f>Datos!AD30</f>
        <v>4.4285714285714288</v>
      </c>
      <c r="AH40" s="85">
        <f>Datos!AE30</f>
        <v>3.8333333333333335</v>
      </c>
      <c r="AI40" s="324">
        <f>Datos!AF30</f>
        <v>3.7142857142857144</v>
      </c>
      <c r="AJ40" s="327">
        <f>Datos!AG30</f>
        <v>3.8571428571428572</v>
      </c>
      <c r="AK40" s="85">
        <f>Datos!AH30</f>
        <v>3.8571428571428572</v>
      </c>
      <c r="AL40" s="85">
        <f>Datos!AI30</f>
        <v>3.2857142857142856</v>
      </c>
      <c r="AM40" s="85">
        <f>Datos!AJ30</f>
        <v>3</v>
      </c>
      <c r="AN40" s="324">
        <f>Datos!AK30</f>
        <v>3.5714285714285716</v>
      </c>
      <c r="AO40" s="327">
        <f>Datos!AL30</f>
        <v>4.5</v>
      </c>
      <c r="AP40" s="324">
        <f>Datos!AM30</f>
        <v>4.166666666666667</v>
      </c>
      <c r="AQ40" s="321">
        <f>Datos!AN30</f>
        <v>4.7142857142857144</v>
      </c>
      <c r="AR40" s="86">
        <f>Datos!AO30</f>
        <v>3.8571428571428572</v>
      </c>
    </row>
    <row r="41" spans="1:44" ht="30" customHeight="1">
      <c r="A41" s="343">
        <v>27</v>
      </c>
      <c r="B41" s="346" t="s">
        <v>42</v>
      </c>
      <c r="C41" s="231">
        <v>5600869</v>
      </c>
      <c r="D41" s="345" t="s">
        <v>71</v>
      </c>
      <c r="E41" s="310">
        <v>0.42857142857142855</v>
      </c>
      <c r="F41" s="285">
        <v>0.25</v>
      </c>
      <c r="G41" s="285">
        <v>0.33333333333333331</v>
      </c>
      <c r="H41" s="285" t="s">
        <v>146</v>
      </c>
      <c r="I41" s="285" t="s">
        <v>146</v>
      </c>
      <c r="J41" s="285">
        <v>0</v>
      </c>
      <c r="K41" s="285">
        <v>0.75</v>
      </c>
      <c r="L41" s="393">
        <v>0.33333333333333331</v>
      </c>
      <c r="M41" s="360">
        <v>3</v>
      </c>
      <c r="N41" s="83">
        <f>Datos!AW31</f>
        <v>1</v>
      </c>
      <c r="O41" s="306">
        <f t="shared" si="0"/>
        <v>0.33333333333333331</v>
      </c>
      <c r="P41" s="295">
        <v>4.0388888888888888</v>
      </c>
      <c r="Q41" s="296">
        <v>4.55</v>
      </c>
      <c r="R41" s="296">
        <v>3.2666666666666671</v>
      </c>
      <c r="S41" s="297" t="s">
        <v>146</v>
      </c>
      <c r="T41" s="297" t="s">
        <v>146</v>
      </c>
      <c r="U41" s="366"/>
      <c r="V41" s="366">
        <v>4.0666666666666673</v>
      </c>
      <c r="W41" s="366">
        <v>4.4212962962962958</v>
      </c>
      <c r="X41" s="308">
        <f>Datos!AV31</f>
        <v>2.7222222222222228</v>
      </c>
      <c r="Y41" s="84">
        <f>Datos!AP31</f>
        <v>1.5</v>
      </c>
      <c r="Z41" s="290">
        <f>Datos!AQ31</f>
        <v>2.3333333333333335</v>
      </c>
      <c r="AA41" s="290">
        <f>Datos!AR31</f>
        <v>4</v>
      </c>
      <c r="AB41" s="290">
        <f>Datos!AS31</f>
        <v>1.5</v>
      </c>
      <c r="AC41" s="290">
        <f>Datos!AT31</f>
        <v>4</v>
      </c>
      <c r="AD41" s="314">
        <f>Datos!AU31</f>
        <v>3</v>
      </c>
      <c r="AE41" s="84">
        <f>Datos!AB31</f>
        <v>2</v>
      </c>
      <c r="AF41" s="324">
        <f>Datos!AC31</f>
        <v>1</v>
      </c>
      <c r="AG41" s="327">
        <f>Datos!AD31</f>
        <v>3</v>
      </c>
      <c r="AH41" s="85">
        <f>Datos!AE31</f>
        <v>2</v>
      </c>
      <c r="AI41" s="324">
        <f>Datos!AF31</f>
        <v>2</v>
      </c>
      <c r="AJ41" s="327">
        <f>Datos!AG31</f>
        <v>3</v>
      </c>
      <c r="AK41" s="85">
        <f>Datos!AH31</f>
        <v>5</v>
      </c>
      <c r="AL41" s="85">
        <f>Datos!AI31</f>
        <v>5</v>
      </c>
      <c r="AM41" s="85">
        <f>Datos!AJ31</f>
        <v>4</v>
      </c>
      <c r="AN41" s="324">
        <f>Datos!AK31</f>
        <v>3</v>
      </c>
      <c r="AO41" s="327">
        <f>Datos!AL31</f>
        <v>2</v>
      </c>
      <c r="AP41" s="324">
        <f>Datos!AM31</f>
        <v>1</v>
      </c>
      <c r="AQ41" s="321">
        <f>Datos!AN31</f>
        <v>4</v>
      </c>
      <c r="AR41" s="86">
        <f>Datos!AO31</f>
        <v>3</v>
      </c>
    </row>
    <row r="42" spans="1:44" ht="30" customHeight="1">
      <c r="A42" s="343">
        <v>28</v>
      </c>
      <c r="B42" s="344" t="s">
        <v>20</v>
      </c>
      <c r="C42" s="231">
        <v>5600839</v>
      </c>
      <c r="D42" s="345" t="s">
        <v>72</v>
      </c>
      <c r="E42" s="310">
        <v>0.58333333333333337</v>
      </c>
      <c r="F42" s="285">
        <v>0.47826086956521741</v>
      </c>
      <c r="G42" s="285">
        <v>0.33333333333333331</v>
      </c>
      <c r="H42" s="285" t="s">
        <v>146</v>
      </c>
      <c r="I42" s="285" t="s">
        <v>146</v>
      </c>
      <c r="J42" s="285">
        <v>0.52631578947368418</v>
      </c>
      <c r="K42" s="285">
        <v>0.2</v>
      </c>
      <c r="L42" s="393">
        <v>0.52173913043478259</v>
      </c>
      <c r="M42" s="360">
        <v>19</v>
      </c>
      <c r="N42" s="83">
        <f>Datos!AW32</f>
        <v>11</v>
      </c>
      <c r="O42" s="306">
        <f t="shared" si="0"/>
        <v>0.57894736842105265</v>
      </c>
      <c r="P42" s="295">
        <v>3.9953962703962702</v>
      </c>
      <c r="Q42" s="296">
        <v>3.6086616161616165</v>
      </c>
      <c r="R42" s="296">
        <v>3.8244444444444445</v>
      </c>
      <c r="S42" s="297" t="s">
        <v>146</v>
      </c>
      <c r="T42" s="297" t="s">
        <v>146</v>
      </c>
      <c r="U42" s="366">
        <v>4.3399074074074067</v>
      </c>
      <c r="V42" s="366">
        <v>4.4833333333333334</v>
      </c>
      <c r="W42" s="366">
        <v>4.2355447330447333</v>
      </c>
      <c r="X42" s="308">
        <f>Datos!AV32</f>
        <v>3.643417508417508</v>
      </c>
      <c r="Y42" s="84">
        <f>Datos!AP32</f>
        <v>3.0353535353535355</v>
      </c>
      <c r="Z42" s="290">
        <f>Datos!AQ32</f>
        <v>3.2242424242424241</v>
      </c>
      <c r="AA42" s="290">
        <f>Datos!AR32</f>
        <v>3.9690909090909088</v>
      </c>
      <c r="AB42" s="290">
        <f>Datos!AS32</f>
        <v>3.45</v>
      </c>
      <c r="AC42" s="290">
        <f>Datos!AT32</f>
        <v>4.3636363636363633</v>
      </c>
      <c r="AD42" s="314">
        <f>Datos!AU32</f>
        <v>3.8181818181818183</v>
      </c>
      <c r="AE42" s="84">
        <f>Datos!AB32</f>
        <v>3.1818181818181817</v>
      </c>
      <c r="AF42" s="324">
        <f>Datos!AC32</f>
        <v>2.8888888888888888</v>
      </c>
      <c r="AG42" s="327">
        <f>Datos!AD32</f>
        <v>3.2727272727272729</v>
      </c>
      <c r="AH42" s="85">
        <f>Datos!AE32</f>
        <v>3.3</v>
      </c>
      <c r="AI42" s="324">
        <f>Datos!AF32</f>
        <v>3.1</v>
      </c>
      <c r="AJ42" s="327">
        <f>Datos!AG32</f>
        <v>4.0909090909090908</v>
      </c>
      <c r="AK42" s="85">
        <f>Datos!AH32</f>
        <v>4.0999999999999996</v>
      </c>
      <c r="AL42" s="85">
        <f>Datos!AI32</f>
        <v>4.0999999999999996</v>
      </c>
      <c r="AM42" s="85">
        <f>Datos!AJ32</f>
        <v>4.0999999999999996</v>
      </c>
      <c r="AN42" s="324">
        <f>Datos!AK32</f>
        <v>3.4545454545454546</v>
      </c>
      <c r="AO42" s="327">
        <f>Datos!AL32</f>
        <v>3.4</v>
      </c>
      <c r="AP42" s="324">
        <f>Datos!AM32</f>
        <v>3.5</v>
      </c>
      <c r="AQ42" s="321">
        <f>Datos!AN32</f>
        <v>4.3636363636363633</v>
      </c>
      <c r="AR42" s="86">
        <f>Datos!AO32</f>
        <v>3.8181818181818183</v>
      </c>
    </row>
    <row r="43" spans="1:44" ht="30" customHeight="1">
      <c r="A43" s="343">
        <v>29</v>
      </c>
      <c r="B43" s="344" t="s">
        <v>47</v>
      </c>
      <c r="C43" s="231">
        <v>5600847</v>
      </c>
      <c r="D43" s="348" t="s">
        <v>73</v>
      </c>
      <c r="E43" s="310">
        <v>0.4</v>
      </c>
      <c r="F43" s="285">
        <v>0.75</v>
      </c>
      <c r="G43" s="285">
        <v>0</v>
      </c>
      <c r="H43" s="285" t="s">
        <v>146</v>
      </c>
      <c r="I43" s="285" t="s">
        <v>146</v>
      </c>
      <c r="J43" s="285">
        <v>0</v>
      </c>
      <c r="K43" s="285">
        <v>0.88888888888888884</v>
      </c>
      <c r="L43" s="393">
        <v>0</v>
      </c>
      <c r="M43" s="360">
        <v>4</v>
      </c>
      <c r="N43" s="83">
        <f>Datos!AW33</f>
        <v>2</v>
      </c>
      <c r="O43" s="306">
        <f t="shared" si="0"/>
        <v>0.5</v>
      </c>
      <c r="P43" s="295">
        <v>4.7</v>
      </c>
      <c r="Q43" s="296">
        <v>3.7333333333333329</v>
      </c>
      <c r="R43" s="297"/>
      <c r="S43" s="297" t="s">
        <v>146</v>
      </c>
      <c r="T43" s="297" t="s">
        <v>146</v>
      </c>
      <c r="U43" s="366"/>
      <c r="V43" s="366">
        <v>4.2693452380952381</v>
      </c>
      <c r="W43" s="366"/>
      <c r="X43" s="308">
        <f>Datos!AV33</f>
        <v>4.4527777777777784</v>
      </c>
      <c r="Y43" s="84">
        <f>Datos!AP33</f>
        <v>3.75</v>
      </c>
      <c r="Z43" s="290">
        <f>Datos!AQ33</f>
        <v>4.166666666666667</v>
      </c>
      <c r="AA43" s="290">
        <f>Datos!AR33</f>
        <v>4.8</v>
      </c>
      <c r="AB43" s="290">
        <f>Datos!AS33</f>
        <v>5</v>
      </c>
      <c r="AC43" s="290">
        <f>Datos!AT33</f>
        <v>4</v>
      </c>
      <c r="AD43" s="314">
        <f>Datos!AU33</f>
        <v>5</v>
      </c>
      <c r="AE43" s="84">
        <f>Datos!AB33</f>
        <v>4</v>
      </c>
      <c r="AF43" s="324">
        <f>Datos!AC33</f>
        <v>3.5</v>
      </c>
      <c r="AG43" s="327">
        <f>Datos!AD33</f>
        <v>5</v>
      </c>
      <c r="AH43" s="85">
        <f>Datos!AE33</f>
        <v>3.5</v>
      </c>
      <c r="AI43" s="324">
        <f>Datos!AF33</f>
        <v>4</v>
      </c>
      <c r="AJ43" s="327">
        <f>Datos!AG33</f>
        <v>5</v>
      </c>
      <c r="AK43" s="85">
        <f>Datos!AH33</f>
        <v>5</v>
      </c>
      <c r="AL43" s="85">
        <f>Datos!AI33</f>
        <v>5</v>
      </c>
      <c r="AM43" s="85">
        <f>Datos!AJ33</f>
        <v>5</v>
      </c>
      <c r="AN43" s="324">
        <f>Datos!AK33</f>
        <v>4</v>
      </c>
      <c r="AO43" s="327">
        <f>Datos!AL33</f>
        <v>5</v>
      </c>
      <c r="AP43" s="324">
        <f>Datos!AM33</f>
        <v>5</v>
      </c>
      <c r="AQ43" s="321">
        <f>Datos!AN33</f>
        <v>4</v>
      </c>
      <c r="AR43" s="86">
        <f>Datos!AO33</f>
        <v>5</v>
      </c>
    </row>
    <row r="44" spans="1:44" ht="30" customHeight="1">
      <c r="A44" s="343">
        <v>30</v>
      </c>
      <c r="B44" s="344" t="s">
        <v>310</v>
      </c>
      <c r="C44" s="231">
        <v>5601471</v>
      </c>
      <c r="D44" s="348" t="s">
        <v>317</v>
      </c>
      <c r="E44" s="311"/>
      <c r="F44" s="286"/>
      <c r="G44" s="286"/>
      <c r="H44" s="286"/>
      <c r="I44" s="286"/>
      <c r="J44" s="286"/>
      <c r="K44" s="286"/>
      <c r="L44" s="386">
        <v>0.33333333333333331</v>
      </c>
      <c r="M44" s="360">
        <v>0</v>
      </c>
      <c r="N44" s="83">
        <f>Datos!AW34</f>
        <v>0</v>
      </c>
      <c r="O44" s="306"/>
      <c r="P44" s="282"/>
      <c r="Q44" s="283"/>
      <c r="R44" s="286"/>
      <c r="S44" s="286"/>
      <c r="T44" s="286"/>
      <c r="U44" s="286"/>
      <c r="V44" s="283"/>
      <c r="W44" s="366">
        <v>3.9333333333333327</v>
      </c>
      <c r="X44" s="308"/>
      <c r="Y44" s="84"/>
      <c r="Z44" s="290"/>
      <c r="AA44" s="290"/>
      <c r="AB44" s="290"/>
      <c r="AC44" s="290"/>
      <c r="AD44" s="314"/>
      <c r="AE44" s="84"/>
      <c r="AF44" s="324"/>
      <c r="AG44" s="327"/>
      <c r="AH44" s="85"/>
      <c r="AI44" s="324"/>
      <c r="AJ44" s="327"/>
      <c r="AK44" s="85"/>
      <c r="AL44" s="85"/>
      <c r="AM44" s="85"/>
      <c r="AN44" s="324"/>
      <c r="AO44" s="327"/>
      <c r="AP44" s="324"/>
      <c r="AQ44" s="321"/>
      <c r="AR44" s="86"/>
    </row>
    <row r="45" spans="1:44" ht="30" customHeight="1">
      <c r="A45" s="343">
        <v>31</v>
      </c>
      <c r="B45" s="344" t="s">
        <v>35</v>
      </c>
      <c r="C45" s="231">
        <v>5600871</v>
      </c>
      <c r="D45" s="345" t="s">
        <v>151</v>
      </c>
      <c r="E45" s="310">
        <v>0.54545454545454541</v>
      </c>
      <c r="F45" s="285">
        <v>0.27272727272727271</v>
      </c>
      <c r="G45" s="285">
        <v>0.41666666666666669</v>
      </c>
      <c r="H45" s="285" t="s">
        <v>146</v>
      </c>
      <c r="I45" s="285" t="s">
        <v>146</v>
      </c>
      <c r="J45" s="285">
        <v>0.33333333333333331</v>
      </c>
      <c r="K45" s="285">
        <v>0.33333333333333331</v>
      </c>
      <c r="L45" s="393">
        <v>0.33333333333333331</v>
      </c>
      <c r="M45" s="360">
        <v>9</v>
      </c>
      <c r="N45" s="83">
        <f>Datos!AW35</f>
        <v>2</v>
      </c>
      <c r="O45" s="306">
        <f t="shared" si="0"/>
        <v>0.22222222222222221</v>
      </c>
      <c r="P45" s="295">
        <v>3.6377777777777771</v>
      </c>
      <c r="Q45" s="296">
        <v>3.4</v>
      </c>
      <c r="R45" s="296">
        <v>4.4450000000000003</v>
      </c>
      <c r="S45" s="297" t="s">
        <v>146</v>
      </c>
      <c r="T45" s="297" t="s">
        <v>146</v>
      </c>
      <c r="U45" s="366">
        <v>4.3944444444444448</v>
      </c>
      <c r="V45" s="366">
        <v>4.3236111111111111</v>
      </c>
      <c r="W45" s="366">
        <v>4.4074074074074074</v>
      </c>
      <c r="X45" s="308">
        <f>Datos!AV35</f>
        <v>4.6944444444444446</v>
      </c>
      <c r="Y45" s="84">
        <f>Datos!AP35</f>
        <v>4</v>
      </c>
      <c r="Z45" s="290">
        <f>Datos!AQ35</f>
        <v>4.666666666666667</v>
      </c>
      <c r="AA45" s="290">
        <f>Datos!AR35</f>
        <v>5</v>
      </c>
      <c r="AB45" s="290">
        <f>Datos!AS35</f>
        <v>4.5</v>
      </c>
      <c r="AC45" s="290">
        <f>Datos!AT35</f>
        <v>5</v>
      </c>
      <c r="AD45" s="314">
        <f>Datos!AU35</f>
        <v>5</v>
      </c>
      <c r="AE45" s="84">
        <f>Datos!AB35</f>
        <v>5</v>
      </c>
      <c r="AF45" s="324">
        <f>Datos!AC35</f>
        <v>3</v>
      </c>
      <c r="AG45" s="327">
        <f>Datos!AD35</f>
        <v>5</v>
      </c>
      <c r="AH45" s="85">
        <f>Datos!AE35</f>
        <v>4.5</v>
      </c>
      <c r="AI45" s="324">
        <f>Datos!AF35</f>
        <v>4.5</v>
      </c>
      <c r="AJ45" s="327">
        <f>Datos!AG35</f>
        <v>5</v>
      </c>
      <c r="AK45" s="85">
        <f>Datos!AH35</f>
        <v>5</v>
      </c>
      <c r="AL45" s="85">
        <f>Datos!AI35</f>
        <v>5</v>
      </c>
      <c r="AM45" s="85">
        <f>Datos!AJ35</f>
        <v>5</v>
      </c>
      <c r="AN45" s="324">
        <f>Datos!AK35</f>
        <v>5</v>
      </c>
      <c r="AO45" s="327">
        <f>Datos!AL35</f>
        <v>4</v>
      </c>
      <c r="AP45" s="324">
        <f>Datos!AM35</f>
        <v>5</v>
      </c>
      <c r="AQ45" s="321">
        <f>Datos!AN35</f>
        <v>5</v>
      </c>
      <c r="AR45" s="86">
        <f>Datos!AO35</f>
        <v>5</v>
      </c>
    </row>
    <row r="46" spans="1:44" ht="30" customHeight="1">
      <c r="A46" s="343">
        <v>32</v>
      </c>
      <c r="B46" s="349" t="s">
        <v>44</v>
      </c>
      <c r="C46" s="231">
        <v>5600983</v>
      </c>
      <c r="D46" s="345" t="s">
        <v>74</v>
      </c>
      <c r="E46" s="310">
        <v>0.23529411764705882</v>
      </c>
      <c r="F46" s="285">
        <v>0.47368421052631576</v>
      </c>
      <c r="G46" s="285">
        <v>0.88888888888888884</v>
      </c>
      <c r="H46" s="285" t="s">
        <v>146</v>
      </c>
      <c r="I46" s="285" t="s">
        <v>146</v>
      </c>
      <c r="J46" s="285">
        <v>0.3</v>
      </c>
      <c r="K46" s="286">
        <v>0.375</v>
      </c>
      <c r="L46" s="386">
        <v>0.25</v>
      </c>
      <c r="M46" s="360">
        <v>9</v>
      </c>
      <c r="N46" s="83">
        <f>Datos!AW36</f>
        <v>4</v>
      </c>
      <c r="O46" s="306">
        <f t="shared" si="0"/>
        <v>0.44444444444444442</v>
      </c>
      <c r="P46" s="295">
        <v>2.8361111111111112</v>
      </c>
      <c r="Q46" s="296">
        <v>3.2694444444444444</v>
      </c>
      <c r="R46" s="296">
        <v>3.8726190476190476</v>
      </c>
      <c r="S46" s="297" t="s">
        <v>146</v>
      </c>
      <c r="T46" s="297" t="s">
        <v>146</v>
      </c>
      <c r="U46" s="366">
        <v>4.8546296296296294</v>
      </c>
      <c r="V46" s="366">
        <v>4.4833333333333334</v>
      </c>
      <c r="W46" s="366">
        <v>4.9111111111111114</v>
      </c>
      <c r="X46" s="308">
        <f>Datos!AV36</f>
        <v>4.5486111111111116</v>
      </c>
      <c r="Y46" s="84">
        <f>Datos!AP36</f>
        <v>4.25</v>
      </c>
      <c r="Z46" s="290">
        <f>Datos!AQ36</f>
        <v>4.166666666666667</v>
      </c>
      <c r="AA46" s="290">
        <f>Datos!AR36</f>
        <v>4.5</v>
      </c>
      <c r="AB46" s="290">
        <f>Datos!AS36</f>
        <v>4.875</v>
      </c>
      <c r="AC46" s="290">
        <f>Datos!AT36</f>
        <v>5</v>
      </c>
      <c r="AD46" s="314">
        <f>Datos!AU36</f>
        <v>4.5</v>
      </c>
      <c r="AE46" s="84">
        <f>Datos!AB36</f>
        <v>4.5</v>
      </c>
      <c r="AF46" s="324">
        <f>Datos!AC36</f>
        <v>4</v>
      </c>
      <c r="AG46" s="327">
        <f>Datos!AD36</f>
        <v>4</v>
      </c>
      <c r="AH46" s="85">
        <f>Datos!AE36</f>
        <v>4.25</v>
      </c>
      <c r="AI46" s="324">
        <f>Datos!AF36</f>
        <v>4.25</v>
      </c>
      <c r="AJ46" s="327">
        <f>Datos!AG36</f>
        <v>4.75</v>
      </c>
      <c r="AK46" s="85">
        <f>Datos!AH36</f>
        <v>4.75</v>
      </c>
      <c r="AL46" s="85">
        <f>Datos!AI36</f>
        <v>4.75</v>
      </c>
      <c r="AM46" s="85">
        <f>Datos!AJ36</f>
        <v>4.75</v>
      </c>
      <c r="AN46" s="324">
        <f>Datos!AK36</f>
        <v>3.5</v>
      </c>
      <c r="AO46" s="327">
        <f>Datos!AL36</f>
        <v>4.75</v>
      </c>
      <c r="AP46" s="324">
        <f>Datos!AM36</f>
        <v>5</v>
      </c>
      <c r="AQ46" s="321">
        <f>Datos!AN36</f>
        <v>5</v>
      </c>
      <c r="AR46" s="86">
        <f>Datos!AO36</f>
        <v>4.5</v>
      </c>
    </row>
    <row r="47" spans="1:44" ht="30" customHeight="1">
      <c r="A47" s="343">
        <v>33</v>
      </c>
      <c r="B47" s="344" t="s">
        <v>49</v>
      </c>
      <c r="C47" s="231">
        <v>5600984</v>
      </c>
      <c r="D47" s="345" t="s">
        <v>75</v>
      </c>
      <c r="E47" s="310">
        <v>0.25</v>
      </c>
      <c r="F47" s="285">
        <v>0.75</v>
      </c>
      <c r="G47" s="285">
        <v>0.4</v>
      </c>
      <c r="H47" s="285" t="s">
        <v>146</v>
      </c>
      <c r="I47" s="285" t="s">
        <v>146</v>
      </c>
      <c r="J47" s="285">
        <v>0.8</v>
      </c>
      <c r="K47" s="285">
        <v>1</v>
      </c>
      <c r="L47" s="393">
        <v>0.375</v>
      </c>
      <c r="M47" s="360">
        <v>10</v>
      </c>
      <c r="N47" s="83">
        <f>Datos!AW37</f>
        <v>3</v>
      </c>
      <c r="O47" s="306">
        <f t="shared" si="0"/>
        <v>0.3</v>
      </c>
      <c r="P47" s="295">
        <v>4.8666666666666663</v>
      </c>
      <c r="Q47" s="296">
        <v>3.6222222222222222</v>
      </c>
      <c r="R47" s="296">
        <v>4.3666666666666663</v>
      </c>
      <c r="S47" s="297" t="s">
        <v>146</v>
      </c>
      <c r="T47" s="297" t="s">
        <v>146</v>
      </c>
      <c r="U47" s="366">
        <v>4.6055555555555552</v>
      </c>
      <c r="V47" s="366">
        <v>3.5824074074074073</v>
      </c>
      <c r="W47" s="366">
        <v>2.9703703703703699</v>
      </c>
      <c r="X47" s="308">
        <f>Datos!AV37</f>
        <v>4.261111111111112</v>
      </c>
      <c r="Y47" s="84">
        <f>Datos!AP37</f>
        <v>3.833333333333333</v>
      </c>
      <c r="Z47" s="290">
        <f>Datos!AQ37</f>
        <v>4</v>
      </c>
      <c r="AA47" s="290">
        <f>Datos!AR37</f>
        <v>4.4000000000000004</v>
      </c>
      <c r="AB47" s="290">
        <f>Datos!AS37</f>
        <v>4</v>
      </c>
      <c r="AC47" s="290">
        <f>Datos!AT37</f>
        <v>4.666666666666667</v>
      </c>
      <c r="AD47" s="314">
        <f>Datos!AU37</f>
        <v>4.666666666666667</v>
      </c>
      <c r="AE47" s="84">
        <f>Datos!AB37</f>
        <v>4</v>
      </c>
      <c r="AF47" s="324">
        <f>Datos!AC37</f>
        <v>3.6666666666666665</v>
      </c>
      <c r="AG47" s="327">
        <f>Datos!AD37</f>
        <v>4.333333333333333</v>
      </c>
      <c r="AH47" s="85">
        <f>Datos!AE37</f>
        <v>3.6666666666666665</v>
      </c>
      <c r="AI47" s="324">
        <f>Datos!AF37</f>
        <v>4</v>
      </c>
      <c r="AJ47" s="327">
        <f>Datos!AG37</f>
        <v>4.666666666666667</v>
      </c>
      <c r="AK47" s="85">
        <f>Datos!AH37</f>
        <v>4.666666666666667</v>
      </c>
      <c r="AL47" s="85">
        <f>Datos!AI37</f>
        <v>4.666666666666667</v>
      </c>
      <c r="AM47" s="85">
        <f>Datos!AJ37</f>
        <v>4.333333333333333</v>
      </c>
      <c r="AN47" s="324">
        <f>Datos!AK37</f>
        <v>3.6666666666666665</v>
      </c>
      <c r="AO47" s="327">
        <f>Datos!AL37</f>
        <v>4</v>
      </c>
      <c r="AP47" s="324">
        <f>Datos!AM37</f>
        <v>4</v>
      </c>
      <c r="AQ47" s="321">
        <f>Datos!AN37</f>
        <v>4.666666666666667</v>
      </c>
      <c r="AR47" s="86">
        <f>Datos!AO37</f>
        <v>4.666666666666667</v>
      </c>
    </row>
    <row r="48" spans="1:44" ht="48" customHeight="1">
      <c r="A48" s="343">
        <v>34</v>
      </c>
      <c r="B48" s="349" t="s">
        <v>465</v>
      </c>
      <c r="C48" s="238" t="s">
        <v>466</v>
      </c>
      <c r="D48" s="350" t="s">
        <v>76</v>
      </c>
      <c r="E48" s="310">
        <v>0.67</v>
      </c>
      <c r="F48" s="285">
        <v>0.6</v>
      </c>
      <c r="G48" s="285">
        <v>0.66666666666666663</v>
      </c>
      <c r="H48" s="285" t="s">
        <v>146</v>
      </c>
      <c r="I48" s="285" t="s">
        <v>146</v>
      </c>
      <c r="J48" s="285">
        <v>0.375</v>
      </c>
      <c r="K48" s="285">
        <v>0.875</v>
      </c>
      <c r="L48" s="393">
        <v>1</v>
      </c>
      <c r="M48" s="360">
        <v>9</v>
      </c>
      <c r="N48" s="83">
        <f>Datos!AW38</f>
        <v>5</v>
      </c>
      <c r="O48" s="306">
        <f t="shared" si="0"/>
        <v>0.55555555555555558</v>
      </c>
      <c r="P48" s="295">
        <v>4</v>
      </c>
      <c r="Q48" s="296">
        <v>3.1211111111111114</v>
      </c>
      <c r="R48" s="296">
        <v>3.9505555555555558</v>
      </c>
      <c r="S48" s="297" t="s">
        <v>146</v>
      </c>
      <c r="T48" s="297" t="s">
        <v>146</v>
      </c>
      <c r="U48" s="366">
        <v>3.9351851851851851</v>
      </c>
      <c r="V48" s="366">
        <v>4.3206349206349204</v>
      </c>
      <c r="W48" s="366">
        <v>4.0925925925925926</v>
      </c>
      <c r="X48" s="308">
        <f>Datos!AV38</f>
        <v>4.0613888888888887</v>
      </c>
      <c r="Y48" s="84">
        <f>Datos!AP38</f>
        <v>3.7666666666666666</v>
      </c>
      <c r="Z48" s="290">
        <f>Datos!AQ38</f>
        <v>3.8166666666666664</v>
      </c>
      <c r="AA48" s="290">
        <f>Datos!AR38</f>
        <v>4.76</v>
      </c>
      <c r="AB48" s="290">
        <f>Datos!AS38</f>
        <v>4.125</v>
      </c>
      <c r="AC48" s="290">
        <f>Datos!AT38</f>
        <v>3.5</v>
      </c>
      <c r="AD48" s="314">
        <f>Datos!AU38</f>
        <v>4.4000000000000004</v>
      </c>
      <c r="AE48" s="84">
        <f>Datos!AB38</f>
        <v>4.2</v>
      </c>
      <c r="AF48" s="324">
        <f>Datos!AC38</f>
        <v>3.3333333333333335</v>
      </c>
      <c r="AG48" s="327">
        <f>Datos!AD38</f>
        <v>3.6</v>
      </c>
      <c r="AH48" s="85">
        <f>Datos!AE38</f>
        <v>3.25</v>
      </c>
      <c r="AI48" s="324">
        <f>Datos!AF38</f>
        <v>4.5999999999999996</v>
      </c>
      <c r="AJ48" s="327">
        <f>Datos!AG38</f>
        <v>4.5999999999999996</v>
      </c>
      <c r="AK48" s="85">
        <f>Datos!AH38</f>
        <v>5</v>
      </c>
      <c r="AL48" s="85">
        <f>Datos!AI38</f>
        <v>4.8</v>
      </c>
      <c r="AM48" s="85">
        <f>Datos!AJ38</f>
        <v>4.8</v>
      </c>
      <c r="AN48" s="324">
        <f>Datos!AK38</f>
        <v>4.5999999999999996</v>
      </c>
      <c r="AO48" s="327">
        <f>Datos!AL38</f>
        <v>3.75</v>
      </c>
      <c r="AP48" s="324">
        <f>Datos!AM38</f>
        <v>4.5</v>
      </c>
      <c r="AQ48" s="321">
        <f>Datos!AN38</f>
        <v>3.5</v>
      </c>
      <c r="AR48" s="86">
        <f>Datos!AO38</f>
        <v>4.4000000000000004</v>
      </c>
    </row>
    <row r="49" spans="1:52" ht="30" customHeight="1">
      <c r="A49" s="343">
        <v>35</v>
      </c>
      <c r="B49" s="344" t="s">
        <v>21</v>
      </c>
      <c r="C49" s="231">
        <v>5600883</v>
      </c>
      <c r="D49" s="345" t="s">
        <v>77</v>
      </c>
      <c r="E49" s="310">
        <v>0.4</v>
      </c>
      <c r="F49" s="285">
        <v>0.15789473684210525</v>
      </c>
      <c r="G49" s="285">
        <v>0.4</v>
      </c>
      <c r="H49" s="285" t="s">
        <v>146</v>
      </c>
      <c r="I49" s="285" t="s">
        <v>146</v>
      </c>
      <c r="J49" s="285">
        <v>0.66666666666666663</v>
      </c>
      <c r="K49" s="285">
        <v>0.44444444444444442</v>
      </c>
      <c r="L49" s="393">
        <v>0.42857142857142855</v>
      </c>
      <c r="M49" s="360">
        <v>5</v>
      </c>
      <c r="N49" s="83">
        <f>Datos!AW39</f>
        <v>3</v>
      </c>
      <c r="O49" s="306">
        <f t="shared" si="0"/>
        <v>0.6</v>
      </c>
      <c r="P49" s="295">
        <v>3.4920634920634916</v>
      </c>
      <c r="Q49" s="296">
        <v>3.0555555555555558</v>
      </c>
      <c r="R49" s="296">
        <v>4.7666666666666666</v>
      </c>
      <c r="S49" s="297" t="s">
        <v>146</v>
      </c>
      <c r="T49" s="297" t="s">
        <v>146</v>
      </c>
      <c r="U49" s="366">
        <v>4.1013888888888888</v>
      </c>
      <c r="V49" s="366">
        <v>3.8444444444444446</v>
      </c>
      <c r="W49" s="366">
        <v>3.0444444444444443</v>
      </c>
      <c r="X49" s="308">
        <f>Datos!AV39</f>
        <v>4.1148148148148147</v>
      </c>
      <c r="Y49" s="84">
        <f>Datos!AP39</f>
        <v>3.6666666666666665</v>
      </c>
      <c r="Z49" s="290">
        <f>Datos!AQ39</f>
        <v>3.5555555555555554</v>
      </c>
      <c r="AA49" s="290">
        <f>Datos!AR39</f>
        <v>4.8</v>
      </c>
      <c r="AB49" s="290">
        <f>Datos!AS39</f>
        <v>5</v>
      </c>
      <c r="AC49" s="290">
        <f>Datos!AT39</f>
        <v>3.6666666666666665</v>
      </c>
      <c r="AD49" s="314">
        <f>Datos!AU39</f>
        <v>4</v>
      </c>
      <c r="AE49" s="84">
        <f>Datos!AB39</f>
        <v>3.6666666666666665</v>
      </c>
      <c r="AF49" s="324">
        <f>Datos!AC39</f>
        <v>3.6666666666666665</v>
      </c>
      <c r="AG49" s="327">
        <f>Datos!AD39</f>
        <v>3.6666666666666665</v>
      </c>
      <c r="AH49" s="85">
        <f>Datos!AE39</f>
        <v>3.3333333333333335</v>
      </c>
      <c r="AI49" s="324">
        <f>Datos!AF39</f>
        <v>3.6666666666666665</v>
      </c>
      <c r="AJ49" s="327">
        <f>Datos!AG39</f>
        <v>4.333333333333333</v>
      </c>
      <c r="AK49" s="85">
        <f>Datos!AH39</f>
        <v>5</v>
      </c>
      <c r="AL49" s="85">
        <f>Datos!AI39</f>
        <v>5</v>
      </c>
      <c r="AM49" s="85">
        <f>Datos!AJ39</f>
        <v>5</v>
      </c>
      <c r="AN49" s="324">
        <f>Datos!AK39</f>
        <v>4.666666666666667</v>
      </c>
      <c r="AO49" s="327">
        <f>Datos!AL39</f>
        <v>5</v>
      </c>
      <c r="AP49" s="324">
        <f>Datos!AM39</f>
        <v>5</v>
      </c>
      <c r="AQ49" s="321">
        <f>Datos!AN39</f>
        <v>3.6666666666666665</v>
      </c>
      <c r="AR49" s="86">
        <f>Datos!AO39</f>
        <v>4</v>
      </c>
    </row>
    <row r="50" spans="1:52" ht="30" customHeight="1">
      <c r="A50" s="343">
        <v>36</v>
      </c>
      <c r="B50" s="403" t="s">
        <v>25</v>
      </c>
      <c r="C50" s="404">
        <v>5600828</v>
      </c>
      <c r="D50" s="406" t="s">
        <v>78</v>
      </c>
      <c r="E50" s="310">
        <v>0.8</v>
      </c>
      <c r="F50" s="285">
        <v>0.66666666666666663</v>
      </c>
      <c r="G50" s="285">
        <v>0.5</v>
      </c>
      <c r="H50" s="285" t="s">
        <v>146</v>
      </c>
      <c r="I50" s="285" t="s">
        <v>146</v>
      </c>
      <c r="J50" s="285">
        <v>0.75</v>
      </c>
      <c r="K50" s="285">
        <v>0.66666666666666663</v>
      </c>
      <c r="L50" s="393">
        <v>0.5</v>
      </c>
      <c r="M50" s="360">
        <v>2</v>
      </c>
      <c r="N50" s="83">
        <f>Datos!AW40</f>
        <v>0</v>
      </c>
      <c r="O50" s="306">
        <f t="shared" si="0"/>
        <v>0</v>
      </c>
      <c r="P50" s="295">
        <v>4.0277777777777768</v>
      </c>
      <c r="Q50" s="296">
        <v>2.9833333333333334</v>
      </c>
      <c r="R50" s="296">
        <v>4.625</v>
      </c>
      <c r="S50" s="297" t="s">
        <v>146</v>
      </c>
      <c r="T50" s="297" t="s">
        <v>146</v>
      </c>
      <c r="U50" s="366">
        <v>4.8055555555555554</v>
      </c>
      <c r="V50" s="366">
        <v>4.2958333333333334</v>
      </c>
      <c r="W50" s="366">
        <v>4.2872222222222227</v>
      </c>
      <c r="X50" s="308"/>
      <c r="Y50" s="84"/>
      <c r="Z50" s="290"/>
      <c r="AA50" s="290"/>
      <c r="AB50" s="290"/>
      <c r="AC50" s="290"/>
      <c r="AD50" s="314"/>
      <c r="AE50" s="84"/>
      <c r="AF50" s="324"/>
      <c r="AG50" s="327"/>
      <c r="AH50" s="85"/>
      <c r="AI50" s="324"/>
      <c r="AJ50" s="327"/>
      <c r="AK50" s="85"/>
      <c r="AL50" s="85"/>
      <c r="AM50" s="85"/>
      <c r="AN50" s="324"/>
      <c r="AO50" s="327"/>
      <c r="AP50" s="324"/>
      <c r="AQ50" s="321"/>
      <c r="AR50" s="86"/>
    </row>
    <row r="51" spans="1:52" ht="30" customHeight="1">
      <c r="A51" s="343">
        <v>37</v>
      </c>
      <c r="B51" s="403" t="s">
        <v>92</v>
      </c>
      <c r="C51" s="404">
        <v>5600178</v>
      </c>
      <c r="D51" s="405" t="s">
        <v>93</v>
      </c>
      <c r="E51" s="310"/>
      <c r="F51" s="285">
        <v>0.5</v>
      </c>
      <c r="G51" s="285">
        <v>0.25</v>
      </c>
      <c r="H51" s="285" t="s">
        <v>146</v>
      </c>
      <c r="I51" s="285" t="s">
        <v>146</v>
      </c>
      <c r="J51" s="285">
        <v>0</v>
      </c>
      <c r="K51" s="285"/>
      <c r="L51" s="393"/>
      <c r="M51" s="360">
        <v>0</v>
      </c>
      <c r="N51" s="83">
        <f>Datos!AW41</f>
        <v>0</v>
      </c>
      <c r="O51" s="306"/>
      <c r="P51" s="298"/>
      <c r="Q51" s="296">
        <v>2.8666666666666667</v>
      </c>
      <c r="R51" s="297"/>
      <c r="S51" s="297" t="s">
        <v>146</v>
      </c>
      <c r="T51" s="297" t="s">
        <v>146</v>
      </c>
      <c r="U51" s="366"/>
      <c r="V51" s="366"/>
      <c r="W51" s="366"/>
      <c r="X51" s="308"/>
      <c r="Y51" s="84"/>
      <c r="Z51" s="290"/>
      <c r="AA51" s="290"/>
      <c r="AB51" s="290"/>
      <c r="AC51" s="290"/>
      <c r="AD51" s="314"/>
      <c r="AE51" s="84"/>
      <c r="AF51" s="324"/>
      <c r="AG51" s="327"/>
      <c r="AH51" s="85"/>
      <c r="AI51" s="324"/>
      <c r="AJ51" s="327"/>
      <c r="AK51" s="85"/>
      <c r="AL51" s="85"/>
      <c r="AM51" s="85"/>
      <c r="AN51" s="324"/>
      <c r="AO51" s="327"/>
      <c r="AP51" s="324"/>
      <c r="AQ51" s="321"/>
      <c r="AR51" s="86"/>
    </row>
    <row r="52" spans="1:52" s="20" customFormat="1" ht="30" customHeight="1">
      <c r="A52" s="343">
        <v>38</v>
      </c>
      <c r="B52" s="344" t="s">
        <v>43</v>
      </c>
      <c r="C52" s="231">
        <v>5600702</v>
      </c>
      <c r="D52" s="345" t="s">
        <v>79</v>
      </c>
      <c r="E52" s="310">
        <v>0.375</v>
      </c>
      <c r="F52" s="285">
        <v>0.5</v>
      </c>
      <c r="G52" s="285">
        <v>0.5</v>
      </c>
      <c r="H52" s="285" t="s">
        <v>146</v>
      </c>
      <c r="I52" s="285" t="s">
        <v>146</v>
      </c>
      <c r="J52" s="285">
        <v>1</v>
      </c>
      <c r="K52" s="285">
        <v>0.33333333333333331</v>
      </c>
      <c r="L52" s="393">
        <v>0.8</v>
      </c>
      <c r="M52" s="360">
        <v>7</v>
      </c>
      <c r="N52" s="83">
        <f>Datos!AW42</f>
        <v>2</v>
      </c>
      <c r="O52" s="306">
        <f t="shared" si="0"/>
        <v>0.2857142857142857</v>
      </c>
      <c r="P52" s="295">
        <v>3.7222222222222223</v>
      </c>
      <c r="Q52" s="296">
        <v>3.4799999999999995</v>
      </c>
      <c r="R52" s="296">
        <v>4.3333333333333339</v>
      </c>
      <c r="S52" s="297" t="s">
        <v>146</v>
      </c>
      <c r="T52" s="297" t="s">
        <v>146</v>
      </c>
      <c r="U52" s="366">
        <v>4.1134259259259265</v>
      </c>
      <c r="V52" s="366">
        <v>4.5277777777777777</v>
      </c>
      <c r="W52" s="366">
        <v>3.5736111111111111</v>
      </c>
      <c r="X52" s="308">
        <f>Datos!AV42</f>
        <v>4.0347222222222223</v>
      </c>
      <c r="Y52" s="84">
        <f>Datos!AP42</f>
        <v>4</v>
      </c>
      <c r="Z52" s="290">
        <f>Datos!AQ42</f>
        <v>3.3333333333333335</v>
      </c>
      <c r="AA52" s="290">
        <f>Datos!AR42</f>
        <v>4.625</v>
      </c>
      <c r="AB52" s="290">
        <f>Datos!AS42</f>
        <v>4.25</v>
      </c>
      <c r="AC52" s="290">
        <f>Datos!AT42</f>
        <v>4</v>
      </c>
      <c r="AD52" s="314">
        <f>Datos!AU42</f>
        <v>4</v>
      </c>
      <c r="AE52" s="84">
        <f>Datos!AB42</f>
        <v>4</v>
      </c>
      <c r="AF52" s="324">
        <f>Datos!AC42</f>
        <v>4</v>
      </c>
      <c r="AG52" s="327">
        <f>Datos!AD42</f>
        <v>3.5</v>
      </c>
      <c r="AH52" s="85">
        <f>Datos!AE42</f>
        <v>3.5</v>
      </c>
      <c r="AI52" s="324">
        <f>Datos!AF42</f>
        <v>3</v>
      </c>
      <c r="AJ52" s="327">
        <f>Datos!AG42</f>
        <v>5</v>
      </c>
      <c r="AK52" s="85">
        <f>Datos!AH42</f>
        <v>5</v>
      </c>
      <c r="AL52" s="85">
        <f>Datos!AI42</f>
        <v>4.5</v>
      </c>
      <c r="AM52" s="85"/>
      <c r="AN52" s="324">
        <f>Datos!AK42</f>
        <v>4</v>
      </c>
      <c r="AO52" s="327">
        <f>Datos!AL42</f>
        <v>4</v>
      </c>
      <c r="AP52" s="324">
        <f>Datos!AM42</f>
        <v>4.5</v>
      </c>
      <c r="AQ52" s="321">
        <f>Datos!AN42</f>
        <v>4</v>
      </c>
      <c r="AR52" s="86">
        <f>Datos!AO42</f>
        <v>4</v>
      </c>
      <c r="AS52" s="1"/>
      <c r="AT52" s="1"/>
      <c r="AU52" s="1"/>
      <c r="AV52" s="1"/>
      <c r="AW52" s="1"/>
      <c r="AX52" s="1"/>
      <c r="AY52" s="1"/>
      <c r="AZ52" s="1"/>
    </row>
    <row r="53" spans="1:52" s="20" customFormat="1" ht="30" customHeight="1">
      <c r="A53" s="343">
        <v>39</v>
      </c>
      <c r="B53" s="349" t="s">
        <v>91</v>
      </c>
      <c r="C53" s="231" t="s">
        <v>280</v>
      </c>
      <c r="D53" s="348" t="s">
        <v>94</v>
      </c>
      <c r="E53" s="310"/>
      <c r="F53" s="285">
        <v>1</v>
      </c>
      <c r="G53" s="285">
        <v>0</v>
      </c>
      <c r="H53" s="285" t="s">
        <v>146</v>
      </c>
      <c r="I53" s="285" t="s">
        <v>146</v>
      </c>
      <c r="J53" s="285">
        <v>0</v>
      </c>
      <c r="K53" s="285">
        <v>1</v>
      </c>
      <c r="L53" s="393">
        <v>1</v>
      </c>
      <c r="M53" s="360">
        <v>1</v>
      </c>
      <c r="N53" s="83">
        <f>Datos!AW43</f>
        <v>0</v>
      </c>
      <c r="O53" s="306">
        <f t="shared" si="0"/>
        <v>0</v>
      </c>
      <c r="P53" s="298"/>
      <c r="Q53" s="296">
        <v>3.7777777777777772</v>
      </c>
      <c r="R53" s="297"/>
      <c r="S53" s="297" t="s">
        <v>146</v>
      </c>
      <c r="T53" s="297" t="s">
        <v>146</v>
      </c>
      <c r="U53" s="366"/>
      <c r="V53" s="366">
        <v>4.3574074074074067</v>
      </c>
      <c r="W53" s="366">
        <v>2.0666666666666669</v>
      </c>
      <c r="X53" s="308"/>
      <c r="Y53" s="84"/>
      <c r="Z53" s="290"/>
      <c r="AA53" s="290"/>
      <c r="AB53" s="290"/>
      <c r="AC53" s="290"/>
      <c r="AD53" s="314"/>
      <c r="AE53" s="84"/>
      <c r="AF53" s="324"/>
      <c r="AG53" s="327"/>
      <c r="AH53" s="85"/>
      <c r="AI53" s="324"/>
      <c r="AJ53" s="327"/>
      <c r="AK53" s="85"/>
      <c r="AL53" s="85"/>
      <c r="AM53" s="85"/>
      <c r="AN53" s="324"/>
      <c r="AO53" s="327"/>
      <c r="AP53" s="324"/>
      <c r="AQ53" s="321"/>
      <c r="AR53" s="86"/>
      <c r="AS53" s="1"/>
      <c r="AT53" s="1"/>
      <c r="AU53" s="1"/>
      <c r="AV53" s="1"/>
      <c r="AW53" s="1"/>
      <c r="AX53" s="1"/>
      <c r="AY53" s="1"/>
      <c r="AZ53" s="1"/>
    </row>
    <row r="54" spans="1:52" s="20" customFormat="1" ht="30" customHeight="1">
      <c r="A54" s="343">
        <v>40</v>
      </c>
      <c r="B54" s="373" t="s">
        <v>439</v>
      </c>
      <c r="C54" s="374">
        <v>5601521</v>
      </c>
      <c r="D54" s="375" t="s">
        <v>459</v>
      </c>
      <c r="E54" s="311"/>
      <c r="F54" s="286"/>
      <c r="G54" s="286"/>
      <c r="H54" s="286"/>
      <c r="I54" s="286"/>
      <c r="J54" s="286"/>
      <c r="K54" s="286"/>
      <c r="L54" s="386"/>
      <c r="M54" s="360">
        <v>17</v>
      </c>
      <c r="N54" s="83">
        <f>Datos!AW44</f>
        <v>5</v>
      </c>
      <c r="O54" s="306">
        <f t="shared" si="0"/>
        <v>0.29411764705882354</v>
      </c>
      <c r="P54" s="282"/>
      <c r="Q54" s="283"/>
      <c r="R54" s="286"/>
      <c r="S54" s="286"/>
      <c r="T54" s="286"/>
      <c r="U54" s="286"/>
      <c r="V54" s="283"/>
      <c r="W54" s="366"/>
      <c r="X54" s="308">
        <f>Datos!AV44</f>
        <v>4.4241666666666672</v>
      </c>
      <c r="Y54" s="84">
        <f>Datos!AP44</f>
        <v>3.6</v>
      </c>
      <c r="Z54" s="290">
        <f>Datos!AQ44</f>
        <v>4.4000000000000004</v>
      </c>
      <c r="AA54" s="290">
        <f>Datos!AR44</f>
        <v>4.5199999999999996</v>
      </c>
      <c r="AB54" s="290">
        <f>Datos!AS44</f>
        <v>4.875</v>
      </c>
      <c r="AC54" s="290">
        <f>Datos!AT44</f>
        <v>4.75</v>
      </c>
      <c r="AD54" s="314">
        <f>Datos!AU44</f>
        <v>4.4000000000000004</v>
      </c>
      <c r="AE54" s="84">
        <f>Datos!AB44</f>
        <v>3.6</v>
      </c>
      <c r="AF54" s="324">
        <f>Datos!AC44</f>
        <v>3.6</v>
      </c>
      <c r="AG54" s="327">
        <f>Datos!AD44</f>
        <v>4.4000000000000004</v>
      </c>
      <c r="AH54" s="85">
        <f>Datos!AE44</f>
        <v>4.2</v>
      </c>
      <c r="AI54" s="324">
        <f>Datos!AF44</f>
        <v>4.5999999999999996</v>
      </c>
      <c r="AJ54" s="327">
        <f>Datos!AG44</f>
        <v>4.8</v>
      </c>
      <c r="AK54" s="85">
        <f>Datos!AH44</f>
        <v>4.4000000000000004</v>
      </c>
      <c r="AL54" s="85">
        <f>Datos!AI44</f>
        <v>4.5999999999999996</v>
      </c>
      <c r="AM54" s="85">
        <f>Datos!AJ44</f>
        <v>4.5999999999999996</v>
      </c>
      <c r="AN54" s="324">
        <f>Datos!AK44</f>
        <v>4.2</v>
      </c>
      <c r="AO54" s="327">
        <f>Datos!AL44</f>
        <v>5</v>
      </c>
      <c r="AP54" s="324">
        <f>Datos!AM44</f>
        <v>4.75</v>
      </c>
      <c r="AQ54" s="321">
        <f>Datos!AN44</f>
        <v>4.75</v>
      </c>
      <c r="AR54" s="86">
        <f>Datos!AO44</f>
        <v>4.4000000000000004</v>
      </c>
      <c r="AS54" s="1"/>
      <c r="AT54" s="1"/>
      <c r="AU54" s="1"/>
      <c r="AV54" s="1"/>
      <c r="AW54" s="1"/>
      <c r="AX54" s="1"/>
      <c r="AY54" s="1"/>
      <c r="AZ54" s="1"/>
    </row>
    <row r="55" spans="1:52" s="20" customFormat="1" ht="30" customHeight="1">
      <c r="A55" s="343">
        <v>41</v>
      </c>
      <c r="B55" s="349" t="s">
        <v>33</v>
      </c>
      <c r="C55" s="231">
        <v>5600876</v>
      </c>
      <c r="D55" s="345" t="s">
        <v>95</v>
      </c>
      <c r="E55" s="310">
        <v>0.66666666666666663</v>
      </c>
      <c r="F55" s="285">
        <v>0.5</v>
      </c>
      <c r="G55" s="285">
        <v>1</v>
      </c>
      <c r="H55" s="285" t="s">
        <v>146</v>
      </c>
      <c r="I55" s="285" t="s">
        <v>146</v>
      </c>
      <c r="J55" s="285">
        <v>0.2</v>
      </c>
      <c r="K55" s="285">
        <v>0</v>
      </c>
      <c r="L55" s="393">
        <v>0.3</v>
      </c>
      <c r="M55" s="360">
        <v>16</v>
      </c>
      <c r="N55" s="83">
        <f>Datos!AW45</f>
        <v>7</v>
      </c>
      <c r="O55" s="306">
        <f t="shared" si="0"/>
        <v>0.4375</v>
      </c>
      <c r="P55" s="295">
        <v>4.1500000000000004</v>
      </c>
      <c r="Q55" s="296">
        <v>3.3</v>
      </c>
      <c r="R55" s="296">
        <v>4.25</v>
      </c>
      <c r="S55" s="297" t="s">
        <v>146</v>
      </c>
      <c r="T55" s="297" t="s">
        <v>146</v>
      </c>
      <c r="U55" s="366">
        <v>4.833333333333333</v>
      </c>
      <c r="V55" s="366"/>
      <c r="W55" s="308">
        <v>3.6148148148148151</v>
      </c>
      <c r="X55" s="308">
        <f>Datos!AV45</f>
        <v>4.1603174603174606</v>
      </c>
      <c r="Y55" s="84">
        <f>Datos!AP44</f>
        <v>3.6</v>
      </c>
      <c r="Z55" s="290">
        <f>Datos!AQ44</f>
        <v>4.4000000000000004</v>
      </c>
      <c r="AA55" s="290">
        <f>Datos!AR44</f>
        <v>4.5199999999999996</v>
      </c>
      <c r="AB55" s="290">
        <f>Datos!AS44</f>
        <v>4.875</v>
      </c>
      <c r="AC55" s="290">
        <f>Datos!AT44</f>
        <v>4.75</v>
      </c>
      <c r="AD55" s="314">
        <f>Datos!AU44</f>
        <v>4.4000000000000004</v>
      </c>
      <c r="AE55" s="84">
        <f>Datos!AB44</f>
        <v>3.6</v>
      </c>
      <c r="AF55" s="324">
        <f>Datos!AC44</f>
        <v>3.6</v>
      </c>
      <c r="AG55" s="327">
        <f>Datos!AD44</f>
        <v>4.4000000000000004</v>
      </c>
      <c r="AH55" s="85">
        <f>Datos!AE44</f>
        <v>4.2</v>
      </c>
      <c r="AI55" s="324">
        <f>Datos!AF44</f>
        <v>4.5999999999999996</v>
      </c>
      <c r="AJ55" s="327">
        <f>Datos!AG44</f>
        <v>4.8</v>
      </c>
      <c r="AK55" s="85">
        <f>Datos!AH44</f>
        <v>4.4000000000000004</v>
      </c>
      <c r="AL55" s="85">
        <f>Datos!AI44</f>
        <v>4.5999999999999996</v>
      </c>
      <c r="AM55" s="85">
        <f>Datos!AJ44</f>
        <v>4.5999999999999996</v>
      </c>
      <c r="AN55" s="324">
        <f>Datos!AK44</f>
        <v>4.2</v>
      </c>
      <c r="AO55" s="327">
        <f>Datos!AL44</f>
        <v>5</v>
      </c>
      <c r="AP55" s="324">
        <f>Datos!AM44</f>
        <v>4.75</v>
      </c>
      <c r="AQ55" s="321">
        <f>Datos!AN44</f>
        <v>4.75</v>
      </c>
      <c r="AR55" s="86">
        <f>Datos!AO44</f>
        <v>4.4000000000000004</v>
      </c>
    </row>
    <row r="56" spans="1:52" s="20" customFormat="1" ht="30" customHeight="1" thickBot="1">
      <c r="A56" s="343">
        <v>42</v>
      </c>
      <c r="B56" s="351" t="s">
        <v>40</v>
      </c>
      <c r="C56" s="352">
        <v>5600933</v>
      </c>
      <c r="D56" s="353" t="s">
        <v>96</v>
      </c>
      <c r="E56" s="312">
        <v>0.5</v>
      </c>
      <c r="F56" s="287">
        <v>0.66666666666666663</v>
      </c>
      <c r="G56" s="287">
        <v>0.33333333333333331</v>
      </c>
      <c r="H56" s="287" t="s">
        <v>146</v>
      </c>
      <c r="I56" s="287" t="s">
        <v>146</v>
      </c>
      <c r="J56" s="287">
        <v>0.6</v>
      </c>
      <c r="K56" s="388">
        <v>0.875</v>
      </c>
      <c r="L56" s="394">
        <v>0.44444444444444442</v>
      </c>
      <c r="M56" s="398">
        <v>8</v>
      </c>
      <c r="N56" s="399">
        <f>Datos!AW46</f>
        <v>3</v>
      </c>
      <c r="O56" s="370">
        <f t="shared" si="0"/>
        <v>0.375</v>
      </c>
      <c r="P56" s="299">
        <v>3.2966666666666669</v>
      </c>
      <c r="Q56" s="300">
        <v>3.0777777777777779</v>
      </c>
      <c r="R56" s="300">
        <v>4.3616666666666664</v>
      </c>
      <c r="S56" s="301" t="s">
        <v>146</v>
      </c>
      <c r="T56" s="301" t="s">
        <v>146</v>
      </c>
      <c r="U56" s="367">
        <v>4.0976851851851848</v>
      </c>
      <c r="V56" s="376">
        <v>4.329246031746032</v>
      </c>
      <c r="W56" s="378">
        <v>4.7013888888888893</v>
      </c>
      <c r="X56" s="308">
        <f>Datos!AV46</f>
        <v>3.9203703703703705</v>
      </c>
      <c r="Y56" s="87">
        <f>Datos!AP45</f>
        <v>3.9285714285714288</v>
      </c>
      <c r="Z56" s="291">
        <f>Datos!AQ45</f>
        <v>4.1428571428571432</v>
      </c>
      <c r="AA56" s="291">
        <f>Datos!AR45</f>
        <v>4.5333333333333332</v>
      </c>
      <c r="AB56" s="291">
        <f>Datos!AS45</f>
        <v>3.9285714285714288</v>
      </c>
      <c r="AC56" s="291">
        <f>Datos!AT45</f>
        <v>4</v>
      </c>
      <c r="AD56" s="315">
        <f>Datos!AU45</f>
        <v>4.4285714285714288</v>
      </c>
      <c r="AE56" s="316">
        <f>Datos!AB45</f>
        <v>4.2857142857142856</v>
      </c>
      <c r="AF56" s="328">
        <f>Datos!AC45</f>
        <v>3.5714285714285716</v>
      </c>
      <c r="AG56" s="329">
        <f>Datos!AD45</f>
        <v>4.2857142857142856</v>
      </c>
      <c r="AH56" s="330">
        <f>Datos!AE45</f>
        <v>4.1428571428571432</v>
      </c>
      <c r="AI56" s="328">
        <f>Datos!AF45</f>
        <v>4</v>
      </c>
      <c r="AJ56" s="329">
        <f>Datos!AG45</f>
        <v>4.5714285714285712</v>
      </c>
      <c r="AK56" s="330">
        <f>Datos!AH45</f>
        <v>4.666666666666667</v>
      </c>
      <c r="AL56" s="330">
        <f>Datos!AI45</f>
        <v>4.7142857142857144</v>
      </c>
      <c r="AM56" s="330">
        <f>Datos!AJ45</f>
        <v>4.5714285714285712</v>
      </c>
      <c r="AN56" s="328">
        <f>Datos!AK45</f>
        <v>4.1428571428571432</v>
      </c>
      <c r="AO56" s="329">
        <f>Datos!AL45</f>
        <v>3.8571428571428572</v>
      </c>
      <c r="AP56" s="328">
        <f>Datos!AM45</f>
        <v>4</v>
      </c>
      <c r="AQ56" s="331">
        <f>Datos!AN45</f>
        <v>4</v>
      </c>
      <c r="AR56" s="332">
        <f>Datos!AO45</f>
        <v>4.4285714285714288</v>
      </c>
    </row>
    <row r="57" spans="1:52" s="20" customFormat="1" ht="39.75" customHeight="1" thickBot="1">
      <c r="A57" s="111"/>
      <c r="B57" s="111"/>
      <c r="C57" s="111"/>
      <c r="D57" s="111" t="s">
        <v>460</v>
      </c>
      <c r="E57" s="112">
        <v>0.52764976958525345</v>
      </c>
      <c r="F57" s="113">
        <v>0.5060827250608273</v>
      </c>
      <c r="G57" s="113">
        <v>0.50415512465373957</v>
      </c>
      <c r="H57" s="113">
        <v>0.45614035087719296</v>
      </c>
      <c r="I57" s="113">
        <v>0.51190476190476186</v>
      </c>
      <c r="J57" s="113">
        <v>0.48563218390804597</v>
      </c>
      <c r="K57" s="389">
        <v>0.52552552552552556</v>
      </c>
      <c r="L57" s="395">
        <v>0.48257372654155495</v>
      </c>
      <c r="M57" s="400">
        <f>SUM(M15:M56)</f>
        <v>410</v>
      </c>
      <c r="N57" s="401">
        <f>SUM(N15:N56)</f>
        <v>191</v>
      </c>
      <c r="O57" s="371">
        <f>+N57/M57</f>
        <v>0.46585365853658539</v>
      </c>
      <c r="P57" s="302">
        <v>3.83</v>
      </c>
      <c r="Q57" s="303">
        <v>3.3264994316462668</v>
      </c>
      <c r="R57" s="303">
        <v>4.0356849876948315</v>
      </c>
      <c r="S57" s="304">
        <v>3.95</v>
      </c>
      <c r="T57" s="304">
        <v>4.1500000000000004</v>
      </c>
      <c r="U57" s="368">
        <v>4.1877890841813139</v>
      </c>
      <c r="V57" s="377">
        <v>4.1486842105263158</v>
      </c>
      <c r="W57" s="379">
        <v>4.1396145610278374</v>
      </c>
      <c r="X57" s="379">
        <f>Datos!L243</f>
        <v>4.1310541310541309</v>
      </c>
      <c r="Y57" s="114">
        <f>+Datos!L242</f>
        <v>3.6386554621848739</v>
      </c>
      <c r="Z57" s="317">
        <f>+Datos!N242</f>
        <v>3.9258589511754067</v>
      </c>
      <c r="AA57" s="317">
        <f>+Datos!Q242</f>
        <v>4.3979933110367897</v>
      </c>
      <c r="AB57" s="317">
        <f>+Datos!V242</f>
        <v>4.1058020477815695</v>
      </c>
      <c r="AC57" s="317">
        <f>+Datos!X242</f>
        <v>4.4555555555555557</v>
      </c>
      <c r="AD57" s="318">
        <f>+Datos!Y242</f>
        <v>4.1242937853107344</v>
      </c>
      <c r="AE57" s="333">
        <f>+Datos!L241</f>
        <v>3.8655913978494625</v>
      </c>
      <c r="AF57" s="334">
        <f>+Datos!M241</f>
        <v>3.3918128654970761</v>
      </c>
      <c r="AG57" s="335">
        <f>+Datos!N241</f>
        <v>4.1010638297872344</v>
      </c>
      <c r="AH57" s="336">
        <f>+Datos!O241</f>
        <v>3.7759562841530054</v>
      </c>
      <c r="AI57" s="334">
        <f>+Datos!P241</f>
        <v>3.8956043956043955</v>
      </c>
      <c r="AJ57" s="335">
        <f>+Datos!Q241</f>
        <v>4.3519553072625694</v>
      </c>
      <c r="AK57" s="336">
        <f>+Datos!R241</f>
        <v>4.5333333333333332</v>
      </c>
      <c r="AL57" s="336">
        <f>+Datos!S241</f>
        <v>4.5683060109289615</v>
      </c>
      <c r="AM57" s="336">
        <f>+Datos!T241</f>
        <v>4.5423728813559325</v>
      </c>
      <c r="AN57" s="334">
        <f>+Datos!U241</f>
        <v>3.9887640449438204</v>
      </c>
      <c r="AO57" s="335">
        <f>+Datos!V241</f>
        <v>4.050314465408805</v>
      </c>
      <c r="AP57" s="334">
        <f>+Datos!W241</f>
        <v>4.1716417910447765</v>
      </c>
      <c r="AQ57" s="337">
        <f>+Datos!X241</f>
        <v>4.4555555555555557</v>
      </c>
      <c r="AR57" s="338">
        <f>+Datos!Y241</f>
        <v>4.1242937853107344</v>
      </c>
    </row>
    <row r="58" spans="1:52" s="20" customFormat="1" ht="30" customHeight="1">
      <c r="A58" s="49"/>
      <c r="B58" s="49"/>
      <c r="C58" s="49"/>
      <c r="D58" s="92"/>
      <c r="E58" s="92"/>
      <c r="F58" s="92"/>
      <c r="G58" s="92"/>
      <c r="H58" s="92"/>
      <c r="I58" s="92"/>
      <c r="J58" s="92"/>
      <c r="K58" s="93"/>
      <c r="L58" s="93"/>
      <c r="M58" s="93"/>
      <c r="V58" s="89"/>
      <c r="W58" s="89"/>
      <c r="X58" s="89"/>
      <c r="Y58" s="89"/>
      <c r="Z58" s="89"/>
      <c r="AA58" s="89"/>
      <c r="AB58" s="89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</row>
    <row r="59" spans="1:52" s="20" customFormat="1" ht="30" customHeight="1">
      <c r="A59" s="49"/>
      <c r="B59" s="49"/>
      <c r="C59" s="381"/>
      <c r="D59" s="49" t="s">
        <v>320</v>
      </c>
      <c r="E59" s="92"/>
      <c r="F59" s="92"/>
      <c r="G59" s="92"/>
      <c r="H59" s="92"/>
      <c r="I59" s="92"/>
      <c r="J59" s="92"/>
      <c r="K59" s="93"/>
      <c r="L59" s="93"/>
      <c r="M59" s="93"/>
      <c r="N59" s="207" t="s">
        <v>162</v>
      </c>
      <c r="O59" s="208"/>
      <c r="P59" s="209"/>
      <c r="Q59" s="210"/>
      <c r="R59" s="211"/>
      <c r="S59" s="178">
        <v>3.5</v>
      </c>
      <c r="T59" s="288">
        <v>3.6</v>
      </c>
      <c r="U59" s="288">
        <v>3.7</v>
      </c>
      <c r="V59" s="288">
        <v>3.85</v>
      </c>
      <c r="W59" s="288">
        <v>3.9</v>
      </c>
      <c r="X59" s="89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</row>
    <row r="60" spans="1:52" s="20" customFormat="1" ht="30" customHeight="1">
      <c r="A60" s="49"/>
      <c r="B60" s="49"/>
      <c r="C60" s="49"/>
      <c r="D60" s="402" t="s">
        <v>461</v>
      </c>
      <c r="E60" s="92"/>
      <c r="F60" s="92"/>
      <c r="G60" s="92"/>
      <c r="H60" s="92"/>
      <c r="I60" s="92"/>
      <c r="J60" s="92"/>
      <c r="K60" s="93"/>
      <c r="L60" s="93"/>
      <c r="M60" s="93"/>
      <c r="N60" s="94"/>
      <c r="O60" s="88"/>
      <c r="P60" s="89"/>
      <c r="Q60" s="27"/>
      <c r="R60" s="27"/>
      <c r="S60" s="27"/>
      <c r="T60" s="27"/>
      <c r="U60" s="27"/>
      <c r="V60" s="89"/>
      <c r="W60" s="89"/>
      <c r="X60" s="89"/>
      <c r="Y60" s="89"/>
      <c r="Z60" s="89"/>
      <c r="AA60" s="89"/>
      <c r="AB60" s="89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</row>
    <row r="61" spans="1:52" s="20" customFormat="1" ht="30" customHeight="1">
      <c r="A61" s="1"/>
      <c r="D61" s="33"/>
      <c r="E61" s="49" t="s">
        <v>116</v>
      </c>
      <c r="F61" s="33"/>
      <c r="G61" s="33"/>
      <c r="H61" s="33"/>
      <c r="I61" s="33"/>
      <c r="J61" s="33"/>
      <c r="K61" s="31"/>
      <c r="L61" s="31"/>
      <c r="M61" s="31"/>
      <c r="N61" s="34"/>
      <c r="O61" s="34"/>
      <c r="P61" s="27"/>
      <c r="Q61" s="27"/>
      <c r="R61" s="27"/>
      <c r="S61" s="27"/>
      <c r="T61" s="27"/>
      <c r="U61" s="27"/>
      <c r="V61" s="35"/>
      <c r="W61" s="35"/>
      <c r="X61" s="35"/>
      <c r="Y61" s="35"/>
      <c r="Z61" s="35"/>
      <c r="AA61" s="35"/>
      <c r="AB61" s="35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:52" s="20" customFormat="1" ht="12.75" customHeight="1">
      <c r="A62" s="1"/>
      <c r="D62" s="33"/>
      <c r="E62" s="49"/>
      <c r="F62" s="33"/>
      <c r="G62" s="33"/>
      <c r="H62" s="33"/>
      <c r="I62" s="33"/>
      <c r="J62" s="33"/>
      <c r="K62" s="31"/>
      <c r="L62" s="31"/>
      <c r="M62" s="31"/>
      <c r="N62" s="34"/>
      <c r="O62" s="34"/>
      <c r="P62" s="27"/>
      <c r="Q62" s="27"/>
      <c r="R62" s="27"/>
      <c r="S62" s="27"/>
      <c r="T62" s="27"/>
      <c r="U62" s="27"/>
      <c r="V62" s="35"/>
      <c r="W62" s="35"/>
      <c r="X62" s="35"/>
      <c r="Y62" s="35"/>
      <c r="Z62" s="35"/>
      <c r="AA62" s="35"/>
      <c r="AB62" s="35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:52" ht="30" customHeight="1">
      <c r="E63" s="282"/>
      <c r="F63" s="49" t="s">
        <v>237</v>
      </c>
    </row>
    <row r="64" spans="1:52">
      <c r="E64" s="49"/>
    </row>
    <row r="65" spans="1:14">
      <c r="E65" s="49" t="s">
        <v>261</v>
      </c>
    </row>
    <row r="67" spans="1:14" ht="25.15" customHeight="1">
      <c r="E67" s="49" t="s">
        <v>163</v>
      </c>
    </row>
    <row r="68" spans="1:14" ht="25.15" customHeight="1">
      <c r="E68" s="49" t="s">
        <v>164</v>
      </c>
    </row>
    <row r="71" spans="1:14" ht="15.75" thickBot="1"/>
    <row r="72" spans="1:14" ht="47.25" customHeight="1" thickBot="1">
      <c r="E72" s="48"/>
      <c r="F72" s="73"/>
      <c r="G72" s="104" t="s">
        <v>157</v>
      </c>
      <c r="H72" s="73"/>
      <c r="I72" s="73"/>
      <c r="J72" s="73"/>
      <c r="K72" s="73"/>
      <c r="L72" s="73"/>
      <c r="M72" s="182"/>
      <c r="N72" s="17"/>
    </row>
    <row r="73" spans="1:14" ht="72.75" thickBot="1">
      <c r="A73" s="154" t="s">
        <v>258</v>
      </c>
      <c r="B73" s="154" t="s">
        <v>158</v>
      </c>
      <c r="C73" s="154"/>
      <c r="D73" s="155" t="s">
        <v>263</v>
      </c>
      <c r="E73" s="212" t="s">
        <v>101</v>
      </c>
      <c r="F73" s="213" t="s">
        <v>100</v>
      </c>
      <c r="G73" s="214" t="s">
        <v>112</v>
      </c>
      <c r="H73" s="214" t="s">
        <v>145</v>
      </c>
      <c r="I73" s="214" t="s">
        <v>149</v>
      </c>
      <c r="J73" s="214" t="s">
        <v>236</v>
      </c>
      <c r="K73" s="214" t="s">
        <v>298</v>
      </c>
      <c r="L73" s="214" t="s">
        <v>319</v>
      </c>
      <c r="M73" s="165" t="s">
        <v>458</v>
      </c>
      <c r="N73" s="206" t="s">
        <v>472</v>
      </c>
    </row>
    <row r="74" spans="1:14" ht="30" customHeight="1">
      <c r="A74" s="179">
        <v>1</v>
      </c>
      <c r="B74" s="180"/>
      <c r="C74" s="180"/>
      <c r="D74" s="181" t="s">
        <v>264</v>
      </c>
      <c r="E74" s="99">
        <v>3.6207088037235096</v>
      </c>
      <c r="F74" s="100">
        <v>3.53</v>
      </c>
      <c r="G74" s="100">
        <v>3.8</v>
      </c>
      <c r="H74" s="171">
        <v>3.74</v>
      </c>
      <c r="I74" s="171">
        <v>3.96</v>
      </c>
      <c r="J74" s="171">
        <v>3.9182389937106916</v>
      </c>
      <c r="K74" s="171">
        <v>3.9364161849710984</v>
      </c>
      <c r="L74" s="171">
        <v>3.8352272727272729</v>
      </c>
      <c r="M74" s="163">
        <f>AE57</f>
        <v>3.8655913978494625</v>
      </c>
      <c r="N74" s="205">
        <v>3.9</v>
      </c>
    </row>
    <row r="75" spans="1:14" ht="30" customHeight="1">
      <c r="A75" s="80">
        <v>2</v>
      </c>
      <c r="B75" s="81"/>
      <c r="C75" s="81"/>
      <c r="D75" s="82" t="s">
        <v>265</v>
      </c>
      <c r="E75" s="101">
        <v>3.14</v>
      </c>
      <c r="F75" s="102">
        <v>1.23</v>
      </c>
      <c r="G75" s="102">
        <v>3.26</v>
      </c>
      <c r="H75" s="170">
        <v>3.47</v>
      </c>
      <c r="I75" s="170">
        <v>3.09</v>
      </c>
      <c r="J75" s="170">
        <v>3.2903225806451615</v>
      </c>
      <c r="K75" s="170">
        <v>3.3540372670807455</v>
      </c>
      <c r="L75" s="170">
        <v>3.3855421686746987</v>
      </c>
      <c r="M75" s="164">
        <f>AF57</f>
        <v>3.3918128654970761</v>
      </c>
      <c r="N75" s="205">
        <v>3.9</v>
      </c>
    </row>
    <row r="76" spans="1:14" ht="30" customHeight="1" thickBot="1">
      <c r="A76" s="189"/>
      <c r="B76" s="193"/>
      <c r="C76" s="193"/>
      <c r="D76" s="194" t="s">
        <v>187</v>
      </c>
      <c r="E76" s="199">
        <v>3.38</v>
      </c>
      <c r="F76" s="166">
        <v>2.38</v>
      </c>
      <c r="G76" s="166">
        <v>3.54</v>
      </c>
      <c r="H76" s="200">
        <v>3.61</v>
      </c>
      <c r="I76" s="200">
        <v>3.52</v>
      </c>
      <c r="J76" s="200">
        <v>3.6082802547770703</v>
      </c>
      <c r="K76" s="200">
        <v>3.6556886227544911</v>
      </c>
      <c r="L76" s="200">
        <v>3.6169590643274856</v>
      </c>
      <c r="M76" s="201">
        <f>Y57</f>
        <v>3.6386554621848739</v>
      </c>
      <c r="N76" s="205">
        <v>3.9</v>
      </c>
    </row>
    <row r="77" spans="1:14" ht="30" customHeight="1">
      <c r="A77" s="179">
        <v>3</v>
      </c>
      <c r="B77" s="183"/>
      <c r="C77" s="183"/>
      <c r="D77" s="184" t="s">
        <v>266</v>
      </c>
      <c r="E77" s="185">
        <v>3.69</v>
      </c>
      <c r="F77" s="186">
        <v>3.76</v>
      </c>
      <c r="G77" s="186">
        <v>3.79</v>
      </c>
      <c r="H77" s="187">
        <v>3.87</v>
      </c>
      <c r="I77" s="187">
        <v>4.08</v>
      </c>
      <c r="J77" s="187">
        <v>4.1901840490797548</v>
      </c>
      <c r="K77" s="187">
        <v>4.128654970760234</v>
      </c>
      <c r="L77" s="187">
        <v>4.1193181818181817</v>
      </c>
      <c r="M77" s="188">
        <f>AG57</f>
        <v>4.1010638297872344</v>
      </c>
      <c r="N77" s="205">
        <v>3.9</v>
      </c>
    </row>
    <row r="78" spans="1:14" ht="30" customHeight="1">
      <c r="A78" s="80">
        <v>4</v>
      </c>
      <c r="B78" s="81"/>
      <c r="C78" s="81"/>
      <c r="D78" s="82" t="s">
        <v>267</v>
      </c>
      <c r="E78" s="101">
        <v>3.44</v>
      </c>
      <c r="F78" s="102">
        <v>3.25</v>
      </c>
      <c r="G78" s="102">
        <v>3.49</v>
      </c>
      <c r="H78" s="170">
        <v>3.67</v>
      </c>
      <c r="I78" s="170">
        <v>3.89</v>
      </c>
      <c r="J78" s="170">
        <v>3.8098159509202456</v>
      </c>
      <c r="K78" s="170">
        <v>3.7365269461077846</v>
      </c>
      <c r="L78" s="170">
        <v>3.8092485549132946</v>
      </c>
      <c r="M78" s="164">
        <f>AH57</f>
        <v>3.7759562841530054</v>
      </c>
      <c r="N78" s="205">
        <v>3.9</v>
      </c>
    </row>
    <row r="79" spans="1:14" ht="30" customHeight="1">
      <c r="A79" s="80">
        <v>5</v>
      </c>
      <c r="B79" s="108"/>
      <c r="C79" s="108"/>
      <c r="D79" s="82" t="s">
        <v>268</v>
      </c>
      <c r="E79" s="101">
        <v>3.51</v>
      </c>
      <c r="F79" s="102">
        <v>3.55</v>
      </c>
      <c r="G79" s="102">
        <v>3.82</v>
      </c>
      <c r="H79" s="170">
        <v>3.82</v>
      </c>
      <c r="I79" s="170">
        <v>4.05</v>
      </c>
      <c r="J79" s="170">
        <v>3.8765432098765431</v>
      </c>
      <c r="K79" s="170">
        <v>3.8795180722891565</v>
      </c>
      <c r="L79" s="170">
        <v>3.8430232558139537</v>
      </c>
      <c r="M79" s="164">
        <f>AI57</f>
        <v>3.8956043956043955</v>
      </c>
      <c r="N79" s="205">
        <v>3.9</v>
      </c>
    </row>
    <row r="80" spans="1:14" ht="30" customHeight="1" thickBot="1">
      <c r="A80" s="190"/>
      <c r="B80" s="193"/>
      <c r="C80" s="193"/>
      <c r="D80" s="194" t="s">
        <v>159</v>
      </c>
      <c r="E80" s="202">
        <v>3.55</v>
      </c>
      <c r="F80" s="191">
        <v>3.52</v>
      </c>
      <c r="G80" s="191">
        <v>3.7</v>
      </c>
      <c r="H80" s="203">
        <v>3.79</v>
      </c>
      <c r="I80" s="203">
        <v>3.99</v>
      </c>
      <c r="J80" s="203">
        <v>3.959016393442623</v>
      </c>
      <c r="K80" s="203">
        <v>3.9166666666666665</v>
      </c>
      <c r="L80" s="203">
        <v>3.9251439539347408</v>
      </c>
      <c r="M80" s="204">
        <f>Z57</f>
        <v>3.9258589511754067</v>
      </c>
      <c r="N80" s="205">
        <v>3.9</v>
      </c>
    </row>
    <row r="81" spans="1:14" ht="30" customHeight="1">
      <c r="A81" s="74">
        <v>6</v>
      </c>
      <c r="B81" s="192"/>
      <c r="C81" s="192"/>
      <c r="D81" s="75" t="s">
        <v>269</v>
      </c>
      <c r="E81" s="99">
        <v>4.2300000000000004</v>
      </c>
      <c r="F81" s="100">
        <v>4.2699999999999996</v>
      </c>
      <c r="G81" s="100">
        <v>4.32</v>
      </c>
      <c r="H81" s="171">
        <v>4.13</v>
      </c>
      <c r="I81" s="171">
        <v>4.3499999999999996</v>
      </c>
      <c r="J81" s="171">
        <v>4.4465408805031448</v>
      </c>
      <c r="K81" s="171">
        <v>4.3550295857988166</v>
      </c>
      <c r="L81" s="171">
        <v>4.3815028901734108</v>
      </c>
      <c r="M81" s="163">
        <f>AJ57</f>
        <v>4.3519553072625694</v>
      </c>
      <c r="N81" s="205">
        <v>3.9</v>
      </c>
    </row>
    <row r="82" spans="1:14" ht="30" customHeight="1">
      <c r="A82" s="80">
        <v>7</v>
      </c>
      <c r="B82" s="81"/>
      <c r="C82" s="81"/>
      <c r="D82" s="82" t="s">
        <v>270</v>
      </c>
      <c r="E82" s="101">
        <v>4.54</v>
      </c>
      <c r="F82" s="102">
        <v>4.46</v>
      </c>
      <c r="G82" s="102">
        <v>4.58</v>
      </c>
      <c r="H82" s="170">
        <v>4.37</v>
      </c>
      <c r="I82" s="170">
        <v>4.63</v>
      </c>
      <c r="J82" s="170">
        <v>4.6217948717948714</v>
      </c>
      <c r="K82" s="170">
        <v>4.6181818181818182</v>
      </c>
      <c r="L82" s="170">
        <v>4.5384615384615383</v>
      </c>
      <c r="M82" s="164">
        <f>AK57</f>
        <v>4.5333333333333332</v>
      </c>
      <c r="N82" s="205">
        <v>3.9</v>
      </c>
    </row>
    <row r="83" spans="1:14" ht="30" customHeight="1">
      <c r="A83" s="80">
        <v>8</v>
      </c>
      <c r="B83" s="81"/>
      <c r="C83" s="81"/>
      <c r="D83" s="82" t="s">
        <v>271</v>
      </c>
      <c r="E83" s="101">
        <v>4.57</v>
      </c>
      <c r="F83" s="102">
        <v>4.51</v>
      </c>
      <c r="G83" s="102">
        <v>4.6100000000000003</v>
      </c>
      <c r="H83" s="170">
        <v>4.37</v>
      </c>
      <c r="I83" s="170">
        <v>4.6399999999999997</v>
      </c>
      <c r="J83" s="170">
        <v>4.7051282051282053</v>
      </c>
      <c r="K83" s="170">
        <v>4.6280487804878048</v>
      </c>
      <c r="L83" s="170">
        <v>4.568965517241379</v>
      </c>
      <c r="M83" s="164">
        <f>AL57</f>
        <v>4.5683060109289615</v>
      </c>
      <c r="N83" s="205">
        <v>3.9</v>
      </c>
    </row>
    <row r="84" spans="1:14" ht="30" customHeight="1">
      <c r="A84" s="80">
        <v>9</v>
      </c>
      <c r="B84" s="81"/>
      <c r="C84" s="81"/>
      <c r="D84" s="109" t="s">
        <v>272</v>
      </c>
      <c r="E84" s="101">
        <v>4.0999999999999996</v>
      </c>
      <c r="F84" s="102">
        <v>4.1100000000000003</v>
      </c>
      <c r="G84" s="102">
        <v>4.17</v>
      </c>
      <c r="H84" s="170">
        <v>3.86</v>
      </c>
      <c r="I84" s="170">
        <v>4.1900000000000004</v>
      </c>
      <c r="J84" s="170">
        <v>4.5973154362416109</v>
      </c>
      <c r="K84" s="170">
        <v>4.5853658536585362</v>
      </c>
      <c r="L84" s="170">
        <v>4.5294117647058822</v>
      </c>
      <c r="M84" s="164">
        <f>AM57</f>
        <v>4.5423728813559325</v>
      </c>
      <c r="N84" s="205">
        <v>3.9</v>
      </c>
    </row>
    <row r="85" spans="1:14" ht="30" customHeight="1">
      <c r="A85" s="80">
        <v>10</v>
      </c>
      <c r="B85" s="81"/>
      <c r="C85" s="81"/>
      <c r="D85" s="82" t="s">
        <v>273</v>
      </c>
      <c r="E85" s="101">
        <v>4.05</v>
      </c>
      <c r="F85" s="102">
        <v>3.86</v>
      </c>
      <c r="G85" s="102">
        <v>4.1100000000000003</v>
      </c>
      <c r="H85" s="170">
        <v>4.0599999999999996</v>
      </c>
      <c r="I85" s="170">
        <v>4.03</v>
      </c>
      <c r="J85" s="170">
        <v>4.24</v>
      </c>
      <c r="K85" s="170">
        <v>4.1349693251533743</v>
      </c>
      <c r="L85" s="170">
        <v>4.0745341614906829</v>
      </c>
      <c r="M85" s="164">
        <f>AN57</f>
        <v>3.9887640449438204</v>
      </c>
      <c r="N85" s="205">
        <v>3.9</v>
      </c>
    </row>
    <row r="86" spans="1:14" ht="30" customHeight="1" thickBot="1">
      <c r="A86" s="189"/>
      <c r="B86" s="193"/>
      <c r="C86" s="193"/>
      <c r="D86" s="194" t="s">
        <v>197</v>
      </c>
      <c r="E86" s="199">
        <v>4.21</v>
      </c>
      <c r="F86" s="166">
        <v>4.1399999999999997</v>
      </c>
      <c r="G86" s="166">
        <v>4.3099999999999996</v>
      </c>
      <c r="H86" s="200">
        <v>4.1100000000000003</v>
      </c>
      <c r="I86" s="200">
        <v>4.49</v>
      </c>
      <c r="J86" s="200">
        <v>4.5233766233766231</v>
      </c>
      <c r="K86" s="200">
        <v>4.4642424242424239</v>
      </c>
      <c r="L86" s="200">
        <v>4.4226682408500588</v>
      </c>
      <c r="M86" s="201">
        <f>AA57</f>
        <v>4.3979933110367897</v>
      </c>
      <c r="N86" s="205">
        <v>3.9</v>
      </c>
    </row>
    <row r="87" spans="1:14" ht="30" customHeight="1">
      <c r="A87" s="179">
        <v>11</v>
      </c>
      <c r="B87" s="183"/>
      <c r="C87" s="183"/>
      <c r="D87" s="181" t="s">
        <v>274</v>
      </c>
      <c r="E87" s="185">
        <v>3.66</v>
      </c>
      <c r="F87" s="186">
        <v>3.9</v>
      </c>
      <c r="G87" s="186">
        <v>3.93</v>
      </c>
      <c r="H87" s="187">
        <v>3.75</v>
      </c>
      <c r="I87" s="187">
        <v>4.03</v>
      </c>
      <c r="J87" s="187">
        <v>4.1390728476821188</v>
      </c>
      <c r="K87" s="187">
        <v>4.1898734177215191</v>
      </c>
      <c r="L87" s="187">
        <v>4.1437499999999998</v>
      </c>
      <c r="M87" s="188">
        <f>AO57</f>
        <v>4.050314465408805</v>
      </c>
      <c r="N87" s="205">
        <v>3.9</v>
      </c>
    </row>
    <row r="88" spans="1:14" ht="30" customHeight="1">
      <c r="A88" s="80">
        <v>12</v>
      </c>
      <c r="B88" s="81"/>
      <c r="C88" s="81"/>
      <c r="D88" s="82" t="s">
        <v>275</v>
      </c>
      <c r="E88" s="101">
        <v>3.76</v>
      </c>
      <c r="F88" s="102">
        <v>3.96</v>
      </c>
      <c r="G88" s="102">
        <v>4.08</v>
      </c>
      <c r="H88" s="170">
        <v>3.92</v>
      </c>
      <c r="I88" s="170">
        <v>3.97</v>
      </c>
      <c r="J88" s="170">
        <v>3.9923664122137406</v>
      </c>
      <c r="K88" s="170">
        <v>3.9851851851851854</v>
      </c>
      <c r="L88" s="170">
        <v>4.046153846153846</v>
      </c>
      <c r="M88" s="164">
        <f>AP57</f>
        <v>4.1716417910447765</v>
      </c>
      <c r="N88" s="205">
        <v>3.9</v>
      </c>
    </row>
    <row r="89" spans="1:14" ht="30" customHeight="1" thickBot="1">
      <c r="A89" s="190"/>
      <c r="B89" s="193"/>
      <c r="C89" s="193"/>
      <c r="D89" s="194" t="s">
        <v>203</v>
      </c>
      <c r="E89" s="202">
        <v>3.71</v>
      </c>
      <c r="F89" s="191">
        <v>3.93</v>
      </c>
      <c r="G89" s="191">
        <v>4</v>
      </c>
      <c r="H89" s="203">
        <v>3.83</v>
      </c>
      <c r="I89" s="203">
        <v>4</v>
      </c>
      <c r="J89" s="203">
        <v>4.0709219858156027</v>
      </c>
      <c r="K89" s="203">
        <v>4.0955631399317403</v>
      </c>
      <c r="L89" s="203">
        <v>4.0999999999999996</v>
      </c>
      <c r="M89" s="204">
        <f>AB57</f>
        <v>4.1058020477815695</v>
      </c>
      <c r="N89" s="205">
        <v>3.9</v>
      </c>
    </row>
    <row r="90" spans="1:14" ht="30" customHeight="1">
      <c r="A90" s="74">
        <v>13</v>
      </c>
      <c r="B90" s="192"/>
      <c r="C90" s="192"/>
      <c r="D90" s="75" t="s">
        <v>276</v>
      </c>
      <c r="E90" s="99">
        <v>4.66</v>
      </c>
      <c r="F90" s="100">
        <v>1.41</v>
      </c>
      <c r="G90" s="100">
        <v>4.58</v>
      </c>
      <c r="H90" s="171">
        <v>4.5599999999999996</v>
      </c>
      <c r="I90" s="171">
        <v>4.6100000000000003</v>
      </c>
      <c r="J90" s="171">
        <v>4.6493506493506498</v>
      </c>
      <c r="K90" s="171">
        <v>4.4312500000000004</v>
      </c>
      <c r="L90" s="171">
        <v>4.5088757396449708</v>
      </c>
      <c r="M90" s="163">
        <f>AQ57</f>
        <v>4.4555555555555557</v>
      </c>
      <c r="N90" s="205">
        <v>3.9</v>
      </c>
    </row>
    <row r="91" spans="1:14" ht="30" customHeight="1" thickBot="1">
      <c r="A91" s="179"/>
      <c r="B91" s="193"/>
      <c r="C91" s="193"/>
      <c r="D91" s="194" t="s">
        <v>160</v>
      </c>
      <c r="E91" s="199">
        <v>4.28</v>
      </c>
      <c r="F91" s="166">
        <v>2.67</v>
      </c>
      <c r="G91" s="166">
        <v>4.28</v>
      </c>
      <c r="H91" s="200">
        <v>4.25</v>
      </c>
      <c r="I91" s="200">
        <v>4.38</v>
      </c>
      <c r="J91" s="200">
        <v>4.6493506493506498</v>
      </c>
      <c r="K91" s="200">
        <v>4.4312500000000004</v>
      </c>
      <c r="L91" s="200">
        <v>4.5088757396449708</v>
      </c>
      <c r="M91" s="201">
        <f>AC57</f>
        <v>4.4555555555555557</v>
      </c>
      <c r="N91" s="205">
        <v>3.9</v>
      </c>
    </row>
    <row r="92" spans="1:14" ht="30" customHeight="1">
      <c r="A92" s="80">
        <v>14</v>
      </c>
      <c r="B92" s="81"/>
      <c r="C92" s="81"/>
      <c r="D92" s="109" t="s">
        <v>277</v>
      </c>
      <c r="E92" s="101">
        <v>3.91</v>
      </c>
      <c r="F92" s="102">
        <v>3.93</v>
      </c>
      <c r="G92" s="102">
        <v>4.0199999999999996</v>
      </c>
      <c r="H92" s="170">
        <v>3.94</v>
      </c>
      <c r="I92" s="170">
        <v>4.16</v>
      </c>
      <c r="J92" s="170">
        <v>4.1688311688311686</v>
      </c>
      <c r="K92" s="170">
        <v>4.0975609756097562</v>
      </c>
      <c r="L92" s="170">
        <v>4.1385542168674698</v>
      </c>
      <c r="M92" s="164">
        <f>AR57</f>
        <v>4.1242937853107344</v>
      </c>
      <c r="N92" s="205">
        <v>3.9</v>
      </c>
    </row>
    <row r="93" spans="1:14" ht="30" customHeight="1" thickBot="1">
      <c r="A93" s="189"/>
      <c r="B93" s="193"/>
      <c r="C93" s="193"/>
      <c r="D93" s="194" t="s">
        <v>259</v>
      </c>
      <c r="E93" s="199">
        <f>E92</f>
        <v>3.91</v>
      </c>
      <c r="F93" s="166">
        <f>F92</f>
        <v>3.93</v>
      </c>
      <c r="G93" s="166">
        <f>G92</f>
        <v>4.0199999999999996</v>
      </c>
      <c r="H93" s="200">
        <f>H92</f>
        <v>3.94</v>
      </c>
      <c r="I93" s="200">
        <f>I92</f>
        <v>4.16</v>
      </c>
      <c r="J93" s="200">
        <v>4.1688311688311686</v>
      </c>
      <c r="K93" s="200">
        <v>4.0975609756097562</v>
      </c>
      <c r="L93" s="200">
        <v>4.1385542168674698</v>
      </c>
      <c r="M93" s="201">
        <f>AD57</f>
        <v>4.1242937853107344</v>
      </c>
      <c r="N93" s="205">
        <v>3.9</v>
      </c>
    </row>
    <row r="94" spans="1:14" ht="36.75" thickBot="1">
      <c r="A94" s="91"/>
      <c r="B94" s="111"/>
      <c r="C94" s="111"/>
      <c r="D94" s="195" t="s">
        <v>473</v>
      </c>
      <c r="E94" s="116">
        <v>3.83</v>
      </c>
      <c r="F94" s="115">
        <v>3.3264994316462668</v>
      </c>
      <c r="G94" s="196">
        <v>4.0356849876948315</v>
      </c>
      <c r="H94" s="198">
        <v>3.95</v>
      </c>
      <c r="I94" s="281">
        <v>4.1500000000000004</v>
      </c>
      <c r="J94" s="281">
        <v>4.1877890841813139</v>
      </c>
      <c r="K94" s="281">
        <v>4.1486842105263158</v>
      </c>
      <c r="L94" s="281">
        <v>4.1396145610278374</v>
      </c>
      <c r="M94" s="197">
        <f>X57</f>
        <v>4.1310541310541309</v>
      </c>
      <c r="N94" s="205">
        <v>3.9</v>
      </c>
    </row>
  </sheetData>
  <autoFilter ref="B1:B94" xr:uid="{00000000-0009-0000-0000-000002000000}"/>
  <sortState xmlns:xlrd2="http://schemas.microsoft.com/office/spreadsheetml/2017/richdata2" ref="AA8:AD9684">
    <sortCondition ref="AB8:AB9684"/>
  </sortState>
  <mergeCells count="1">
    <mergeCell ref="P13:V13"/>
  </mergeCells>
  <conditionalFormatting sqref="E6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2:E93 E74:E90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F27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F91 M9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E45:G53 E22:G43 E55:G5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E45:G53 E22:G43 E55:G57 H57:L57 O15:O5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3 E55:G5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 K22:L22 J21:L21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 K46:L46 J44:L4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G54 J54:K5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G5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K5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L1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L21 K22:L22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L44 K46:L4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L91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2:L94 E74:L90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M90 E92:M94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M9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M91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 M9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:F94 F74:F90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1:L9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2:L94 G74:L90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4:K5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L53 J55:L5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:L53 K23:L43 K45:L45 E15:J17 G18:J18 E28:J43 G27:J27 E22:J26 E20:L20 K15:L18 E45:J53 E55:L57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4:M90 E74:F90 E92:F94 M92:M94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4:M90 F74:F90 F92:F94 M92:M94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0:O62 O59 O57:P57 O15:O56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O5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7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8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9:P50 P15:P17 P20 P52 P55:P56 P28:P43 P22:P26 P45:P47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9:P60 N59">
    <cfRule type="colorScale" priority="1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4:P94 E94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4:P94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Q17 P20:Q20 P28:Q43 P22:Q26 P45:Q57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8:Q18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7:Q2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R20 S57:V57 P22:R43 P45:R57 X15:X5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1:R2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4:R4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4:R5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S17 P20:S20 R18:S18 P28:S43 R27:S27 P22:S26 P45:S57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1:S2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4:S4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4:S5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9:T1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4:V57 X55:AR57 P15:AR5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AR5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17 P61:U62 V58:W58 Q20 Q28:Q43 Q22:Q26 Q45:Q57 V60:W60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17 Q20 Q28:Q43 Q22:Q26 Q45:Q57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0:U60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S18 R20:S20 R22:S43 R45:S57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1:U2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4:U4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4:U5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5:W18 T20:W20 T22:W43 T45:W54 T55:V57"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5:W18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9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9:W19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1:W2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4:W4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8:AP58 N59 P59:P60 V60:AP60 X59"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8:AP58 V60:AP60 X59">
    <cfRule type="colorScale" priority="37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61:AP62 X58:AP58 X60:AP60 X59 Y15:AR57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5:W5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:X5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:X57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5:AD57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W5619"/>
  <sheetViews>
    <sheetView zoomScale="90" zoomScaleNormal="90" zoomScaleSheetLayoutView="70" workbookViewId="0">
      <pane xSplit="1" ySplit="4" topLeftCell="B153" activePane="bottomRight" state="frozen"/>
      <selection activeCell="N27" sqref="N27"/>
      <selection pane="topRight" activeCell="N27" sqref="N27"/>
      <selection pane="bottomLeft" activeCell="N27" sqref="N27"/>
      <selection pane="bottomRight" activeCell="B1" sqref="B1"/>
    </sheetView>
  </sheetViews>
  <sheetFormatPr baseColWidth="10" defaultColWidth="11.42578125" defaultRowHeight="15"/>
  <cols>
    <col min="1" max="1" width="3.85546875" style="1" customWidth="1"/>
    <col min="2" max="2" width="18.85546875" style="18" customWidth="1"/>
    <col min="3" max="3" width="21" style="1" customWidth="1"/>
    <col min="4" max="5" width="14.28515625" style="1" customWidth="1"/>
    <col min="6" max="6" width="20.5703125" style="1" customWidth="1"/>
    <col min="7" max="7" width="20.28515625" style="1" customWidth="1"/>
    <col min="8" max="8" width="50.5703125" style="1" customWidth="1"/>
    <col min="9" max="9" width="22.85546875" style="1" customWidth="1"/>
    <col min="10" max="10" width="18.28515625" style="1" customWidth="1"/>
    <col min="11" max="11" width="88" style="1" customWidth="1"/>
    <col min="12" max="25" width="18.28515625" style="18" customWidth="1"/>
    <col min="26" max="26" width="11.42578125" style="1" customWidth="1"/>
    <col min="27" max="27" width="18.140625" style="1" customWidth="1"/>
    <col min="28" max="41" width="17.7109375" style="1" customWidth="1"/>
    <col min="42" max="48" width="15.7109375" style="1" customWidth="1"/>
    <col min="49" max="49" width="14" style="1" bestFit="1" customWidth="1"/>
    <col min="50" max="50" width="5.5703125" style="1" customWidth="1"/>
    <col min="51" max="51" width="12.42578125" style="1" customWidth="1"/>
    <col min="52" max="65" width="10.7109375" style="1" customWidth="1"/>
    <col min="66" max="66" width="15" style="18" customWidth="1"/>
    <col min="67" max="81" width="10.7109375" style="1" hidden="1" customWidth="1"/>
    <col min="82" max="82" width="15" style="18" customWidth="1"/>
    <col min="83" max="93" width="10.7109375" style="1" customWidth="1"/>
    <col min="94" max="95" width="11.42578125" style="1"/>
    <col min="96" max="97" width="14.7109375" style="1" customWidth="1"/>
    <col min="98" max="16384" width="11.42578125" style="1"/>
  </cols>
  <sheetData>
    <row r="1" spans="2:101" ht="34.5" customHeight="1" thickBot="1">
      <c r="B1" s="1"/>
      <c r="C1"/>
      <c r="D1"/>
      <c r="E1"/>
      <c r="F1"/>
      <c r="G1"/>
      <c r="H1"/>
      <c r="L1" s="50" t="s">
        <v>156</v>
      </c>
      <c r="AA1" s="270" t="s">
        <v>144</v>
      </c>
      <c r="AZ1" s="160" t="s">
        <v>113</v>
      </c>
    </row>
    <row r="2" spans="2:101" ht="63" customHeight="1" thickBot="1">
      <c r="B2" s="161" t="s">
        <v>82</v>
      </c>
      <c r="C2" s="49"/>
      <c r="D2" s="49"/>
      <c r="E2" s="49"/>
      <c r="F2" s="49"/>
      <c r="G2" s="49"/>
      <c r="H2" s="49"/>
      <c r="I2" s="49"/>
      <c r="J2" s="49"/>
      <c r="K2" s="49"/>
      <c r="L2" s="418" t="s">
        <v>187</v>
      </c>
      <c r="M2" s="420"/>
      <c r="N2" s="418" t="s">
        <v>159</v>
      </c>
      <c r="O2" s="419"/>
      <c r="P2" s="420"/>
      <c r="Q2" s="413" t="s">
        <v>197</v>
      </c>
      <c r="R2" s="414"/>
      <c r="S2" s="414"/>
      <c r="T2" s="414"/>
      <c r="U2" s="414"/>
      <c r="V2" s="413" t="s">
        <v>203</v>
      </c>
      <c r="W2" s="415"/>
      <c r="X2" s="235" t="s">
        <v>208</v>
      </c>
      <c r="Y2" s="236" t="s">
        <v>206</v>
      </c>
      <c r="Z2" s="49"/>
      <c r="AA2" s="49"/>
      <c r="AB2" s="418" t="s">
        <v>187</v>
      </c>
      <c r="AC2" s="420"/>
      <c r="AD2" s="418" t="s">
        <v>159</v>
      </c>
      <c r="AE2" s="419"/>
      <c r="AF2" s="420"/>
      <c r="AG2" s="413" t="s">
        <v>197</v>
      </c>
      <c r="AH2" s="414"/>
      <c r="AI2" s="414"/>
      <c r="AJ2" s="414"/>
      <c r="AK2" s="414"/>
      <c r="AL2" s="413" t="s">
        <v>203</v>
      </c>
      <c r="AM2" s="415"/>
      <c r="AN2" s="235" t="s">
        <v>208</v>
      </c>
      <c r="AO2" s="236" t="s">
        <v>206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 t="s">
        <v>217</v>
      </c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50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50"/>
      <c r="CE2" s="49"/>
      <c r="CF2" s="49" t="s">
        <v>218</v>
      </c>
      <c r="CG2" s="49"/>
      <c r="CH2" s="49"/>
      <c r="CI2" s="49"/>
      <c r="CJ2" s="49"/>
      <c r="CK2" s="49"/>
      <c r="CL2" s="49"/>
      <c r="CM2" s="49"/>
      <c r="CN2" s="49"/>
      <c r="CO2" s="49"/>
    </row>
    <row r="3" spans="2:101" s="17" customFormat="1" ht="173.25" customHeight="1" thickBo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2" t="s">
        <v>50</v>
      </c>
      <c r="M3" s="151" t="s">
        <v>188</v>
      </c>
      <c r="N3" s="152" t="s">
        <v>189</v>
      </c>
      <c r="O3" s="149" t="s">
        <v>190</v>
      </c>
      <c r="P3" s="151" t="s">
        <v>191</v>
      </c>
      <c r="Q3" s="152" t="s">
        <v>198</v>
      </c>
      <c r="R3" s="149" t="s">
        <v>199</v>
      </c>
      <c r="S3" s="149" t="s">
        <v>200</v>
      </c>
      <c r="T3" s="149" t="s">
        <v>201</v>
      </c>
      <c r="U3" s="149" t="s">
        <v>202</v>
      </c>
      <c r="V3" s="152" t="s">
        <v>204</v>
      </c>
      <c r="W3" s="151" t="s">
        <v>205</v>
      </c>
      <c r="X3" s="152" t="s">
        <v>161</v>
      </c>
      <c r="Y3" s="217" t="s">
        <v>207</v>
      </c>
      <c r="Z3" s="267"/>
      <c r="AA3" s="150"/>
      <c r="AB3" s="152" t="s">
        <v>216</v>
      </c>
      <c r="AC3" s="151" t="s">
        <v>188</v>
      </c>
      <c r="AD3" s="152" t="s">
        <v>189</v>
      </c>
      <c r="AE3" s="149" t="s">
        <v>190</v>
      </c>
      <c r="AF3" s="151" t="s">
        <v>191</v>
      </c>
      <c r="AG3" s="152" t="s">
        <v>198</v>
      </c>
      <c r="AH3" s="149" t="s">
        <v>199</v>
      </c>
      <c r="AI3" s="149" t="s">
        <v>200</v>
      </c>
      <c r="AJ3" s="149" t="s">
        <v>201</v>
      </c>
      <c r="AK3" s="149" t="s">
        <v>202</v>
      </c>
      <c r="AL3" s="152" t="s">
        <v>204</v>
      </c>
      <c r="AM3" s="151" t="s">
        <v>205</v>
      </c>
      <c r="AN3" s="152" t="s">
        <v>255</v>
      </c>
      <c r="AO3" s="217" t="s">
        <v>207</v>
      </c>
      <c r="AP3" s="260" t="s">
        <v>187</v>
      </c>
      <c r="AQ3" s="260" t="s">
        <v>159</v>
      </c>
      <c r="AR3" s="260" t="s">
        <v>197</v>
      </c>
      <c r="AS3" s="260" t="s">
        <v>203</v>
      </c>
      <c r="AT3" s="260" t="s">
        <v>208</v>
      </c>
      <c r="AU3" s="260" t="s">
        <v>206</v>
      </c>
      <c r="AV3" s="149"/>
      <c r="AW3" s="150"/>
      <c r="AX3" s="150"/>
      <c r="AY3" s="150"/>
      <c r="AZ3" s="160" t="s">
        <v>114</v>
      </c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49"/>
      <c r="BO3" s="150"/>
      <c r="BP3" s="160" t="s">
        <v>115</v>
      </c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49"/>
      <c r="CE3" s="150"/>
      <c r="CF3" s="421" t="s">
        <v>187</v>
      </c>
      <c r="CG3" s="422"/>
      <c r="CH3" s="423" t="s">
        <v>159</v>
      </c>
      <c r="CI3" s="423"/>
      <c r="CJ3" s="424" t="s">
        <v>197</v>
      </c>
      <c r="CK3" s="425"/>
      <c r="CL3" s="416" t="s">
        <v>203</v>
      </c>
      <c r="CM3" s="426"/>
      <c r="CN3" s="416" t="s">
        <v>208</v>
      </c>
      <c r="CO3" s="417"/>
      <c r="CP3" s="416" t="s">
        <v>206</v>
      </c>
      <c r="CQ3" s="417"/>
      <c r="CT3" s="95"/>
      <c r="CU3" s="95"/>
      <c r="CV3" s="95"/>
      <c r="CW3" s="95"/>
    </row>
    <row r="4" spans="2:101" ht="46.5" customHeight="1" thickBot="1">
      <c r="B4" s="153" t="s">
        <v>2</v>
      </c>
      <c r="C4" s="154" t="s">
        <v>125</v>
      </c>
      <c r="D4" s="154" t="s">
        <v>126</v>
      </c>
      <c r="E4" s="154" t="s">
        <v>136</v>
      </c>
      <c r="F4" s="154" t="s">
        <v>13</v>
      </c>
      <c r="G4" s="154" t="s">
        <v>86</v>
      </c>
      <c r="H4" s="154" t="s">
        <v>17</v>
      </c>
      <c r="I4" s="265" t="s">
        <v>139</v>
      </c>
      <c r="J4" s="266" t="s">
        <v>140</v>
      </c>
      <c r="K4" s="154" t="s">
        <v>102</v>
      </c>
      <c r="L4" s="215" t="s">
        <v>192</v>
      </c>
      <c r="M4" s="216" t="s">
        <v>193</v>
      </c>
      <c r="N4" s="153" t="s">
        <v>194</v>
      </c>
      <c r="O4" s="154" t="s">
        <v>195</v>
      </c>
      <c r="P4" s="155" t="s">
        <v>196</v>
      </c>
      <c r="Q4" s="153" t="s">
        <v>4</v>
      </c>
      <c r="R4" s="154" t="s">
        <v>5</v>
      </c>
      <c r="S4" s="154" t="s">
        <v>6</v>
      </c>
      <c r="T4" s="154" t="s">
        <v>7</v>
      </c>
      <c r="U4" s="154" t="s">
        <v>8</v>
      </c>
      <c r="V4" s="153" t="s">
        <v>9</v>
      </c>
      <c r="W4" s="155" t="s">
        <v>10</v>
      </c>
      <c r="X4" s="153" t="s">
        <v>11</v>
      </c>
      <c r="Y4" s="218" t="s">
        <v>12</v>
      </c>
      <c r="Z4" s="268"/>
      <c r="AA4" s="156" t="s">
        <v>111</v>
      </c>
      <c r="AB4" s="215" t="s">
        <v>192</v>
      </c>
      <c r="AC4" s="216" t="s">
        <v>193</v>
      </c>
      <c r="AD4" s="153" t="s">
        <v>194</v>
      </c>
      <c r="AE4" s="154" t="s">
        <v>195</v>
      </c>
      <c r="AF4" s="155" t="s">
        <v>196</v>
      </c>
      <c r="AG4" s="153" t="s">
        <v>4</v>
      </c>
      <c r="AH4" s="154" t="s">
        <v>5</v>
      </c>
      <c r="AI4" s="154" t="s">
        <v>6</v>
      </c>
      <c r="AJ4" s="154" t="s">
        <v>7</v>
      </c>
      <c r="AK4" s="154" t="s">
        <v>8</v>
      </c>
      <c r="AL4" s="153" t="s">
        <v>9</v>
      </c>
      <c r="AM4" s="155" t="s">
        <v>10</v>
      </c>
      <c r="AN4" s="153" t="s">
        <v>11</v>
      </c>
      <c r="AO4" s="218" t="s">
        <v>12</v>
      </c>
      <c r="AP4" s="218" t="s">
        <v>211</v>
      </c>
      <c r="AQ4" s="218" t="s">
        <v>212</v>
      </c>
      <c r="AR4" s="218" t="s">
        <v>213</v>
      </c>
      <c r="AS4" s="218" t="s">
        <v>214</v>
      </c>
      <c r="AT4" s="218" t="s">
        <v>215</v>
      </c>
      <c r="AU4" s="218" t="s">
        <v>235</v>
      </c>
      <c r="AV4" s="218" t="s">
        <v>3</v>
      </c>
      <c r="AW4" s="157" t="s">
        <v>52</v>
      </c>
      <c r="AX4" s="49"/>
      <c r="AY4" s="49"/>
      <c r="AZ4" s="215" t="s">
        <v>192</v>
      </c>
      <c r="BA4" s="216" t="s">
        <v>193</v>
      </c>
      <c r="BB4" s="153" t="s">
        <v>194</v>
      </c>
      <c r="BC4" s="154" t="s">
        <v>195</v>
      </c>
      <c r="BD4" s="155" t="s">
        <v>196</v>
      </c>
      <c r="BE4" s="153" t="s">
        <v>4</v>
      </c>
      <c r="BF4" s="154" t="s">
        <v>5</v>
      </c>
      <c r="BG4" s="154" t="s">
        <v>6</v>
      </c>
      <c r="BH4" s="154" t="s">
        <v>7</v>
      </c>
      <c r="BI4" s="154" t="s">
        <v>8</v>
      </c>
      <c r="BJ4" s="153" t="s">
        <v>9</v>
      </c>
      <c r="BK4" s="155" t="s">
        <v>10</v>
      </c>
      <c r="BL4" s="153" t="s">
        <v>11</v>
      </c>
      <c r="BM4" s="218" t="s">
        <v>12</v>
      </c>
      <c r="BN4" s="158" t="s">
        <v>234</v>
      </c>
      <c r="BO4" s="49"/>
      <c r="BP4" s="215" t="s">
        <v>192</v>
      </c>
      <c r="BQ4" s="216" t="s">
        <v>193</v>
      </c>
      <c r="BR4" s="153" t="s">
        <v>194</v>
      </c>
      <c r="BS4" s="154" t="s">
        <v>195</v>
      </c>
      <c r="BT4" s="155" t="s">
        <v>196</v>
      </c>
      <c r="BU4" s="153" t="s">
        <v>4</v>
      </c>
      <c r="BV4" s="154" t="s">
        <v>5</v>
      </c>
      <c r="BW4" s="154" t="s">
        <v>6</v>
      </c>
      <c r="BX4" s="154" t="s">
        <v>7</v>
      </c>
      <c r="BY4" s="154" t="s">
        <v>8</v>
      </c>
      <c r="BZ4" s="153" t="s">
        <v>9</v>
      </c>
      <c r="CA4" s="155" t="s">
        <v>10</v>
      </c>
      <c r="CB4" s="153" t="s">
        <v>11</v>
      </c>
      <c r="CC4" s="218" t="s">
        <v>12</v>
      </c>
      <c r="CD4" s="158" t="s">
        <v>233</v>
      </c>
      <c r="CE4" s="49"/>
      <c r="CF4" s="263" t="s">
        <v>219</v>
      </c>
      <c r="CG4" s="264" t="s">
        <v>225</v>
      </c>
      <c r="CH4" s="263" t="s">
        <v>220</v>
      </c>
      <c r="CI4" s="264" t="s">
        <v>226</v>
      </c>
      <c r="CJ4" s="263" t="s">
        <v>221</v>
      </c>
      <c r="CK4" s="264" t="s">
        <v>227</v>
      </c>
      <c r="CL4" s="263" t="s">
        <v>222</v>
      </c>
      <c r="CM4" s="264" t="s">
        <v>228</v>
      </c>
      <c r="CN4" s="263" t="s">
        <v>223</v>
      </c>
      <c r="CO4" s="264" t="s">
        <v>229</v>
      </c>
      <c r="CP4" s="263" t="s">
        <v>224</v>
      </c>
      <c r="CQ4" s="264" t="s">
        <v>230</v>
      </c>
      <c r="CR4" s="159" t="s">
        <v>231</v>
      </c>
      <c r="CS4" s="261" t="s">
        <v>232</v>
      </c>
    </row>
    <row r="5" spans="2:101" s="18" customFormat="1" ht="30" customHeight="1">
      <c r="B5" s="369"/>
      <c r="C5" s="234"/>
      <c r="D5" s="50"/>
      <c r="E5" s="50"/>
      <c r="F5" s="50"/>
      <c r="G5" s="50"/>
      <c r="H5" s="50"/>
      <c r="I5" s="50"/>
      <c r="J5" s="50"/>
      <c r="K5" s="149"/>
      <c r="L5" s="356"/>
      <c r="M5" s="357"/>
      <c r="N5" s="358"/>
      <c r="O5" s="358"/>
      <c r="P5" s="358"/>
      <c r="Q5" s="356"/>
      <c r="R5" s="358"/>
      <c r="S5" s="358"/>
      <c r="T5" s="358"/>
      <c r="U5" s="357"/>
      <c r="V5" s="358"/>
      <c r="W5" s="358"/>
      <c r="X5" s="359"/>
      <c r="Y5" s="359"/>
      <c r="Z5" s="269"/>
      <c r="AA5" s="219" t="s">
        <v>22</v>
      </c>
      <c r="AB5" s="252">
        <f t="shared" ref="AB5:AB22" si="0">+AVERAGEIF($J$5:$J$234,$AA5,L$5:L$234)</f>
        <v>3.5</v>
      </c>
      <c r="AC5" s="253">
        <f t="shared" ref="AC5:AC22" si="1">+AVERAGEIF($J$5:$J$234,$AA5,M$5:M$234)</f>
        <v>2.875</v>
      </c>
      <c r="AD5" s="252">
        <f t="shared" ref="AD5:AD22" si="2">+AVERAGEIF($J$5:$J$234,$AA5,N$5:N$234)</f>
        <v>4.4444444444444446</v>
      </c>
      <c r="AE5" s="254">
        <f t="shared" ref="AE5:AE22" si="3">+AVERAGEIF($J$5:$J$234,$AA5,O$5:O$234)</f>
        <v>3.5</v>
      </c>
      <c r="AF5" s="253">
        <f t="shared" ref="AF5:AF22" si="4">+AVERAGEIF($J$5:$J$234,$AA5,P$5:P$234)</f>
        <v>3.5</v>
      </c>
      <c r="AG5" s="252">
        <f t="shared" ref="AG5:AG22" si="5">+AVERAGEIF($J$5:$J$234,$AA5,Q$5:Q$234)</f>
        <v>4</v>
      </c>
      <c r="AH5" s="254">
        <f t="shared" ref="AH5:AH22" si="6">+AVERAGEIF($J$5:$J$234,$AA5,R$5:R$234)</f>
        <v>4.4285714285714288</v>
      </c>
      <c r="AI5" s="254">
        <f t="shared" ref="AI5:AI22" si="7">+AVERAGEIF($J$5:$J$234,$AA5,S$5:S$234)</f>
        <v>4.4285714285714288</v>
      </c>
      <c r="AJ5" s="254">
        <f t="shared" ref="AJ5:AJ22" si="8">+AVERAGEIF($J$5:$J$234,$AA5,T$5:T$234)</f>
        <v>4.4285714285714288</v>
      </c>
      <c r="AK5" s="254">
        <f t="shared" ref="AK5:AK22" si="9">+AVERAGEIF($J$5:$J$234,$AA5,U$5:U$234)</f>
        <v>3.8</v>
      </c>
      <c r="AL5" s="252">
        <f t="shared" ref="AL5:AL22" si="10">+AVERAGEIF($J$5:$J$234,$AA5,V$5:V$234)</f>
        <v>4</v>
      </c>
      <c r="AM5" s="253">
        <f t="shared" ref="AM5:AM22" si="11">+AVERAGEIF($J$5:$J$234,$AA5,W$5:W$234)</f>
        <v>3.8571428571428572</v>
      </c>
      <c r="AN5" s="253">
        <f t="shared" ref="AN5:AN22" si="12">+AVERAGEIF($J$5:$J$234,$AA5,X$5:X$234)</f>
        <v>4.4285714285714288</v>
      </c>
      <c r="AO5" s="255">
        <f t="shared" ref="AO5:AO22" si="13">+AVERAGEIF($J$5:$J$234,$AA5,Y$5:Y$234)</f>
        <v>4</v>
      </c>
      <c r="AP5" s="255">
        <f>AVERAGE(AB5:AC5)</f>
        <v>3.1875</v>
      </c>
      <c r="AQ5" s="255">
        <f>AVERAGE(AD5:AF5)</f>
        <v>3.8148148148148149</v>
      </c>
      <c r="AR5" s="255">
        <f>AVERAGE(AG5:AK5)</f>
        <v>4.2171428571428571</v>
      </c>
      <c r="AS5" s="255">
        <f>AVERAGE(AL5:AM5)</f>
        <v>3.9285714285714288</v>
      </c>
      <c r="AT5" s="255">
        <f>AVERAGE(AN5:AN5)</f>
        <v>4.4285714285714288</v>
      </c>
      <c r="AU5" s="255">
        <f>AVERAGE(AO5:AO5)</f>
        <v>4</v>
      </c>
      <c r="AV5" s="255">
        <f>AVERAGE(AP5:AU5)</f>
        <v>3.9294334215167552</v>
      </c>
      <c r="AW5" s="221">
        <f t="shared" ref="AW5:AW46" si="14">+COUNTIF($J$5:$J$234,AA5)</f>
        <v>9</v>
      </c>
      <c r="AX5" s="50"/>
      <c r="AY5" s="50"/>
      <c r="AZ5" s="252">
        <f t="shared" ref="AZ5:BM6" si="15">+AVERAGEIFS(L$5:L$234,$J$5:$J$234,$AA5,$E$5:$E$234,"Muller")</f>
        <v>3.2</v>
      </c>
      <c r="BA5" s="254">
        <f t="shared" si="15"/>
        <v>2.4</v>
      </c>
      <c r="BB5" s="254">
        <f t="shared" si="15"/>
        <v>4.4000000000000004</v>
      </c>
      <c r="BC5" s="254">
        <f t="shared" si="15"/>
        <v>3.6</v>
      </c>
      <c r="BD5" s="254">
        <f t="shared" si="15"/>
        <v>3.6</v>
      </c>
      <c r="BE5" s="254">
        <f t="shared" si="15"/>
        <v>4</v>
      </c>
      <c r="BF5" s="254">
        <f t="shared" si="15"/>
        <v>4.5</v>
      </c>
      <c r="BG5" s="254">
        <f t="shared" si="15"/>
        <v>4.5</v>
      </c>
      <c r="BH5" s="254">
        <f t="shared" si="15"/>
        <v>4.5</v>
      </c>
      <c r="BI5" s="254">
        <f t="shared" si="15"/>
        <v>3.3333333333333335</v>
      </c>
      <c r="BJ5" s="254">
        <f t="shared" si="15"/>
        <v>3.75</v>
      </c>
      <c r="BK5" s="254">
        <f t="shared" si="15"/>
        <v>3.75</v>
      </c>
      <c r="BL5" s="254">
        <f t="shared" si="15"/>
        <v>4.25</v>
      </c>
      <c r="BM5" s="254">
        <f t="shared" si="15"/>
        <v>4</v>
      </c>
      <c r="BN5" s="224">
        <f t="shared" ref="BN5:BN46" si="16">+COUNTIFS($E$5:$E$234,"Muller",$J$5:$J$234,AA5)</f>
        <v>5</v>
      </c>
      <c r="BO5" s="220"/>
      <c r="BP5" s="222">
        <f t="shared" ref="BP5:CC10" si="17">+AVERAGEIFS(L$5:L$234,$J$5:$J$234,$AA5,$E$5:$E$234,"Home")</f>
        <v>4</v>
      </c>
      <c r="BQ5" s="223">
        <f t="shared" si="17"/>
        <v>3.6666666666666665</v>
      </c>
      <c r="BR5" s="223">
        <f t="shared" si="17"/>
        <v>4.5</v>
      </c>
      <c r="BS5" s="223">
        <f t="shared" si="17"/>
        <v>3.3333333333333335</v>
      </c>
      <c r="BT5" s="223">
        <f t="shared" si="17"/>
        <v>3.3333333333333335</v>
      </c>
      <c r="BU5" s="223">
        <f t="shared" si="17"/>
        <v>4</v>
      </c>
      <c r="BV5" s="223">
        <f t="shared" si="17"/>
        <v>4.333333333333333</v>
      </c>
      <c r="BW5" s="223">
        <f t="shared" si="17"/>
        <v>4.333333333333333</v>
      </c>
      <c r="BX5" s="223">
        <f t="shared" si="17"/>
        <v>4.333333333333333</v>
      </c>
      <c r="BY5" s="223">
        <f t="shared" si="17"/>
        <v>4.5</v>
      </c>
      <c r="BZ5" s="223">
        <f t="shared" si="17"/>
        <v>4.5</v>
      </c>
      <c r="CA5" s="223">
        <f t="shared" si="17"/>
        <v>4</v>
      </c>
      <c r="CB5" s="223">
        <f t="shared" si="17"/>
        <v>4.666666666666667</v>
      </c>
      <c r="CC5" s="223">
        <f t="shared" si="17"/>
        <v>4</v>
      </c>
      <c r="CD5" s="224">
        <f t="shared" ref="CD5:CD46" si="18">+COUNTIFS($E$5:$E$234,"Home",$J$5:$J$234,AA5)</f>
        <v>4</v>
      </c>
      <c r="CE5" s="50"/>
      <c r="CF5" s="225">
        <f>+AVERAGE(AZ5:BA5)</f>
        <v>2.8</v>
      </c>
      <c r="CG5" s="226">
        <f t="shared" ref="CG5" si="19">+AVERAGE(BP5:BQ5)</f>
        <v>3.833333333333333</v>
      </c>
      <c r="CH5" s="225">
        <f>+AVERAGE(BB5:BD5)</f>
        <v>3.8666666666666667</v>
      </c>
      <c r="CI5" s="226">
        <f t="shared" ref="CI5" si="20">+AVERAGE(BR5:BT5)</f>
        <v>3.7222222222222228</v>
      </c>
      <c r="CJ5" s="225">
        <f>+AVERAGE(BE5:BI5)</f>
        <v>4.1666666666666661</v>
      </c>
      <c r="CK5" s="226">
        <f t="shared" ref="CK5" si="21">+AVERAGE(BU5:BY5)</f>
        <v>4.2999999999999989</v>
      </c>
      <c r="CL5" s="225">
        <f>+AVERAGE(BJ5:BK5)</f>
        <v>3.75</v>
      </c>
      <c r="CM5" s="226">
        <f t="shared" ref="CM5" si="22">+AVERAGE(BZ5:CA5)</f>
        <v>4.25</v>
      </c>
      <c r="CN5" s="225">
        <f>+AVERAGE(BL5)</f>
        <v>4.25</v>
      </c>
      <c r="CO5" s="226">
        <f>+AVERAGE(CB5)</f>
        <v>4.666666666666667</v>
      </c>
      <c r="CP5" s="225">
        <f>+AVERAGE(BM5)</f>
        <v>4</v>
      </c>
      <c r="CQ5" s="226">
        <f t="shared" ref="CQ5" si="23">+AVERAGE(CC5)</f>
        <v>4</v>
      </c>
      <c r="CR5" s="225">
        <f>+AVERAGE(CF5,CH5,CJ5,CL5,CN5, CP5)</f>
        <v>3.8055555555555554</v>
      </c>
      <c r="CS5" s="262">
        <f>+AVERAGE(CG5,CI5,CK5,CM5,CO5,CQ5)</f>
        <v>4.128703703703704</v>
      </c>
    </row>
    <row r="6" spans="2:101" s="18" customFormat="1" ht="30" customHeight="1">
      <c r="B6" s="369">
        <v>2</v>
      </c>
      <c r="C6" s="233">
        <v>45621</v>
      </c>
      <c r="D6" s="50" t="s">
        <v>127</v>
      </c>
      <c r="E6" s="50" t="s">
        <v>137</v>
      </c>
      <c r="F6" s="50" t="s">
        <v>83</v>
      </c>
      <c r="G6" s="50" t="s">
        <v>16</v>
      </c>
      <c r="H6" s="50" t="s">
        <v>324</v>
      </c>
      <c r="I6" s="50" t="s">
        <v>90</v>
      </c>
      <c r="J6" s="50" t="s">
        <v>24</v>
      </c>
      <c r="K6" s="149" t="s">
        <v>175</v>
      </c>
      <c r="L6" s="360">
        <v>3</v>
      </c>
      <c r="M6" s="361">
        <v>3</v>
      </c>
      <c r="N6" s="362">
        <v>5</v>
      </c>
      <c r="O6" s="362">
        <v>4</v>
      </c>
      <c r="P6" s="362">
        <v>4</v>
      </c>
      <c r="Q6" s="360">
        <v>5</v>
      </c>
      <c r="R6" s="362">
        <v>5</v>
      </c>
      <c r="S6" s="362">
        <v>5</v>
      </c>
      <c r="T6" s="362">
        <v>5</v>
      </c>
      <c r="U6" s="361">
        <v>5</v>
      </c>
      <c r="V6" s="362">
        <v>4</v>
      </c>
      <c r="W6" s="362">
        <v>5</v>
      </c>
      <c r="X6" s="363">
        <v>5</v>
      </c>
      <c r="Y6" s="363">
        <v>4</v>
      </c>
      <c r="Z6" s="50"/>
      <c r="AA6" s="227" t="s">
        <v>46</v>
      </c>
      <c r="AB6" s="256">
        <f t="shared" si="0"/>
        <v>4.166666666666667</v>
      </c>
      <c r="AC6" s="257">
        <f t="shared" si="1"/>
        <v>4</v>
      </c>
      <c r="AD6" s="256">
        <f t="shared" si="2"/>
        <v>4</v>
      </c>
      <c r="AE6" s="258">
        <f t="shared" si="3"/>
        <v>4.166666666666667</v>
      </c>
      <c r="AF6" s="257">
        <f t="shared" si="4"/>
        <v>4.166666666666667</v>
      </c>
      <c r="AG6" s="256">
        <f t="shared" si="5"/>
        <v>4.833333333333333</v>
      </c>
      <c r="AH6" s="258">
        <f t="shared" si="6"/>
        <v>5</v>
      </c>
      <c r="AI6" s="258">
        <f t="shared" si="7"/>
        <v>5</v>
      </c>
      <c r="AJ6" s="258">
        <f t="shared" si="8"/>
        <v>5</v>
      </c>
      <c r="AK6" s="258">
        <f t="shared" si="9"/>
        <v>4.5</v>
      </c>
      <c r="AL6" s="256">
        <f t="shared" si="10"/>
        <v>4.333333333333333</v>
      </c>
      <c r="AM6" s="257">
        <f t="shared" si="11"/>
        <v>5</v>
      </c>
      <c r="AN6" s="257">
        <f t="shared" si="12"/>
        <v>4.4000000000000004</v>
      </c>
      <c r="AO6" s="259">
        <f t="shared" si="13"/>
        <v>4</v>
      </c>
      <c r="AP6" s="259">
        <f>AVERAGE(AB6:AC6)</f>
        <v>4.0833333333333339</v>
      </c>
      <c r="AQ6" s="259">
        <f>AVERAGE(AD6:AF6)</f>
        <v>4.1111111111111116</v>
      </c>
      <c r="AR6" s="259">
        <f>AVERAGE(AG6:AK6)</f>
        <v>4.8666666666666663</v>
      </c>
      <c r="AS6" s="259">
        <f>AVERAGE(AL6:AM6)</f>
        <v>4.6666666666666661</v>
      </c>
      <c r="AT6" s="259">
        <f>AVERAGE(AN6:AN6)</f>
        <v>4.4000000000000004</v>
      </c>
      <c r="AU6" s="259">
        <f>AVERAGE(AO6:AO6)</f>
        <v>4</v>
      </c>
      <c r="AV6" s="259">
        <f>AVERAGE(AP6:AU6)</f>
        <v>4.3546296296296303</v>
      </c>
      <c r="AW6" s="228">
        <f t="shared" si="14"/>
        <v>6</v>
      </c>
      <c r="AX6" s="50"/>
      <c r="AY6" s="50"/>
      <c r="AZ6" s="256">
        <f t="shared" si="15"/>
        <v>4.5</v>
      </c>
      <c r="BA6" s="258">
        <f t="shared" si="15"/>
        <v>4.25</v>
      </c>
      <c r="BB6" s="258">
        <f t="shared" si="15"/>
        <v>4.25</v>
      </c>
      <c r="BC6" s="258">
        <f t="shared" si="15"/>
        <v>4.5</v>
      </c>
      <c r="BD6" s="258">
        <f t="shared" si="15"/>
        <v>4.75</v>
      </c>
      <c r="BE6" s="258">
        <f t="shared" si="15"/>
        <v>5</v>
      </c>
      <c r="BF6" s="258">
        <f t="shared" si="15"/>
        <v>5</v>
      </c>
      <c r="BG6" s="258">
        <f t="shared" si="15"/>
        <v>5</v>
      </c>
      <c r="BH6" s="258">
        <f t="shared" si="15"/>
        <v>5</v>
      </c>
      <c r="BI6" s="258">
        <f t="shared" si="15"/>
        <v>5</v>
      </c>
      <c r="BJ6" s="258">
        <f t="shared" si="15"/>
        <v>5</v>
      </c>
      <c r="BK6" s="258">
        <f t="shared" si="15"/>
        <v>5</v>
      </c>
      <c r="BL6" s="258">
        <f t="shared" si="15"/>
        <v>5</v>
      </c>
      <c r="BM6" s="258">
        <f t="shared" si="15"/>
        <v>4.25</v>
      </c>
      <c r="BN6" s="228">
        <f t="shared" si="16"/>
        <v>4</v>
      </c>
      <c r="BO6" s="220"/>
      <c r="BP6" s="110">
        <f t="shared" si="17"/>
        <v>3.5</v>
      </c>
      <c r="BQ6" s="220">
        <f t="shared" si="17"/>
        <v>3</v>
      </c>
      <c r="BR6" s="220">
        <f t="shared" si="17"/>
        <v>3.5</v>
      </c>
      <c r="BS6" s="220">
        <f t="shared" si="17"/>
        <v>3.5</v>
      </c>
      <c r="BT6" s="220">
        <f t="shared" si="17"/>
        <v>3</v>
      </c>
      <c r="BU6" s="220">
        <f t="shared" si="17"/>
        <v>4.5</v>
      </c>
      <c r="BV6" s="220">
        <f t="shared" si="17"/>
        <v>5</v>
      </c>
      <c r="BW6" s="220">
        <f t="shared" si="17"/>
        <v>5</v>
      </c>
      <c r="BX6" s="220">
        <f t="shared" si="17"/>
        <v>5</v>
      </c>
      <c r="BY6" s="220">
        <f t="shared" si="17"/>
        <v>3.5</v>
      </c>
      <c r="BZ6" s="220">
        <f t="shared" si="17"/>
        <v>3</v>
      </c>
      <c r="CA6" s="220">
        <f t="shared" si="17"/>
        <v>5</v>
      </c>
      <c r="CB6" s="220">
        <f t="shared" si="17"/>
        <v>3.5</v>
      </c>
      <c r="CC6" s="220">
        <f t="shared" si="17"/>
        <v>3.5</v>
      </c>
      <c r="CD6" s="229">
        <f t="shared" si="18"/>
        <v>2</v>
      </c>
      <c r="CE6" s="50"/>
      <c r="CF6" s="225">
        <f>+AVERAGE(AZ6:BA6)</f>
        <v>4.375</v>
      </c>
      <c r="CG6" s="226">
        <f t="shared" ref="CG6" si="24">+AVERAGE(BP6:BQ6)</f>
        <v>3.25</v>
      </c>
      <c r="CH6" s="225">
        <f>+AVERAGE(BB6:BD6)</f>
        <v>4.5</v>
      </c>
      <c r="CI6" s="226">
        <f t="shared" ref="CI6" si="25">+AVERAGE(BR6:BT6)</f>
        <v>3.3333333333333335</v>
      </c>
      <c r="CJ6" s="225">
        <f>+AVERAGE(BE6:BI6)</f>
        <v>5</v>
      </c>
      <c r="CK6" s="226">
        <f t="shared" ref="CK6" si="26">+AVERAGE(BU6:BY6)</f>
        <v>4.5999999999999996</v>
      </c>
      <c r="CL6" s="225">
        <f>+AVERAGE(BJ6:BK6)</f>
        <v>5</v>
      </c>
      <c r="CM6" s="226">
        <f t="shared" ref="CM6" si="27">+AVERAGE(BZ6:CA6)</f>
        <v>4</v>
      </c>
      <c r="CN6" s="225">
        <f>+AVERAGE(BL6)</f>
        <v>5</v>
      </c>
      <c r="CO6" s="226">
        <f>+AVERAGE(CB6)</f>
        <v>3.5</v>
      </c>
      <c r="CP6" s="225">
        <f>+AVERAGE(BM6)</f>
        <v>4.25</v>
      </c>
      <c r="CQ6" s="226">
        <f t="shared" ref="CQ6" si="28">+AVERAGE(CC6)</f>
        <v>3.5</v>
      </c>
      <c r="CR6" s="225">
        <f>+AVERAGE(CF6,CH6,CJ6,CL6,CN6, CP6)</f>
        <v>4.6875</v>
      </c>
      <c r="CS6" s="262">
        <f>+AVERAGE(CG6,CI6,CK6,CM6,CO6,CQ6)</f>
        <v>3.6972222222222224</v>
      </c>
    </row>
    <row r="7" spans="2:101" s="18" customFormat="1" ht="30" customHeight="1">
      <c r="B7" s="369">
        <v>3</v>
      </c>
      <c r="C7" s="233">
        <v>45621</v>
      </c>
      <c r="D7" s="50" t="s">
        <v>127</v>
      </c>
      <c r="E7" s="50" t="s">
        <v>138</v>
      </c>
      <c r="F7" s="50" t="s">
        <v>83</v>
      </c>
      <c r="G7" s="50" t="s">
        <v>16</v>
      </c>
      <c r="H7" s="50" t="s">
        <v>290</v>
      </c>
      <c r="I7" s="50" t="s">
        <v>89</v>
      </c>
      <c r="J7" s="50" t="s">
        <v>107</v>
      </c>
      <c r="K7" s="149" t="s">
        <v>433</v>
      </c>
      <c r="L7" s="360">
        <v>1</v>
      </c>
      <c r="M7" s="361">
        <v>2</v>
      </c>
      <c r="N7" s="362">
        <v>3</v>
      </c>
      <c r="O7" s="362">
        <v>2</v>
      </c>
      <c r="P7" s="362">
        <v>5</v>
      </c>
      <c r="Q7" s="360">
        <v>5</v>
      </c>
      <c r="R7" s="362">
        <v>5</v>
      </c>
      <c r="S7" s="362">
        <v>5</v>
      </c>
      <c r="T7" s="362">
        <v>5</v>
      </c>
      <c r="U7" s="361">
        <v>1</v>
      </c>
      <c r="V7" s="362"/>
      <c r="W7" s="362">
        <v>4</v>
      </c>
      <c r="X7" s="363">
        <v>5</v>
      </c>
      <c r="Y7" s="363">
        <v>4</v>
      </c>
      <c r="Z7" s="50"/>
      <c r="AA7" s="227" t="s">
        <v>41</v>
      </c>
      <c r="AB7" s="256">
        <f t="shared" si="0"/>
        <v>3.75</v>
      </c>
      <c r="AC7" s="257">
        <f t="shared" si="1"/>
        <v>3.6666666666666665</v>
      </c>
      <c r="AD7" s="256">
        <f t="shared" si="2"/>
        <v>3.25</v>
      </c>
      <c r="AE7" s="258">
        <f t="shared" si="3"/>
        <v>4</v>
      </c>
      <c r="AF7" s="257">
        <f t="shared" si="4"/>
        <v>4.25</v>
      </c>
      <c r="AG7" s="256">
        <f t="shared" si="5"/>
        <v>5</v>
      </c>
      <c r="AH7" s="258">
        <f t="shared" si="6"/>
        <v>5</v>
      </c>
      <c r="AI7" s="258">
        <f t="shared" si="7"/>
        <v>5</v>
      </c>
      <c r="AJ7" s="258">
        <f t="shared" si="8"/>
        <v>4.75</v>
      </c>
      <c r="AK7" s="258">
        <f t="shared" si="9"/>
        <v>4.666666666666667</v>
      </c>
      <c r="AL7" s="256">
        <f t="shared" si="10"/>
        <v>5</v>
      </c>
      <c r="AM7" s="257">
        <f t="shared" si="11"/>
        <v>5</v>
      </c>
      <c r="AN7" s="257">
        <f t="shared" si="12"/>
        <v>5</v>
      </c>
      <c r="AO7" s="259">
        <f t="shared" si="13"/>
        <v>4.5</v>
      </c>
      <c r="AP7" s="259">
        <f t="shared" ref="AP7:AP8" si="29">AVERAGE(AB7:AC7)</f>
        <v>3.708333333333333</v>
      </c>
      <c r="AQ7" s="259">
        <f t="shared" ref="AQ7:AQ8" si="30">AVERAGE(AD7:AF7)</f>
        <v>3.8333333333333335</v>
      </c>
      <c r="AR7" s="259">
        <f t="shared" ref="AR7:AR8" si="31">AVERAGE(AG7:AK7)</f>
        <v>4.8833333333333337</v>
      </c>
      <c r="AS7" s="259">
        <f t="shared" ref="AS7:AS8" si="32">AVERAGE(AL7:AM7)</f>
        <v>5</v>
      </c>
      <c r="AT7" s="259">
        <f t="shared" ref="AT7:AT8" si="33">AVERAGE(AN7:AN7)</f>
        <v>5</v>
      </c>
      <c r="AU7" s="259">
        <f t="shared" ref="AU7:AU8" si="34">AVERAGE(AO7:AO7)</f>
        <v>4.5</v>
      </c>
      <c r="AV7" s="259">
        <f t="shared" ref="AV7:AV8" si="35">AVERAGE(AP7:AU7)</f>
        <v>4.4874999999999998</v>
      </c>
      <c r="AW7" s="228">
        <f t="shared" si="14"/>
        <v>4</v>
      </c>
      <c r="AX7" s="50"/>
      <c r="AY7" s="50"/>
      <c r="AZ7" s="256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28">
        <f t="shared" si="16"/>
        <v>0</v>
      </c>
      <c r="BO7" s="220"/>
      <c r="BP7" s="110">
        <f t="shared" si="17"/>
        <v>3.75</v>
      </c>
      <c r="BQ7" s="220">
        <f t="shared" si="17"/>
        <v>3.6666666666666665</v>
      </c>
      <c r="BR7" s="220">
        <f t="shared" si="17"/>
        <v>3.25</v>
      </c>
      <c r="BS7" s="220">
        <f t="shared" si="17"/>
        <v>4</v>
      </c>
      <c r="BT7" s="220">
        <f t="shared" si="17"/>
        <v>4.25</v>
      </c>
      <c r="BU7" s="220">
        <f t="shared" si="17"/>
        <v>5</v>
      </c>
      <c r="BV7" s="220">
        <f t="shared" si="17"/>
        <v>5</v>
      </c>
      <c r="BW7" s="220">
        <f t="shared" si="17"/>
        <v>5</v>
      </c>
      <c r="BX7" s="220">
        <f t="shared" si="17"/>
        <v>4.75</v>
      </c>
      <c r="BY7" s="220">
        <f t="shared" si="17"/>
        <v>4.666666666666667</v>
      </c>
      <c r="BZ7" s="220">
        <f t="shared" si="17"/>
        <v>5</v>
      </c>
      <c r="CA7" s="220">
        <f t="shared" si="17"/>
        <v>5</v>
      </c>
      <c r="CB7" s="220">
        <f t="shared" si="17"/>
        <v>5</v>
      </c>
      <c r="CC7" s="220">
        <f t="shared" si="17"/>
        <v>4.5</v>
      </c>
      <c r="CD7" s="229">
        <f t="shared" si="18"/>
        <v>4</v>
      </c>
      <c r="CE7" s="50"/>
      <c r="CF7" s="225"/>
      <c r="CG7" s="226">
        <f t="shared" ref="CG7:CG46" si="36">+AVERAGE(BP7:BQ7)</f>
        <v>3.708333333333333</v>
      </c>
      <c r="CH7" s="225"/>
      <c r="CI7" s="226">
        <f t="shared" ref="CI7:CI46" si="37">+AVERAGE(BR7:BT7)</f>
        <v>3.8333333333333335</v>
      </c>
      <c r="CJ7" s="225"/>
      <c r="CK7" s="226">
        <f t="shared" ref="CK7:CK46" si="38">+AVERAGE(BU7:BY7)</f>
        <v>4.8833333333333337</v>
      </c>
      <c r="CL7" s="225"/>
      <c r="CM7" s="226">
        <f t="shared" ref="CM7:CM46" si="39">+AVERAGE(BZ7:CA7)</f>
        <v>5</v>
      </c>
      <c r="CN7" s="225"/>
      <c r="CO7" s="226">
        <f t="shared" ref="CO7:CO46" si="40">+AVERAGE(CB7)</f>
        <v>5</v>
      </c>
      <c r="CP7" s="225"/>
      <c r="CQ7" s="226">
        <f t="shared" ref="CQ7:CQ46" si="41">+AVERAGE(CC7)</f>
        <v>4.5</v>
      </c>
      <c r="CR7" s="225"/>
      <c r="CS7" s="262">
        <f t="shared" ref="CS7:CS46" si="42">+AVERAGE(CG7,CI7,CK7,CM7,CO7,CQ7)</f>
        <v>4.4874999999999998</v>
      </c>
    </row>
    <row r="8" spans="2:101" s="18" customFormat="1" ht="30" customHeight="1">
      <c r="B8" s="369">
        <v>4</v>
      </c>
      <c r="C8" s="233">
        <v>45621</v>
      </c>
      <c r="D8" s="50" t="s">
        <v>127</v>
      </c>
      <c r="E8" s="50" t="s">
        <v>137</v>
      </c>
      <c r="F8" s="50" t="s">
        <v>148</v>
      </c>
      <c r="G8" s="50" t="s">
        <v>16</v>
      </c>
      <c r="H8" s="50" t="s">
        <v>325</v>
      </c>
      <c r="I8" s="50" t="s">
        <v>89</v>
      </c>
      <c r="J8" s="50" t="s">
        <v>47</v>
      </c>
      <c r="K8" s="149" t="s">
        <v>434</v>
      </c>
      <c r="L8" s="360">
        <v>5</v>
      </c>
      <c r="M8" s="361">
        <v>5</v>
      </c>
      <c r="N8" s="362">
        <v>5</v>
      </c>
      <c r="O8" s="362">
        <v>5</v>
      </c>
      <c r="P8" s="362">
        <v>5</v>
      </c>
      <c r="Q8" s="360">
        <v>5</v>
      </c>
      <c r="R8" s="362">
        <v>5</v>
      </c>
      <c r="S8" s="362">
        <v>5</v>
      </c>
      <c r="T8" s="362">
        <v>5</v>
      </c>
      <c r="U8" s="361">
        <v>5</v>
      </c>
      <c r="V8" s="362"/>
      <c r="W8" s="362"/>
      <c r="X8" s="363"/>
      <c r="Y8" s="363"/>
      <c r="Z8" s="50"/>
      <c r="AA8" s="227" t="s">
        <v>107</v>
      </c>
      <c r="AB8" s="256">
        <f t="shared" si="0"/>
        <v>3.8571428571428572</v>
      </c>
      <c r="AC8" s="257">
        <f t="shared" si="1"/>
        <v>3.8571428571428572</v>
      </c>
      <c r="AD8" s="256">
        <f t="shared" si="2"/>
        <v>4.2222222222222223</v>
      </c>
      <c r="AE8" s="258">
        <f t="shared" si="3"/>
        <v>3.8888888888888888</v>
      </c>
      <c r="AF8" s="257">
        <f t="shared" si="4"/>
        <v>4.2222222222222223</v>
      </c>
      <c r="AG8" s="256">
        <f t="shared" si="5"/>
        <v>4.666666666666667</v>
      </c>
      <c r="AH8" s="258">
        <f t="shared" si="6"/>
        <v>4.625</v>
      </c>
      <c r="AI8" s="258">
        <f t="shared" si="7"/>
        <v>4.666666666666667</v>
      </c>
      <c r="AJ8" s="258">
        <f t="shared" si="8"/>
        <v>4.666666666666667</v>
      </c>
      <c r="AK8" s="258">
        <f t="shared" si="9"/>
        <v>3.8571428571428572</v>
      </c>
      <c r="AL8" s="256">
        <f t="shared" si="10"/>
        <v>4.5999999999999996</v>
      </c>
      <c r="AM8" s="257">
        <f t="shared" si="11"/>
        <v>4.8</v>
      </c>
      <c r="AN8" s="257">
        <f t="shared" si="12"/>
        <v>4.625</v>
      </c>
      <c r="AO8" s="259">
        <f t="shared" si="13"/>
        <v>4.4285714285714288</v>
      </c>
      <c r="AP8" s="259">
        <f t="shared" si="29"/>
        <v>3.8571428571428572</v>
      </c>
      <c r="AQ8" s="259">
        <f t="shared" si="30"/>
        <v>4.1111111111111107</v>
      </c>
      <c r="AR8" s="259">
        <f t="shared" si="31"/>
        <v>4.4964285714285719</v>
      </c>
      <c r="AS8" s="259">
        <f t="shared" si="32"/>
        <v>4.6999999999999993</v>
      </c>
      <c r="AT8" s="259">
        <f t="shared" si="33"/>
        <v>4.625</v>
      </c>
      <c r="AU8" s="259">
        <f t="shared" si="34"/>
        <v>4.4285714285714288</v>
      </c>
      <c r="AV8" s="259">
        <f t="shared" si="35"/>
        <v>4.3697089947089944</v>
      </c>
      <c r="AW8" s="228">
        <f t="shared" si="14"/>
        <v>9</v>
      </c>
      <c r="AX8" s="50"/>
      <c r="AY8" s="50"/>
      <c r="AZ8" s="256">
        <f t="shared" ref="AZ8:BM11" si="43">+AVERAGEIFS(L$5:L$234,$J$5:$J$234,$AA8,$E$5:$E$234,"Muller")</f>
        <v>3</v>
      </c>
      <c r="BA8" s="258">
        <f t="shared" si="43"/>
        <v>3.25</v>
      </c>
      <c r="BB8" s="258">
        <f t="shared" si="43"/>
        <v>3.8333333333333335</v>
      </c>
      <c r="BC8" s="258">
        <f t="shared" si="43"/>
        <v>3.3333333333333335</v>
      </c>
      <c r="BD8" s="258">
        <f t="shared" si="43"/>
        <v>3.8333333333333335</v>
      </c>
      <c r="BE8" s="258">
        <f t="shared" si="43"/>
        <v>4.5</v>
      </c>
      <c r="BF8" s="258">
        <f t="shared" si="43"/>
        <v>4.4000000000000004</v>
      </c>
      <c r="BG8" s="258">
        <f t="shared" si="43"/>
        <v>4.5</v>
      </c>
      <c r="BH8" s="258">
        <f t="shared" si="43"/>
        <v>4.5</v>
      </c>
      <c r="BI8" s="258">
        <f t="shared" si="43"/>
        <v>3.25</v>
      </c>
      <c r="BJ8" s="258">
        <f t="shared" si="43"/>
        <v>4</v>
      </c>
      <c r="BK8" s="258">
        <f t="shared" si="43"/>
        <v>4.5</v>
      </c>
      <c r="BL8" s="258">
        <f t="shared" si="43"/>
        <v>4.4000000000000004</v>
      </c>
      <c r="BM8" s="258">
        <f t="shared" si="43"/>
        <v>4</v>
      </c>
      <c r="BN8" s="228">
        <f t="shared" si="16"/>
        <v>6</v>
      </c>
      <c r="BO8" s="220"/>
      <c r="BP8" s="110">
        <f t="shared" si="17"/>
        <v>5</v>
      </c>
      <c r="BQ8" s="220">
        <f t="shared" si="17"/>
        <v>4.666666666666667</v>
      </c>
      <c r="BR8" s="220">
        <f t="shared" si="17"/>
        <v>5</v>
      </c>
      <c r="BS8" s="220">
        <f t="shared" si="17"/>
        <v>5</v>
      </c>
      <c r="BT8" s="220">
        <f t="shared" si="17"/>
        <v>5</v>
      </c>
      <c r="BU8" s="220">
        <f t="shared" si="17"/>
        <v>5</v>
      </c>
      <c r="BV8" s="220">
        <f t="shared" si="17"/>
        <v>5</v>
      </c>
      <c r="BW8" s="220">
        <f t="shared" si="17"/>
        <v>5</v>
      </c>
      <c r="BX8" s="220">
        <f t="shared" si="17"/>
        <v>5</v>
      </c>
      <c r="BY8" s="220">
        <f t="shared" si="17"/>
        <v>4.666666666666667</v>
      </c>
      <c r="BZ8" s="220">
        <f t="shared" si="17"/>
        <v>5</v>
      </c>
      <c r="CA8" s="220">
        <f t="shared" si="17"/>
        <v>5</v>
      </c>
      <c r="CB8" s="220">
        <f t="shared" si="17"/>
        <v>5</v>
      </c>
      <c r="CC8" s="220">
        <f t="shared" si="17"/>
        <v>5</v>
      </c>
      <c r="CD8" s="229">
        <f t="shared" si="18"/>
        <v>3</v>
      </c>
      <c r="CE8" s="50"/>
      <c r="CF8" s="225">
        <f t="shared" ref="CF8:CF45" si="44">+AVERAGE(AZ8:BA8)</f>
        <v>3.125</v>
      </c>
      <c r="CG8" s="226">
        <f t="shared" si="36"/>
        <v>4.8333333333333339</v>
      </c>
      <c r="CH8" s="225">
        <f t="shared" ref="CH8:CH45" si="45">+AVERAGE(BB8:BD8)</f>
        <v>3.6666666666666665</v>
      </c>
      <c r="CI8" s="226">
        <f t="shared" si="37"/>
        <v>5</v>
      </c>
      <c r="CJ8" s="225">
        <f t="shared" ref="CJ8:CJ45" si="46">+AVERAGE(BE8:BI8)</f>
        <v>4.2299999999999995</v>
      </c>
      <c r="CK8" s="226">
        <f t="shared" si="38"/>
        <v>4.9333333333333336</v>
      </c>
      <c r="CL8" s="225">
        <f t="shared" ref="CL8:CL45" si="47">+AVERAGE(BJ8:BK8)</f>
        <v>4.25</v>
      </c>
      <c r="CM8" s="226">
        <f t="shared" si="39"/>
        <v>5</v>
      </c>
      <c r="CN8" s="225">
        <f t="shared" ref="CN8:CN45" si="48">+AVERAGE(BL8)</f>
        <v>4.4000000000000004</v>
      </c>
      <c r="CO8" s="226">
        <f t="shared" si="40"/>
        <v>5</v>
      </c>
      <c r="CP8" s="225">
        <f t="shared" ref="CP8:CP45" si="49">+AVERAGE(BM8)</f>
        <v>4</v>
      </c>
      <c r="CQ8" s="226">
        <f t="shared" si="41"/>
        <v>5</v>
      </c>
      <c r="CR8" s="225">
        <f t="shared" ref="CR8:CR45" si="50">+AVERAGE(CF8,CH8,CJ8,CL8,CN8, CP8)</f>
        <v>3.9452777777777777</v>
      </c>
      <c r="CS8" s="262">
        <f t="shared" si="42"/>
        <v>4.9611111111111112</v>
      </c>
    </row>
    <row r="9" spans="2:101" s="18" customFormat="1" ht="30" customHeight="1">
      <c r="B9" s="369"/>
      <c r="C9" s="233"/>
      <c r="D9" s="50"/>
      <c r="E9" s="50"/>
      <c r="F9" s="50"/>
      <c r="G9" s="50"/>
      <c r="H9" s="50"/>
      <c r="I9" s="50"/>
      <c r="J9" s="50"/>
      <c r="K9" s="149"/>
      <c r="L9" s="360"/>
      <c r="M9" s="361"/>
      <c r="N9" s="362"/>
      <c r="O9" s="362"/>
      <c r="P9" s="362"/>
      <c r="Q9" s="360"/>
      <c r="R9" s="362"/>
      <c r="S9" s="362"/>
      <c r="T9" s="362"/>
      <c r="U9" s="361"/>
      <c r="V9" s="362"/>
      <c r="W9" s="362"/>
      <c r="X9" s="363"/>
      <c r="Y9" s="363"/>
      <c r="Z9" s="50"/>
      <c r="AA9" s="227" t="s">
        <v>181</v>
      </c>
      <c r="AB9" s="256">
        <f t="shared" si="0"/>
        <v>3.75</v>
      </c>
      <c r="AC9" s="257">
        <f t="shared" si="1"/>
        <v>3.1428571428571428</v>
      </c>
      <c r="AD9" s="256">
        <f t="shared" si="2"/>
        <v>4</v>
      </c>
      <c r="AE9" s="258">
        <f t="shared" si="3"/>
        <v>3.875</v>
      </c>
      <c r="AF9" s="257">
        <f t="shared" si="4"/>
        <v>4</v>
      </c>
      <c r="AG9" s="256">
        <f t="shared" si="5"/>
        <v>4.5714285714285712</v>
      </c>
      <c r="AH9" s="258">
        <f t="shared" si="6"/>
        <v>4.1428571428571432</v>
      </c>
      <c r="AI9" s="258">
        <f t="shared" si="7"/>
        <v>4.125</v>
      </c>
      <c r="AJ9" s="258">
        <f t="shared" si="8"/>
        <v>4.125</v>
      </c>
      <c r="AK9" s="258">
        <f t="shared" si="9"/>
        <v>3.75</v>
      </c>
      <c r="AL9" s="256">
        <f t="shared" si="10"/>
        <v>3.7142857142857144</v>
      </c>
      <c r="AM9" s="257">
        <f t="shared" si="11"/>
        <v>4</v>
      </c>
      <c r="AN9" s="257">
        <f t="shared" si="12"/>
        <v>4.375</v>
      </c>
      <c r="AO9" s="259">
        <f t="shared" si="13"/>
        <v>3.875</v>
      </c>
      <c r="AP9" s="259">
        <f t="shared" ref="AP9:AP24" si="51">AVERAGE(AB9:AC9)</f>
        <v>3.4464285714285712</v>
      </c>
      <c r="AQ9" s="259">
        <f t="shared" ref="AQ9:AQ24" si="52">AVERAGE(AD9:AF9)</f>
        <v>3.9583333333333335</v>
      </c>
      <c r="AR9" s="259">
        <f t="shared" ref="AR9:AR24" si="53">AVERAGE(AG9:AK9)</f>
        <v>4.1428571428571432</v>
      </c>
      <c r="AS9" s="259">
        <f t="shared" ref="AS9:AS24" si="54">AVERAGE(AL9:AM9)</f>
        <v>3.8571428571428572</v>
      </c>
      <c r="AT9" s="259">
        <f t="shared" ref="AT9:AT24" si="55">AVERAGE(AN9:AN9)</f>
        <v>4.375</v>
      </c>
      <c r="AU9" s="259">
        <f t="shared" ref="AU9:AU24" si="56">AVERAGE(AO9:AO9)</f>
        <v>3.875</v>
      </c>
      <c r="AV9" s="259">
        <f t="shared" ref="AV9:AV24" si="57">AVERAGE(AP9:AU9)</f>
        <v>3.9424603174603177</v>
      </c>
      <c r="AW9" s="228">
        <f t="shared" si="14"/>
        <v>8</v>
      </c>
      <c r="AX9" s="50"/>
      <c r="AY9" s="50"/>
      <c r="AZ9" s="256">
        <f t="shared" si="43"/>
        <v>3.25</v>
      </c>
      <c r="BA9" s="258">
        <f t="shared" si="43"/>
        <v>2.3333333333333335</v>
      </c>
      <c r="BB9" s="258">
        <f t="shared" si="43"/>
        <v>3.75</v>
      </c>
      <c r="BC9" s="258">
        <f t="shared" si="43"/>
        <v>3.25</v>
      </c>
      <c r="BD9" s="258">
        <f t="shared" si="43"/>
        <v>3.3333333333333335</v>
      </c>
      <c r="BE9" s="258">
        <f t="shared" si="43"/>
        <v>5</v>
      </c>
      <c r="BF9" s="258">
        <f t="shared" si="43"/>
        <v>4.25</v>
      </c>
      <c r="BG9" s="258">
        <f t="shared" si="43"/>
        <v>4</v>
      </c>
      <c r="BH9" s="258">
        <f t="shared" si="43"/>
        <v>3.75</v>
      </c>
      <c r="BI9" s="258">
        <f t="shared" si="43"/>
        <v>3.5</v>
      </c>
      <c r="BJ9" s="258">
        <f t="shared" si="43"/>
        <v>3</v>
      </c>
      <c r="BK9" s="258">
        <f t="shared" si="43"/>
        <v>2</v>
      </c>
      <c r="BL9" s="258">
        <f t="shared" si="43"/>
        <v>4.25</v>
      </c>
      <c r="BM9" s="258">
        <f t="shared" si="43"/>
        <v>3.25</v>
      </c>
      <c r="BN9" s="228">
        <f t="shared" si="16"/>
        <v>4</v>
      </c>
      <c r="BO9" s="220"/>
      <c r="BP9" s="110">
        <f t="shared" si="17"/>
        <v>4.25</v>
      </c>
      <c r="BQ9" s="220">
        <f t="shared" si="17"/>
        <v>3.75</v>
      </c>
      <c r="BR9" s="220">
        <f t="shared" si="17"/>
        <v>4.333333333333333</v>
      </c>
      <c r="BS9" s="220">
        <f t="shared" si="17"/>
        <v>4.5</v>
      </c>
      <c r="BT9" s="220">
        <f t="shared" si="17"/>
        <v>4.5</v>
      </c>
      <c r="BU9" s="220">
        <f t="shared" si="17"/>
        <v>4</v>
      </c>
      <c r="BV9" s="220">
        <f t="shared" si="17"/>
        <v>4</v>
      </c>
      <c r="BW9" s="220">
        <f t="shared" si="17"/>
        <v>4.25</v>
      </c>
      <c r="BX9" s="220">
        <f t="shared" si="17"/>
        <v>4.5</v>
      </c>
      <c r="BY9" s="220">
        <f t="shared" si="17"/>
        <v>4</v>
      </c>
      <c r="BZ9" s="220">
        <f t="shared" si="17"/>
        <v>4.25</v>
      </c>
      <c r="CA9" s="220">
        <f t="shared" si="17"/>
        <v>4.5</v>
      </c>
      <c r="CB9" s="220">
        <f t="shared" si="17"/>
        <v>4.5</v>
      </c>
      <c r="CC9" s="220">
        <f t="shared" si="17"/>
        <v>4.5</v>
      </c>
      <c r="CD9" s="229">
        <f t="shared" si="18"/>
        <v>4</v>
      </c>
      <c r="CE9" s="50"/>
      <c r="CF9" s="225">
        <f t="shared" si="44"/>
        <v>2.791666666666667</v>
      </c>
      <c r="CG9" s="226">
        <f t="shared" si="36"/>
        <v>4</v>
      </c>
      <c r="CH9" s="225">
        <f t="shared" si="45"/>
        <v>3.4444444444444446</v>
      </c>
      <c r="CI9" s="226">
        <f t="shared" si="37"/>
        <v>4.4444444444444438</v>
      </c>
      <c r="CJ9" s="225">
        <f t="shared" si="46"/>
        <v>4.0999999999999996</v>
      </c>
      <c r="CK9" s="226">
        <f t="shared" si="38"/>
        <v>4.1500000000000004</v>
      </c>
      <c r="CL9" s="225">
        <f t="shared" si="47"/>
        <v>2.5</v>
      </c>
      <c r="CM9" s="226">
        <f t="shared" si="39"/>
        <v>4.375</v>
      </c>
      <c r="CN9" s="225">
        <f t="shared" si="48"/>
        <v>4.25</v>
      </c>
      <c r="CO9" s="226">
        <f t="shared" si="40"/>
        <v>4.5</v>
      </c>
      <c r="CP9" s="225">
        <f t="shared" si="49"/>
        <v>3.25</v>
      </c>
      <c r="CQ9" s="226">
        <f t="shared" si="41"/>
        <v>4.5</v>
      </c>
      <c r="CR9" s="225">
        <f t="shared" si="50"/>
        <v>3.3893518518518522</v>
      </c>
      <c r="CS9" s="262">
        <f t="shared" si="42"/>
        <v>4.3282407407407399</v>
      </c>
    </row>
    <row r="10" spans="2:101" s="18" customFormat="1" ht="30" customHeight="1">
      <c r="B10" s="369">
        <v>6</v>
      </c>
      <c r="C10" s="233">
        <v>45621</v>
      </c>
      <c r="D10" s="50" t="s">
        <v>127</v>
      </c>
      <c r="E10" s="50" t="s">
        <v>137</v>
      </c>
      <c r="F10" s="50" t="s">
        <v>83</v>
      </c>
      <c r="G10" s="50" t="s">
        <v>16</v>
      </c>
      <c r="H10" s="50" t="s">
        <v>287</v>
      </c>
      <c r="I10" s="50" t="s">
        <v>89</v>
      </c>
      <c r="J10" s="50" t="s">
        <v>40</v>
      </c>
      <c r="K10" s="149" t="s">
        <v>183</v>
      </c>
      <c r="L10" s="360">
        <v>2</v>
      </c>
      <c r="M10" s="361">
        <v>2</v>
      </c>
      <c r="N10" s="362">
        <v>4</v>
      </c>
      <c r="O10" s="362">
        <v>2</v>
      </c>
      <c r="P10" s="362">
        <v>2</v>
      </c>
      <c r="Q10" s="360">
        <v>3</v>
      </c>
      <c r="R10" s="362">
        <v>5</v>
      </c>
      <c r="S10" s="362">
        <v>5</v>
      </c>
      <c r="T10" s="362">
        <v>5</v>
      </c>
      <c r="U10" s="361">
        <v>2</v>
      </c>
      <c r="V10" s="362">
        <v>4</v>
      </c>
      <c r="W10" s="362">
        <v>4</v>
      </c>
      <c r="X10" s="363">
        <v>4</v>
      </c>
      <c r="Y10" s="363">
        <v>3</v>
      </c>
      <c r="Z10" s="50"/>
      <c r="AA10" s="227" t="s">
        <v>26</v>
      </c>
      <c r="AB10" s="256">
        <f t="shared" si="0"/>
        <v>3.8888888888888888</v>
      </c>
      <c r="AC10" s="257">
        <f t="shared" si="1"/>
        <v>2.8888888888888888</v>
      </c>
      <c r="AD10" s="256">
        <f t="shared" si="2"/>
        <v>4</v>
      </c>
      <c r="AE10" s="258">
        <f t="shared" si="3"/>
        <v>3.8888888888888888</v>
      </c>
      <c r="AF10" s="257">
        <f t="shared" si="4"/>
        <v>4</v>
      </c>
      <c r="AG10" s="256">
        <f t="shared" si="5"/>
        <v>4.333333333333333</v>
      </c>
      <c r="AH10" s="258">
        <f t="shared" si="6"/>
        <v>4.7777777777777777</v>
      </c>
      <c r="AI10" s="258">
        <f t="shared" si="7"/>
        <v>4.8888888888888893</v>
      </c>
      <c r="AJ10" s="258">
        <f t="shared" si="8"/>
        <v>4.75</v>
      </c>
      <c r="AK10" s="258">
        <f t="shared" si="9"/>
        <v>4.4444444444444446</v>
      </c>
      <c r="AL10" s="256">
        <f t="shared" si="10"/>
        <v>4.4285714285714288</v>
      </c>
      <c r="AM10" s="257">
        <f t="shared" si="11"/>
        <v>4</v>
      </c>
      <c r="AN10" s="257">
        <f t="shared" si="12"/>
        <v>5</v>
      </c>
      <c r="AO10" s="259">
        <f t="shared" si="13"/>
        <v>4.5714285714285712</v>
      </c>
      <c r="AP10" s="259">
        <f t="shared" si="51"/>
        <v>3.3888888888888888</v>
      </c>
      <c r="AQ10" s="259">
        <f t="shared" si="52"/>
        <v>3.9629629629629632</v>
      </c>
      <c r="AR10" s="259">
        <f t="shared" si="53"/>
        <v>4.6388888888888884</v>
      </c>
      <c r="AS10" s="259">
        <f t="shared" si="54"/>
        <v>4.2142857142857144</v>
      </c>
      <c r="AT10" s="259">
        <f t="shared" si="55"/>
        <v>5</v>
      </c>
      <c r="AU10" s="259">
        <f t="shared" si="56"/>
        <v>4.5714285714285712</v>
      </c>
      <c r="AV10" s="259">
        <f t="shared" si="57"/>
        <v>4.2960758377425039</v>
      </c>
      <c r="AW10" s="228">
        <f t="shared" si="14"/>
        <v>9</v>
      </c>
      <c r="AX10" s="50"/>
      <c r="AY10" s="50"/>
      <c r="AZ10" s="256">
        <f t="shared" si="43"/>
        <v>3.8571428571428572</v>
      </c>
      <c r="BA10" s="258">
        <f t="shared" si="43"/>
        <v>2.7142857142857144</v>
      </c>
      <c r="BB10" s="258">
        <f t="shared" si="43"/>
        <v>4.1428571428571432</v>
      </c>
      <c r="BC10" s="258">
        <f t="shared" si="43"/>
        <v>3.8571428571428572</v>
      </c>
      <c r="BD10" s="258">
        <f t="shared" si="43"/>
        <v>4</v>
      </c>
      <c r="BE10" s="258">
        <f t="shared" si="43"/>
        <v>4.2857142857142856</v>
      </c>
      <c r="BF10" s="258">
        <f t="shared" si="43"/>
        <v>4.7142857142857144</v>
      </c>
      <c r="BG10" s="258">
        <f t="shared" si="43"/>
        <v>4.8571428571428568</v>
      </c>
      <c r="BH10" s="258">
        <f t="shared" si="43"/>
        <v>4.833333333333333</v>
      </c>
      <c r="BI10" s="258">
        <f t="shared" si="43"/>
        <v>4.5714285714285712</v>
      </c>
      <c r="BJ10" s="258">
        <f t="shared" si="43"/>
        <v>4.4000000000000004</v>
      </c>
      <c r="BK10" s="258">
        <f t="shared" si="43"/>
        <v>3.6666666666666665</v>
      </c>
      <c r="BL10" s="258">
        <f t="shared" si="43"/>
        <v>5</v>
      </c>
      <c r="BM10" s="258">
        <f t="shared" si="43"/>
        <v>4.5999999999999996</v>
      </c>
      <c r="BN10" s="228">
        <f t="shared" si="16"/>
        <v>7</v>
      </c>
      <c r="BO10" s="220"/>
      <c r="BP10" s="110">
        <f t="shared" si="17"/>
        <v>4</v>
      </c>
      <c r="BQ10" s="220">
        <f t="shared" si="17"/>
        <v>3.5</v>
      </c>
      <c r="BR10" s="220">
        <f t="shared" si="17"/>
        <v>3.5</v>
      </c>
      <c r="BS10" s="220">
        <f t="shared" si="17"/>
        <v>4</v>
      </c>
      <c r="BT10" s="220">
        <f t="shared" si="17"/>
        <v>4</v>
      </c>
      <c r="BU10" s="220">
        <f t="shared" si="17"/>
        <v>4.5</v>
      </c>
      <c r="BV10" s="220">
        <f t="shared" si="17"/>
        <v>5</v>
      </c>
      <c r="BW10" s="220">
        <f t="shared" si="17"/>
        <v>5</v>
      </c>
      <c r="BX10" s="220">
        <f t="shared" si="17"/>
        <v>4.5</v>
      </c>
      <c r="BY10" s="220">
        <f t="shared" si="17"/>
        <v>4</v>
      </c>
      <c r="BZ10" s="220">
        <f t="shared" si="17"/>
        <v>4.5</v>
      </c>
      <c r="CA10" s="220">
        <f t="shared" si="17"/>
        <v>4.5</v>
      </c>
      <c r="CB10" s="220">
        <f t="shared" si="17"/>
        <v>5</v>
      </c>
      <c r="CC10" s="220">
        <f t="shared" si="17"/>
        <v>4.5</v>
      </c>
      <c r="CD10" s="229">
        <f t="shared" si="18"/>
        <v>2</v>
      </c>
      <c r="CE10" s="50"/>
      <c r="CF10" s="225">
        <f t="shared" si="44"/>
        <v>3.2857142857142856</v>
      </c>
      <c r="CG10" s="226">
        <f t="shared" si="36"/>
        <v>3.75</v>
      </c>
      <c r="CH10" s="225">
        <f t="shared" si="45"/>
        <v>4</v>
      </c>
      <c r="CI10" s="226">
        <f t="shared" si="37"/>
        <v>3.8333333333333335</v>
      </c>
      <c r="CJ10" s="225">
        <f t="shared" si="46"/>
        <v>4.6523809523809518</v>
      </c>
      <c r="CK10" s="226">
        <f t="shared" si="38"/>
        <v>4.5999999999999996</v>
      </c>
      <c r="CL10" s="225">
        <f t="shared" si="47"/>
        <v>4.0333333333333332</v>
      </c>
      <c r="CM10" s="226">
        <f t="shared" si="39"/>
        <v>4.5</v>
      </c>
      <c r="CN10" s="225">
        <f t="shared" si="48"/>
        <v>5</v>
      </c>
      <c r="CO10" s="226">
        <f t="shared" si="40"/>
        <v>5</v>
      </c>
      <c r="CP10" s="225">
        <f t="shared" si="49"/>
        <v>4.5999999999999996</v>
      </c>
      <c r="CQ10" s="226">
        <f t="shared" si="41"/>
        <v>4.5</v>
      </c>
      <c r="CR10" s="225">
        <f t="shared" si="50"/>
        <v>4.2619047619047619</v>
      </c>
      <c r="CS10" s="262">
        <f t="shared" si="42"/>
        <v>4.3638888888888889</v>
      </c>
    </row>
    <row r="11" spans="2:101" s="18" customFormat="1" ht="30" customHeight="1">
      <c r="B11" s="369">
        <v>7</v>
      </c>
      <c r="C11" s="233">
        <v>45621</v>
      </c>
      <c r="D11" s="50" t="s">
        <v>127</v>
      </c>
      <c r="E11" s="50" t="s">
        <v>137</v>
      </c>
      <c r="F11" s="50" t="s">
        <v>83</v>
      </c>
      <c r="G11" s="50" t="s">
        <v>16</v>
      </c>
      <c r="H11" s="50" t="s">
        <v>287</v>
      </c>
      <c r="I11" s="50" t="s">
        <v>89</v>
      </c>
      <c r="J11" s="50" t="s">
        <v>33</v>
      </c>
      <c r="K11" s="149" t="s">
        <v>307</v>
      </c>
      <c r="L11" s="360">
        <v>4</v>
      </c>
      <c r="M11" s="361">
        <v>3</v>
      </c>
      <c r="N11" s="362">
        <v>4</v>
      </c>
      <c r="O11" s="362">
        <v>4</v>
      </c>
      <c r="P11" s="362">
        <v>4</v>
      </c>
      <c r="Q11" s="360">
        <v>4</v>
      </c>
      <c r="R11" s="362">
        <v>4</v>
      </c>
      <c r="S11" s="362">
        <v>4</v>
      </c>
      <c r="T11" s="362">
        <v>4</v>
      </c>
      <c r="U11" s="361">
        <v>3</v>
      </c>
      <c r="V11" s="362">
        <v>4</v>
      </c>
      <c r="W11" s="362">
        <v>4</v>
      </c>
      <c r="X11" s="363">
        <v>4</v>
      </c>
      <c r="Y11" s="363">
        <v>4</v>
      </c>
      <c r="Z11" s="50"/>
      <c r="AA11" s="227" t="s">
        <v>308</v>
      </c>
      <c r="AB11" s="256">
        <f t="shared" si="0"/>
        <v>3.5</v>
      </c>
      <c r="AC11" s="257">
        <f t="shared" si="1"/>
        <v>3</v>
      </c>
      <c r="AD11" s="256">
        <f t="shared" si="2"/>
        <v>3.5</v>
      </c>
      <c r="AE11" s="258">
        <f t="shared" si="3"/>
        <v>3.5</v>
      </c>
      <c r="AF11" s="257">
        <f t="shared" si="4"/>
        <v>5</v>
      </c>
      <c r="AG11" s="256">
        <f t="shared" si="5"/>
        <v>5</v>
      </c>
      <c r="AH11" s="258">
        <f t="shared" si="6"/>
        <v>4.5</v>
      </c>
      <c r="AI11" s="258">
        <f t="shared" si="7"/>
        <v>5</v>
      </c>
      <c r="AJ11" s="258">
        <f t="shared" si="8"/>
        <v>5</v>
      </c>
      <c r="AK11" s="258">
        <f t="shared" si="9"/>
        <v>3</v>
      </c>
      <c r="AL11" s="256">
        <f t="shared" si="10"/>
        <v>3.5</v>
      </c>
      <c r="AM11" s="257">
        <f t="shared" si="11"/>
        <v>5</v>
      </c>
      <c r="AN11" s="257">
        <f t="shared" si="12"/>
        <v>5</v>
      </c>
      <c r="AO11" s="259">
        <f t="shared" si="13"/>
        <v>3.5</v>
      </c>
      <c r="AP11" s="259">
        <f t="shared" si="51"/>
        <v>3.25</v>
      </c>
      <c r="AQ11" s="259">
        <f t="shared" si="52"/>
        <v>4</v>
      </c>
      <c r="AR11" s="259">
        <f t="shared" si="53"/>
        <v>4.5</v>
      </c>
      <c r="AS11" s="259">
        <f t="shared" si="54"/>
        <v>4.25</v>
      </c>
      <c r="AT11" s="259">
        <f t="shared" si="55"/>
        <v>5</v>
      </c>
      <c r="AU11" s="259">
        <f t="shared" si="56"/>
        <v>3.5</v>
      </c>
      <c r="AV11" s="259">
        <f t="shared" si="57"/>
        <v>4.083333333333333</v>
      </c>
      <c r="AW11" s="228">
        <f t="shared" si="14"/>
        <v>2</v>
      </c>
      <c r="AX11" s="50"/>
      <c r="AY11" s="50"/>
      <c r="AZ11" s="256">
        <f t="shared" si="43"/>
        <v>3.5</v>
      </c>
      <c r="BA11" s="258">
        <f t="shared" si="43"/>
        <v>3</v>
      </c>
      <c r="BB11" s="258">
        <f t="shared" si="43"/>
        <v>3.5</v>
      </c>
      <c r="BC11" s="258">
        <f t="shared" si="43"/>
        <v>3.5</v>
      </c>
      <c r="BD11" s="258">
        <f t="shared" si="43"/>
        <v>5</v>
      </c>
      <c r="BE11" s="258">
        <f t="shared" si="43"/>
        <v>5</v>
      </c>
      <c r="BF11" s="258">
        <f t="shared" si="43"/>
        <v>4.5</v>
      </c>
      <c r="BG11" s="258">
        <f t="shared" si="43"/>
        <v>5</v>
      </c>
      <c r="BH11" s="258">
        <f t="shared" si="43"/>
        <v>5</v>
      </c>
      <c r="BI11" s="258">
        <f t="shared" si="43"/>
        <v>3</v>
      </c>
      <c r="BJ11" s="258">
        <f t="shared" si="43"/>
        <v>3.5</v>
      </c>
      <c r="BK11" s="258">
        <f t="shared" si="43"/>
        <v>5</v>
      </c>
      <c r="BL11" s="258">
        <f t="shared" si="43"/>
        <v>5</v>
      </c>
      <c r="BM11" s="258">
        <f t="shared" si="43"/>
        <v>3.5</v>
      </c>
      <c r="BN11" s="228">
        <f t="shared" si="16"/>
        <v>2</v>
      </c>
      <c r="BO11" s="220"/>
      <c r="BP11" s="11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9">
        <f t="shared" si="18"/>
        <v>0</v>
      </c>
      <c r="CE11" s="50"/>
      <c r="CF11" s="225">
        <f t="shared" si="44"/>
        <v>3.25</v>
      </c>
      <c r="CG11" s="226"/>
      <c r="CH11" s="225">
        <f t="shared" si="45"/>
        <v>4</v>
      </c>
      <c r="CI11" s="226"/>
      <c r="CJ11" s="225">
        <f t="shared" si="46"/>
        <v>4.5</v>
      </c>
      <c r="CK11" s="226"/>
      <c r="CL11" s="225">
        <f t="shared" si="47"/>
        <v>4.25</v>
      </c>
      <c r="CM11" s="226"/>
      <c r="CN11" s="225">
        <f t="shared" si="48"/>
        <v>5</v>
      </c>
      <c r="CO11" s="226"/>
      <c r="CP11" s="225">
        <f t="shared" si="49"/>
        <v>3.5</v>
      </c>
      <c r="CQ11" s="226"/>
      <c r="CR11" s="225">
        <f t="shared" si="50"/>
        <v>4.083333333333333</v>
      </c>
      <c r="CS11" s="262"/>
    </row>
    <row r="12" spans="2:101" s="18" customFormat="1" ht="30" customHeight="1">
      <c r="B12" s="369">
        <v>8</v>
      </c>
      <c r="C12" s="233">
        <v>45621</v>
      </c>
      <c r="D12" s="50" t="s">
        <v>127</v>
      </c>
      <c r="E12" s="50" t="s">
        <v>137</v>
      </c>
      <c r="F12" s="50" t="s">
        <v>51</v>
      </c>
      <c r="G12" s="50" t="s">
        <v>15</v>
      </c>
      <c r="H12" s="50"/>
      <c r="I12" s="50" t="s">
        <v>90</v>
      </c>
      <c r="J12" s="50" t="s">
        <v>181</v>
      </c>
      <c r="K12" s="149" t="s">
        <v>182</v>
      </c>
      <c r="L12" s="360">
        <v>4</v>
      </c>
      <c r="M12" s="361">
        <v>4</v>
      </c>
      <c r="N12" s="362">
        <v>5</v>
      </c>
      <c r="O12" s="362">
        <v>5</v>
      </c>
      <c r="P12" s="362">
        <v>5</v>
      </c>
      <c r="Q12" s="360">
        <v>5</v>
      </c>
      <c r="R12" s="362">
        <v>5</v>
      </c>
      <c r="S12" s="362">
        <v>5</v>
      </c>
      <c r="T12" s="362">
        <v>5</v>
      </c>
      <c r="U12" s="361">
        <v>4</v>
      </c>
      <c r="V12" s="362">
        <v>4</v>
      </c>
      <c r="W12" s="362">
        <v>5</v>
      </c>
      <c r="X12" s="363">
        <v>5</v>
      </c>
      <c r="Y12" s="363">
        <v>5</v>
      </c>
      <c r="Z12" s="50"/>
      <c r="AA12" s="227" t="s">
        <v>36</v>
      </c>
      <c r="AB12" s="256">
        <f t="shared" si="0"/>
        <v>4.5</v>
      </c>
      <c r="AC12" s="257">
        <f t="shared" si="1"/>
        <v>4.5</v>
      </c>
      <c r="AD12" s="256">
        <f t="shared" si="2"/>
        <v>4.666666666666667</v>
      </c>
      <c r="AE12" s="258">
        <f t="shared" si="3"/>
        <v>5</v>
      </c>
      <c r="AF12" s="257">
        <f t="shared" si="4"/>
        <v>4.25</v>
      </c>
      <c r="AG12" s="256">
        <f t="shared" si="5"/>
        <v>5</v>
      </c>
      <c r="AH12" s="258">
        <f t="shared" si="6"/>
        <v>5</v>
      </c>
      <c r="AI12" s="258">
        <f t="shared" si="7"/>
        <v>5</v>
      </c>
      <c r="AJ12" s="258">
        <f t="shared" si="8"/>
        <v>5</v>
      </c>
      <c r="AK12" s="258">
        <f t="shared" si="9"/>
        <v>5</v>
      </c>
      <c r="AL12" s="256">
        <f t="shared" si="10"/>
        <v>3.5</v>
      </c>
      <c r="AM12" s="257">
        <f t="shared" si="11"/>
        <v>5</v>
      </c>
      <c r="AN12" s="257">
        <f t="shared" si="12"/>
        <v>5</v>
      </c>
      <c r="AO12" s="259">
        <f t="shared" si="13"/>
        <v>4.5</v>
      </c>
      <c r="AP12" s="259">
        <f t="shared" si="51"/>
        <v>4.5</v>
      </c>
      <c r="AQ12" s="259">
        <f t="shared" si="52"/>
        <v>4.6388888888888893</v>
      </c>
      <c r="AR12" s="259">
        <f t="shared" si="53"/>
        <v>5</v>
      </c>
      <c r="AS12" s="259">
        <f t="shared" si="54"/>
        <v>4.25</v>
      </c>
      <c r="AT12" s="259">
        <f t="shared" si="55"/>
        <v>5</v>
      </c>
      <c r="AU12" s="259">
        <f t="shared" si="56"/>
        <v>4.5</v>
      </c>
      <c r="AV12" s="259">
        <f t="shared" si="57"/>
        <v>4.6481481481481479</v>
      </c>
      <c r="AW12" s="228">
        <f t="shared" si="14"/>
        <v>4</v>
      </c>
      <c r="AX12" s="50"/>
      <c r="AY12" s="50"/>
      <c r="AZ12" s="256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28">
        <f t="shared" si="16"/>
        <v>0</v>
      </c>
      <c r="BO12" s="220"/>
      <c r="BP12" s="110">
        <f t="shared" ref="BP12:CC18" si="58">+AVERAGEIFS(L$5:L$234,$J$5:$J$234,$AA12,$E$5:$E$234,"Home")</f>
        <v>4.5</v>
      </c>
      <c r="BQ12" s="220">
        <f t="shared" si="58"/>
        <v>4.5</v>
      </c>
      <c r="BR12" s="220">
        <f t="shared" si="58"/>
        <v>4.666666666666667</v>
      </c>
      <c r="BS12" s="220">
        <f t="shared" si="58"/>
        <v>5</v>
      </c>
      <c r="BT12" s="220">
        <f t="shared" si="58"/>
        <v>4.25</v>
      </c>
      <c r="BU12" s="220">
        <f t="shared" si="58"/>
        <v>5</v>
      </c>
      <c r="BV12" s="220">
        <f t="shared" si="58"/>
        <v>5</v>
      </c>
      <c r="BW12" s="220">
        <f t="shared" si="58"/>
        <v>5</v>
      </c>
      <c r="BX12" s="220">
        <f t="shared" si="58"/>
        <v>5</v>
      </c>
      <c r="BY12" s="220">
        <f t="shared" si="58"/>
        <v>5</v>
      </c>
      <c r="BZ12" s="220">
        <f t="shared" si="58"/>
        <v>3.5</v>
      </c>
      <c r="CA12" s="220">
        <f t="shared" si="58"/>
        <v>5</v>
      </c>
      <c r="CB12" s="220">
        <f t="shared" si="58"/>
        <v>5</v>
      </c>
      <c r="CC12" s="220">
        <f t="shared" si="58"/>
        <v>4.5</v>
      </c>
      <c r="CD12" s="229">
        <f t="shared" si="18"/>
        <v>4</v>
      </c>
      <c r="CE12" s="50"/>
      <c r="CF12" s="225"/>
      <c r="CG12" s="226">
        <f t="shared" si="36"/>
        <v>4.5</v>
      </c>
      <c r="CH12" s="225"/>
      <c r="CI12" s="226">
        <f t="shared" si="37"/>
        <v>4.6388888888888893</v>
      </c>
      <c r="CJ12" s="225"/>
      <c r="CK12" s="226">
        <f t="shared" si="38"/>
        <v>5</v>
      </c>
      <c r="CL12" s="225"/>
      <c r="CM12" s="226">
        <f t="shared" si="39"/>
        <v>4.25</v>
      </c>
      <c r="CN12" s="225"/>
      <c r="CO12" s="226">
        <f t="shared" si="40"/>
        <v>5</v>
      </c>
      <c r="CP12" s="225"/>
      <c r="CQ12" s="226">
        <f t="shared" si="41"/>
        <v>4.5</v>
      </c>
      <c r="CR12" s="225"/>
      <c r="CS12" s="262">
        <f t="shared" si="42"/>
        <v>4.6481481481481479</v>
      </c>
    </row>
    <row r="13" spans="2:101" s="18" customFormat="1" ht="30" customHeight="1">
      <c r="B13" s="369">
        <v>9</v>
      </c>
      <c r="C13" s="233">
        <v>45621</v>
      </c>
      <c r="D13" s="50" t="s">
        <v>127</v>
      </c>
      <c r="E13" s="50" t="s">
        <v>138</v>
      </c>
      <c r="F13" s="50" t="s">
        <v>83</v>
      </c>
      <c r="G13" s="50" t="s">
        <v>15</v>
      </c>
      <c r="H13" s="50" t="s">
        <v>299</v>
      </c>
      <c r="I13" s="50" t="s">
        <v>90</v>
      </c>
      <c r="J13" s="50" t="s">
        <v>26</v>
      </c>
      <c r="K13" s="149" t="s">
        <v>167</v>
      </c>
      <c r="L13" s="360">
        <v>4</v>
      </c>
      <c r="M13" s="361">
        <v>2</v>
      </c>
      <c r="N13" s="362">
        <v>4</v>
      </c>
      <c r="O13" s="362">
        <v>2</v>
      </c>
      <c r="P13" s="362">
        <v>3</v>
      </c>
      <c r="Q13" s="360">
        <v>5</v>
      </c>
      <c r="R13" s="362">
        <v>5</v>
      </c>
      <c r="S13" s="362">
        <v>5</v>
      </c>
      <c r="T13" s="362">
        <v>5</v>
      </c>
      <c r="U13" s="361">
        <v>4</v>
      </c>
      <c r="V13" s="362">
        <v>4</v>
      </c>
      <c r="W13" s="362">
        <v>3</v>
      </c>
      <c r="X13" s="363">
        <v>5</v>
      </c>
      <c r="Y13" s="363"/>
      <c r="Z13" s="50"/>
      <c r="AA13" s="227" t="s">
        <v>39</v>
      </c>
      <c r="AB13" s="256">
        <f t="shared" si="0"/>
        <v>4</v>
      </c>
      <c r="AC13" s="257">
        <f t="shared" si="1"/>
        <v>3.6</v>
      </c>
      <c r="AD13" s="256">
        <f t="shared" si="2"/>
        <v>4.666666666666667</v>
      </c>
      <c r="AE13" s="258">
        <f t="shared" si="3"/>
        <v>3</v>
      </c>
      <c r="AF13" s="257">
        <f t="shared" si="4"/>
        <v>3</v>
      </c>
      <c r="AG13" s="256">
        <f t="shared" si="5"/>
        <v>4.5999999999999996</v>
      </c>
      <c r="AH13" s="258">
        <f t="shared" si="6"/>
        <v>4.4000000000000004</v>
      </c>
      <c r="AI13" s="258">
        <f t="shared" si="7"/>
        <v>4.25</v>
      </c>
      <c r="AJ13" s="258">
        <f t="shared" si="8"/>
        <v>4.4000000000000004</v>
      </c>
      <c r="AK13" s="258">
        <f t="shared" si="9"/>
        <v>4.4000000000000004</v>
      </c>
      <c r="AL13" s="256">
        <f t="shared" si="10"/>
        <v>3.75</v>
      </c>
      <c r="AM13" s="257">
        <f t="shared" si="11"/>
        <v>4</v>
      </c>
      <c r="AN13" s="257">
        <f t="shared" si="12"/>
        <v>4.4000000000000004</v>
      </c>
      <c r="AO13" s="259">
        <f t="shared" si="13"/>
        <v>4</v>
      </c>
      <c r="AP13" s="259">
        <f t="shared" si="51"/>
        <v>3.8</v>
      </c>
      <c r="AQ13" s="259">
        <f t="shared" si="52"/>
        <v>3.5555555555555558</v>
      </c>
      <c r="AR13" s="259">
        <f t="shared" si="53"/>
        <v>4.4099999999999993</v>
      </c>
      <c r="AS13" s="259">
        <f t="shared" si="54"/>
        <v>3.875</v>
      </c>
      <c r="AT13" s="259">
        <f t="shared" si="55"/>
        <v>4.4000000000000004</v>
      </c>
      <c r="AU13" s="259">
        <f t="shared" si="56"/>
        <v>4</v>
      </c>
      <c r="AV13" s="259">
        <f t="shared" si="57"/>
        <v>4.0067592592592591</v>
      </c>
      <c r="AW13" s="228">
        <f t="shared" si="14"/>
        <v>6</v>
      </c>
      <c r="AX13" s="50"/>
      <c r="AY13" s="50"/>
      <c r="AZ13" s="256">
        <f t="shared" ref="AZ13:AZ22" si="59">+AVERAGEIFS(L$5:L$234,$J$5:$J$234,$AA13,$E$5:$E$234,"Muller")</f>
        <v>3.5</v>
      </c>
      <c r="BA13" s="258">
        <f t="shared" ref="BA13:BA22" si="60">+AVERAGEIFS(M$5:M$234,$J$5:$J$234,$AA13,$E$5:$E$234,"Muller")</f>
        <v>3.3333333333333335</v>
      </c>
      <c r="BB13" s="258">
        <f t="shared" ref="BB13:BB22" si="61">+AVERAGEIFS(N$5:N$234,$J$5:$J$234,$AA13,$E$5:$E$234,"Muller")</f>
        <v>4.5</v>
      </c>
      <c r="BC13" s="258">
        <f t="shared" ref="BC13:BC22" si="62">+AVERAGEIFS(O$5:O$234,$J$5:$J$234,$AA13,$E$5:$E$234,"Muller")</f>
        <v>3</v>
      </c>
      <c r="BD13" s="258">
        <f t="shared" ref="BD13:BD22" si="63">+AVERAGEIFS(P$5:P$234,$J$5:$J$234,$AA13,$E$5:$E$234,"Muller")</f>
        <v>3</v>
      </c>
      <c r="BE13" s="258">
        <f t="shared" ref="BE13:BE22" si="64">+AVERAGEIFS(Q$5:Q$234,$J$5:$J$234,$AA13,$E$5:$E$234,"Muller")</f>
        <v>4.5</v>
      </c>
      <c r="BF13" s="258">
        <f t="shared" ref="BF13:BF22" si="65">+AVERAGEIFS(R$5:R$234,$J$5:$J$234,$AA13,$E$5:$E$234,"Muller")</f>
        <v>4.25</v>
      </c>
      <c r="BG13" s="258">
        <f t="shared" ref="BG13:BG22" si="66">+AVERAGEIFS(S$5:S$234,$J$5:$J$234,$AA13,$E$5:$E$234,"Muller")</f>
        <v>4</v>
      </c>
      <c r="BH13" s="258">
        <f t="shared" ref="BH13:BH22" si="67">+AVERAGEIFS(T$5:T$234,$J$5:$J$234,$AA13,$E$5:$E$234,"Muller")</f>
        <v>4.25</v>
      </c>
      <c r="BI13" s="258">
        <f t="shared" ref="BI13:BI22" si="68">+AVERAGEIFS(U$5:U$234,$J$5:$J$234,$AA13,$E$5:$E$234,"Muller")</f>
        <v>4.5</v>
      </c>
      <c r="BJ13" s="258">
        <f t="shared" ref="BJ13:BJ22" si="69">+AVERAGEIFS(V$5:V$234,$J$5:$J$234,$AA13,$E$5:$E$234,"Muller")</f>
        <v>3.6666666666666665</v>
      </c>
      <c r="BK13" s="258">
        <f t="shared" ref="BK13:BK22" si="70">+AVERAGEIFS(W$5:W$234,$J$5:$J$234,$AA13,$E$5:$E$234,"Muller")</f>
        <v>4</v>
      </c>
      <c r="BL13" s="258">
        <f t="shared" ref="BL13:BL22" si="71">+AVERAGEIFS(X$5:X$234,$J$5:$J$234,$AA13,$E$5:$E$234,"Muller")</f>
        <v>4.5</v>
      </c>
      <c r="BM13" s="258">
        <f t="shared" ref="BM13:BM22" si="72">+AVERAGEIFS(Y$5:Y$234,$J$5:$J$234,$AA13,$E$5:$E$234,"Muller")</f>
        <v>3.6666666666666665</v>
      </c>
      <c r="BN13" s="228">
        <f t="shared" si="16"/>
        <v>4</v>
      </c>
      <c r="BO13" s="220"/>
      <c r="BP13" s="110">
        <f t="shared" si="58"/>
        <v>5</v>
      </c>
      <c r="BQ13" s="220">
        <f t="shared" si="58"/>
        <v>4</v>
      </c>
      <c r="BR13" s="220">
        <f t="shared" si="58"/>
        <v>5</v>
      </c>
      <c r="BS13" s="220">
        <f t="shared" si="58"/>
        <v>3</v>
      </c>
      <c r="BT13" s="220">
        <f t="shared" si="58"/>
        <v>3</v>
      </c>
      <c r="BU13" s="220">
        <f t="shared" si="58"/>
        <v>5</v>
      </c>
      <c r="BV13" s="220">
        <f t="shared" si="58"/>
        <v>5</v>
      </c>
      <c r="BW13" s="220">
        <f t="shared" si="58"/>
        <v>5</v>
      </c>
      <c r="BX13" s="220">
        <f t="shared" si="58"/>
        <v>5</v>
      </c>
      <c r="BY13" s="220">
        <f t="shared" si="58"/>
        <v>4</v>
      </c>
      <c r="BZ13" s="220">
        <f t="shared" si="58"/>
        <v>4</v>
      </c>
      <c r="CA13" s="220">
        <f t="shared" si="58"/>
        <v>4</v>
      </c>
      <c r="CB13" s="220">
        <f t="shared" si="58"/>
        <v>4</v>
      </c>
      <c r="CC13" s="220">
        <f t="shared" si="58"/>
        <v>5</v>
      </c>
      <c r="CD13" s="229">
        <f t="shared" si="18"/>
        <v>2</v>
      </c>
      <c r="CE13" s="50"/>
      <c r="CF13" s="225">
        <f t="shared" si="44"/>
        <v>3.416666666666667</v>
      </c>
      <c r="CG13" s="226">
        <f t="shared" si="36"/>
        <v>4.5</v>
      </c>
      <c r="CH13" s="225">
        <f t="shared" si="45"/>
        <v>3.5</v>
      </c>
      <c r="CI13" s="226">
        <f t="shared" si="37"/>
        <v>3.6666666666666665</v>
      </c>
      <c r="CJ13" s="225">
        <f t="shared" si="46"/>
        <v>4.3</v>
      </c>
      <c r="CK13" s="226">
        <f t="shared" si="38"/>
        <v>4.8</v>
      </c>
      <c r="CL13" s="225">
        <f t="shared" si="47"/>
        <v>3.833333333333333</v>
      </c>
      <c r="CM13" s="226">
        <f t="shared" si="39"/>
        <v>4</v>
      </c>
      <c r="CN13" s="225">
        <f t="shared" si="48"/>
        <v>4.5</v>
      </c>
      <c r="CO13" s="226">
        <f t="shared" si="40"/>
        <v>4</v>
      </c>
      <c r="CP13" s="225">
        <f t="shared" si="49"/>
        <v>3.6666666666666665</v>
      </c>
      <c r="CQ13" s="226">
        <f t="shared" si="41"/>
        <v>5</v>
      </c>
      <c r="CR13" s="225">
        <f t="shared" si="50"/>
        <v>3.8694444444444449</v>
      </c>
      <c r="CS13" s="262">
        <f t="shared" si="42"/>
        <v>4.3277777777777775</v>
      </c>
    </row>
    <row r="14" spans="2:101" s="18" customFormat="1" ht="30" customHeight="1">
      <c r="B14" s="369">
        <v>10</v>
      </c>
      <c r="C14" s="233">
        <v>45621</v>
      </c>
      <c r="D14" s="50" t="s">
        <v>127</v>
      </c>
      <c r="E14" s="50" t="s">
        <v>137</v>
      </c>
      <c r="F14" s="50" t="s">
        <v>83</v>
      </c>
      <c r="G14" s="50" t="s">
        <v>16</v>
      </c>
      <c r="H14" s="50" t="s">
        <v>326</v>
      </c>
      <c r="I14" s="50" t="s">
        <v>89</v>
      </c>
      <c r="J14" s="50" t="s">
        <v>33</v>
      </c>
      <c r="K14" s="149" t="s">
        <v>307</v>
      </c>
      <c r="L14" s="360">
        <v>4</v>
      </c>
      <c r="M14" s="361">
        <v>5</v>
      </c>
      <c r="N14" s="362">
        <v>5</v>
      </c>
      <c r="O14" s="362">
        <v>4</v>
      </c>
      <c r="P14" s="362">
        <v>4</v>
      </c>
      <c r="Q14" s="360">
        <v>5</v>
      </c>
      <c r="R14" s="362">
        <v>5</v>
      </c>
      <c r="S14" s="362">
        <v>5</v>
      </c>
      <c r="T14" s="362">
        <v>5</v>
      </c>
      <c r="U14" s="361">
        <v>3</v>
      </c>
      <c r="V14" s="362">
        <v>4</v>
      </c>
      <c r="W14" s="362">
        <v>4</v>
      </c>
      <c r="X14" s="363">
        <v>5</v>
      </c>
      <c r="Y14" s="363">
        <v>4</v>
      </c>
      <c r="Z14" s="50"/>
      <c r="AA14" s="227" t="s">
        <v>28</v>
      </c>
      <c r="AB14" s="256">
        <f t="shared" si="0"/>
        <v>4</v>
      </c>
      <c r="AC14" s="257">
        <f t="shared" si="1"/>
        <v>3.5</v>
      </c>
      <c r="AD14" s="256">
        <f t="shared" si="2"/>
        <v>4.666666666666667</v>
      </c>
      <c r="AE14" s="258">
        <f t="shared" si="3"/>
        <v>4.666666666666667</v>
      </c>
      <c r="AF14" s="257">
        <f t="shared" si="4"/>
        <v>4.666666666666667</v>
      </c>
      <c r="AG14" s="256">
        <f t="shared" si="5"/>
        <v>5</v>
      </c>
      <c r="AH14" s="258">
        <f t="shared" si="6"/>
        <v>4</v>
      </c>
      <c r="AI14" s="258">
        <f t="shared" si="7"/>
        <v>4</v>
      </c>
      <c r="AJ14" s="258">
        <f t="shared" si="8"/>
        <v>4</v>
      </c>
      <c r="AK14" s="258">
        <f t="shared" si="9"/>
        <v>3.3333333333333335</v>
      </c>
      <c r="AL14" s="256">
        <f t="shared" si="10"/>
        <v>4</v>
      </c>
      <c r="AM14" s="257">
        <f t="shared" si="11"/>
        <v>5</v>
      </c>
      <c r="AN14" s="257">
        <f t="shared" si="12"/>
        <v>5</v>
      </c>
      <c r="AO14" s="259">
        <f t="shared" si="13"/>
        <v>3.6666666666666665</v>
      </c>
      <c r="AP14" s="259">
        <f t="shared" si="51"/>
        <v>3.75</v>
      </c>
      <c r="AQ14" s="259">
        <f t="shared" si="52"/>
        <v>4.666666666666667</v>
      </c>
      <c r="AR14" s="259">
        <f t="shared" si="53"/>
        <v>4.0666666666666664</v>
      </c>
      <c r="AS14" s="259">
        <f t="shared" si="54"/>
        <v>4.5</v>
      </c>
      <c r="AT14" s="259">
        <f t="shared" si="55"/>
        <v>5</v>
      </c>
      <c r="AU14" s="259">
        <f t="shared" si="56"/>
        <v>3.6666666666666665</v>
      </c>
      <c r="AV14" s="259">
        <f t="shared" si="57"/>
        <v>4.2750000000000004</v>
      </c>
      <c r="AW14" s="228">
        <f t="shared" si="14"/>
        <v>3</v>
      </c>
      <c r="AX14" s="50"/>
      <c r="AY14" s="50"/>
      <c r="AZ14" s="256">
        <f t="shared" si="59"/>
        <v>3.5</v>
      </c>
      <c r="BA14" s="258">
        <f t="shared" si="60"/>
        <v>2</v>
      </c>
      <c r="BB14" s="258">
        <f t="shared" si="61"/>
        <v>4.5</v>
      </c>
      <c r="BC14" s="258">
        <f t="shared" si="62"/>
        <v>4.5</v>
      </c>
      <c r="BD14" s="258">
        <f t="shared" si="63"/>
        <v>4.5</v>
      </c>
      <c r="BE14" s="258">
        <f t="shared" si="64"/>
        <v>5</v>
      </c>
      <c r="BF14" s="258">
        <f t="shared" si="65"/>
        <v>3.5</v>
      </c>
      <c r="BG14" s="258">
        <f t="shared" si="66"/>
        <v>3.5</v>
      </c>
      <c r="BH14" s="258">
        <f t="shared" si="67"/>
        <v>3.5</v>
      </c>
      <c r="BI14" s="258">
        <f t="shared" si="68"/>
        <v>2.5</v>
      </c>
      <c r="BJ14" s="258">
        <f t="shared" si="69"/>
        <v>3</v>
      </c>
      <c r="BK14" s="258">
        <f t="shared" si="70"/>
        <v>5</v>
      </c>
      <c r="BL14" s="258">
        <f t="shared" si="71"/>
        <v>5</v>
      </c>
      <c r="BM14" s="258">
        <f t="shared" si="72"/>
        <v>3</v>
      </c>
      <c r="BN14" s="228">
        <f t="shared" si="16"/>
        <v>2</v>
      </c>
      <c r="BO14" s="220"/>
      <c r="BP14" s="110">
        <f t="shared" si="58"/>
        <v>5</v>
      </c>
      <c r="BQ14" s="220">
        <f t="shared" si="58"/>
        <v>5</v>
      </c>
      <c r="BR14" s="220">
        <f t="shared" si="58"/>
        <v>5</v>
      </c>
      <c r="BS14" s="220">
        <f t="shared" si="58"/>
        <v>5</v>
      </c>
      <c r="BT14" s="220">
        <f t="shared" si="58"/>
        <v>5</v>
      </c>
      <c r="BU14" s="220">
        <f t="shared" si="58"/>
        <v>5</v>
      </c>
      <c r="BV14" s="220">
        <f t="shared" si="58"/>
        <v>5</v>
      </c>
      <c r="BW14" s="220">
        <f t="shared" si="58"/>
        <v>5</v>
      </c>
      <c r="BX14" s="220">
        <f t="shared" si="58"/>
        <v>5</v>
      </c>
      <c r="BY14" s="220">
        <f t="shared" si="58"/>
        <v>5</v>
      </c>
      <c r="BZ14" s="220">
        <f t="shared" si="58"/>
        <v>5</v>
      </c>
      <c r="CA14" s="220">
        <f t="shared" si="58"/>
        <v>5</v>
      </c>
      <c r="CB14" s="220">
        <f t="shared" si="58"/>
        <v>5</v>
      </c>
      <c r="CC14" s="220">
        <f t="shared" si="58"/>
        <v>5</v>
      </c>
      <c r="CD14" s="229">
        <f t="shared" si="18"/>
        <v>1</v>
      </c>
      <c r="CE14" s="50"/>
      <c r="CF14" s="225">
        <f t="shared" si="44"/>
        <v>2.75</v>
      </c>
      <c r="CG14" s="226">
        <f t="shared" si="36"/>
        <v>5</v>
      </c>
      <c r="CH14" s="225">
        <f t="shared" si="45"/>
        <v>4.5</v>
      </c>
      <c r="CI14" s="226">
        <f t="shared" si="37"/>
        <v>5</v>
      </c>
      <c r="CJ14" s="225">
        <f t="shared" si="46"/>
        <v>3.6</v>
      </c>
      <c r="CK14" s="226">
        <f t="shared" si="38"/>
        <v>5</v>
      </c>
      <c r="CL14" s="225">
        <f t="shared" si="47"/>
        <v>4</v>
      </c>
      <c r="CM14" s="226">
        <f t="shared" si="39"/>
        <v>5</v>
      </c>
      <c r="CN14" s="225">
        <f t="shared" si="48"/>
        <v>5</v>
      </c>
      <c r="CO14" s="226">
        <f t="shared" si="40"/>
        <v>5</v>
      </c>
      <c r="CP14" s="225">
        <f t="shared" si="49"/>
        <v>3</v>
      </c>
      <c r="CQ14" s="226">
        <f t="shared" si="41"/>
        <v>5</v>
      </c>
      <c r="CR14" s="225">
        <f t="shared" si="50"/>
        <v>3.8083333333333336</v>
      </c>
      <c r="CS14" s="262">
        <f t="shared" si="42"/>
        <v>5</v>
      </c>
    </row>
    <row r="15" spans="2:101" s="18" customFormat="1" ht="30" customHeight="1">
      <c r="B15" s="369"/>
      <c r="C15" s="233"/>
      <c r="D15" s="50"/>
      <c r="E15" s="50"/>
      <c r="F15" s="50"/>
      <c r="G15" s="50"/>
      <c r="H15" s="50"/>
      <c r="I15" s="50"/>
      <c r="J15" s="50"/>
      <c r="K15" s="149"/>
      <c r="L15" s="360"/>
      <c r="M15" s="361"/>
      <c r="N15" s="362"/>
      <c r="O15" s="362"/>
      <c r="P15" s="362"/>
      <c r="Q15" s="360"/>
      <c r="R15" s="362"/>
      <c r="S15" s="362"/>
      <c r="T15" s="362"/>
      <c r="U15" s="361"/>
      <c r="V15" s="362"/>
      <c r="W15" s="362"/>
      <c r="X15" s="363"/>
      <c r="Y15" s="363"/>
      <c r="Z15" s="50"/>
      <c r="AA15" s="227" t="s">
        <v>29</v>
      </c>
      <c r="AB15" s="256">
        <f t="shared" si="0"/>
        <v>4.2</v>
      </c>
      <c r="AC15" s="257">
        <f t="shared" si="1"/>
        <v>4</v>
      </c>
      <c r="AD15" s="256">
        <f t="shared" si="2"/>
        <v>3.8</v>
      </c>
      <c r="AE15" s="258">
        <f t="shared" si="3"/>
        <v>3.2</v>
      </c>
      <c r="AF15" s="257">
        <f t="shared" si="4"/>
        <v>3.6</v>
      </c>
      <c r="AG15" s="256">
        <f t="shared" si="5"/>
        <v>4.8</v>
      </c>
      <c r="AH15" s="258">
        <f t="shared" si="6"/>
        <v>4.8</v>
      </c>
      <c r="AI15" s="258">
        <f t="shared" si="7"/>
        <v>4.8</v>
      </c>
      <c r="AJ15" s="258">
        <f t="shared" si="8"/>
        <v>4.8</v>
      </c>
      <c r="AK15" s="258">
        <f t="shared" si="9"/>
        <v>4.8</v>
      </c>
      <c r="AL15" s="256">
        <f t="shared" si="10"/>
        <v>4</v>
      </c>
      <c r="AM15" s="257">
        <f t="shared" si="11"/>
        <v>4.666666666666667</v>
      </c>
      <c r="AN15" s="257">
        <f t="shared" si="12"/>
        <v>4.75</v>
      </c>
      <c r="AO15" s="259">
        <f t="shared" si="13"/>
        <v>4.5999999999999996</v>
      </c>
      <c r="AP15" s="259">
        <f t="shared" si="51"/>
        <v>4.0999999999999996</v>
      </c>
      <c r="AQ15" s="259">
        <f t="shared" si="52"/>
        <v>3.5333333333333332</v>
      </c>
      <c r="AR15" s="259">
        <f t="shared" si="53"/>
        <v>4.8</v>
      </c>
      <c r="AS15" s="259">
        <f t="shared" si="54"/>
        <v>4.3333333333333339</v>
      </c>
      <c r="AT15" s="259">
        <f t="shared" si="55"/>
        <v>4.75</v>
      </c>
      <c r="AU15" s="259">
        <f t="shared" si="56"/>
        <v>4.5999999999999996</v>
      </c>
      <c r="AV15" s="259">
        <f t="shared" si="57"/>
        <v>4.3527777777777779</v>
      </c>
      <c r="AW15" s="228">
        <f t="shared" si="14"/>
        <v>5</v>
      </c>
      <c r="AX15" s="50"/>
      <c r="AY15" s="50"/>
      <c r="AZ15" s="256">
        <f t="shared" si="59"/>
        <v>5</v>
      </c>
      <c r="BA15" s="258">
        <f t="shared" si="60"/>
        <v>5</v>
      </c>
      <c r="BB15" s="258">
        <f t="shared" si="61"/>
        <v>4</v>
      </c>
      <c r="BC15" s="258">
        <f t="shared" si="62"/>
        <v>4</v>
      </c>
      <c r="BD15" s="258">
        <f t="shared" si="63"/>
        <v>4</v>
      </c>
      <c r="BE15" s="258">
        <f t="shared" si="64"/>
        <v>5</v>
      </c>
      <c r="BF15" s="258">
        <f t="shared" si="65"/>
        <v>5</v>
      </c>
      <c r="BG15" s="258">
        <f t="shared" si="66"/>
        <v>5</v>
      </c>
      <c r="BH15" s="258">
        <f t="shared" si="67"/>
        <v>5</v>
      </c>
      <c r="BI15" s="258">
        <f t="shared" si="68"/>
        <v>5</v>
      </c>
      <c r="BJ15" s="258">
        <f t="shared" si="69"/>
        <v>4</v>
      </c>
      <c r="BK15" s="258">
        <f t="shared" si="70"/>
        <v>5</v>
      </c>
      <c r="BL15" s="258">
        <f t="shared" si="71"/>
        <v>5</v>
      </c>
      <c r="BM15" s="258">
        <f t="shared" si="72"/>
        <v>5</v>
      </c>
      <c r="BN15" s="228">
        <f t="shared" si="16"/>
        <v>1</v>
      </c>
      <c r="BO15" s="220"/>
      <c r="BP15" s="110">
        <f t="shared" si="58"/>
        <v>4</v>
      </c>
      <c r="BQ15" s="220">
        <f t="shared" si="58"/>
        <v>3.6666666666666665</v>
      </c>
      <c r="BR15" s="220">
        <f t="shared" si="58"/>
        <v>3.75</v>
      </c>
      <c r="BS15" s="220">
        <f t="shared" si="58"/>
        <v>3</v>
      </c>
      <c r="BT15" s="220">
        <f t="shared" si="58"/>
        <v>3.5</v>
      </c>
      <c r="BU15" s="220">
        <f t="shared" si="58"/>
        <v>4.75</v>
      </c>
      <c r="BV15" s="220">
        <f t="shared" si="58"/>
        <v>4.75</v>
      </c>
      <c r="BW15" s="220">
        <f t="shared" si="58"/>
        <v>4.75</v>
      </c>
      <c r="BX15" s="220">
        <f t="shared" si="58"/>
        <v>4.75</v>
      </c>
      <c r="BY15" s="220">
        <f t="shared" si="58"/>
        <v>4.75</v>
      </c>
      <c r="BZ15" s="220">
        <f t="shared" si="58"/>
        <v>4</v>
      </c>
      <c r="CA15" s="220">
        <f t="shared" si="58"/>
        <v>4.5</v>
      </c>
      <c r="CB15" s="220">
        <f t="shared" si="58"/>
        <v>4.666666666666667</v>
      </c>
      <c r="CC15" s="220">
        <f t="shared" si="58"/>
        <v>4.5</v>
      </c>
      <c r="CD15" s="229">
        <f t="shared" si="18"/>
        <v>4</v>
      </c>
      <c r="CE15" s="50"/>
      <c r="CF15" s="225">
        <f t="shared" si="44"/>
        <v>5</v>
      </c>
      <c r="CG15" s="226">
        <f t="shared" si="36"/>
        <v>3.833333333333333</v>
      </c>
      <c r="CH15" s="225">
        <f t="shared" si="45"/>
        <v>4</v>
      </c>
      <c r="CI15" s="226">
        <f t="shared" si="37"/>
        <v>3.4166666666666665</v>
      </c>
      <c r="CJ15" s="225">
        <f t="shared" si="46"/>
        <v>5</v>
      </c>
      <c r="CK15" s="226">
        <f t="shared" si="38"/>
        <v>4.75</v>
      </c>
      <c r="CL15" s="225">
        <f t="shared" si="47"/>
        <v>4.5</v>
      </c>
      <c r="CM15" s="226">
        <f t="shared" si="39"/>
        <v>4.25</v>
      </c>
      <c r="CN15" s="225">
        <f t="shared" si="48"/>
        <v>5</v>
      </c>
      <c r="CO15" s="226">
        <f t="shared" si="40"/>
        <v>4.666666666666667</v>
      </c>
      <c r="CP15" s="225">
        <f t="shared" si="49"/>
        <v>5</v>
      </c>
      <c r="CQ15" s="226">
        <f t="shared" si="41"/>
        <v>4.5</v>
      </c>
      <c r="CR15" s="225">
        <f t="shared" si="50"/>
        <v>4.75</v>
      </c>
      <c r="CS15" s="262">
        <f t="shared" si="42"/>
        <v>4.2361111111111116</v>
      </c>
    </row>
    <row r="16" spans="2:101" s="18" customFormat="1" ht="30" customHeight="1">
      <c r="B16" s="369">
        <v>12</v>
      </c>
      <c r="C16" s="233">
        <v>45621</v>
      </c>
      <c r="D16" s="50" t="s">
        <v>127</v>
      </c>
      <c r="E16" s="50" t="s">
        <v>137</v>
      </c>
      <c r="F16" s="50" t="s">
        <v>83</v>
      </c>
      <c r="G16" s="50" t="s">
        <v>16</v>
      </c>
      <c r="H16" s="50" t="s">
        <v>287</v>
      </c>
      <c r="I16" s="50" t="s">
        <v>89</v>
      </c>
      <c r="J16" s="50" t="s">
        <v>33</v>
      </c>
      <c r="K16" s="149" t="s">
        <v>307</v>
      </c>
      <c r="L16" s="360">
        <v>5</v>
      </c>
      <c r="M16" s="361">
        <v>3</v>
      </c>
      <c r="N16" s="362">
        <v>5</v>
      </c>
      <c r="O16" s="362">
        <v>5</v>
      </c>
      <c r="P16" s="362">
        <v>5</v>
      </c>
      <c r="Q16" s="360">
        <v>5</v>
      </c>
      <c r="R16" s="362">
        <v>5</v>
      </c>
      <c r="S16" s="362">
        <v>5</v>
      </c>
      <c r="T16" s="362">
        <v>5</v>
      </c>
      <c r="U16" s="361">
        <v>5</v>
      </c>
      <c r="V16" s="362">
        <v>5</v>
      </c>
      <c r="W16" s="362">
        <v>4</v>
      </c>
      <c r="X16" s="363">
        <v>3</v>
      </c>
      <c r="Y16" s="363">
        <v>5</v>
      </c>
      <c r="Z16" s="50"/>
      <c r="AA16" s="227" t="s">
        <v>38</v>
      </c>
      <c r="AB16" s="256">
        <f t="shared" si="0"/>
        <v>5</v>
      </c>
      <c r="AC16" s="257">
        <f t="shared" si="1"/>
        <v>4.5</v>
      </c>
      <c r="AD16" s="256">
        <f t="shared" si="2"/>
        <v>5</v>
      </c>
      <c r="AE16" s="258">
        <f t="shared" si="3"/>
        <v>5</v>
      </c>
      <c r="AF16" s="257">
        <f t="shared" si="4"/>
        <v>5</v>
      </c>
      <c r="AG16" s="256">
        <f t="shared" si="5"/>
        <v>5</v>
      </c>
      <c r="AH16" s="258">
        <f t="shared" si="6"/>
        <v>5</v>
      </c>
      <c r="AI16" s="258">
        <f t="shared" si="7"/>
        <v>5</v>
      </c>
      <c r="AJ16" s="258">
        <f t="shared" si="8"/>
        <v>5</v>
      </c>
      <c r="AK16" s="258">
        <f t="shared" si="9"/>
        <v>5</v>
      </c>
      <c r="AL16" s="256">
        <f t="shared" si="10"/>
        <v>5</v>
      </c>
      <c r="AM16" s="257">
        <f t="shared" si="11"/>
        <v>4.5</v>
      </c>
      <c r="AN16" s="257">
        <f t="shared" si="12"/>
        <v>5</v>
      </c>
      <c r="AO16" s="259">
        <f t="shared" si="13"/>
        <v>5</v>
      </c>
      <c r="AP16" s="259">
        <f t="shared" si="51"/>
        <v>4.75</v>
      </c>
      <c r="AQ16" s="259">
        <f t="shared" si="52"/>
        <v>5</v>
      </c>
      <c r="AR16" s="259">
        <f t="shared" si="53"/>
        <v>5</v>
      </c>
      <c r="AS16" s="259">
        <f t="shared" si="54"/>
        <v>4.75</v>
      </c>
      <c r="AT16" s="259">
        <f t="shared" si="55"/>
        <v>5</v>
      </c>
      <c r="AU16" s="259">
        <f t="shared" si="56"/>
        <v>5</v>
      </c>
      <c r="AV16" s="259">
        <f t="shared" si="57"/>
        <v>4.916666666666667</v>
      </c>
      <c r="AW16" s="228">
        <f t="shared" si="14"/>
        <v>2</v>
      </c>
      <c r="AX16" s="50"/>
      <c r="AY16" s="50"/>
      <c r="AZ16" s="256">
        <f t="shared" si="59"/>
        <v>5</v>
      </c>
      <c r="BA16" s="258">
        <f t="shared" si="60"/>
        <v>4</v>
      </c>
      <c r="BB16" s="258">
        <f t="shared" si="61"/>
        <v>5</v>
      </c>
      <c r="BC16" s="258">
        <f t="shared" si="62"/>
        <v>5</v>
      </c>
      <c r="BD16" s="258">
        <f t="shared" si="63"/>
        <v>5</v>
      </c>
      <c r="BE16" s="258">
        <f t="shared" si="64"/>
        <v>5</v>
      </c>
      <c r="BF16" s="258">
        <f t="shared" si="65"/>
        <v>5</v>
      </c>
      <c r="BG16" s="258">
        <f t="shared" si="66"/>
        <v>5</v>
      </c>
      <c r="BH16" s="258">
        <f t="shared" si="67"/>
        <v>5</v>
      </c>
      <c r="BI16" s="258">
        <f t="shared" si="68"/>
        <v>5</v>
      </c>
      <c r="BJ16" s="258">
        <f t="shared" si="69"/>
        <v>5</v>
      </c>
      <c r="BK16" s="258">
        <f t="shared" si="70"/>
        <v>4</v>
      </c>
      <c r="BL16" s="258">
        <f t="shared" si="71"/>
        <v>5</v>
      </c>
      <c r="BM16" s="258">
        <f t="shared" si="72"/>
        <v>5</v>
      </c>
      <c r="BN16" s="228">
        <f t="shared" si="16"/>
        <v>1</v>
      </c>
      <c r="BO16" s="220"/>
      <c r="BP16" s="110">
        <f t="shared" si="58"/>
        <v>5</v>
      </c>
      <c r="BQ16" s="220">
        <f t="shared" si="58"/>
        <v>5</v>
      </c>
      <c r="BR16" s="220">
        <f t="shared" si="58"/>
        <v>5</v>
      </c>
      <c r="BS16" s="220">
        <f t="shared" si="58"/>
        <v>5</v>
      </c>
      <c r="BT16" s="220">
        <f t="shared" si="58"/>
        <v>5</v>
      </c>
      <c r="BU16" s="220">
        <f t="shared" si="58"/>
        <v>5</v>
      </c>
      <c r="BV16" s="220">
        <f t="shared" si="58"/>
        <v>5</v>
      </c>
      <c r="BW16" s="220">
        <f t="shared" si="58"/>
        <v>5</v>
      </c>
      <c r="BX16" s="220">
        <f t="shared" si="58"/>
        <v>5</v>
      </c>
      <c r="BY16" s="220">
        <f t="shared" si="58"/>
        <v>5</v>
      </c>
      <c r="BZ16" s="220">
        <f t="shared" si="58"/>
        <v>5</v>
      </c>
      <c r="CA16" s="220">
        <f t="shared" si="58"/>
        <v>5</v>
      </c>
      <c r="CB16" s="220">
        <f t="shared" si="58"/>
        <v>5</v>
      </c>
      <c r="CC16" s="220">
        <f t="shared" si="58"/>
        <v>5</v>
      </c>
      <c r="CD16" s="229">
        <f t="shared" si="18"/>
        <v>1</v>
      </c>
      <c r="CE16" s="50"/>
      <c r="CF16" s="225">
        <f t="shared" si="44"/>
        <v>4.5</v>
      </c>
      <c r="CG16" s="226">
        <f t="shared" si="36"/>
        <v>5</v>
      </c>
      <c r="CH16" s="225">
        <f t="shared" si="45"/>
        <v>5</v>
      </c>
      <c r="CI16" s="226">
        <f t="shared" si="37"/>
        <v>5</v>
      </c>
      <c r="CJ16" s="225">
        <f t="shared" si="46"/>
        <v>5</v>
      </c>
      <c r="CK16" s="226">
        <f t="shared" si="38"/>
        <v>5</v>
      </c>
      <c r="CL16" s="225">
        <f t="shared" si="47"/>
        <v>4.5</v>
      </c>
      <c r="CM16" s="226">
        <f t="shared" si="39"/>
        <v>5</v>
      </c>
      <c r="CN16" s="225">
        <f t="shared" si="48"/>
        <v>5</v>
      </c>
      <c r="CO16" s="226">
        <f t="shared" si="40"/>
        <v>5</v>
      </c>
      <c r="CP16" s="225">
        <f t="shared" si="49"/>
        <v>5</v>
      </c>
      <c r="CQ16" s="226">
        <f t="shared" si="41"/>
        <v>5</v>
      </c>
      <c r="CR16" s="225">
        <f t="shared" si="50"/>
        <v>4.833333333333333</v>
      </c>
      <c r="CS16" s="262">
        <f t="shared" si="42"/>
        <v>5</v>
      </c>
    </row>
    <row r="17" spans="2:97" s="18" customFormat="1" ht="30" customHeight="1">
      <c r="B17" s="369">
        <v>13</v>
      </c>
      <c r="C17" s="233">
        <v>45621</v>
      </c>
      <c r="D17" s="50" t="s">
        <v>127</v>
      </c>
      <c r="E17" s="50" t="s">
        <v>137</v>
      </c>
      <c r="F17" s="50" t="s">
        <v>83</v>
      </c>
      <c r="G17" s="50" t="s">
        <v>16</v>
      </c>
      <c r="H17" s="50" t="s">
        <v>327</v>
      </c>
      <c r="I17" s="50" t="s">
        <v>89</v>
      </c>
      <c r="J17" s="50" t="s">
        <v>30</v>
      </c>
      <c r="K17" s="149" t="s">
        <v>435</v>
      </c>
      <c r="L17" s="360">
        <v>3</v>
      </c>
      <c r="M17" s="361">
        <v>3</v>
      </c>
      <c r="N17" s="362">
        <v>4</v>
      </c>
      <c r="O17" s="362">
        <v>4</v>
      </c>
      <c r="P17" s="362">
        <v>4</v>
      </c>
      <c r="Q17" s="360">
        <v>4</v>
      </c>
      <c r="R17" s="362">
        <v>5</v>
      </c>
      <c r="S17" s="362">
        <v>5</v>
      </c>
      <c r="T17" s="362">
        <v>5</v>
      </c>
      <c r="U17" s="361">
        <v>5</v>
      </c>
      <c r="V17" s="362">
        <v>5</v>
      </c>
      <c r="W17" s="362">
        <v>4</v>
      </c>
      <c r="X17" s="363">
        <v>4</v>
      </c>
      <c r="Y17" s="363">
        <v>4</v>
      </c>
      <c r="Z17" s="50"/>
      <c r="AA17" s="227" t="s">
        <v>105</v>
      </c>
      <c r="AB17" s="256">
        <f t="shared" si="0"/>
        <v>3.8333333333333335</v>
      </c>
      <c r="AC17" s="257">
        <f t="shared" si="1"/>
        <v>3.5</v>
      </c>
      <c r="AD17" s="256">
        <f t="shared" si="2"/>
        <v>4</v>
      </c>
      <c r="AE17" s="258">
        <f t="shared" si="3"/>
        <v>3.4166666666666665</v>
      </c>
      <c r="AF17" s="257">
        <f t="shared" si="4"/>
        <v>3.4166666666666665</v>
      </c>
      <c r="AG17" s="256">
        <f t="shared" si="5"/>
        <v>3.5833333333333335</v>
      </c>
      <c r="AH17" s="258">
        <f t="shared" si="6"/>
        <v>4.333333333333333</v>
      </c>
      <c r="AI17" s="258">
        <f t="shared" si="7"/>
        <v>4.333333333333333</v>
      </c>
      <c r="AJ17" s="258">
        <f t="shared" si="8"/>
        <v>4.5</v>
      </c>
      <c r="AK17" s="258">
        <f t="shared" si="9"/>
        <v>3.75</v>
      </c>
      <c r="AL17" s="256">
        <f t="shared" si="10"/>
        <v>4</v>
      </c>
      <c r="AM17" s="257">
        <f t="shared" si="11"/>
        <v>3.6666666666666665</v>
      </c>
      <c r="AN17" s="257">
        <f t="shared" si="12"/>
        <v>3.6666666666666665</v>
      </c>
      <c r="AO17" s="259">
        <f t="shared" si="13"/>
        <v>3.6363636363636362</v>
      </c>
      <c r="AP17" s="259">
        <f t="shared" si="51"/>
        <v>3.666666666666667</v>
      </c>
      <c r="AQ17" s="259">
        <f t="shared" si="52"/>
        <v>3.6111111111111107</v>
      </c>
      <c r="AR17" s="259">
        <f t="shared" si="53"/>
        <v>4.0999999999999996</v>
      </c>
      <c r="AS17" s="259">
        <f t="shared" si="54"/>
        <v>3.833333333333333</v>
      </c>
      <c r="AT17" s="259">
        <f t="shared" si="55"/>
        <v>3.6666666666666665</v>
      </c>
      <c r="AU17" s="259">
        <f t="shared" si="56"/>
        <v>3.6363636363636362</v>
      </c>
      <c r="AV17" s="259">
        <f t="shared" si="57"/>
        <v>3.7523569023569023</v>
      </c>
      <c r="AW17" s="228">
        <f t="shared" si="14"/>
        <v>12</v>
      </c>
      <c r="AX17" s="50"/>
      <c r="AY17" s="50"/>
      <c r="AZ17" s="256">
        <f t="shared" si="59"/>
        <v>3.7142857142857144</v>
      </c>
      <c r="BA17" s="258">
        <f t="shared" si="60"/>
        <v>3.2857142857142856</v>
      </c>
      <c r="BB17" s="258">
        <f t="shared" si="61"/>
        <v>3.8571428571428572</v>
      </c>
      <c r="BC17" s="258">
        <f t="shared" si="62"/>
        <v>3.2857142857142856</v>
      </c>
      <c r="BD17" s="258">
        <f t="shared" si="63"/>
        <v>3.1428571428571428</v>
      </c>
      <c r="BE17" s="258">
        <f t="shared" si="64"/>
        <v>3.5714285714285716</v>
      </c>
      <c r="BF17" s="258">
        <f t="shared" si="65"/>
        <v>4</v>
      </c>
      <c r="BG17" s="258">
        <f t="shared" si="66"/>
        <v>4</v>
      </c>
      <c r="BH17" s="258">
        <f t="shared" si="67"/>
        <v>4.2857142857142856</v>
      </c>
      <c r="BI17" s="258">
        <f t="shared" si="68"/>
        <v>3.8571428571428572</v>
      </c>
      <c r="BJ17" s="258">
        <f t="shared" si="69"/>
        <v>3.5714285714285716</v>
      </c>
      <c r="BK17" s="258">
        <f t="shared" si="70"/>
        <v>3.8</v>
      </c>
      <c r="BL17" s="258">
        <f t="shared" si="71"/>
        <v>3.5714285714285716</v>
      </c>
      <c r="BM17" s="258">
        <f t="shared" si="72"/>
        <v>3.6666666666666665</v>
      </c>
      <c r="BN17" s="228">
        <f t="shared" si="16"/>
        <v>7</v>
      </c>
      <c r="BO17" s="220"/>
      <c r="BP17" s="110">
        <f t="shared" si="58"/>
        <v>4</v>
      </c>
      <c r="BQ17" s="220">
        <f t="shared" si="58"/>
        <v>3.8</v>
      </c>
      <c r="BR17" s="220">
        <f t="shared" si="58"/>
        <v>4.2</v>
      </c>
      <c r="BS17" s="220">
        <f t="shared" si="58"/>
        <v>3.6</v>
      </c>
      <c r="BT17" s="220">
        <f t="shared" si="58"/>
        <v>3.8</v>
      </c>
      <c r="BU17" s="220">
        <f t="shared" si="58"/>
        <v>3.6</v>
      </c>
      <c r="BV17" s="220">
        <f t="shared" si="58"/>
        <v>4.8</v>
      </c>
      <c r="BW17" s="220">
        <f t="shared" si="58"/>
        <v>4.8</v>
      </c>
      <c r="BX17" s="220">
        <f t="shared" si="58"/>
        <v>4.8</v>
      </c>
      <c r="BY17" s="220">
        <f t="shared" si="58"/>
        <v>3.6</v>
      </c>
      <c r="BZ17" s="220">
        <f t="shared" si="58"/>
        <v>4.5999999999999996</v>
      </c>
      <c r="CA17" s="220">
        <f t="shared" si="58"/>
        <v>3.5</v>
      </c>
      <c r="CB17" s="220">
        <f t="shared" si="58"/>
        <v>3.8</v>
      </c>
      <c r="CC17" s="220">
        <f t="shared" si="58"/>
        <v>3.6</v>
      </c>
      <c r="CD17" s="229">
        <f t="shared" si="18"/>
        <v>5</v>
      </c>
      <c r="CE17" s="50"/>
      <c r="CF17" s="225">
        <f t="shared" si="44"/>
        <v>3.5</v>
      </c>
      <c r="CG17" s="226">
        <f t="shared" si="36"/>
        <v>3.9</v>
      </c>
      <c r="CH17" s="225">
        <f t="shared" si="45"/>
        <v>3.4285714285714284</v>
      </c>
      <c r="CI17" s="226">
        <f t="shared" si="37"/>
        <v>3.8666666666666671</v>
      </c>
      <c r="CJ17" s="225">
        <f t="shared" si="46"/>
        <v>3.9428571428571431</v>
      </c>
      <c r="CK17" s="226">
        <f t="shared" si="38"/>
        <v>4.32</v>
      </c>
      <c r="CL17" s="225">
        <f t="shared" si="47"/>
        <v>3.6857142857142859</v>
      </c>
      <c r="CM17" s="226">
        <f t="shared" si="39"/>
        <v>4.05</v>
      </c>
      <c r="CN17" s="225">
        <f t="shared" si="48"/>
        <v>3.5714285714285716</v>
      </c>
      <c r="CO17" s="226">
        <f t="shared" si="40"/>
        <v>3.8</v>
      </c>
      <c r="CP17" s="225">
        <f t="shared" si="49"/>
        <v>3.6666666666666665</v>
      </c>
      <c r="CQ17" s="226">
        <f t="shared" si="41"/>
        <v>3.6</v>
      </c>
      <c r="CR17" s="225">
        <f t="shared" si="50"/>
        <v>3.632539682539683</v>
      </c>
      <c r="CS17" s="262">
        <f t="shared" si="42"/>
        <v>3.9227777777777781</v>
      </c>
    </row>
    <row r="18" spans="2:97" s="18" customFormat="1" ht="30" customHeight="1">
      <c r="B18" s="369">
        <v>15</v>
      </c>
      <c r="C18" s="233">
        <v>45621</v>
      </c>
      <c r="D18" s="50" t="s">
        <v>127</v>
      </c>
      <c r="E18" s="50" t="s">
        <v>137</v>
      </c>
      <c r="F18" s="50" t="s">
        <v>210</v>
      </c>
      <c r="G18" s="50" t="s">
        <v>16</v>
      </c>
      <c r="H18" s="50" t="s">
        <v>328</v>
      </c>
      <c r="I18" s="50" t="s">
        <v>89</v>
      </c>
      <c r="J18" s="50" t="s">
        <v>20</v>
      </c>
      <c r="K18" s="149" t="s">
        <v>168</v>
      </c>
      <c r="L18" s="360">
        <v>1</v>
      </c>
      <c r="M18" s="361">
        <v>1</v>
      </c>
      <c r="N18" s="362">
        <v>1</v>
      </c>
      <c r="O18" s="362">
        <v>1</v>
      </c>
      <c r="P18" s="362">
        <v>1</v>
      </c>
      <c r="Q18" s="360">
        <v>1</v>
      </c>
      <c r="R18" s="362">
        <v>4</v>
      </c>
      <c r="S18" s="362">
        <v>4</v>
      </c>
      <c r="T18" s="362">
        <v>4</v>
      </c>
      <c r="U18" s="361">
        <v>1</v>
      </c>
      <c r="V18" s="362">
        <v>1</v>
      </c>
      <c r="W18" s="362">
        <v>1</v>
      </c>
      <c r="X18" s="363">
        <v>4</v>
      </c>
      <c r="Y18" s="363">
        <v>1</v>
      </c>
      <c r="Z18" s="50"/>
      <c r="AA18" s="227" t="s">
        <v>18</v>
      </c>
      <c r="AB18" s="256">
        <f t="shared" si="0"/>
        <v>5</v>
      </c>
      <c r="AC18" s="257">
        <f t="shared" si="1"/>
        <v>4.666666666666667</v>
      </c>
      <c r="AD18" s="256">
        <f t="shared" si="2"/>
        <v>4.666666666666667</v>
      </c>
      <c r="AE18" s="258">
        <f t="shared" si="3"/>
        <v>4.666666666666667</v>
      </c>
      <c r="AF18" s="257">
        <f t="shared" si="4"/>
        <v>4.666666666666667</v>
      </c>
      <c r="AG18" s="256">
        <f t="shared" si="5"/>
        <v>5</v>
      </c>
      <c r="AH18" s="258">
        <f t="shared" si="6"/>
        <v>5</v>
      </c>
      <c r="AI18" s="258">
        <f t="shared" si="7"/>
        <v>5</v>
      </c>
      <c r="AJ18" s="258">
        <f t="shared" si="8"/>
        <v>5</v>
      </c>
      <c r="AK18" s="258">
        <f t="shared" si="9"/>
        <v>5</v>
      </c>
      <c r="AL18" s="256">
        <f t="shared" si="10"/>
        <v>5</v>
      </c>
      <c r="AM18" s="257">
        <f t="shared" si="11"/>
        <v>5</v>
      </c>
      <c r="AN18" s="257">
        <f t="shared" si="12"/>
        <v>5</v>
      </c>
      <c r="AO18" s="259">
        <f t="shared" si="13"/>
        <v>4.666666666666667</v>
      </c>
      <c r="AP18" s="259">
        <f t="shared" si="51"/>
        <v>4.8333333333333339</v>
      </c>
      <c r="AQ18" s="259">
        <f t="shared" si="52"/>
        <v>4.666666666666667</v>
      </c>
      <c r="AR18" s="259">
        <f t="shared" si="53"/>
        <v>5</v>
      </c>
      <c r="AS18" s="259">
        <f t="shared" si="54"/>
        <v>5</v>
      </c>
      <c r="AT18" s="259">
        <f t="shared" si="55"/>
        <v>5</v>
      </c>
      <c r="AU18" s="259">
        <f t="shared" si="56"/>
        <v>4.666666666666667</v>
      </c>
      <c r="AV18" s="259">
        <f t="shared" si="57"/>
        <v>4.8611111111111116</v>
      </c>
      <c r="AW18" s="228">
        <f t="shared" si="14"/>
        <v>3</v>
      </c>
      <c r="AX18" s="50"/>
      <c r="AY18" s="50"/>
      <c r="AZ18" s="256">
        <f t="shared" si="59"/>
        <v>5</v>
      </c>
      <c r="BA18" s="258">
        <f t="shared" si="60"/>
        <v>5</v>
      </c>
      <c r="BB18" s="258">
        <f t="shared" si="61"/>
        <v>5</v>
      </c>
      <c r="BC18" s="258">
        <f t="shared" si="62"/>
        <v>5</v>
      </c>
      <c r="BD18" s="258">
        <f t="shared" si="63"/>
        <v>5</v>
      </c>
      <c r="BE18" s="258">
        <f t="shared" si="64"/>
        <v>5</v>
      </c>
      <c r="BF18" s="258">
        <f t="shared" si="65"/>
        <v>5</v>
      </c>
      <c r="BG18" s="258">
        <f t="shared" si="66"/>
        <v>5</v>
      </c>
      <c r="BH18" s="258">
        <f t="shared" si="67"/>
        <v>5</v>
      </c>
      <c r="BI18" s="258">
        <f t="shared" si="68"/>
        <v>5</v>
      </c>
      <c r="BJ18" s="258">
        <f t="shared" si="69"/>
        <v>5</v>
      </c>
      <c r="BK18" s="258">
        <f t="shared" si="70"/>
        <v>5</v>
      </c>
      <c r="BL18" s="258">
        <f t="shared" si="71"/>
        <v>5</v>
      </c>
      <c r="BM18" s="258">
        <f t="shared" si="72"/>
        <v>5</v>
      </c>
      <c r="BN18" s="228">
        <f t="shared" si="16"/>
        <v>2</v>
      </c>
      <c r="BO18" s="220"/>
      <c r="BP18" s="110">
        <f t="shared" si="58"/>
        <v>5</v>
      </c>
      <c r="BQ18" s="220">
        <f t="shared" si="58"/>
        <v>4</v>
      </c>
      <c r="BR18" s="220">
        <f t="shared" si="58"/>
        <v>4</v>
      </c>
      <c r="BS18" s="220">
        <f t="shared" si="58"/>
        <v>4</v>
      </c>
      <c r="BT18" s="220">
        <f t="shared" si="58"/>
        <v>4</v>
      </c>
      <c r="BU18" s="220">
        <f t="shared" si="58"/>
        <v>5</v>
      </c>
      <c r="BV18" s="220">
        <f t="shared" si="58"/>
        <v>5</v>
      </c>
      <c r="BW18" s="220">
        <f t="shared" si="58"/>
        <v>5</v>
      </c>
      <c r="BX18" s="220">
        <f t="shared" si="58"/>
        <v>5</v>
      </c>
      <c r="BY18" s="220">
        <f t="shared" si="58"/>
        <v>5</v>
      </c>
      <c r="BZ18" s="220">
        <f t="shared" si="58"/>
        <v>5</v>
      </c>
      <c r="CA18" s="220">
        <f t="shared" si="58"/>
        <v>5</v>
      </c>
      <c r="CB18" s="220">
        <f t="shared" si="58"/>
        <v>5</v>
      </c>
      <c r="CC18" s="220">
        <f t="shared" si="58"/>
        <v>4</v>
      </c>
      <c r="CD18" s="229">
        <f t="shared" si="18"/>
        <v>1</v>
      </c>
      <c r="CE18" s="50"/>
      <c r="CF18" s="225">
        <f t="shared" si="44"/>
        <v>5</v>
      </c>
      <c r="CG18" s="226">
        <f t="shared" si="36"/>
        <v>4.5</v>
      </c>
      <c r="CH18" s="225">
        <f t="shared" si="45"/>
        <v>5</v>
      </c>
      <c r="CI18" s="226">
        <f t="shared" si="37"/>
        <v>4</v>
      </c>
      <c r="CJ18" s="225">
        <f t="shared" si="46"/>
        <v>5</v>
      </c>
      <c r="CK18" s="226">
        <f t="shared" si="38"/>
        <v>5</v>
      </c>
      <c r="CL18" s="225">
        <f t="shared" si="47"/>
        <v>5</v>
      </c>
      <c r="CM18" s="226">
        <f t="shared" si="39"/>
        <v>5</v>
      </c>
      <c r="CN18" s="225">
        <f t="shared" si="48"/>
        <v>5</v>
      </c>
      <c r="CO18" s="226">
        <f t="shared" si="40"/>
        <v>5</v>
      </c>
      <c r="CP18" s="225">
        <f t="shared" si="49"/>
        <v>5</v>
      </c>
      <c r="CQ18" s="226">
        <f t="shared" si="41"/>
        <v>4</v>
      </c>
      <c r="CR18" s="225">
        <f t="shared" si="50"/>
        <v>5</v>
      </c>
      <c r="CS18" s="262">
        <f t="shared" si="42"/>
        <v>4.583333333333333</v>
      </c>
    </row>
    <row r="19" spans="2:97" s="18" customFormat="1" ht="30" customHeight="1">
      <c r="B19" s="369"/>
      <c r="C19" s="233"/>
      <c r="D19" s="50"/>
      <c r="E19" s="50"/>
      <c r="F19" s="50"/>
      <c r="G19" s="50"/>
      <c r="H19" s="50"/>
      <c r="I19" s="50"/>
      <c r="J19" s="50"/>
      <c r="K19" s="149"/>
      <c r="L19" s="360"/>
      <c r="M19" s="361"/>
      <c r="N19" s="362"/>
      <c r="O19" s="362"/>
      <c r="P19" s="362"/>
      <c r="Q19" s="360"/>
      <c r="R19" s="362"/>
      <c r="S19" s="362"/>
      <c r="T19" s="362"/>
      <c r="U19" s="361"/>
      <c r="V19" s="362"/>
      <c r="W19" s="362"/>
      <c r="X19" s="363"/>
      <c r="Y19" s="363"/>
      <c r="Z19" s="50"/>
      <c r="AA19" s="227" t="s">
        <v>32</v>
      </c>
      <c r="AB19" s="256">
        <f t="shared" si="0"/>
        <v>4.7142857142857144</v>
      </c>
      <c r="AC19" s="257">
        <f t="shared" si="1"/>
        <v>4.2857142857142856</v>
      </c>
      <c r="AD19" s="256">
        <f t="shared" si="2"/>
        <v>4.4285714285714288</v>
      </c>
      <c r="AE19" s="258">
        <f t="shared" si="3"/>
        <v>4.4285714285714288</v>
      </c>
      <c r="AF19" s="257">
        <f t="shared" si="4"/>
        <v>4.5714285714285712</v>
      </c>
      <c r="AG19" s="256">
        <f t="shared" si="5"/>
        <v>4.5</v>
      </c>
      <c r="AH19" s="258">
        <f t="shared" si="6"/>
        <v>5</v>
      </c>
      <c r="AI19" s="258">
        <f t="shared" si="7"/>
        <v>5</v>
      </c>
      <c r="AJ19" s="258">
        <f t="shared" si="8"/>
        <v>5</v>
      </c>
      <c r="AK19" s="258">
        <f t="shared" si="9"/>
        <v>4.4285714285714288</v>
      </c>
      <c r="AL19" s="256">
        <f t="shared" si="10"/>
        <v>3.6666666666666665</v>
      </c>
      <c r="AM19" s="257">
        <f t="shared" si="11"/>
        <v>4</v>
      </c>
      <c r="AN19" s="257">
        <f t="shared" si="12"/>
        <v>5</v>
      </c>
      <c r="AO19" s="259">
        <f t="shared" si="13"/>
        <v>4.833333333333333</v>
      </c>
      <c r="AP19" s="259">
        <f t="shared" si="51"/>
        <v>4.5</v>
      </c>
      <c r="AQ19" s="259">
        <f t="shared" si="52"/>
        <v>4.4761904761904763</v>
      </c>
      <c r="AR19" s="259">
        <f t="shared" si="53"/>
        <v>4.7857142857142865</v>
      </c>
      <c r="AS19" s="259">
        <f t="shared" si="54"/>
        <v>3.833333333333333</v>
      </c>
      <c r="AT19" s="259">
        <f t="shared" si="55"/>
        <v>5</v>
      </c>
      <c r="AU19" s="259">
        <f t="shared" si="56"/>
        <v>4.833333333333333</v>
      </c>
      <c r="AV19" s="259">
        <f t="shared" si="57"/>
        <v>4.5714285714285712</v>
      </c>
      <c r="AW19" s="228">
        <f t="shared" si="14"/>
        <v>7</v>
      </c>
      <c r="AX19" s="50"/>
      <c r="AY19" s="50"/>
      <c r="AZ19" s="256">
        <f t="shared" si="59"/>
        <v>4.666666666666667</v>
      </c>
      <c r="BA19" s="258">
        <f t="shared" si="60"/>
        <v>4.166666666666667</v>
      </c>
      <c r="BB19" s="258">
        <f t="shared" si="61"/>
        <v>4.333333333333333</v>
      </c>
      <c r="BC19" s="258">
        <f t="shared" si="62"/>
        <v>4.333333333333333</v>
      </c>
      <c r="BD19" s="258">
        <f t="shared" si="63"/>
        <v>4.5</v>
      </c>
      <c r="BE19" s="258">
        <f t="shared" si="64"/>
        <v>4.4000000000000004</v>
      </c>
      <c r="BF19" s="258">
        <f t="shared" si="65"/>
        <v>5</v>
      </c>
      <c r="BG19" s="258">
        <f t="shared" si="66"/>
        <v>5</v>
      </c>
      <c r="BH19" s="258">
        <f t="shared" si="67"/>
        <v>5</v>
      </c>
      <c r="BI19" s="258">
        <f t="shared" si="68"/>
        <v>4.333333333333333</v>
      </c>
      <c r="BJ19" s="258">
        <f t="shared" si="69"/>
        <v>3.4</v>
      </c>
      <c r="BK19" s="258">
        <f t="shared" si="70"/>
        <v>4</v>
      </c>
      <c r="BL19" s="258">
        <f t="shared" si="71"/>
        <v>5</v>
      </c>
      <c r="BM19" s="258">
        <f t="shared" si="72"/>
        <v>4.8</v>
      </c>
      <c r="BN19" s="228">
        <f t="shared" si="16"/>
        <v>6</v>
      </c>
      <c r="BO19" s="220"/>
      <c r="BP19" s="110">
        <f t="shared" ref="BP19:BZ20" si="73">+AVERAGEIFS(L$5:L$234,$J$5:$J$234,$AA19,$E$5:$E$234,"Home")</f>
        <v>5</v>
      </c>
      <c r="BQ19" s="220">
        <f t="shared" si="73"/>
        <v>5</v>
      </c>
      <c r="BR19" s="220">
        <f t="shared" si="73"/>
        <v>5</v>
      </c>
      <c r="BS19" s="220">
        <f t="shared" si="73"/>
        <v>5</v>
      </c>
      <c r="BT19" s="220">
        <f t="shared" si="73"/>
        <v>5</v>
      </c>
      <c r="BU19" s="220">
        <f t="shared" si="73"/>
        <v>5</v>
      </c>
      <c r="BV19" s="220">
        <f t="shared" si="73"/>
        <v>5</v>
      </c>
      <c r="BW19" s="220">
        <f t="shared" si="73"/>
        <v>5</v>
      </c>
      <c r="BX19" s="220">
        <f t="shared" si="73"/>
        <v>5</v>
      </c>
      <c r="BY19" s="220">
        <f t="shared" si="73"/>
        <v>5</v>
      </c>
      <c r="BZ19" s="220">
        <f t="shared" si="73"/>
        <v>5</v>
      </c>
      <c r="CA19" s="220"/>
      <c r="CB19" s="220">
        <f>+AVERAGEIFS(X$5:X$234,$J$5:$J$234,$AA19,$E$5:$E$234,"Home")</f>
        <v>5</v>
      </c>
      <c r="CC19" s="220">
        <f>+AVERAGEIFS(Y$5:Y$234,$J$5:$J$234,$AA19,$E$5:$E$234,"Home")</f>
        <v>5</v>
      </c>
      <c r="CD19" s="229">
        <f t="shared" si="18"/>
        <v>1</v>
      </c>
      <c r="CE19" s="50"/>
      <c r="CF19" s="225">
        <f t="shared" si="44"/>
        <v>4.416666666666667</v>
      </c>
      <c r="CG19" s="226">
        <f t="shared" si="36"/>
        <v>5</v>
      </c>
      <c r="CH19" s="225">
        <f t="shared" si="45"/>
        <v>4.3888888888888884</v>
      </c>
      <c r="CI19" s="226">
        <f t="shared" si="37"/>
        <v>5</v>
      </c>
      <c r="CJ19" s="225">
        <f t="shared" si="46"/>
        <v>4.7466666666666661</v>
      </c>
      <c r="CK19" s="226">
        <f t="shared" si="38"/>
        <v>5</v>
      </c>
      <c r="CL19" s="225">
        <f t="shared" si="47"/>
        <v>3.7</v>
      </c>
      <c r="CM19" s="226">
        <f t="shared" si="39"/>
        <v>5</v>
      </c>
      <c r="CN19" s="225">
        <f t="shared" si="48"/>
        <v>5</v>
      </c>
      <c r="CO19" s="226">
        <f t="shared" si="40"/>
        <v>5</v>
      </c>
      <c r="CP19" s="225">
        <f t="shared" si="49"/>
        <v>4.8</v>
      </c>
      <c r="CQ19" s="226">
        <f t="shared" si="41"/>
        <v>5</v>
      </c>
      <c r="CR19" s="225">
        <f t="shared" si="50"/>
        <v>4.5087037037037039</v>
      </c>
      <c r="CS19" s="262">
        <f t="shared" si="42"/>
        <v>5</v>
      </c>
    </row>
    <row r="20" spans="2:97" s="18" customFormat="1" ht="30" customHeight="1">
      <c r="B20" s="369"/>
      <c r="C20" s="233"/>
      <c r="D20" s="50"/>
      <c r="E20" s="50"/>
      <c r="F20" s="50"/>
      <c r="G20" s="50"/>
      <c r="H20" s="50"/>
      <c r="I20" s="50"/>
      <c r="J20" s="50"/>
      <c r="K20" s="149"/>
      <c r="L20" s="360"/>
      <c r="M20" s="361"/>
      <c r="N20" s="362"/>
      <c r="O20" s="362"/>
      <c r="P20" s="362"/>
      <c r="Q20" s="360"/>
      <c r="R20" s="362"/>
      <c r="S20" s="362"/>
      <c r="T20" s="362"/>
      <c r="U20" s="361"/>
      <c r="V20" s="362"/>
      <c r="W20" s="362"/>
      <c r="X20" s="363"/>
      <c r="Y20" s="363"/>
      <c r="Z20" s="50"/>
      <c r="AA20" s="227" t="s">
        <v>27</v>
      </c>
      <c r="AB20" s="256">
        <f t="shared" si="0"/>
        <v>3.8571428571428572</v>
      </c>
      <c r="AC20" s="257">
        <f t="shared" si="1"/>
        <v>3</v>
      </c>
      <c r="AD20" s="256">
        <f t="shared" si="2"/>
        <v>4.5714285714285712</v>
      </c>
      <c r="AE20" s="258">
        <f t="shared" si="3"/>
        <v>4.333333333333333</v>
      </c>
      <c r="AF20" s="257">
        <f t="shared" si="4"/>
        <v>4.4285714285714288</v>
      </c>
      <c r="AG20" s="256">
        <f t="shared" si="5"/>
        <v>4.5</v>
      </c>
      <c r="AH20" s="258">
        <f t="shared" si="6"/>
        <v>4.7142857142857144</v>
      </c>
      <c r="AI20" s="258">
        <f t="shared" si="7"/>
        <v>4.4285714285714288</v>
      </c>
      <c r="AJ20" s="258">
        <f t="shared" si="8"/>
        <v>4.833333333333333</v>
      </c>
      <c r="AK20" s="258">
        <f t="shared" si="9"/>
        <v>4.5</v>
      </c>
      <c r="AL20" s="256">
        <f t="shared" si="10"/>
        <v>3.6666666666666665</v>
      </c>
      <c r="AM20" s="257">
        <f t="shared" si="11"/>
        <v>3.8</v>
      </c>
      <c r="AN20" s="257">
        <f t="shared" si="12"/>
        <v>4.2857142857142856</v>
      </c>
      <c r="AO20" s="259">
        <f t="shared" si="13"/>
        <v>4</v>
      </c>
      <c r="AP20" s="259">
        <f t="shared" si="51"/>
        <v>3.4285714285714288</v>
      </c>
      <c r="AQ20" s="259">
        <f t="shared" si="52"/>
        <v>4.4444444444444446</v>
      </c>
      <c r="AR20" s="259">
        <f t="shared" si="53"/>
        <v>4.5952380952380958</v>
      </c>
      <c r="AS20" s="259">
        <f t="shared" si="54"/>
        <v>3.7333333333333334</v>
      </c>
      <c r="AT20" s="259">
        <f t="shared" si="55"/>
        <v>4.2857142857142856</v>
      </c>
      <c r="AU20" s="259">
        <f t="shared" si="56"/>
        <v>4</v>
      </c>
      <c r="AV20" s="259">
        <f t="shared" si="57"/>
        <v>4.0812169312169315</v>
      </c>
      <c r="AW20" s="228">
        <f t="shared" si="14"/>
        <v>7</v>
      </c>
      <c r="AX20" s="50"/>
      <c r="AY20" s="50"/>
      <c r="AZ20" s="256">
        <f t="shared" si="59"/>
        <v>4</v>
      </c>
      <c r="BA20" s="258">
        <f t="shared" si="60"/>
        <v>3</v>
      </c>
      <c r="BB20" s="258">
        <f t="shared" si="61"/>
        <v>4.75</v>
      </c>
      <c r="BC20" s="258">
        <f t="shared" si="62"/>
        <v>4.5</v>
      </c>
      <c r="BD20" s="258">
        <f t="shared" si="63"/>
        <v>4.5</v>
      </c>
      <c r="BE20" s="258">
        <f t="shared" si="64"/>
        <v>4.666666666666667</v>
      </c>
      <c r="BF20" s="258">
        <f t="shared" si="65"/>
        <v>5</v>
      </c>
      <c r="BG20" s="258">
        <f t="shared" si="66"/>
        <v>4.5</v>
      </c>
      <c r="BH20" s="258">
        <f t="shared" si="67"/>
        <v>5</v>
      </c>
      <c r="BI20" s="258">
        <f t="shared" si="68"/>
        <v>4.5</v>
      </c>
      <c r="BJ20" s="258">
        <f t="shared" si="69"/>
        <v>3.6666666666666665</v>
      </c>
      <c r="BK20" s="258">
        <f t="shared" si="70"/>
        <v>3.6666666666666665</v>
      </c>
      <c r="BL20" s="258">
        <f t="shared" si="71"/>
        <v>4.25</v>
      </c>
      <c r="BM20" s="258">
        <f t="shared" si="72"/>
        <v>4.25</v>
      </c>
      <c r="BN20" s="228">
        <f t="shared" si="16"/>
        <v>4</v>
      </c>
      <c r="BO20" s="220"/>
      <c r="BP20" s="110">
        <f t="shared" si="73"/>
        <v>3.6666666666666665</v>
      </c>
      <c r="BQ20" s="220">
        <f t="shared" si="73"/>
        <v>3</v>
      </c>
      <c r="BR20" s="220">
        <f t="shared" si="73"/>
        <v>4.333333333333333</v>
      </c>
      <c r="BS20" s="220">
        <f t="shared" si="73"/>
        <v>4</v>
      </c>
      <c r="BT20" s="220">
        <f t="shared" si="73"/>
        <v>4.333333333333333</v>
      </c>
      <c r="BU20" s="220">
        <f t="shared" si="73"/>
        <v>4.333333333333333</v>
      </c>
      <c r="BV20" s="220">
        <f t="shared" si="73"/>
        <v>4.333333333333333</v>
      </c>
      <c r="BW20" s="220">
        <f t="shared" si="73"/>
        <v>4.333333333333333</v>
      </c>
      <c r="BX20" s="220">
        <f t="shared" si="73"/>
        <v>4.5</v>
      </c>
      <c r="BY20" s="220">
        <f t="shared" si="73"/>
        <v>4.5</v>
      </c>
      <c r="BZ20" s="220">
        <f t="shared" si="73"/>
        <v>3.6666666666666665</v>
      </c>
      <c r="CA20" s="220">
        <f>+AVERAGEIFS(W$5:W$234,$J$5:$J$234,$AA20,$E$5:$E$234,"Home")</f>
        <v>4</v>
      </c>
      <c r="CB20" s="220">
        <f>+AVERAGEIFS(X$5:X$234,$J$5:$J$234,$AA20,$E$5:$E$234,"Home")</f>
        <v>4.333333333333333</v>
      </c>
      <c r="CC20" s="220">
        <f>+AVERAGEIFS(Y$5:Y$234,$J$5:$J$234,$AA20,$E$5:$E$234,"Home")</f>
        <v>3.5</v>
      </c>
      <c r="CD20" s="229">
        <f t="shared" si="18"/>
        <v>3</v>
      </c>
      <c r="CE20" s="50"/>
      <c r="CF20" s="225">
        <f t="shared" si="44"/>
        <v>3.5</v>
      </c>
      <c r="CG20" s="226">
        <f t="shared" si="36"/>
        <v>3.333333333333333</v>
      </c>
      <c r="CH20" s="225">
        <f t="shared" si="45"/>
        <v>4.583333333333333</v>
      </c>
      <c r="CI20" s="226">
        <f t="shared" si="37"/>
        <v>4.2222222222222214</v>
      </c>
      <c r="CJ20" s="225">
        <f t="shared" si="46"/>
        <v>4.7333333333333334</v>
      </c>
      <c r="CK20" s="226">
        <f t="shared" si="38"/>
        <v>4.4000000000000004</v>
      </c>
      <c r="CL20" s="225">
        <f t="shared" si="47"/>
        <v>3.6666666666666665</v>
      </c>
      <c r="CM20" s="226">
        <f t="shared" si="39"/>
        <v>3.833333333333333</v>
      </c>
      <c r="CN20" s="225">
        <f t="shared" si="48"/>
        <v>4.25</v>
      </c>
      <c r="CO20" s="226">
        <f t="shared" si="40"/>
        <v>4.333333333333333</v>
      </c>
      <c r="CP20" s="225">
        <f t="shared" si="49"/>
        <v>4.25</v>
      </c>
      <c r="CQ20" s="226">
        <f t="shared" si="41"/>
        <v>3.5</v>
      </c>
      <c r="CR20" s="225">
        <f t="shared" si="50"/>
        <v>4.1638888888888888</v>
      </c>
      <c r="CS20" s="262">
        <f t="shared" si="42"/>
        <v>3.9370370370370367</v>
      </c>
    </row>
    <row r="21" spans="2:97" s="18" customFormat="1" ht="30" customHeight="1">
      <c r="B21" s="369">
        <v>18</v>
      </c>
      <c r="C21" s="233">
        <v>45621</v>
      </c>
      <c r="D21" s="50" t="s">
        <v>127</v>
      </c>
      <c r="E21" s="50" t="s">
        <v>137</v>
      </c>
      <c r="F21" s="50" t="s">
        <v>83</v>
      </c>
      <c r="G21" s="50" t="s">
        <v>16</v>
      </c>
      <c r="H21" s="50" t="s">
        <v>288</v>
      </c>
      <c r="I21" s="50" t="s">
        <v>89</v>
      </c>
      <c r="J21" s="50" t="s">
        <v>45</v>
      </c>
      <c r="K21" s="149" t="s">
        <v>180</v>
      </c>
      <c r="L21" s="360">
        <v>5</v>
      </c>
      <c r="M21" s="361">
        <v>3</v>
      </c>
      <c r="N21" s="362">
        <v>5</v>
      </c>
      <c r="O21" s="362">
        <v>5</v>
      </c>
      <c r="P21" s="362">
        <v>5</v>
      </c>
      <c r="Q21" s="360">
        <v>5</v>
      </c>
      <c r="R21" s="362">
        <v>4</v>
      </c>
      <c r="S21" s="362">
        <v>4</v>
      </c>
      <c r="T21" s="362">
        <v>4</v>
      </c>
      <c r="U21" s="361">
        <v>5</v>
      </c>
      <c r="V21" s="362">
        <v>4</v>
      </c>
      <c r="W21" s="362">
        <v>4</v>
      </c>
      <c r="X21" s="363">
        <v>4</v>
      </c>
      <c r="Y21" s="363">
        <v>5</v>
      </c>
      <c r="Z21" s="50"/>
      <c r="AA21" s="227" t="s">
        <v>19</v>
      </c>
      <c r="AB21" s="256">
        <f t="shared" si="0"/>
        <v>2.3333333333333335</v>
      </c>
      <c r="AC21" s="257">
        <f t="shared" si="1"/>
        <v>2.6666666666666665</v>
      </c>
      <c r="AD21" s="256">
        <f t="shared" si="2"/>
        <v>4</v>
      </c>
      <c r="AE21" s="258">
        <f t="shared" si="3"/>
        <v>3</v>
      </c>
      <c r="AF21" s="257">
        <f t="shared" si="4"/>
        <v>3.6666666666666665</v>
      </c>
      <c r="AG21" s="256">
        <f t="shared" si="5"/>
        <v>4.666666666666667</v>
      </c>
      <c r="AH21" s="258">
        <f t="shared" si="6"/>
        <v>3.6666666666666665</v>
      </c>
      <c r="AI21" s="258">
        <f t="shared" si="7"/>
        <v>3.6666666666666665</v>
      </c>
      <c r="AJ21" s="258">
        <f t="shared" si="8"/>
        <v>3.6666666666666665</v>
      </c>
      <c r="AK21" s="258">
        <f t="shared" si="9"/>
        <v>2.6666666666666665</v>
      </c>
      <c r="AL21" s="256">
        <f t="shared" si="10"/>
        <v>4.333333333333333</v>
      </c>
      <c r="AM21" s="257">
        <f t="shared" si="11"/>
        <v>4.666666666666667</v>
      </c>
      <c r="AN21" s="257">
        <f t="shared" si="12"/>
        <v>4.333333333333333</v>
      </c>
      <c r="AO21" s="259">
        <f t="shared" si="13"/>
        <v>3.3333333333333335</v>
      </c>
      <c r="AP21" s="259">
        <f t="shared" si="51"/>
        <v>2.5</v>
      </c>
      <c r="AQ21" s="259">
        <f t="shared" si="52"/>
        <v>3.5555555555555554</v>
      </c>
      <c r="AR21" s="259">
        <f t="shared" si="53"/>
        <v>3.6666666666666665</v>
      </c>
      <c r="AS21" s="259">
        <f t="shared" si="54"/>
        <v>4.5</v>
      </c>
      <c r="AT21" s="259">
        <f t="shared" si="55"/>
        <v>4.333333333333333</v>
      </c>
      <c r="AU21" s="259">
        <f t="shared" si="56"/>
        <v>3.3333333333333335</v>
      </c>
      <c r="AV21" s="259">
        <f t="shared" si="57"/>
        <v>3.6481481481481475</v>
      </c>
      <c r="AW21" s="228">
        <f t="shared" si="14"/>
        <v>3</v>
      </c>
      <c r="AX21" s="50"/>
      <c r="AY21" s="50"/>
      <c r="AZ21" s="256">
        <f t="shared" si="59"/>
        <v>2.3333333333333335</v>
      </c>
      <c r="BA21" s="258">
        <f t="shared" si="60"/>
        <v>2.6666666666666665</v>
      </c>
      <c r="BB21" s="258">
        <f t="shared" si="61"/>
        <v>4</v>
      </c>
      <c r="BC21" s="258">
        <f t="shared" si="62"/>
        <v>3</v>
      </c>
      <c r="BD21" s="258">
        <f t="shared" si="63"/>
        <v>3.6666666666666665</v>
      </c>
      <c r="BE21" s="258">
        <f t="shared" si="64"/>
        <v>4.666666666666667</v>
      </c>
      <c r="BF21" s="258">
        <f t="shared" si="65"/>
        <v>3.6666666666666665</v>
      </c>
      <c r="BG21" s="258">
        <f t="shared" si="66"/>
        <v>3.6666666666666665</v>
      </c>
      <c r="BH21" s="258">
        <f t="shared" si="67"/>
        <v>3.6666666666666665</v>
      </c>
      <c r="BI21" s="258">
        <f t="shared" si="68"/>
        <v>2.6666666666666665</v>
      </c>
      <c r="BJ21" s="258">
        <f t="shared" si="69"/>
        <v>4.333333333333333</v>
      </c>
      <c r="BK21" s="258">
        <f t="shared" si="70"/>
        <v>4.666666666666667</v>
      </c>
      <c r="BL21" s="258">
        <f t="shared" si="71"/>
        <v>4.333333333333333</v>
      </c>
      <c r="BM21" s="258">
        <f t="shared" si="72"/>
        <v>3.3333333333333335</v>
      </c>
      <c r="BN21" s="228">
        <f t="shared" si="16"/>
        <v>3</v>
      </c>
      <c r="BO21" s="220"/>
      <c r="BP21" s="11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9">
        <f t="shared" si="18"/>
        <v>0</v>
      </c>
      <c r="CE21" s="50"/>
      <c r="CF21" s="225">
        <f t="shared" si="44"/>
        <v>2.5</v>
      </c>
      <c r="CG21" s="226"/>
      <c r="CH21" s="225">
        <f t="shared" si="45"/>
        <v>3.5555555555555554</v>
      </c>
      <c r="CI21" s="226"/>
      <c r="CJ21" s="225">
        <f t="shared" si="46"/>
        <v>3.6666666666666665</v>
      </c>
      <c r="CK21" s="226"/>
      <c r="CL21" s="225">
        <f t="shared" si="47"/>
        <v>4.5</v>
      </c>
      <c r="CM21" s="226"/>
      <c r="CN21" s="225">
        <f t="shared" si="48"/>
        <v>4.333333333333333</v>
      </c>
      <c r="CO21" s="226"/>
      <c r="CP21" s="225">
        <f t="shared" si="49"/>
        <v>3.3333333333333335</v>
      </c>
      <c r="CQ21" s="226"/>
      <c r="CR21" s="225">
        <f t="shared" si="50"/>
        <v>3.6481481481481475</v>
      </c>
      <c r="CS21" s="262"/>
    </row>
    <row r="22" spans="2:97" s="18" customFormat="1" ht="30" customHeight="1">
      <c r="B22" s="369"/>
      <c r="C22" s="233"/>
      <c r="D22" s="50"/>
      <c r="E22" s="50"/>
      <c r="F22" s="50"/>
      <c r="G22" s="50"/>
      <c r="H22" s="50"/>
      <c r="I22" s="50"/>
      <c r="J22" s="50"/>
      <c r="K22" s="149"/>
      <c r="L22" s="360"/>
      <c r="M22" s="361"/>
      <c r="N22" s="362"/>
      <c r="O22" s="362"/>
      <c r="P22" s="362"/>
      <c r="Q22" s="360"/>
      <c r="R22" s="362"/>
      <c r="S22" s="362"/>
      <c r="T22" s="362"/>
      <c r="U22" s="361"/>
      <c r="V22" s="362"/>
      <c r="W22" s="362"/>
      <c r="X22" s="363"/>
      <c r="Y22" s="363"/>
      <c r="Z22" s="50"/>
      <c r="AA22" s="227" t="s">
        <v>37</v>
      </c>
      <c r="AB22" s="256">
        <f t="shared" si="0"/>
        <v>3</v>
      </c>
      <c r="AC22" s="257">
        <f t="shared" si="1"/>
        <v>1</v>
      </c>
      <c r="AD22" s="256">
        <f t="shared" si="2"/>
        <v>3.5</v>
      </c>
      <c r="AE22" s="258">
        <f t="shared" si="3"/>
        <v>2</v>
      </c>
      <c r="AF22" s="257">
        <f t="shared" si="4"/>
        <v>2</v>
      </c>
      <c r="AG22" s="256">
        <f t="shared" si="5"/>
        <v>3.5</v>
      </c>
      <c r="AH22" s="258">
        <f t="shared" si="6"/>
        <v>3.5</v>
      </c>
      <c r="AI22" s="258">
        <f t="shared" si="7"/>
        <v>4.5</v>
      </c>
      <c r="AJ22" s="258">
        <f t="shared" si="8"/>
        <v>4.5</v>
      </c>
      <c r="AK22" s="258">
        <f t="shared" si="9"/>
        <v>4</v>
      </c>
      <c r="AL22" s="256">
        <f t="shared" si="10"/>
        <v>2</v>
      </c>
      <c r="AM22" s="257">
        <f t="shared" si="11"/>
        <v>2</v>
      </c>
      <c r="AN22" s="257">
        <f t="shared" si="12"/>
        <v>4.5</v>
      </c>
      <c r="AO22" s="259">
        <f t="shared" si="13"/>
        <v>3.5</v>
      </c>
      <c r="AP22" s="259">
        <f t="shared" si="51"/>
        <v>2</v>
      </c>
      <c r="AQ22" s="259">
        <f t="shared" si="52"/>
        <v>2.5</v>
      </c>
      <c r="AR22" s="259">
        <f t="shared" si="53"/>
        <v>4</v>
      </c>
      <c r="AS22" s="259">
        <f t="shared" si="54"/>
        <v>2</v>
      </c>
      <c r="AT22" s="259">
        <f t="shared" si="55"/>
        <v>4.5</v>
      </c>
      <c r="AU22" s="259">
        <f t="shared" si="56"/>
        <v>3.5</v>
      </c>
      <c r="AV22" s="259">
        <f t="shared" si="57"/>
        <v>3.0833333333333335</v>
      </c>
      <c r="AW22" s="228">
        <f t="shared" si="14"/>
        <v>2</v>
      </c>
      <c r="AX22" s="50"/>
      <c r="AY22" s="50"/>
      <c r="AZ22" s="256">
        <f t="shared" si="59"/>
        <v>2</v>
      </c>
      <c r="BA22" s="258">
        <f t="shared" si="60"/>
        <v>1</v>
      </c>
      <c r="BB22" s="258">
        <f t="shared" si="61"/>
        <v>2</v>
      </c>
      <c r="BC22" s="258">
        <f t="shared" si="62"/>
        <v>1</v>
      </c>
      <c r="BD22" s="258">
        <f t="shared" si="63"/>
        <v>1</v>
      </c>
      <c r="BE22" s="258">
        <f t="shared" si="64"/>
        <v>2</v>
      </c>
      <c r="BF22" s="258">
        <f t="shared" si="65"/>
        <v>2</v>
      </c>
      <c r="BG22" s="258">
        <f t="shared" si="66"/>
        <v>4</v>
      </c>
      <c r="BH22" s="258">
        <f t="shared" si="67"/>
        <v>4</v>
      </c>
      <c r="BI22" s="258">
        <f t="shared" si="68"/>
        <v>3</v>
      </c>
      <c r="BJ22" s="258">
        <f t="shared" si="69"/>
        <v>2</v>
      </c>
      <c r="BK22" s="258">
        <f t="shared" si="70"/>
        <v>2</v>
      </c>
      <c r="BL22" s="258">
        <f t="shared" si="71"/>
        <v>4</v>
      </c>
      <c r="BM22" s="258">
        <f t="shared" si="72"/>
        <v>2</v>
      </c>
      <c r="BN22" s="228">
        <f t="shared" si="16"/>
        <v>1</v>
      </c>
      <c r="BO22" s="220"/>
      <c r="BP22" s="110">
        <f>+AVERAGEIFS(L$5:L$234,$J$5:$J$234,$AA22,$E$5:$E$234,"Home")</f>
        <v>4</v>
      </c>
      <c r="BQ22" s="220"/>
      <c r="BR22" s="220">
        <f t="shared" ref="BR22:BY22" si="74">+AVERAGEIFS(N$5:N$234,$J$5:$J$234,$AA22,$E$5:$E$234,"Home")</f>
        <v>5</v>
      </c>
      <c r="BS22" s="220">
        <f t="shared" si="74"/>
        <v>3</v>
      </c>
      <c r="BT22" s="220">
        <f t="shared" si="74"/>
        <v>3</v>
      </c>
      <c r="BU22" s="220">
        <f t="shared" si="74"/>
        <v>5</v>
      </c>
      <c r="BV22" s="220">
        <f t="shared" si="74"/>
        <v>5</v>
      </c>
      <c r="BW22" s="220">
        <f t="shared" si="74"/>
        <v>5</v>
      </c>
      <c r="BX22" s="220">
        <f t="shared" si="74"/>
        <v>5</v>
      </c>
      <c r="BY22" s="220">
        <f t="shared" si="74"/>
        <v>5</v>
      </c>
      <c r="BZ22" s="220"/>
      <c r="CA22" s="220"/>
      <c r="CB22" s="220">
        <f t="shared" ref="CB22:CC24" si="75">+AVERAGEIFS(X$5:X$234,$J$5:$J$234,$AA22,$E$5:$E$234,"Home")</f>
        <v>5</v>
      </c>
      <c r="CC22" s="220">
        <f t="shared" si="75"/>
        <v>5</v>
      </c>
      <c r="CD22" s="229">
        <f t="shared" si="18"/>
        <v>1</v>
      </c>
      <c r="CE22" s="50"/>
      <c r="CF22" s="225">
        <f t="shared" si="44"/>
        <v>1.5</v>
      </c>
      <c r="CG22" s="226">
        <f t="shared" si="36"/>
        <v>4</v>
      </c>
      <c r="CH22" s="225">
        <f t="shared" si="45"/>
        <v>1.3333333333333333</v>
      </c>
      <c r="CI22" s="226">
        <f t="shared" si="37"/>
        <v>3.6666666666666665</v>
      </c>
      <c r="CJ22" s="225">
        <f t="shared" si="46"/>
        <v>3</v>
      </c>
      <c r="CK22" s="226">
        <f t="shared" si="38"/>
        <v>5</v>
      </c>
      <c r="CL22" s="225">
        <f t="shared" si="47"/>
        <v>2</v>
      </c>
      <c r="CM22" s="226"/>
      <c r="CN22" s="225">
        <f t="shared" si="48"/>
        <v>4</v>
      </c>
      <c r="CO22" s="226">
        <f t="shared" si="40"/>
        <v>5</v>
      </c>
      <c r="CP22" s="225">
        <f t="shared" si="49"/>
        <v>2</v>
      </c>
      <c r="CQ22" s="226">
        <f t="shared" si="41"/>
        <v>5</v>
      </c>
      <c r="CR22" s="225">
        <f t="shared" si="50"/>
        <v>2.3055555555555554</v>
      </c>
      <c r="CS22" s="262"/>
    </row>
    <row r="23" spans="2:97" s="18" customFormat="1" ht="30" customHeight="1">
      <c r="B23" s="369">
        <v>20</v>
      </c>
      <c r="C23" s="233">
        <v>45621</v>
      </c>
      <c r="D23" s="50" t="s">
        <v>127</v>
      </c>
      <c r="E23" s="50" t="s">
        <v>138</v>
      </c>
      <c r="F23" s="50" t="s">
        <v>83</v>
      </c>
      <c r="G23" s="50" t="s">
        <v>16</v>
      </c>
      <c r="H23" s="50" t="s">
        <v>329</v>
      </c>
      <c r="I23" s="50" t="s">
        <v>89</v>
      </c>
      <c r="J23" s="50" t="s">
        <v>153</v>
      </c>
      <c r="K23" s="149" t="s">
        <v>436</v>
      </c>
      <c r="L23" s="360">
        <v>3</v>
      </c>
      <c r="M23" s="361">
        <v>4</v>
      </c>
      <c r="N23" s="362">
        <v>3</v>
      </c>
      <c r="O23" s="362">
        <v>3</v>
      </c>
      <c r="P23" s="362">
        <v>3</v>
      </c>
      <c r="Q23" s="360">
        <v>1</v>
      </c>
      <c r="R23" s="362">
        <v>5</v>
      </c>
      <c r="S23" s="362">
        <v>5</v>
      </c>
      <c r="T23" s="362">
        <v>4</v>
      </c>
      <c r="U23" s="361">
        <v>1</v>
      </c>
      <c r="V23" s="362">
        <v>5</v>
      </c>
      <c r="W23" s="362">
        <v>5</v>
      </c>
      <c r="X23" s="363">
        <v>5</v>
      </c>
      <c r="Y23" s="363">
        <v>2</v>
      </c>
      <c r="Z23" s="50"/>
      <c r="AA23" s="227" t="s">
        <v>34</v>
      </c>
      <c r="AB23" s="256">
        <f>+AVERAGEIF($J$5:$J$234,$AA23,L$5:L$234)</f>
        <v>4</v>
      </c>
      <c r="AC23" s="257"/>
      <c r="AD23" s="256">
        <f>+AVERAGEIF($J$5:$J$234,$AA23,N$5:N$234)</f>
        <v>5</v>
      </c>
      <c r="AE23" s="258">
        <f>+AVERAGEIF($J$5:$J$234,$AA23,O$5:O$234)</f>
        <v>5</v>
      </c>
      <c r="AF23" s="257"/>
      <c r="AG23" s="256">
        <f t="shared" ref="AG23:AO24" si="76">+AVERAGEIF($J$5:$J$234,$AA23,Q$5:Q$234)</f>
        <v>5</v>
      </c>
      <c r="AH23" s="258">
        <f t="shared" si="76"/>
        <v>5</v>
      </c>
      <c r="AI23" s="258">
        <f t="shared" si="76"/>
        <v>5</v>
      </c>
      <c r="AJ23" s="258">
        <f t="shared" si="76"/>
        <v>5</v>
      </c>
      <c r="AK23" s="258">
        <f t="shared" si="76"/>
        <v>5</v>
      </c>
      <c r="AL23" s="256">
        <f t="shared" si="76"/>
        <v>5</v>
      </c>
      <c r="AM23" s="257">
        <f t="shared" si="76"/>
        <v>5</v>
      </c>
      <c r="AN23" s="257">
        <f t="shared" si="76"/>
        <v>5</v>
      </c>
      <c r="AO23" s="259">
        <f t="shared" si="76"/>
        <v>5</v>
      </c>
      <c r="AP23" s="259">
        <f t="shared" si="51"/>
        <v>4</v>
      </c>
      <c r="AQ23" s="259">
        <f t="shared" si="52"/>
        <v>5</v>
      </c>
      <c r="AR23" s="259">
        <f t="shared" si="53"/>
        <v>5</v>
      </c>
      <c r="AS23" s="259">
        <f t="shared" si="54"/>
        <v>5</v>
      </c>
      <c r="AT23" s="259">
        <f t="shared" si="55"/>
        <v>5</v>
      </c>
      <c r="AU23" s="259">
        <f t="shared" si="56"/>
        <v>5</v>
      </c>
      <c r="AV23" s="259">
        <f t="shared" si="57"/>
        <v>4.833333333333333</v>
      </c>
      <c r="AW23" s="228">
        <f t="shared" si="14"/>
        <v>1</v>
      </c>
      <c r="AX23" s="50"/>
      <c r="AY23" s="50"/>
      <c r="AZ23" s="256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28">
        <f t="shared" si="16"/>
        <v>0</v>
      </c>
      <c r="BO23" s="220"/>
      <c r="BP23" s="110">
        <f>+AVERAGEIFS(L$5:L$234,$J$5:$J$234,$AA23,$E$5:$E$234,"Home")</f>
        <v>4</v>
      </c>
      <c r="BQ23" s="220"/>
      <c r="BR23" s="220">
        <f>+AVERAGEIFS(N$5:N$234,$J$5:$J$234,$AA23,$E$5:$E$234,"Home")</f>
        <v>5</v>
      </c>
      <c r="BS23" s="220">
        <f>+AVERAGEIFS(O$5:O$234,$J$5:$J$234,$AA23,$E$5:$E$234,"Home")</f>
        <v>5</v>
      </c>
      <c r="BT23" s="220"/>
      <c r="BU23" s="220">
        <f t="shared" ref="BU23:CA24" si="77">+AVERAGEIFS(Q$5:Q$234,$J$5:$J$234,$AA23,$E$5:$E$234,"Home")</f>
        <v>5</v>
      </c>
      <c r="BV23" s="220">
        <f t="shared" si="77"/>
        <v>5</v>
      </c>
      <c r="BW23" s="220">
        <f t="shared" si="77"/>
        <v>5</v>
      </c>
      <c r="BX23" s="220">
        <f t="shared" si="77"/>
        <v>5</v>
      </c>
      <c r="BY23" s="220">
        <f t="shared" si="77"/>
        <v>5</v>
      </c>
      <c r="BZ23" s="220">
        <f t="shared" si="77"/>
        <v>5</v>
      </c>
      <c r="CA23" s="220">
        <f t="shared" si="77"/>
        <v>5</v>
      </c>
      <c r="CB23" s="220">
        <f t="shared" si="75"/>
        <v>5</v>
      </c>
      <c r="CC23" s="220">
        <f t="shared" si="75"/>
        <v>5</v>
      </c>
      <c r="CD23" s="229">
        <f t="shared" si="18"/>
        <v>1</v>
      </c>
      <c r="CE23" s="50"/>
      <c r="CF23" s="225"/>
      <c r="CG23" s="226">
        <f t="shared" si="36"/>
        <v>4</v>
      </c>
      <c r="CH23" s="225"/>
      <c r="CI23" s="226">
        <f t="shared" si="37"/>
        <v>5</v>
      </c>
      <c r="CJ23" s="225"/>
      <c r="CK23" s="226">
        <f t="shared" si="38"/>
        <v>5</v>
      </c>
      <c r="CL23" s="225"/>
      <c r="CM23" s="226">
        <f t="shared" si="39"/>
        <v>5</v>
      </c>
      <c r="CN23" s="225"/>
      <c r="CO23" s="226">
        <f t="shared" si="40"/>
        <v>5</v>
      </c>
      <c r="CP23" s="225"/>
      <c r="CQ23" s="226">
        <f t="shared" si="41"/>
        <v>5</v>
      </c>
      <c r="CR23" s="225"/>
      <c r="CS23" s="262">
        <f t="shared" si="42"/>
        <v>4.833333333333333</v>
      </c>
    </row>
    <row r="24" spans="2:97" s="18" customFormat="1" ht="30" customHeight="1">
      <c r="B24" s="369">
        <v>21</v>
      </c>
      <c r="C24" s="233">
        <v>45621</v>
      </c>
      <c r="D24" s="50" t="s">
        <v>127</v>
      </c>
      <c r="E24" s="50" t="s">
        <v>137</v>
      </c>
      <c r="F24" s="50" t="s">
        <v>165</v>
      </c>
      <c r="G24" s="50" t="s">
        <v>15</v>
      </c>
      <c r="H24" s="50" t="s">
        <v>304</v>
      </c>
      <c r="I24" s="50" t="s">
        <v>89</v>
      </c>
      <c r="J24" s="50" t="s">
        <v>20</v>
      </c>
      <c r="K24" s="149" t="s">
        <v>168</v>
      </c>
      <c r="L24" s="360">
        <v>5</v>
      </c>
      <c r="M24" s="361"/>
      <c r="N24" s="362">
        <v>5</v>
      </c>
      <c r="O24" s="362">
        <v>5</v>
      </c>
      <c r="P24" s="362">
        <v>5</v>
      </c>
      <c r="Q24" s="360">
        <v>5</v>
      </c>
      <c r="R24" s="362">
        <v>5</v>
      </c>
      <c r="S24" s="362">
        <v>5</v>
      </c>
      <c r="T24" s="362">
        <v>5</v>
      </c>
      <c r="U24" s="361">
        <v>5</v>
      </c>
      <c r="V24" s="362">
        <v>4</v>
      </c>
      <c r="W24" s="362">
        <v>5</v>
      </c>
      <c r="X24" s="363">
        <v>5</v>
      </c>
      <c r="Y24" s="363">
        <v>5</v>
      </c>
      <c r="Z24" s="50"/>
      <c r="AA24" s="227" t="s">
        <v>45</v>
      </c>
      <c r="AB24" s="256">
        <f>+AVERAGEIF($J$5:$J$234,$AA24,L$5:L$234)</f>
        <v>4.25</v>
      </c>
      <c r="AC24" s="257">
        <f>+AVERAGEIF($J$5:$J$234,$AA24,M$5:M$234)</f>
        <v>4.4285714285714288</v>
      </c>
      <c r="AD24" s="256">
        <f>+AVERAGEIF($J$5:$J$234,$AA24,N$5:N$234)</f>
        <v>4.625</v>
      </c>
      <c r="AE24" s="258">
        <f>+AVERAGEIF($J$5:$J$234,$AA24,O$5:O$234)</f>
        <v>4.375</v>
      </c>
      <c r="AF24" s="257">
        <f>+AVERAGEIF($J$5:$J$234,$AA24,P$5:P$234)</f>
        <v>4.4285714285714288</v>
      </c>
      <c r="AG24" s="256">
        <f t="shared" si="76"/>
        <v>4.625</v>
      </c>
      <c r="AH24" s="258">
        <f t="shared" si="76"/>
        <v>4.375</v>
      </c>
      <c r="AI24" s="258">
        <f t="shared" si="76"/>
        <v>4.75</v>
      </c>
      <c r="AJ24" s="258">
        <f t="shared" si="76"/>
        <v>4.7142857142857144</v>
      </c>
      <c r="AK24" s="258">
        <f t="shared" si="76"/>
        <v>4.5714285714285712</v>
      </c>
      <c r="AL24" s="256">
        <f t="shared" si="76"/>
        <v>4.5</v>
      </c>
      <c r="AM24" s="257">
        <f t="shared" si="76"/>
        <v>4.833333333333333</v>
      </c>
      <c r="AN24" s="257">
        <f t="shared" si="76"/>
        <v>4.5</v>
      </c>
      <c r="AO24" s="259">
        <f t="shared" si="76"/>
        <v>4.75</v>
      </c>
      <c r="AP24" s="259">
        <f t="shared" si="51"/>
        <v>4.3392857142857144</v>
      </c>
      <c r="AQ24" s="259">
        <f t="shared" si="52"/>
        <v>4.4761904761904763</v>
      </c>
      <c r="AR24" s="259">
        <f t="shared" si="53"/>
        <v>4.6071428571428568</v>
      </c>
      <c r="AS24" s="259">
        <f t="shared" si="54"/>
        <v>4.6666666666666661</v>
      </c>
      <c r="AT24" s="259">
        <f t="shared" si="55"/>
        <v>4.5</v>
      </c>
      <c r="AU24" s="259">
        <f t="shared" si="56"/>
        <v>4.75</v>
      </c>
      <c r="AV24" s="259">
        <f t="shared" si="57"/>
        <v>4.5565476190476195</v>
      </c>
      <c r="AW24" s="228">
        <f t="shared" si="14"/>
        <v>8</v>
      </c>
      <c r="AX24" s="50"/>
      <c r="AY24" s="50"/>
      <c r="AZ24" s="256">
        <f t="shared" ref="AZ24:BM24" si="78">+AVERAGEIFS(L$5:L$234,$J$5:$J$234,$AA24,$E$5:$E$234,"Muller")</f>
        <v>4.333333333333333</v>
      </c>
      <c r="BA24" s="258">
        <f t="shared" si="78"/>
        <v>5</v>
      </c>
      <c r="BB24" s="258">
        <f t="shared" si="78"/>
        <v>4.666666666666667</v>
      </c>
      <c r="BC24" s="258">
        <f t="shared" si="78"/>
        <v>4.666666666666667</v>
      </c>
      <c r="BD24" s="258">
        <f t="shared" si="78"/>
        <v>4.666666666666667</v>
      </c>
      <c r="BE24" s="258">
        <f t="shared" si="78"/>
        <v>5</v>
      </c>
      <c r="BF24" s="258">
        <f t="shared" si="78"/>
        <v>5</v>
      </c>
      <c r="BG24" s="258">
        <f t="shared" si="78"/>
        <v>4.666666666666667</v>
      </c>
      <c r="BH24" s="258">
        <f t="shared" si="78"/>
        <v>5</v>
      </c>
      <c r="BI24" s="258">
        <f t="shared" si="78"/>
        <v>4.666666666666667</v>
      </c>
      <c r="BJ24" s="258">
        <f t="shared" si="78"/>
        <v>4.333333333333333</v>
      </c>
      <c r="BK24" s="258">
        <f t="shared" si="78"/>
        <v>5</v>
      </c>
      <c r="BL24" s="258">
        <f t="shared" si="78"/>
        <v>4.666666666666667</v>
      </c>
      <c r="BM24" s="258">
        <f t="shared" si="78"/>
        <v>5</v>
      </c>
      <c r="BN24" s="228">
        <f t="shared" si="16"/>
        <v>3</v>
      </c>
      <c r="BO24" s="50"/>
      <c r="BP24" s="110">
        <f>+AVERAGEIFS(L$5:L$234,$J$5:$J$234,$AA24,$E$5:$E$234,"Home")</f>
        <v>4.2</v>
      </c>
      <c r="BQ24" s="220">
        <f>+AVERAGEIFS(M$5:M$234,$J$5:$J$234,$AA24,$E$5:$E$234,"Home")</f>
        <v>4.2</v>
      </c>
      <c r="BR24" s="220">
        <f>+AVERAGEIFS(N$5:N$234,$J$5:$J$234,$AA24,$E$5:$E$234,"Home")</f>
        <v>4.5999999999999996</v>
      </c>
      <c r="BS24" s="220">
        <f>+AVERAGEIFS(O$5:O$234,$J$5:$J$234,$AA24,$E$5:$E$234,"Home")</f>
        <v>4.2</v>
      </c>
      <c r="BT24" s="220">
        <f>+AVERAGEIFS(P$5:P$234,$J$5:$J$234,$AA24,$E$5:$E$234,"Home")</f>
        <v>4.25</v>
      </c>
      <c r="BU24" s="220">
        <f t="shared" si="77"/>
        <v>4.4000000000000004</v>
      </c>
      <c r="BV24" s="220">
        <f t="shared" si="77"/>
        <v>4</v>
      </c>
      <c r="BW24" s="220">
        <f t="shared" si="77"/>
        <v>4.8</v>
      </c>
      <c r="BX24" s="220">
        <f t="shared" si="77"/>
        <v>4.5999999999999996</v>
      </c>
      <c r="BY24" s="220">
        <f t="shared" si="77"/>
        <v>4.5</v>
      </c>
      <c r="BZ24" s="220">
        <f t="shared" si="77"/>
        <v>4.5999999999999996</v>
      </c>
      <c r="CA24" s="220">
        <f t="shared" si="77"/>
        <v>4.75</v>
      </c>
      <c r="CB24" s="220">
        <f t="shared" si="75"/>
        <v>4.4000000000000004</v>
      </c>
      <c r="CC24" s="220">
        <f t="shared" si="75"/>
        <v>4.5999999999999996</v>
      </c>
      <c r="CD24" s="229">
        <f t="shared" si="18"/>
        <v>5</v>
      </c>
      <c r="CE24" s="50"/>
      <c r="CF24" s="225">
        <f t="shared" si="44"/>
        <v>4.6666666666666661</v>
      </c>
      <c r="CG24" s="226">
        <f t="shared" si="36"/>
        <v>4.2</v>
      </c>
      <c r="CH24" s="225">
        <f t="shared" si="45"/>
        <v>4.666666666666667</v>
      </c>
      <c r="CI24" s="226">
        <f t="shared" si="37"/>
        <v>4.3500000000000005</v>
      </c>
      <c r="CJ24" s="225">
        <f t="shared" si="46"/>
        <v>4.8666666666666671</v>
      </c>
      <c r="CK24" s="226">
        <f t="shared" si="38"/>
        <v>4.4599999999999991</v>
      </c>
      <c r="CL24" s="225">
        <f t="shared" si="47"/>
        <v>4.6666666666666661</v>
      </c>
      <c r="CM24" s="226">
        <f t="shared" si="39"/>
        <v>4.6749999999999998</v>
      </c>
      <c r="CN24" s="225">
        <f t="shared" si="48"/>
        <v>4.666666666666667</v>
      </c>
      <c r="CO24" s="226">
        <f t="shared" si="40"/>
        <v>4.4000000000000004</v>
      </c>
      <c r="CP24" s="225">
        <f t="shared" si="49"/>
        <v>5</v>
      </c>
      <c r="CQ24" s="226">
        <f t="shared" si="41"/>
        <v>4.5999999999999996</v>
      </c>
      <c r="CR24" s="225">
        <f t="shared" si="50"/>
        <v>4.7555555555555555</v>
      </c>
      <c r="CS24" s="262">
        <f t="shared" si="42"/>
        <v>4.4475000000000007</v>
      </c>
    </row>
    <row r="25" spans="2:97" s="18" customFormat="1" ht="30" customHeight="1">
      <c r="B25" s="369">
        <v>22</v>
      </c>
      <c r="C25" s="233">
        <v>45621</v>
      </c>
      <c r="D25" s="50" t="s">
        <v>129</v>
      </c>
      <c r="E25" s="50" t="s">
        <v>137</v>
      </c>
      <c r="F25" s="50" t="s">
        <v>103</v>
      </c>
      <c r="G25" s="50" t="s">
        <v>15</v>
      </c>
      <c r="H25" s="50" t="s">
        <v>330</v>
      </c>
      <c r="I25" s="50" t="s">
        <v>89</v>
      </c>
      <c r="J25" s="50" t="s">
        <v>153</v>
      </c>
      <c r="K25" s="149" t="s">
        <v>436</v>
      </c>
      <c r="L25" s="360">
        <v>4</v>
      </c>
      <c r="M25" s="361">
        <v>3</v>
      </c>
      <c r="N25" s="362">
        <v>4</v>
      </c>
      <c r="O25" s="362">
        <v>3</v>
      </c>
      <c r="P25" s="362">
        <v>3</v>
      </c>
      <c r="Q25" s="360">
        <v>3</v>
      </c>
      <c r="R25" s="362">
        <v>2</v>
      </c>
      <c r="S25" s="362">
        <v>5</v>
      </c>
      <c r="T25" s="362">
        <v>4</v>
      </c>
      <c r="U25" s="361">
        <v>3</v>
      </c>
      <c r="V25" s="362">
        <v>3</v>
      </c>
      <c r="W25" s="362">
        <v>4</v>
      </c>
      <c r="X25" s="363">
        <v>4</v>
      </c>
      <c r="Y25" s="363">
        <v>3</v>
      </c>
      <c r="Z25" s="50"/>
      <c r="AA25" s="227" t="s">
        <v>31</v>
      </c>
      <c r="AB25" s="256"/>
      <c r="AC25" s="257"/>
      <c r="AD25" s="256"/>
      <c r="AE25" s="258"/>
      <c r="AF25" s="257"/>
      <c r="AG25" s="256"/>
      <c r="AH25" s="258"/>
      <c r="AI25" s="258"/>
      <c r="AJ25" s="258"/>
      <c r="AK25" s="258"/>
      <c r="AL25" s="256"/>
      <c r="AM25" s="257"/>
      <c r="AN25" s="257"/>
      <c r="AO25" s="259"/>
      <c r="AP25" s="259"/>
      <c r="AQ25" s="259"/>
      <c r="AR25" s="259"/>
      <c r="AS25" s="259"/>
      <c r="AT25" s="259"/>
      <c r="AU25" s="259"/>
      <c r="AV25" s="259"/>
      <c r="AW25" s="228">
        <f t="shared" si="14"/>
        <v>0</v>
      </c>
      <c r="AX25" s="50"/>
      <c r="AY25" s="50"/>
      <c r="AZ25" s="256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28">
        <f t="shared" si="16"/>
        <v>0</v>
      </c>
      <c r="BO25" s="50"/>
      <c r="BP25" s="11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9">
        <f t="shared" si="18"/>
        <v>0</v>
      </c>
      <c r="CE25" s="50"/>
      <c r="CF25" s="225"/>
      <c r="CG25" s="226"/>
      <c r="CH25" s="225"/>
      <c r="CI25" s="226"/>
      <c r="CJ25" s="225"/>
      <c r="CK25" s="226"/>
      <c r="CL25" s="225"/>
      <c r="CM25" s="226"/>
      <c r="CN25" s="225"/>
      <c r="CO25" s="226"/>
      <c r="CP25" s="225"/>
      <c r="CQ25" s="226"/>
      <c r="CR25" s="225"/>
      <c r="CS25" s="262"/>
    </row>
    <row r="26" spans="2:97" s="18" customFormat="1" ht="30" customHeight="1">
      <c r="B26" s="369">
        <v>23</v>
      </c>
      <c r="C26" s="233">
        <v>45621</v>
      </c>
      <c r="D26" s="50" t="s">
        <v>127</v>
      </c>
      <c r="E26" s="50" t="s">
        <v>137</v>
      </c>
      <c r="F26" s="50" t="s">
        <v>84</v>
      </c>
      <c r="G26" s="50" t="s">
        <v>15</v>
      </c>
      <c r="H26" s="50" t="s">
        <v>331</v>
      </c>
      <c r="I26" s="50" t="s">
        <v>90</v>
      </c>
      <c r="J26" s="50" t="s">
        <v>26</v>
      </c>
      <c r="K26" s="149" t="s">
        <v>167</v>
      </c>
      <c r="L26" s="360">
        <v>4</v>
      </c>
      <c r="M26" s="361">
        <v>3</v>
      </c>
      <c r="N26" s="362">
        <v>3</v>
      </c>
      <c r="O26" s="362">
        <v>4</v>
      </c>
      <c r="P26" s="362">
        <v>4</v>
      </c>
      <c r="Q26" s="360">
        <v>5</v>
      </c>
      <c r="R26" s="362">
        <v>5</v>
      </c>
      <c r="S26" s="362">
        <v>5</v>
      </c>
      <c r="T26" s="362">
        <v>5</v>
      </c>
      <c r="U26" s="361">
        <v>4</v>
      </c>
      <c r="V26" s="362">
        <v>5</v>
      </c>
      <c r="W26" s="362">
        <v>5</v>
      </c>
      <c r="X26" s="363">
        <v>5</v>
      </c>
      <c r="Y26" s="363">
        <v>4</v>
      </c>
      <c r="Z26" s="50"/>
      <c r="AA26" s="227" t="s">
        <v>153</v>
      </c>
      <c r="AB26" s="256">
        <f t="shared" ref="AB26:AO33" si="79">+AVERAGEIF($J$5:$J$234,$AA26,L$5:L$234)</f>
        <v>3.5</v>
      </c>
      <c r="AC26" s="257">
        <f t="shared" si="79"/>
        <v>2.8</v>
      </c>
      <c r="AD26" s="256">
        <f t="shared" si="79"/>
        <v>3.5</v>
      </c>
      <c r="AE26" s="258">
        <f t="shared" si="79"/>
        <v>3</v>
      </c>
      <c r="AF26" s="257">
        <f t="shared" si="79"/>
        <v>3.1</v>
      </c>
      <c r="AG26" s="256">
        <f t="shared" si="79"/>
        <v>2.9</v>
      </c>
      <c r="AH26" s="258">
        <f t="shared" si="79"/>
        <v>4.5555555555555554</v>
      </c>
      <c r="AI26" s="258">
        <f t="shared" si="79"/>
        <v>4.8888888888888893</v>
      </c>
      <c r="AJ26" s="258">
        <f t="shared" si="79"/>
        <v>4.7777777777777777</v>
      </c>
      <c r="AK26" s="258">
        <f t="shared" si="79"/>
        <v>2.5555555555555554</v>
      </c>
      <c r="AL26" s="256">
        <f t="shared" si="79"/>
        <v>3.8888888888888888</v>
      </c>
      <c r="AM26" s="257">
        <f t="shared" si="79"/>
        <v>4.125</v>
      </c>
      <c r="AN26" s="257">
        <f t="shared" si="79"/>
        <v>4.7</v>
      </c>
      <c r="AO26" s="259">
        <f t="shared" si="79"/>
        <v>3.2</v>
      </c>
      <c r="AP26" s="259">
        <f t="shared" ref="AP26:AP28" si="80">AVERAGE(AB26:AC26)</f>
        <v>3.15</v>
      </c>
      <c r="AQ26" s="259">
        <f t="shared" ref="AQ26:AQ28" si="81">AVERAGE(AD26:AF26)</f>
        <v>3.1999999999999997</v>
      </c>
      <c r="AR26" s="259">
        <f t="shared" ref="AR26:AR28" si="82">AVERAGE(AG26:AK26)</f>
        <v>3.9355555555555553</v>
      </c>
      <c r="AS26" s="259">
        <f t="shared" ref="AS26:AS28" si="83">AVERAGE(AL26:AM26)</f>
        <v>4.0069444444444446</v>
      </c>
      <c r="AT26" s="259">
        <f t="shared" ref="AT26:AT28" si="84">AVERAGE(AN26:AN26)</f>
        <v>4.7</v>
      </c>
      <c r="AU26" s="259">
        <f t="shared" ref="AU26:AU28" si="85">AVERAGE(AO26:AO26)</f>
        <v>3.2</v>
      </c>
      <c r="AV26" s="259">
        <f t="shared" ref="AV26:AV28" si="86">AVERAGE(AP26:AU26)</f>
        <v>3.69875</v>
      </c>
      <c r="AW26" s="228">
        <f t="shared" si="14"/>
        <v>10</v>
      </c>
      <c r="AX26" s="50"/>
      <c r="AY26" s="50"/>
      <c r="AZ26" s="256">
        <f t="shared" ref="AZ26:BM28" si="87">+AVERAGEIFS(L$5:L$234,$J$5:$J$234,$AA26,$E$5:$E$234,"Muller")</f>
        <v>3.375</v>
      </c>
      <c r="BA26" s="258">
        <f t="shared" si="87"/>
        <v>2.625</v>
      </c>
      <c r="BB26" s="258">
        <f t="shared" si="87"/>
        <v>3.5</v>
      </c>
      <c r="BC26" s="258">
        <f t="shared" si="87"/>
        <v>2.875</v>
      </c>
      <c r="BD26" s="258">
        <f t="shared" si="87"/>
        <v>3</v>
      </c>
      <c r="BE26" s="258">
        <f t="shared" si="87"/>
        <v>2.75</v>
      </c>
      <c r="BF26" s="258">
        <f t="shared" si="87"/>
        <v>4.8571428571428568</v>
      </c>
      <c r="BG26" s="258">
        <f t="shared" si="87"/>
        <v>4.8571428571428568</v>
      </c>
      <c r="BH26" s="258">
        <f t="shared" si="87"/>
        <v>4.8571428571428568</v>
      </c>
      <c r="BI26" s="258">
        <f t="shared" si="87"/>
        <v>2.2857142857142856</v>
      </c>
      <c r="BJ26" s="258">
        <f t="shared" si="87"/>
        <v>3.8571428571428572</v>
      </c>
      <c r="BK26" s="258">
        <f t="shared" si="87"/>
        <v>4</v>
      </c>
      <c r="BL26" s="258">
        <f t="shared" si="87"/>
        <v>4.75</v>
      </c>
      <c r="BM26" s="258">
        <f t="shared" si="87"/>
        <v>3.125</v>
      </c>
      <c r="BN26" s="228">
        <f t="shared" si="16"/>
        <v>8</v>
      </c>
      <c r="BO26" s="220"/>
      <c r="BP26" s="110">
        <f t="shared" ref="BP26:CC26" si="88">+AVERAGEIFS(L$5:L$234,$J$5:$J$234,$AA26,$E$5:$E$234,"Home")</f>
        <v>4</v>
      </c>
      <c r="BQ26" s="220">
        <f t="shared" si="88"/>
        <v>3.5</v>
      </c>
      <c r="BR26" s="220">
        <f t="shared" si="88"/>
        <v>3.5</v>
      </c>
      <c r="BS26" s="220">
        <f t="shared" si="88"/>
        <v>3.5</v>
      </c>
      <c r="BT26" s="220">
        <f t="shared" si="88"/>
        <v>3.5</v>
      </c>
      <c r="BU26" s="220">
        <f t="shared" si="88"/>
        <v>3.5</v>
      </c>
      <c r="BV26" s="220">
        <f t="shared" si="88"/>
        <v>3.5</v>
      </c>
      <c r="BW26" s="220">
        <f t="shared" si="88"/>
        <v>5</v>
      </c>
      <c r="BX26" s="220">
        <f t="shared" si="88"/>
        <v>4.5</v>
      </c>
      <c r="BY26" s="220">
        <f t="shared" si="88"/>
        <v>3.5</v>
      </c>
      <c r="BZ26" s="220">
        <f t="shared" si="88"/>
        <v>4</v>
      </c>
      <c r="CA26" s="220">
        <f t="shared" si="88"/>
        <v>4.5</v>
      </c>
      <c r="CB26" s="220">
        <f t="shared" si="88"/>
        <v>4.5</v>
      </c>
      <c r="CC26" s="220">
        <f t="shared" si="88"/>
        <v>3.5</v>
      </c>
      <c r="CD26" s="229">
        <f t="shared" si="18"/>
        <v>2</v>
      </c>
      <c r="CE26" s="50"/>
      <c r="CF26" s="225">
        <f t="shared" si="44"/>
        <v>3</v>
      </c>
      <c r="CG26" s="226">
        <f t="shared" si="36"/>
        <v>3.75</v>
      </c>
      <c r="CH26" s="225">
        <f t="shared" si="45"/>
        <v>3.125</v>
      </c>
      <c r="CI26" s="226">
        <f t="shared" si="37"/>
        <v>3.5</v>
      </c>
      <c r="CJ26" s="225">
        <f t="shared" si="46"/>
        <v>3.9214285714285708</v>
      </c>
      <c r="CK26" s="226">
        <f t="shared" si="38"/>
        <v>4</v>
      </c>
      <c r="CL26" s="225">
        <f t="shared" si="47"/>
        <v>3.9285714285714288</v>
      </c>
      <c r="CM26" s="226">
        <f t="shared" si="39"/>
        <v>4.25</v>
      </c>
      <c r="CN26" s="225">
        <f t="shared" si="48"/>
        <v>4.75</v>
      </c>
      <c r="CO26" s="226">
        <f t="shared" si="40"/>
        <v>4.5</v>
      </c>
      <c r="CP26" s="225">
        <f t="shared" si="49"/>
        <v>3.125</v>
      </c>
      <c r="CQ26" s="226">
        <f t="shared" si="41"/>
        <v>3.5</v>
      </c>
      <c r="CR26" s="225">
        <f t="shared" si="50"/>
        <v>3.6416666666666671</v>
      </c>
      <c r="CS26" s="262">
        <f t="shared" si="42"/>
        <v>3.9166666666666665</v>
      </c>
    </row>
    <row r="27" spans="2:97" s="18" customFormat="1" ht="30" customHeight="1">
      <c r="B27" s="369">
        <v>24</v>
      </c>
      <c r="C27" s="233">
        <v>45621</v>
      </c>
      <c r="D27" s="50" t="s">
        <v>127</v>
      </c>
      <c r="E27" s="50" t="s">
        <v>138</v>
      </c>
      <c r="F27" s="50" t="s">
        <v>83</v>
      </c>
      <c r="G27" s="50" t="s">
        <v>16</v>
      </c>
      <c r="H27" s="50" t="s">
        <v>332</v>
      </c>
      <c r="I27" s="50" t="s">
        <v>89</v>
      </c>
      <c r="J27" s="50" t="s">
        <v>153</v>
      </c>
      <c r="K27" s="149" t="s">
        <v>436</v>
      </c>
      <c r="L27" s="360">
        <v>3</v>
      </c>
      <c r="M27" s="361">
        <v>3</v>
      </c>
      <c r="N27" s="362">
        <v>3</v>
      </c>
      <c r="O27" s="362">
        <v>3</v>
      </c>
      <c r="P27" s="362">
        <v>3</v>
      </c>
      <c r="Q27" s="360">
        <v>3</v>
      </c>
      <c r="R27" s="362">
        <v>5</v>
      </c>
      <c r="S27" s="362">
        <v>5</v>
      </c>
      <c r="T27" s="362">
        <v>5</v>
      </c>
      <c r="U27" s="361">
        <v>4</v>
      </c>
      <c r="V27" s="362">
        <v>4</v>
      </c>
      <c r="W27" s="362">
        <v>4</v>
      </c>
      <c r="X27" s="363">
        <v>4</v>
      </c>
      <c r="Y27" s="363">
        <v>4</v>
      </c>
      <c r="Z27" s="50"/>
      <c r="AA27" s="227" t="s">
        <v>48</v>
      </c>
      <c r="AB27" s="256">
        <f t="shared" si="79"/>
        <v>5</v>
      </c>
      <c r="AC27" s="257">
        <f t="shared" si="79"/>
        <v>3</v>
      </c>
      <c r="AD27" s="256">
        <f t="shared" si="79"/>
        <v>4</v>
      </c>
      <c r="AE27" s="258">
        <f t="shared" si="79"/>
        <v>4</v>
      </c>
      <c r="AF27" s="257">
        <f t="shared" si="79"/>
        <v>4</v>
      </c>
      <c r="AG27" s="256">
        <f t="shared" si="79"/>
        <v>5</v>
      </c>
      <c r="AH27" s="258">
        <f t="shared" si="79"/>
        <v>5</v>
      </c>
      <c r="AI27" s="258">
        <f t="shared" si="79"/>
        <v>5</v>
      </c>
      <c r="AJ27" s="258">
        <f t="shared" si="79"/>
        <v>5</v>
      </c>
      <c r="AK27" s="258">
        <f t="shared" si="79"/>
        <v>5</v>
      </c>
      <c r="AL27" s="256">
        <f t="shared" si="79"/>
        <v>5</v>
      </c>
      <c r="AM27" s="257">
        <f t="shared" si="79"/>
        <v>5</v>
      </c>
      <c r="AN27" s="257">
        <f t="shared" si="79"/>
        <v>5</v>
      </c>
      <c r="AO27" s="259">
        <f t="shared" si="79"/>
        <v>5</v>
      </c>
      <c r="AP27" s="259">
        <f t="shared" si="80"/>
        <v>4</v>
      </c>
      <c r="AQ27" s="259">
        <f t="shared" si="81"/>
        <v>4</v>
      </c>
      <c r="AR27" s="259">
        <f t="shared" si="82"/>
        <v>5</v>
      </c>
      <c r="AS27" s="259">
        <f t="shared" si="83"/>
        <v>5</v>
      </c>
      <c r="AT27" s="259">
        <f t="shared" si="84"/>
        <v>5</v>
      </c>
      <c r="AU27" s="259">
        <f t="shared" si="85"/>
        <v>5</v>
      </c>
      <c r="AV27" s="259">
        <f t="shared" si="86"/>
        <v>4.666666666666667</v>
      </c>
      <c r="AW27" s="228">
        <f t="shared" si="14"/>
        <v>1</v>
      </c>
      <c r="AX27" s="50"/>
      <c r="AY27" s="50"/>
      <c r="AZ27" s="256">
        <f t="shared" si="87"/>
        <v>5</v>
      </c>
      <c r="BA27" s="258">
        <f t="shared" si="87"/>
        <v>3</v>
      </c>
      <c r="BB27" s="258">
        <f t="shared" si="87"/>
        <v>4</v>
      </c>
      <c r="BC27" s="258">
        <f t="shared" si="87"/>
        <v>4</v>
      </c>
      <c r="BD27" s="258">
        <f t="shared" si="87"/>
        <v>4</v>
      </c>
      <c r="BE27" s="258">
        <f t="shared" si="87"/>
        <v>5</v>
      </c>
      <c r="BF27" s="258">
        <f t="shared" si="87"/>
        <v>5</v>
      </c>
      <c r="BG27" s="258">
        <f t="shared" si="87"/>
        <v>5</v>
      </c>
      <c r="BH27" s="258">
        <f t="shared" si="87"/>
        <v>5</v>
      </c>
      <c r="BI27" s="258">
        <f t="shared" si="87"/>
        <v>5</v>
      </c>
      <c r="BJ27" s="258">
        <f t="shared" si="87"/>
        <v>5</v>
      </c>
      <c r="BK27" s="258">
        <f t="shared" si="87"/>
        <v>5</v>
      </c>
      <c r="BL27" s="258">
        <f t="shared" si="87"/>
        <v>5</v>
      </c>
      <c r="BM27" s="258">
        <f t="shared" si="87"/>
        <v>5</v>
      </c>
      <c r="BN27" s="228">
        <f t="shared" si="16"/>
        <v>1</v>
      </c>
      <c r="BO27" s="220"/>
      <c r="BP27" s="11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9">
        <f t="shared" si="18"/>
        <v>0</v>
      </c>
      <c r="CE27" s="50"/>
      <c r="CF27" s="225">
        <f t="shared" si="44"/>
        <v>4</v>
      </c>
      <c r="CG27" s="226"/>
      <c r="CH27" s="225">
        <f t="shared" si="45"/>
        <v>4</v>
      </c>
      <c r="CI27" s="226"/>
      <c r="CJ27" s="225">
        <f t="shared" si="46"/>
        <v>5</v>
      </c>
      <c r="CK27" s="226"/>
      <c r="CL27" s="225">
        <f t="shared" si="47"/>
        <v>5</v>
      </c>
      <c r="CM27" s="226"/>
      <c r="CN27" s="225">
        <f t="shared" si="48"/>
        <v>5</v>
      </c>
      <c r="CO27" s="226"/>
      <c r="CP27" s="225">
        <f t="shared" si="49"/>
        <v>5</v>
      </c>
      <c r="CQ27" s="226"/>
      <c r="CR27" s="225">
        <f t="shared" si="50"/>
        <v>4.666666666666667</v>
      </c>
      <c r="CS27" s="262"/>
    </row>
    <row r="28" spans="2:97" s="18" customFormat="1" ht="30" customHeight="1">
      <c r="B28" s="369">
        <v>25</v>
      </c>
      <c r="C28" s="233">
        <v>45621</v>
      </c>
      <c r="D28" s="50" t="s">
        <v>127</v>
      </c>
      <c r="E28" s="50" t="s">
        <v>137</v>
      </c>
      <c r="F28" s="50" t="s">
        <v>83</v>
      </c>
      <c r="G28" s="50" t="s">
        <v>104</v>
      </c>
      <c r="H28" s="50" t="s">
        <v>88</v>
      </c>
      <c r="I28" s="50" t="s">
        <v>89</v>
      </c>
      <c r="J28" s="50" t="s">
        <v>41</v>
      </c>
      <c r="K28" s="149" t="s">
        <v>437</v>
      </c>
      <c r="L28" s="360">
        <v>3</v>
      </c>
      <c r="M28" s="361">
        <v>3</v>
      </c>
      <c r="N28" s="362">
        <v>1</v>
      </c>
      <c r="O28" s="362">
        <v>4</v>
      </c>
      <c r="P28" s="362">
        <v>4</v>
      </c>
      <c r="Q28" s="360"/>
      <c r="R28" s="362">
        <v>5</v>
      </c>
      <c r="S28" s="362">
        <v>5</v>
      </c>
      <c r="T28" s="362">
        <v>5</v>
      </c>
      <c r="U28" s="361">
        <v>4</v>
      </c>
      <c r="V28" s="362">
        <v>5</v>
      </c>
      <c r="W28" s="362">
        <v>5</v>
      </c>
      <c r="X28" s="363">
        <v>5</v>
      </c>
      <c r="Y28" s="363">
        <v>4</v>
      </c>
      <c r="Z28" s="50"/>
      <c r="AA28" s="227" t="s">
        <v>24</v>
      </c>
      <c r="AB28" s="256">
        <f t="shared" si="79"/>
        <v>3.6153846153846154</v>
      </c>
      <c r="AC28" s="257">
        <f t="shared" si="79"/>
        <v>3</v>
      </c>
      <c r="AD28" s="256">
        <f t="shared" si="79"/>
        <v>4.0769230769230766</v>
      </c>
      <c r="AE28" s="258">
        <f t="shared" si="79"/>
        <v>3.7692307692307692</v>
      </c>
      <c r="AF28" s="257">
        <f t="shared" si="79"/>
        <v>4</v>
      </c>
      <c r="AG28" s="256">
        <f t="shared" si="79"/>
        <v>4.333333333333333</v>
      </c>
      <c r="AH28" s="258">
        <f t="shared" si="79"/>
        <v>4.2307692307692308</v>
      </c>
      <c r="AI28" s="258">
        <f t="shared" si="79"/>
        <v>4.4615384615384617</v>
      </c>
      <c r="AJ28" s="258">
        <f t="shared" si="79"/>
        <v>4.3076923076923075</v>
      </c>
      <c r="AK28" s="258">
        <f t="shared" si="79"/>
        <v>3.7692307692307692</v>
      </c>
      <c r="AL28" s="256">
        <f t="shared" si="79"/>
        <v>3.4615384615384617</v>
      </c>
      <c r="AM28" s="257">
        <f t="shared" si="79"/>
        <v>3.4545454545454546</v>
      </c>
      <c r="AN28" s="257">
        <f t="shared" si="79"/>
        <v>4</v>
      </c>
      <c r="AO28" s="259">
        <f t="shared" si="79"/>
        <v>4</v>
      </c>
      <c r="AP28" s="259">
        <f t="shared" si="80"/>
        <v>3.3076923076923075</v>
      </c>
      <c r="AQ28" s="259">
        <f t="shared" si="81"/>
        <v>3.9487179487179489</v>
      </c>
      <c r="AR28" s="259">
        <f t="shared" si="82"/>
        <v>4.2205128205128206</v>
      </c>
      <c r="AS28" s="259">
        <f t="shared" si="83"/>
        <v>3.4580419580419584</v>
      </c>
      <c r="AT28" s="259">
        <f t="shared" si="84"/>
        <v>4</v>
      </c>
      <c r="AU28" s="259">
        <f t="shared" si="85"/>
        <v>4</v>
      </c>
      <c r="AV28" s="259">
        <f t="shared" si="86"/>
        <v>3.8224941724941726</v>
      </c>
      <c r="AW28" s="228">
        <f t="shared" si="14"/>
        <v>13</v>
      </c>
      <c r="AX28" s="50"/>
      <c r="AY28" s="50"/>
      <c r="AZ28" s="256">
        <f t="shared" si="87"/>
        <v>3.5</v>
      </c>
      <c r="BA28" s="258">
        <f t="shared" si="87"/>
        <v>2.875</v>
      </c>
      <c r="BB28" s="258">
        <f t="shared" si="87"/>
        <v>3.75</v>
      </c>
      <c r="BC28" s="258">
        <f t="shared" si="87"/>
        <v>3.75</v>
      </c>
      <c r="BD28" s="258">
        <f t="shared" si="87"/>
        <v>3.875</v>
      </c>
      <c r="BE28" s="258">
        <f t="shared" si="87"/>
        <v>4.125</v>
      </c>
      <c r="BF28" s="258">
        <f t="shared" si="87"/>
        <v>4</v>
      </c>
      <c r="BG28" s="258">
        <f t="shared" si="87"/>
        <v>4.25</v>
      </c>
      <c r="BH28" s="258">
        <f t="shared" si="87"/>
        <v>4.25</v>
      </c>
      <c r="BI28" s="258">
        <f t="shared" si="87"/>
        <v>3.625</v>
      </c>
      <c r="BJ28" s="258">
        <f t="shared" si="87"/>
        <v>3.125</v>
      </c>
      <c r="BK28" s="258">
        <f t="shared" si="87"/>
        <v>3.375</v>
      </c>
      <c r="BL28" s="258">
        <f t="shared" si="87"/>
        <v>4.25</v>
      </c>
      <c r="BM28" s="258">
        <f t="shared" si="87"/>
        <v>3.7142857142857144</v>
      </c>
      <c r="BN28" s="228">
        <f t="shared" si="16"/>
        <v>8</v>
      </c>
      <c r="BO28" s="220"/>
      <c r="BP28" s="110">
        <f t="shared" ref="BP28:CC33" si="89">+AVERAGEIFS(L$5:L$234,$J$5:$J$234,$AA28,$E$5:$E$234,"Home")</f>
        <v>3.8</v>
      </c>
      <c r="BQ28" s="220">
        <f t="shared" si="89"/>
        <v>3.2</v>
      </c>
      <c r="BR28" s="220">
        <f t="shared" si="89"/>
        <v>4.5999999999999996</v>
      </c>
      <c r="BS28" s="220">
        <f t="shared" si="89"/>
        <v>3.8</v>
      </c>
      <c r="BT28" s="220">
        <f t="shared" si="89"/>
        <v>4.2</v>
      </c>
      <c r="BU28" s="220">
        <f t="shared" si="89"/>
        <v>4.75</v>
      </c>
      <c r="BV28" s="220">
        <f t="shared" si="89"/>
        <v>4.5999999999999996</v>
      </c>
      <c r="BW28" s="220">
        <f t="shared" si="89"/>
        <v>4.8</v>
      </c>
      <c r="BX28" s="220">
        <f t="shared" si="89"/>
        <v>4.4000000000000004</v>
      </c>
      <c r="BY28" s="220">
        <f t="shared" si="89"/>
        <v>4</v>
      </c>
      <c r="BZ28" s="220">
        <f t="shared" si="89"/>
        <v>4</v>
      </c>
      <c r="CA28" s="220">
        <f t="shared" si="89"/>
        <v>3.6666666666666665</v>
      </c>
      <c r="CB28" s="220">
        <f t="shared" si="89"/>
        <v>3.6</v>
      </c>
      <c r="CC28" s="220">
        <f t="shared" si="89"/>
        <v>4.4000000000000004</v>
      </c>
      <c r="CD28" s="229">
        <f t="shared" si="18"/>
        <v>5</v>
      </c>
      <c r="CE28" s="50"/>
      <c r="CF28" s="225">
        <f t="shared" si="44"/>
        <v>3.1875</v>
      </c>
      <c r="CG28" s="226">
        <f t="shared" si="36"/>
        <v>3.5</v>
      </c>
      <c r="CH28" s="225">
        <f t="shared" si="45"/>
        <v>3.7916666666666665</v>
      </c>
      <c r="CI28" s="226">
        <f t="shared" si="37"/>
        <v>4.1999999999999993</v>
      </c>
      <c r="CJ28" s="225">
        <f t="shared" si="46"/>
        <v>4.05</v>
      </c>
      <c r="CK28" s="226">
        <f t="shared" si="38"/>
        <v>4.51</v>
      </c>
      <c r="CL28" s="225">
        <f t="shared" si="47"/>
        <v>3.25</v>
      </c>
      <c r="CM28" s="226">
        <f t="shared" si="39"/>
        <v>3.833333333333333</v>
      </c>
      <c r="CN28" s="225">
        <f t="shared" si="48"/>
        <v>4.25</v>
      </c>
      <c r="CO28" s="226">
        <f t="shared" si="40"/>
        <v>3.6</v>
      </c>
      <c r="CP28" s="225">
        <f t="shared" si="49"/>
        <v>3.7142857142857144</v>
      </c>
      <c r="CQ28" s="226">
        <f t="shared" si="41"/>
        <v>4.4000000000000004</v>
      </c>
      <c r="CR28" s="225">
        <f t="shared" si="50"/>
        <v>3.7072420634920635</v>
      </c>
      <c r="CS28" s="262">
        <f t="shared" si="42"/>
        <v>4.0072222222222225</v>
      </c>
    </row>
    <row r="29" spans="2:97" s="18" customFormat="1" ht="30" customHeight="1">
      <c r="B29" s="369">
        <v>26</v>
      </c>
      <c r="C29" s="233">
        <v>45621</v>
      </c>
      <c r="D29" s="50" t="s">
        <v>127</v>
      </c>
      <c r="E29" s="50" t="s">
        <v>138</v>
      </c>
      <c r="F29" s="50" t="s">
        <v>84</v>
      </c>
      <c r="G29" s="50" t="s">
        <v>15</v>
      </c>
      <c r="H29" s="50" t="s">
        <v>300</v>
      </c>
      <c r="I29" s="50" t="s">
        <v>89</v>
      </c>
      <c r="J29" s="50" t="s">
        <v>24</v>
      </c>
      <c r="K29" s="149" t="s">
        <v>175</v>
      </c>
      <c r="L29" s="360">
        <v>4</v>
      </c>
      <c r="M29" s="361">
        <v>3</v>
      </c>
      <c r="N29" s="362">
        <v>4</v>
      </c>
      <c r="O29" s="362">
        <v>4</v>
      </c>
      <c r="P29" s="362">
        <v>4</v>
      </c>
      <c r="Q29" s="360">
        <v>5</v>
      </c>
      <c r="R29" s="362">
        <v>3</v>
      </c>
      <c r="S29" s="362">
        <v>5</v>
      </c>
      <c r="T29" s="362">
        <v>5</v>
      </c>
      <c r="U29" s="361">
        <v>4</v>
      </c>
      <c r="V29" s="362">
        <v>4</v>
      </c>
      <c r="W29" s="362">
        <v>4</v>
      </c>
      <c r="X29" s="363">
        <v>5</v>
      </c>
      <c r="Y29" s="363">
        <v>4</v>
      </c>
      <c r="Z29" s="50"/>
      <c r="AA29" s="227" t="s">
        <v>30</v>
      </c>
      <c r="AB29" s="256">
        <f t="shared" si="79"/>
        <v>3.5</v>
      </c>
      <c r="AC29" s="257">
        <f t="shared" si="79"/>
        <v>3.5</v>
      </c>
      <c r="AD29" s="256">
        <f t="shared" si="79"/>
        <v>4</v>
      </c>
      <c r="AE29" s="258">
        <f t="shared" si="79"/>
        <v>4</v>
      </c>
      <c r="AF29" s="257">
        <f t="shared" si="79"/>
        <v>4</v>
      </c>
      <c r="AG29" s="256">
        <f t="shared" si="79"/>
        <v>4</v>
      </c>
      <c r="AH29" s="258">
        <f t="shared" si="79"/>
        <v>4.5</v>
      </c>
      <c r="AI29" s="258">
        <f t="shared" si="79"/>
        <v>4.5</v>
      </c>
      <c r="AJ29" s="258">
        <f t="shared" si="79"/>
        <v>4.5</v>
      </c>
      <c r="AK29" s="258">
        <f t="shared" si="79"/>
        <v>4.5</v>
      </c>
      <c r="AL29" s="256">
        <f t="shared" si="79"/>
        <v>4.5</v>
      </c>
      <c r="AM29" s="257">
        <f t="shared" si="79"/>
        <v>4</v>
      </c>
      <c r="AN29" s="257">
        <f t="shared" si="79"/>
        <v>4.5</v>
      </c>
      <c r="AO29" s="259">
        <f t="shared" si="79"/>
        <v>4</v>
      </c>
      <c r="AP29" s="259">
        <f t="shared" ref="AP29:AP39" si="90">AVERAGE(AB29:AC29)</f>
        <v>3.5</v>
      </c>
      <c r="AQ29" s="259">
        <f t="shared" ref="AQ29:AQ39" si="91">AVERAGE(AD29:AF29)</f>
        <v>4</v>
      </c>
      <c r="AR29" s="259">
        <f t="shared" ref="AR29:AR39" si="92">AVERAGE(AG29:AK29)</f>
        <v>4.4000000000000004</v>
      </c>
      <c r="AS29" s="259">
        <f t="shared" ref="AS29:AS39" si="93">AVERAGE(AL29:AM29)</f>
        <v>4.25</v>
      </c>
      <c r="AT29" s="259">
        <f t="shared" ref="AT29:AT39" si="94">AVERAGE(AN29:AN29)</f>
        <v>4.5</v>
      </c>
      <c r="AU29" s="259">
        <f t="shared" ref="AU29:AU39" si="95">AVERAGE(AO29:AO29)</f>
        <v>4</v>
      </c>
      <c r="AV29" s="259">
        <f t="shared" ref="AV29:AV39" si="96">AVERAGE(AP29:AU29)</f>
        <v>4.1083333333333334</v>
      </c>
      <c r="AW29" s="228">
        <f t="shared" si="14"/>
        <v>2</v>
      </c>
      <c r="AX29" s="50"/>
      <c r="AY29" s="50"/>
      <c r="AZ29" s="256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28">
        <f t="shared" si="16"/>
        <v>0</v>
      </c>
      <c r="BO29" s="220"/>
      <c r="BP29" s="110">
        <f t="shared" si="89"/>
        <v>3.5</v>
      </c>
      <c r="BQ29" s="220">
        <f t="shared" si="89"/>
        <v>3.5</v>
      </c>
      <c r="BR29" s="220">
        <f t="shared" si="89"/>
        <v>4</v>
      </c>
      <c r="BS29" s="220">
        <f t="shared" si="89"/>
        <v>4</v>
      </c>
      <c r="BT29" s="220">
        <f t="shared" si="89"/>
        <v>4</v>
      </c>
      <c r="BU29" s="220">
        <f t="shared" si="89"/>
        <v>4</v>
      </c>
      <c r="BV29" s="220">
        <f t="shared" si="89"/>
        <v>4.5</v>
      </c>
      <c r="BW29" s="220">
        <f t="shared" si="89"/>
        <v>4.5</v>
      </c>
      <c r="BX29" s="220">
        <f t="shared" si="89"/>
        <v>4.5</v>
      </c>
      <c r="BY29" s="220">
        <f t="shared" si="89"/>
        <v>4.5</v>
      </c>
      <c r="BZ29" s="220">
        <f t="shared" si="89"/>
        <v>4.5</v>
      </c>
      <c r="CA29" s="220">
        <f t="shared" si="89"/>
        <v>4</v>
      </c>
      <c r="CB29" s="220">
        <f t="shared" si="89"/>
        <v>4.5</v>
      </c>
      <c r="CC29" s="220">
        <f t="shared" si="89"/>
        <v>4</v>
      </c>
      <c r="CD29" s="229">
        <f t="shared" si="18"/>
        <v>2</v>
      </c>
      <c r="CE29" s="50"/>
      <c r="CF29" s="225"/>
      <c r="CG29" s="226">
        <f t="shared" si="36"/>
        <v>3.5</v>
      </c>
      <c r="CH29" s="225"/>
      <c r="CI29" s="226">
        <f t="shared" si="37"/>
        <v>4</v>
      </c>
      <c r="CJ29" s="225"/>
      <c r="CK29" s="226">
        <f t="shared" si="38"/>
        <v>4.4000000000000004</v>
      </c>
      <c r="CL29" s="225"/>
      <c r="CM29" s="226">
        <f t="shared" si="39"/>
        <v>4.25</v>
      </c>
      <c r="CN29" s="225"/>
      <c r="CO29" s="226">
        <f t="shared" si="40"/>
        <v>4.5</v>
      </c>
      <c r="CP29" s="225"/>
      <c r="CQ29" s="226">
        <f t="shared" si="41"/>
        <v>4</v>
      </c>
      <c r="CR29" s="225"/>
      <c r="CS29" s="262">
        <f t="shared" si="42"/>
        <v>4.1083333333333334</v>
      </c>
    </row>
    <row r="30" spans="2:97" s="18" customFormat="1" ht="30" customHeight="1">
      <c r="B30" s="369">
        <v>27</v>
      </c>
      <c r="C30" s="233">
        <v>45621</v>
      </c>
      <c r="D30" s="50" t="s">
        <v>127</v>
      </c>
      <c r="E30" s="50" t="s">
        <v>138</v>
      </c>
      <c r="F30" s="50" t="s">
        <v>84</v>
      </c>
      <c r="G30" s="50" t="s">
        <v>15</v>
      </c>
      <c r="H30" s="50" t="s">
        <v>333</v>
      </c>
      <c r="I30" s="50" t="s">
        <v>90</v>
      </c>
      <c r="J30" s="50" t="s">
        <v>28</v>
      </c>
      <c r="K30" s="149" t="s">
        <v>186</v>
      </c>
      <c r="L30" s="360">
        <v>4</v>
      </c>
      <c r="M30" s="361"/>
      <c r="N30" s="362">
        <v>4</v>
      </c>
      <c r="O30" s="362">
        <v>4</v>
      </c>
      <c r="P30" s="362">
        <v>4</v>
      </c>
      <c r="Q30" s="360"/>
      <c r="R30" s="362">
        <v>2</v>
      </c>
      <c r="S30" s="362">
        <v>2</v>
      </c>
      <c r="T30" s="362">
        <v>2</v>
      </c>
      <c r="U30" s="361">
        <v>4</v>
      </c>
      <c r="V30" s="362"/>
      <c r="W30" s="362"/>
      <c r="X30" s="363">
        <v>5</v>
      </c>
      <c r="Y30" s="363">
        <v>3</v>
      </c>
      <c r="Z30" s="50"/>
      <c r="AA30" s="227" t="s">
        <v>23</v>
      </c>
      <c r="AB30" s="256">
        <f t="shared" si="79"/>
        <v>4</v>
      </c>
      <c r="AC30" s="257">
        <f t="shared" si="79"/>
        <v>3.1428571428571428</v>
      </c>
      <c r="AD30" s="256">
        <f t="shared" si="79"/>
        <v>4.4285714285714288</v>
      </c>
      <c r="AE30" s="258">
        <f t="shared" si="79"/>
        <v>3.8333333333333335</v>
      </c>
      <c r="AF30" s="257">
        <f t="shared" si="79"/>
        <v>3.7142857142857144</v>
      </c>
      <c r="AG30" s="256">
        <f t="shared" si="79"/>
        <v>3.8571428571428572</v>
      </c>
      <c r="AH30" s="258">
        <f t="shared" si="79"/>
        <v>3.8571428571428572</v>
      </c>
      <c r="AI30" s="258">
        <f t="shared" si="79"/>
        <v>3.2857142857142856</v>
      </c>
      <c r="AJ30" s="258">
        <f t="shared" si="79"/>
        <v>3</v>
      </c>
      <c r="AK30" s="258">
        <f t="shared" si="79"/>
        <v>3.5714285714285716</v>
      </c>
      <c r="AL30" s="256">
        <f t="shared" si="79"/>
        <v>4.5</v>
      </c>
      <c r="AM30" s="257">
        <f t="shared" si="79"/>
        <v>4.166666666666667</v>
      </c>
      <c r="AN30" s="257">
        <f t="shared" si="79"/>
        <v>4.7142857142857144</v>
      </c>
      <c r="AO30" s="259">
        <f t="shared" si="79"/>
        <v>3.8571428571428572</v>
      </c>
      <c r="AP30" s="259">
        <f t="shared" si="90"/>
        <v>3.5714285714285712</v>
      </c>
      <c r="AQ30" s="259">
        <f t="shared" si="91"/>
        <v>3.9920634920634925</v>
      </c>
      <c r="AR30" s="259">
        <f t="shared" si="92"/>
        <v>3.5142857142857147</v>
      </c>
      <c r="AS30" s="259">
        <f t="shared" si="93"/>
        <v>4.3333333333333339</v>
      </c>
      <c r="AT30" s="259">
        <f t="shared" si="94"/>
        <v>4.7142857142857144</v>
      </c>
      <c r="AU30" s="259">
        <f t="shared" si="95"/>
        <v>3.8571428571428572</v>
      </c>
      <c r="AV30" s="259">
        <f t="shared" si="96"/>
        <v>3.9970899470899472</v>
      </c>
      <c r="AW30" s="228">
        <f t="shared" si="14"/>
        <v>7</v>
      </c>
      <c r="AX30" s="50"/>
      <c r="AY30" s="50"/>
      <c r="AZ30" s="256">
        <f t="shared" ref="AZ30:BM30" si="97">+AVERAGEIFS(L$5:L$234,$J$5:$J$234,$AA30,$E$5:$E$234,"Muller")</f>
        <v>3.6</v>
      </c>
      <c r="BA30" s="258">
        <f t="shared" si="97"/>
        <v>3</v>
      </c>
      <c r="BB30" s="258">
        <f t="shared" si="97"/>
        <v>4.4000000000000004</v>
      </c>
      <c r="BC30" s="258">
        <f t="shared" si="97"/>
        <v>3.25</v>
      </c>
      <c r="BD30" s="258">
        <f t="shared" si="97"/>
        <v>3.4</v>
      </c>
      <c r="BE30" s="258">
        <f t="shared" si="97"/>
        <v>3.4</v>
      </c>
      <c r="BF30" s="258">
        <f t="shared" si="97"/>
        <v>3.4</v>
      </c>
      <c r="BG30" s="258">
        <f t="shared" si="97"/>
        <v>2.6</v>
      </c>
      <c r="BH30" s="258">
        <f t="shared" si="97"/>
        <v>2</v>
      </c>
      <c r="BI30" s="258">
        <f t="shared" si="97"/>
        <v>3.2</v>
      </c>
      <c r="BJ30" s="258">
        <f t="shared" si="97"/>
        <v>4.25</v>
      </c>
      <c r="BK30" s="258">
        <f t="shared" si="97"/>
        <v>4</v>
      </c>
      <c r="BL30" s="258">
        <f t="shared" si="97"/>
        <v>4.5999999999999996</v>
      </c>
      <c r="BM30" s="258">
        <f t="shared" si="97"/>
        <v>3.4</v>
      </c>
      <c r="BN30" s="228">
        <f t="shared" si="16"/>
        <v>5</v>
      </c>
      <c r="BO30" s="220"/>
      <c r="BP30" s="110">
        <f t="shared" si="89"/>
        <v>5</v>
      </c>
      <c r="BQ30" s="220">
        <f t="shared" si="89"/>
        <v>3.5</v>
      </c>
      <c r="BR30" s="220">
        <f t="shared" si="89"/>
        <v>4.5</v>
      </c>
      <c r="BS30" s="220">
        <f t="shared" si="89"/>
        <v>5</v>
      </c>
      <c r="BT30" s="220">
        <f t="shared" si="89"/>
        <v>4.5</v>
      </c>
      <c r="BU30" s="220">
        <f t="shared" si="89"/>
        <v>5</v>
      </c>
      <c r="BV30" s="220">
        <f t="shared" si="89"/>
        <v>5</v>
      </c>
      <c r="BW30" s="220">
        <f t="shared" si="89"/>
        <v>5</v>
      </c>
      <c r="BX30" s="220">
        <f t="shared" si="89"/>
        <v>5</v>
      </c>
      <c r="BY30" s="220">
        <f t="shared" si="89"/>
        <v>4.5</v>
      </c>
      <c r="BZ30" s="220">
        <f t="shared" si="89"/>
        <v>5</v>
      </c>
      <c r="CA30" s="220">
        <f t="shared" si="89"/>
        <v>5</v>
      </c>
      <c r="CB30" s="220">
        <f t="shared" si="89"/>
        <v>5</v>
      </c>
      <c r="CC30" s="220">
        <f t="shared" si="89"/>
        <v>5</v>
      </c>
      <c r="CD30" s="229">
        <f t="shared" si="18"/>
        <v>2</v>
      </c>
      <c r="CE30" s="50"/>
      <c r="CF30" s="225">
        <f t="shared" si="44"/>
        <v>3.3</v>
      </c>
      <c r="CG30" s="226">
        <f t="shared" si="36"/>
        <v>4.25</v>
      </c>
      <c r="CH30" s="225">
        <f t="shared" si="45"/>
        <v>3.6833333333333336</v>
      </c>
      <c r="CI30" s="226">
        <f t="shared" si="37"/>
        <v>4.666666666666667</v>
      </c>
      <c r="CJ30" s="225">
        <f t="shared" si="46"/>
        <v>2.9200000000000004</v>
      </c>
      <c r="CK30" s="226">
        <f t="shared" si="38"/>
        <v>4.9000000000000004</v>
      </c>
      <c r="CL30" s="225">
        <f t="shared" si="47"/>
        <v>4.125</v>
      </c>
      <c r="CM30" s="226">
        <f t="shared" si="39"/>
        <v>5</v>
      </c>
      <c r="CN30" s="225">
        <f t="shared" si="48"/>
        <v>4.5999999999999996</v>
      </c>
      <c r="CO30" s="226">
        <f t="shared" si="40"/>
        <v>5</v>
      </c>
      <c r="CP30" s="225">
        <f t="shared" si="49"/>
        <v>3.4</v>
      </c>
      <c r="CQ30" s="226">
        <f t="shared" si="41"/>
        <v>5</v>
      </c>
      <c r="CR30" s="225">
        <f t="shared" si="50"/>
        <v>3.6713888888888886</v>
      </c>
      <c r="CS30" s="262">
        <f t="shared" si="42"/>
        <v>4.802777777777778</v>
      </c>
    </row>
    <row r="31" spans="2:97" s="18" customFormat="1" ht="30" customHeight="1">
      <c r="B31" s="369">
        <v>28</v>
      </c>
      <c r="C31" s="233">
        <v>45621</v>
      </c>
      <c r="D31" s="50" t="s">
        <v>127</v>
      </c>
      <c r="E31" s="50" t="s">
        <v>138</v>
      </c>
      <c r="F31" s="50" t="s">
        <v>83</v>
      </c>
      <c r="G31" s="50" t="s">
        <v>16</v>
      </c>
      <c r="H31" s="50" t="s">
        <v>287</v>
      </c>
      <c r="I31" s="50" t="s">
        <v>89</v>
      </c>
      <c r="J31" s="50" t="s">
        <v>44</v>
      </c>
      <c r="K31" s="149" t="s">
        <v>185</v>
      </c>
      <c r="L31" s="360">
        <v>4</v>
      </c>
      <c r="M31" s="361">
        <v>4</v>
      </c>
      <c r="N31" s="362">
        <v>2</v>
      </c>
      <c r="O31" s="362">
        <v>4</v>
      </c>
      <c r="P31" s="362">
        <v>4</v>
      </c>
      <c r="Q31" s="360">
        <v>4</v>
      </c>
      <c r="R31" s="362">
        <v>5</v>
      </c>
      <c r="S31" s="362">
        <v>5</v>
      </c>
      <c r="T31" s="362">
        <v>5</v>
      </c>
      <c r="U31" s="361">
        <v>3</v>
      </c>
      <c r="V31" s="362">
        <v>5</v>
      </c>
      <c r="W31" s="362">
        <v>5</v>
      </c>
      <c r="X31" s="363">
        <v>5</v>
      </c>
      <c r="Y31" s="363">
        <v>4</v>
      </c>
      <c r="Z31" s="50"/>
      <c r="AA31" s="227" t="s">
        <v>42</v>
      </c>
      <c r="AB31" s="256">
        <f t="shared" si="79"/>
        <v>2</v>
      </c>
      <c r="AC31" s="257">
        <f t="shared" si="79"/>
        <v>1</v>
      </c>
      <c r="AD31" s="256">
        <f t="shared" si="79"/>
        <v>3</v>
      </c>
      <c r="AE31" s="258">
        <f t="shared" si="79"/>
        <v>2</v>
      </c>
      <c r="AF31" s="257">
        <f t="shared" si="79"/>
        <v>2</v>
      </c>
      <c r="AG31" s="256">
        <f t="shared" si="79"/>
        <v>3</v>
      </c>
      <c r="AH31" s="258">
        <f t="shared" si="79"/>
        <v>5</v>
      </c>
      <c r="AI31" s="258">
        <f t="shared" si="79"/>
        <v>5</v>
      </c>
      <c r="AJ31" s="258">
        <f t="shared" si="79"/>
        <v>4</v>
      </c>
      <c r="AK31" s="258">
        <f t="shared" si="79"/>
        <v>3</v>
      </c>
      <c r="AL31" s="256">
        <f t="shared" si="79"/>
        <v>2</v>
      </c>
      <c r="AM31" s="257">
        <f t="shared" si="79"/>
        <v>1</v>
      </c>
      <c r="AN31" s="257">
        <f t="shared" si="79"/>
        <v>4</v>
      </c>
      <c r="AO31" s="259">
        <f t="shared" si="79"/>
        <v>3</v>
      </c>
      <c r="AP31" s="259">
        <f t="shared" si="90"/>
        <v>1.5</v>
      </c>
      <c r="AQ31" s="259">
        <f t="shared" si="91"/>
        <v>2.3333333333333335</v>
      </c>
      <c r="AR31" s="259">
        <f t="shared" si="92"/>
        <v>4</v>
      </c>
      <c r="AS31" s="259">
        <f t="shared" si="93"/>
        <v>1.5</v>
      </c>
      <c r="AT31" s="259">
        <f t="shared" si="94"/>
        <v>4</v>
      </c>
      <c r="AU31" s="259">
        <f t="shared" si="95"/>
        <v>3</v>
      </c>
      <c r="AV31" s="259">
        <f t="shared" si="96"/>
        <v>2.7222222222222228</v>
      </c>
      <c r="AW31" s="228">
        <f t="shared" si="14"/>
        <v>1</v>
      </c>
      <c r="AX31" s="50"/>
      <c r="AY31" s="50"/>
      <c r="AZ31" s="256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28">
        <f t="shared" si="16"/>
        <v>0</v>
      </c>
      <c r="BO31" s="50"/>
      <c r="BP31" s="110">
        <f t="shared" si="89"/>
        <v>2</v>
      </c>
      <c r="BQ31" s="220">
        <f t="shared" si="89"/>
        <v>1</v>
      </c>
      <c r="BR31" s="220">
        <f t="shared" si="89"/>
        <v>3</v>
      </c>
      <c r="BS31" s="220">
        <f t="shared" si="89"/>
        <v>2</v>
      </c>
      <c r="BT31" s="220">
        <f t="shared" si="89"/>
        <v>2</v>
      </c>
      <c r="BU31" s="220">
        <f t="shared" si="89"/>
        <v>3</v>
      </c>
      <c r="BV31" s="220">
        <f t="shared" si="89"/>
        <v>5</v>
      </c>
      <c r="BW31" s="220">
        <f t="shared" si="89"/>
        <v>5</v>
      </c>
      <c r="BX31" s="220">
        <f t="shared" si="89"/>
        <v>4</v>
      </c>
      <c r="BY31" s="220">
        <f t="shared" si="89"/>
        <v>3</v>
      </c>
      <c r="BZ31" s="220">
        <f t="shared" si="89"/>
        <v>2</v>
      </c>
      <c r="CA31" s="220">
        <f t="shared" si="89"/>
        <v>1</v>
      </c>
      <c r="CB31" s="220">
        <f t="shared" si="89"/>
        <v>4</v>
      </c>
      <c r="CC31" s="220">
        <f t="shared" si="89"/>
        <v>3</v>
      </c>
      <c r="CD31" s="229">
        <f t="shared" si="18"/>
        <v>1</v>
      </c>
      <c r="CE31" s="50"/>
      <c r="CF31" s="225"/>
      <c r="CG31" s="226">
        <f t="shared" si="36"/>
        <v>1.5</v>
      </c>
      <c r="CH31" s="225"/>
      <c r="CI31" s="226">
        <f t="shared" si="37"/>
        <v>2.3333333333333335</v>
      </c>
      <c r="CJ31" s="225"/>
      <c r="CK31" s="226">
        <f t="shared" si="38"/>
        <v>4</v>
      </c>
      <c r="CL31" s="225"/>
      <c r="CM31" s="226">
        <f t="shared" si="39"/>
        <v>1.5</v>
      </c>
      <c r="CN31" s="225"/>
      <c r="CO31" s="226">
        <f t="shared" si="40"/>
        <v>4</v>
      </c>
      <c r="CP31" s="225"/>
      <c r="CQ31" s="226">
        <f t="shared" si="41"/>
        <v>3</v>
      </c>
      <c r="CR31" s="225"/>
      <c r="CS31" s="262">
        <f t="shared" si="42"/>
        <v>2.7222222222222228</v>
      </c>
    </row>
    <row r="32" spans="2:97" s="18" customFormat="1" ht="30" customHeight="1">
      <c r="B32" s="369">
        <v>29</v>
      </c>
      <c r="C32" s="233">
        <v>45621</v>
      </c>
      <c r="D32" s="50" t="s">
        <v>127</v>
      </c>
      <c r="E32" s="50" t="s">
        <v>137</v>
      </c>
      <c r="F32" s="50" t="s">
        <v>83</v>
      </c>
      <c r="G32" s="50" t="s">
        <v>16</v>
      </c>
      <c r="H32" s="50" t="s">
        <v>287</v>
      </c>
      <c r="I32" s="50" t="s">
        <v>89</v>
      </c>
      <c r="J32" s="50" t="s">
        <v>40</v>
      </c>
      <c r="K32" s="149" t="s">
        <v>183</v>
      </c>
      <c r="L32" s="360">
        <v>3</v>
      </c>
      <c r="M32" s="361">
        <v>3</v>
      </c>
      <c r="N32" s="362">
        <v>4</v>
      </c>
      <c r="O32" s="362">
        <v>4</v>
      </c>
      <c r="P32" s="362">
        <v>4</v>
      </c>
      <c r="Q32" s="360">
        <v>4</v>
      </c>
      <c r="R32" s="362">
        <v>5</v>
      </c>
      <c r="S32" s="362">
        <v>5</v>
      </c>
      <c r="T32" s="362">
        <v>5</v>
      </c>
      <c r="U32" s="361">
        <v>4</v>
      </c>
      <c r="V32" s="362">
        <v>5</v>
      </c>
      <c r="W32" s="362">
        <v>5</v>
      </c>
      <c r="X32" s="363">
        <v>4</v>
      </c>
      <c r="Y32" s="363">
        <v>4</v>
      </c>
      <c r="Z32" s="50"/>
      <c r="AA32" s="227" t="s">
        <v>20</v>
      </c>
      <c r="AB32" s="256">
        <f t="shared" si="79"/>
        <v>3.1818181818181817</v>
      </c>
      <c r="AC32" s="257">
        <f t="shared" si="79"/>
        <v>2.8888888888888888</v>
      </c>
      <c r="AD32" s="256">
        <f t="shared" si="79"/>
        <v>3.2727272727272729</v>
      </c>
      <c r="AE32" s="258">
        <f t="shared" si="79"/>
        <v>3.3</v>
      </c>
      <c r="AF32" s="257">
        <f t="shared" si="79"/>
        <v>3.1</v>
      </c>
      <c r="AG32" s="256">
        <f t="shared" si="79"/>
        <v>4.0909090909090908</v>
      </c>
      <c r="AH32" s="258">
        <f t="shared" si="79"/>
        <v>4.0999999999999996</v>
      </c>
      <c r="AI32" s="258">
        <f t="shared" si="79"/>
        <v>4.0999999999999996</v>
      </c>
      <c r="AJ32" s="258">
        <f t="shared" si="79"/>
        <v>4.0999999999999996</v>
      </c>
      <c r="AK32" s="258">
        <f t="shared" si="79"/>
        <v>3.4545454545454546</v>
      </c>
      <c r="AL32" s="256">
        <f t="shared" si="79"/>
        <v>3.4</v>
      </c>
      <c r="AM32" s="257">
        <f t="shared" si="79"/>
        <v>3.5</v>
      </c>
      <c r="AN32" s="257">
        <f t="shared" si="79"/>
        <v>4.3636363636363633</v>
      </c>
      <c r="AO32" s="259">
        <f t="shared" si="79"/>
        <v>3.8181818181818183</v>
      </c>
      <c r="AP32" s="259">
        <f t="shared" si="90"/>
        <v>3.0353535353535355</v>
      </c>
      <c r="AQ32" s="259">
        <f t="shared" si="91"/>
        <v>3.2242424242424241</v>
      </c>
      <c r="AR32" s="259">
        <f t="shared" si="92"/>
        <v>3.9690909090909088</v>
      </c>
      <c r="AS32" s="259">
        <f t="shared" si="93"/>
        <v>3.45</v>
      </c>
      <c r="AT32" s="259">
        <f t="shared" si="94"/>
        <v>4.3636363636363633</v>
      </c>
      <c r="AU32" s="259">
        <f t="shared" si="95"/>
        <v>3.8181818181818183</v>
      </c>
      <c r="AV32" s="259">
        <f t="shared" si="96"/>
        <v>3.643417508417508</v>
      </c>
      <c r="AW32" s="228">
        <f t="shared" si="14"/>
        <v>11</v>
      </c>
      <c r="AX32" s="50"/>
      <c r="AY32" s="50"/>
      <c r="AZ32" s="256">
        <f t="shared" ref="AZ32:BM32" si="98">+AVERAGEIFS(L$5:L$234,$J$5:$J$234,$AA32,$E$5:$E$234,"Muller")</f>
        <v>2</v>
      </c>
      <c r="BA32" s="258">
        <f t="shared" si="98"/>
        <v>2</v>
      </c>
      <c r="BB32" s="258">
        <f t="shared" si="98"/>
        <v>2</v>
      </c>
      <c r="BC32" s="258">
        <f t="shared" si="98"/>
        <v>2</v>
      </c>
      <c r="BD32" s="258">
        <f t="shared" si="98"/>
        <v>2</v>
      </c>
      <c r="BE32" s="258">
        <f t="shared" si="98"/>
        <v>4.5</v>
      </c>
      <c r="BF32" s="258">
        <f t="shared" si="98"/>
        <v>4</v>
      </c>
      <c r="BG32" s="258">
        <f t="shared" si="98"/>
        <v>4</v>
      </c>
      <c r="BH32" s="258">
        <f t="shared" si="98"/>
        <v>4</v>
      </c>
      <c r="BI32" s="258">
        <f t="shared" si="98"/>
        <v>3</v>
      </c>
      <c r="BJ32" s="258">
        <f t="shared" si="98"/>
        <v>2.5</v>
      </c>
      <c r="BK32" s="258">
        <f t="shared" si="98"/>
        <v>4</v>
      </c>
      <c r="BL32" s="258">
        <f t="shared" si="98"/>
        <v>5</v>
      </c>
      <c r="BM32" s="258">
        <f t="shared" si="98"/>
        <v>4</v>
      </c>
      <c r="BN32" s="228">
        <f t="shared" si="16"/>
        <v>2</v>
      </c>
      <c r="BO32" s="220"/>
      <c r="BP32" s="110">
        <f t="shared" si="89"/>
        <v>3.4444444444444446</v>
      </c>
      <c r="BQ32" s="220">
        <f t="shared" si="89"/>
        <v>3.1428571428571428</v>
      </c>
      <c r="BR32" s="220">
        <f t="shared" si="89"/>
        <v>3.5555555555555554</v>
      </c>
      <c r="BS32" s="220">
        <f t="shared" si="89"/>
        <v>3.625</v>
      </c>
      <c r="BT32" s="220">
        <f t="shared" si="89"/>
        <v>3.375</v>
      </c>
      <c r="BU32" s="220">
        <f t="shared" si="89"/>
        <v>4</v>
      </c>
      <c r="BV32" s="220">
        <f t="shared" si="89"/>
        <v>4.1111111111111107</v>
      </c>
      <c r="BW32" s="220">
        <f t="shared" si="89"/>
        <v>4.1111111111111107</v>
      </c>
      <c r="BX32" s="220">
        <f t="shared" si="89"/>
        <v>4.1111111111111107</v>
      </c>
      <c r="BY32" s="220">
        <f t="shared" si="89"/>
        <v>3.5555555555555554</v>
      </c>
      <c r="BZ32" s="220">
        <f t="shared" si="89"/>
        <v>3.625</v>
      </c>
      <c r="CA32" s="220">
        <f t="shared" si="89"/>
        <v>3.4285714285714284</v>
      </c>
      <c r="CB32" s="220">
        <f t="shared" si="89"/>
        <v>4.2222222222222223</v>
      </c>
      <c r="CC32" s="220">
        <f t="shared" si="89"/>
        <v>3.7777777777777777</v>
      </c>
      <c r="CD32" s="229">
        <f t="shared" si="18"/>
        <v>9</v>
      </c>
      <c r="CE32" s="50"/>
      <c r="CF32" s="225">
        <f t="shared" si="44"/>
        <v>2</v>
      </c>
      <c r="CG32" s="226">
        <f t="shared" si="36"/>
        <v>3.2936507936507935</v>
      </c>
      <c r="CH32" s="225">
        <f t="shared" si="45"/>
        <v>2</v>
      </c>
      <c r="CI32" s="226">
        <f t="shared" si="37"/>
        <v>3.5185185185185186</v>
      </c>
      <c r="CJ32" s="225">
        <f t="shared" si="46"/>
        <v>3.9</v>
      </c>
      <c r="CK32" s="226">
        <f t="shared" si="38"/>
        <v>3.977777777777777</v>
      </c>
      <c r="CL32" s="225">
        <f t="shared" si="47"/>
        <v>3.25</v>
      </c>
      <c r="CM32" s="226">
        <f t="shared" si="39"/>
        <v>3.5267857142857144</v>
      </c>
      <c r="CN32" s="225">
        <f t="shared" si="48"/>
        <v>5</v>
      </c>
      <c r="CO32" s="226">
        <f t="shared" si="40"/>
        <v>4.2222222222222223</v>
      </c>
      <c r="CP32" s="225">
        <f t="shared" si="49"/>
        <v>4</v>
      </c>
      <c r="CQ32" s="226">
        <f t="shared" si="41"/>
        <v>3.7777777777777777</v>
      </c>
      <c r="CR32" s="225">
        <f t="shared" si="50"/>
        <v>3.3583333333333329</v>
      </c>
      <c r="CS32" s="262">
        <f t="shared" si="42"/>
        <v>3.7194554673721338</v>
      </c>
    </row>
    <row r="33" spans="2:97" s="18" customFormat="1" ht="30" customHeight="1">
      <c r="B33" s="369">
        <v>30</v>
      </c>
      <c r="C33" s="233">
        <v>45621</v>
      </c>
      <c r="D33" s="50" t="s">
        <v>127</v>
      </c>
      <c r="E33" s="50" t="s">
        <v>138</v>
      </c>
      <c r="F33" s="50" t="s">
        <v>84</v>
      </c>
      <c r="G33" s="50" t="s">
        <v>15</v>
      </c>
      <c r="H33" s="50" t="s">
        <v>334</v>
      </c>
      <c r="I33" s="50" t="s">
        <v>90</v>
      </c>
      <c r="J33" s="50" t="s">
        <v>32</v>
      </c>
      <c r="K33" s="149" t="s">
        <v>174</v>
      </c>
      <c r="L33" s="360">
        <v>3</v>
      </c>
      <c r="M33" s="361">
        <v>3</v>
      </c>
      <c r="N33" s="362">
        <v>5</v>
      </c>
      <c r="O33" s="362">
        <v>4</v>
      </c>
      <c r="P33" s="362">
        <v>4</v>
      </c>
      <c r="Q33" s="360">
        <v>3</v>
      </c>
      <c r="R33" s="362">
        <v>5</v>
      </c>
      <c r="S33" s="362">
        <v>5</v>
      </c>
      <c r="T33" s="362">
        <v>5</v>
      </c>
      <c r="U33" s="361">
        <v>2</v>
      </c>
      <c r="V33" s="362">
        <v>1</v>
      </c>
      <c r="W33" s="362"/>
      <c r="X33" s="363">
        <v>5</v>
      </c>
      <c r="Y33" s="363">
        <v>4</v>
      </c>
      <c r="Z33" s="50"/>
      <c r="AA33" s="227" t="s">
        <v>47</v>
      </c>
      <c r="AB33" s="256">
        <f t="shared" si="79"/>
        <v>4</v>
      </c>
      <c r="AC33" s="257">
        <f t="shared" si="79"/>
        <v>3.5</v>
      </c>
      <c r="AD33" s="256">
        <f t="shared" si="79"/>
        <v>5</v>
      </c>
      <c r="AE33" s="258">
        <f t="shared" si="79"/>
        <v>3.5</v>
      </c>
      <c r="AF33" s="257">
        <f t="shared" si="79"/>
        <v>4</v>
      </c>
      <c r="AG33" s="256">
        <f t="shared" si="79"/>
        <v>5</v>
      </c>
      <c r="AH33" s="258">
        <f t="shared" si="79"/>
        <v>5</v>
      </c>
      <c r="AI33" s="258">
        <f t="shared" si="79"/>
        <v>5</v>
      </c>
      <c r="AJ33" s="258">
        <f t="shared" si="79"/>
        <v>5</v>
      </c>
      <c r="AK33" s="258">
        <f t="shared" si="79"/>
        <v>4</v>
      </c>
      <c r="AL33" s="256">
        <f t="shared" si="79"/>
        <v>5</v>
      </c>
      <c r="AM33" s="257">
        <f t="shared" si="79"/>
        <v>5</v>
      </c>
      <c r="AN33" s="257">
        <f t="shared" si="79"/>
        <v>4</v>
      </c>
      <c r="AO33" s="259">
        <f t="shared" si="79"/>
        <v>5</v>
      </c>
      <c r="AP33" s="259">
        <f t="shared" si="90"/>
        <v>3.75</v>
      </c>
      <c r="AQ33" s="259">
        <f t="shared" si="91"/>
        <v>4.166666666666667</v>
      </c>
      <c r="AR33" s="259">
        <f t="shared" si="92"/>
        <v>4.8</v>
      </c>
      <c r="AS33" s="259">
        <f t="shared" si="93"/>
        <v>5</v>
      </c>
      <c r="AT33" s="259">
        <f t="shared" si="94"/>
        <v>4</v>
      </c>
      <c r="AU33" s="259">
        <f t="shared" si="95"/>
        <v>5</v>
      </c>
      <c r="AV33" s="259">
        <f t="shared" si="96"/>
        <v>4.4527777777777784</v>
      </c>
      <c r="AW33" s="228">
        <f t="shared" si="14"/>
        <v>2</v>
      </c>
      <c r="AX33" s="50"/>
      <c r="AY33" s="50"/>
      <c r="AZ33" s="256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28">
        <f t="shared" si="16"/>
        <v>0</v>
      </c>
      <c r="BO33" s="220"/>
      <c r="BP33" s="110">
        <f t="shared" si="89"/>
        <v>4</v>
      </c>
      <c r="BQ33" s="220">
        <f t="shared" si="89"/>
        <v>3.5</v>
      </c>
      <c r="BR33" s="220">
        <f t="shared" si="89"/>
        <v>5</v>
      </c>
      <c r="BS33" s="220">
        <f t="shared" si="89"/>
        <v>3.5</v>
      </c>
      <c r="BT33" s="220">
        <f t="shared" si="89"/>
        <v>4</v>
      </c>
      <c r="BU33" s="220">
        <f t="shared" si="89"/>
        <v>5</v>
      </c>
      <c r="BV33" s="220">
        <f t="shared" si="89"/>
        <v>5</v>
      </c>
      <c r="BW33" s="220">
        <f t="shared" si="89"/>
        <v>5</v>
      </c>
      <c r="BX33" s="220">
        <f t="shared" si="89"/>
        <v>5</v>
      </c>
      <c r="BY33" s="220">
        <f t="shared" si="89"/>
        <v>4</v>
      </c>
      <c r="BZ33" s="220">
        <f t="shared" si="89"/>
        <v>5</v>
      </c>
      <c r="CA33" s="220">
        <f t="shared" si="89"/>
        <v>5</v>
      </c>
      <c r="CB33" s="220">
        <f t="shared" si="89"/>
        <v>4</v>
      </c>
      <c r="CC33" s="220">
        <f t="shared" si="89"/>
        <v>5</v>
      </c>
      <c r="CD33" s="229">
        <f t="shared" si="18"/>
        <v>2</v>
      </c>
      <c r="CE33" s="50"/>
      <c r="CF33" s="225"/>
      <c r="CG33" s="226">
        <f t="shared" si="36"/>
        <v>3.75</v>
      </c>
      <c r="CH33" s="225"/>
      <c r="CI33" s="226">
        <f t="shared" si="37"/>
        <v>4.166666666666667</v>
      </c>
      <c r="CJ33" s="225"/>
      <c r="CK33" s="226">
        <f t="shared" si="38"/>
        <v>4.8</v>
      </c>
      <c r="CL33" s="225"/>
      <c r="CM33" s="226">
        <f t="shared" si="39"/>
        <v>5</v>
      </c>
      <c r="CN33" s="225"/>
      <c r="CO33" s="226">
        <f t="shared" si="40"/>
        <v>4</v>
      </c>
      <c r="CP33" s="225"/>
      <c r="CQ33" s="226">
        <f t="shared" si="41"/>
        <v>5</v>
      </c>
      <c r="CR33" s="225"/>
      <c r="CS33" s="262">
        <f t="shared" si="42"/>
        <v>4.4527777777777784</v>
      </c>
    </row>
    <row r="34" spans="2:97" s="18" customFormat="1" ht="30" customHeight="1">
      <c r="B34" s="369">
        <v>32</v>
      </c>
      <c r="C34" s="233">
        <v>45621</v>
      </c>
      <c r="D34" s="50" t="s">
        <v>127</v>
      </c>
      <c r="E34" s="50" t="s">
        <v>138</v>
      </c>
      <c r="F34" s="50" t="s">
        <v>84</v>
      </c>
      <c r="G34" s="50" t="s">
        <v>15</v>
      </c>
      <c r="H34" s="50" t="s">
        <v>335</v>
      </c>
      <c r="I34" s="50" t="s">
        <v>89</v>
      </c>
      <c r="J34" s="50" t="s">
        <v>105</v>
      </c>
      <c r="K34" s="149" t="s">
        <v>106</v>
      </c>
      <c r="L34" s="360">
        <v>3</v>
      </c>
      <c r="M34" s="361">
        <v>3</v>
      </c>
      <c r="N34" s="362">
        <v>3</v>
      </c>
      <c r="O34" s="362">
        <v>3</v>
      </c>
      <c r="P34" s="362">
        <v>3</v>
      </c>
      <c r="Q34" s="360">
        <v>1</v>
      </c>
      <c r="R34" s="362">
        <v>1</v>
      </c>
      <c r="S34" s="362">
        <v>1</v>
      </c>
      <c r="T34" s="362">
        <v>2</v>
      </c>
      <c r="U34" s="361">
        <v>1</v>
      </c>
      <c r="V34" s="362">
        <v>1</v>
      </c>
      <c r="W34" s="362">
        <v>1</v>
      </c>
      <c r="X34" s="363">
        <v>1</v>
      </c>
      <c r="Y34" s="363">
        <v>1</v>
      </c>
      <c r="Z34" s="50"/>
      <c r="AA34" s="227" t="s">
        <v>310</v>
      </c>
      <c r="AB34" s="256"/>
      <c r="AC34" s="257"/>
      <c r="AD34" s="256"/>
      <c r="AE34" s="258"/>
      <c r="AF34" s="257"/>
      <c r="AG34" s="256"/>
      <c r="AH34" s="258"/>
      <c r="AI34" s="258"/>
      <c r="AJ34" s="258"/>
      <c r="AK34" s="258"/>
      <c r="AL34" s="256"/>
      <c r="AM34" s="257"/>
      <c r="AN34" s="257"/>
      <c r="AO34" s="259"/>
      <c r="AP34" s="259"/>
      <c r="AQ34" s="259"/>
      <c r="AR34" s="259"/>
      <c r="AS34" s="259"/>
      <c r="AT34" s="259"/>
      <c r="AU34" s="259"/>
      <c r="AV34" s="259"/>
      <c r="AW34" s="228">
        <f t="shared" si="14"/>
        <v>0</v>
      </c>
      <c r="AX34" s="50"/>
      <c r="AY34" s="50"/>
      <c r="AZ34" s="256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28">
        <f t="shared" si="16"/>
        <v>0</v>
      </c>
      <c r="BO34" s="220"/>
      <c r="BP34" s="11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9">
        <f t="shared" si="18"/>
        <v>0</v>
      </c>
      <c r="CE34" s="50"/>
      <c r="CF34" s="225"/>
      <c r="CG34" s="226"/>
      <c r="CH34" s="225"/>
      <c r="CI34" s="226"/>
      <c r="CJ34" s="225"/>
      <c r="CK34" s="226"/>
      <c r="CL34" s="225"/>
      <c r="CM34" s="226"/>
      <c r="CN34" s="225"/>
      <c r="CO34" s="226"/>
      <c r="CP34" s="225"/>
      <c r="CQ34" s="226"/>
      <c r="CR34" s="225"/>
      <c r="CS34" s="262"/>
    </row>
    <row r="35" spans="2:97" s="18" customFormat="1" ht="30" customHeight="1">
      <c r="B35" s="369">
        <v>33</v>
      </c>
      <c r="C35" s="233">
        <v>45621</v>
      </c>
      <c r="D35" s="50" t="s">
        <v>127</v>
      </c>
      <c r="E35" s="50" t="s">
        <v>138</v>
      </c>
      <c r="F35" s="50" t="s">
        <v>83</v>
      </c>
      <c r="G35" s="50" t="s">
        <v>15</v>
      </c>
      <c r="H35" s="50" t="s">
        <v>88</v>
      </c>
      <c r="I35" s="50" t="s">
        <v>89</v>
      </c>
      <c r="J35" s="50" t="s">
        <v>105</v>
      </c>
      <c r="K35" s="149" t="s">
        <v>106</v>
      </c>
      <c r="L35" s="360">
        <v>4</v>
      </c>
      <c r="M35" s="361">
        <v>3</v>
      </c>
      <c r="N35" s="362">
        <v>4</v>
      </c>
      <c r="O35" s="362">
        <v>4</v>
      </c>
      <c r="P35" s="362">
        <v>4</v>
      </c>
      <c r="Q35" s="360">
        <v>4</v>
      </c>
      <c r="R35" s="362">
        <v>5</v>
      </c>
      <c r="S35" s="362">
        <v>5</v>
      </c>
      <c r="T35" s="362">
        <v>5</v>
      </c>
      <c r="U35" s="361">
        <v>4</v>
      </c>
      <c r="V35" s="362">
        <v>5</v>
      </c>
      <c r="W35" s="362">
        <v>4</v>
      </c>
      <c r="X35" s="363">
        <v>5</v>
      </c>
      <c r="Y35" s="363">
        <v>4</v>
      </c>
      <c r="Z35" s="50"/>
      <c r="AA35" s="227" t="s">
        <v>35</v>
      </c>
      <c r="AB35" s="256">
        <f t="shared" ref="AB35:AO39" si="99">+AVERAGEIF($J$5:$J$234,$AA35,L$5:L$234)</f>
        <v>5</v>
      </c>
      <c r="AC35" s="257">
        <f t="shared" si="99"/>
        <v>3</v>
      </c>
      <c r="AD35" s="256">
        <f t="shared" si="99"/>
        <v>5</v>
      </c>
      <c r="AE35" s="258">
        <f t="shared" si="99"/>
        <v>4.5</v>
      </c>
      <c r="AF35" s="257">
        <f t="shared" si="99"/>
        <v>4.5</v>
      </c>
      <c r="AG35" s="256">
        <f t="shared" si="99"/>
        <v>5</v>
      </c>
      <c r="AH35" s="258">
        <f t="shared" si="99"/>
        <v>5</v>
      </c>
      <c r="AI35" s="258">
        <f t="shared" si="99"/>
        <v>5</v>
      </c>
      <c r="AJ35" s="258">
        <f t="shared" si="99"/>
        <v>5</v>
      </c>
      <c r="AK35" s="258">
        <f t="shared" si="99"/>
        <v>5</v>
      </c>
      <c r="AL35" s="256">
        <f t="shared" si="99"/>
        <v>4</v>
      </c>
      <c r="AM35" s="257">
        <f t="shared" si="99"/>
        <v>5</v>
      </c>
      <c r="AN35" s="257">
        <f t="shared" si="99"/>
        <v>5</v>
      </c>
      <c r="AO35" s="259">
        <f t="shared" si="99"/>
        <v>5</v>
      </c>
      <c r="AP35" s="259">
        <f t="shared" si="90"/>
        <v>4</v>
      </c>
      <c r="AQ35" s="259">
        <f t="shared" si="91"/>
        <v>4.666666666666667</v>
      </c>
      <c r="AR35" s="259">
        <f t="shared" si="92"/>
        <v>5</v>
      </c>
      <c r="AS35" s="259">
        <f t="shared" si="93"/>
        <v>4.5</v>
      </c>
      <c r="AT35" s="259">
        <f t="shared" si="94"/>
        <v>5</v>
      </c>
      <c r="AU35" s="259">
        <f t="shared" si="95"/>
        <v>5</v>
      </c>
      <c r="AV35" s="259">
        <f t="shared" si="96"/>
        <v>4.6944444444444446</v>
      </c>
      <c r="AW35" s="228">
        <f t="shared" si="14"/>
        <v>2</v>
      </c>
      <c r="AX35" s="50"/>
      <c r="AY35" s="50"/>
      <c r="AZ35" s="256">
        <f t="shared" ref="AZ35:BM39" si="100">+AVERAGEIFS(L$5:L$234,$J$5:$J$234,$AA35,$E$5:$E$234,"Muller")</f>
        <v>5</v>
      </c>
      <c r="BA35" s="258">
        <f t="shared" si="100"/>
        <v>3</v>
      </c>
      <c r="BB35" s="258">
        <f t="shared" si="100"/>
        <v>5</v>
      </c>
      <c r="BC35" s="258">
        <f t="shared" si="100"/>
        <v>4.5</v>
      </c>
      <c r="BD35" s="258">
        <f t="shared" si="100"/>
        <v>4.5</v>
      </c>
      <c r="BE35" s="258">
        <f t="shared" si="100"/>
        <v>5</v>
      </c>
      <c r="BF35" s="258">
        <f t="shared" si="100"/>
        <v>5</v>
      </c>
      <c r="BG35" s="258">
        <f t="shared" si="100"/>
        <v>5</v>
      </c>
      <c r="BH35" s="258">
        <f t="shared" si="100"/>
        <v>5</v>
      </c>
      <c r="BI35" s="258">
        <f t="shared" si="100"/>
        <v>5</v>
      </c>
      <c r="BJ35" s="258">
        <f t="shared" si="100"/>
        <v>4</v>
      </c>
      <c r="BK35" s="258">
        <f t="shared" si="100"/>
        <v>5</v>
      </c>
      <c r="BL35" s="258">
        <f t="shared" si="100"/>
        <v>5</v>
      </c>
      <c r="BM35" s="258">
        <f t="shared" si="100"/>
        <v>5</v>
      </c>
      <c r="BN35" s="228">
        <f t="shared" si="16"/>
        <v>2</v>
      </c>
      <c r="BO35" s="220"/>
      <c r="BP35" s="11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9">
        <f t="shared" si="18"/>
        <v>0</v>
      </c>
      <c r="CE35" s="50"/>
      <c r="CF35" s="225">
        <f t="shared" si="44"/>
        <v>4</v>
      </c>
      <c r="CG35" s="226"/>
      <c r="CH35" s="225">
        <f t="shared" si="45"/>
        <v>4.666666666666667</v>
      </c>
      <c r="CI35" s="226"/>
      <c r="CJ35" s="225">
        <f t="shared" si="46"/>
        <v>5</v>
      </c>
      <c r="CK35" s="226"/>
      <c r="CL35" s="225">
        <f t="shared" si="47"/>
        <v>4.5</v>
      </c>
      <c r="CM35" s="226"/>
      <c r="CN35" s="225">
        <f t="shared" si="48"/>
        <v>5</v>
      </c>
      <c r="CO35" s="226"/>
      <c r="CP35" s="225">
        <f t="shared" si="49"/>
        <v>5</v>
      </c>
      <c r="CQ35" s="226"/>
      <c r="CR35" s="225">
        <f t="shared" si="50"/>
        <v>4.6944444444444446</v>
      </c>
      <c r="CS35" s="262"/>
    </row>
    <row r="36" spans="2:97" s="18" customFormat="1" ht="30" customHeight="1">
      <c r="B36" s="369"/>
      <c r="C36" s="233"/>
      <c r="D36" s="50"/>
      <c r="E36" s="50"/>
      <c r="F36" s="50"/>
      <c r="G36" s="50"/>
      <c r="H36" s="50"/>
      <c r="I36" s="50"/>
      <c r="J36" s="50"/>
      <c r="K36" s="149"/>
      <c r="L36" s="360"/>
      <c r="M36" s="361"/>
      <c r="N36" s="362"/>
      <c r="O36" s="362"/>
      <c r="P36" s="362"/>
      <c r="Q36" s="360"/>
      <c r="R36" s="362"/>
      <c r="S36" s="362"/>
      <c r="T36" s="362"/>
      <c r="U36" s="361"/>
      <c r="V36" s="362"/>
      <c r="W36" s="362"/>
      <c r="X36" s="363"/>
      <c r="Y36" s="363"/>
      <c r="Z36" s="50"/>
      <c r="AA36" s="227" t="s">
        <v>44</v>
      </c>
      <c r="AB36" s="256">
        <f t="shared" si="99"/>
        <v>4.5</v>
      </c>
      <c r="AC36" s="257">
        <f t="shared" si="99"/>
        <v>4</v>
      </c>
      <c r="AD36" s="256">
        <f t="shared" si="99"/>
        <v>4</v>
      </c>
      <c r="AE36" s="258">
        <f t="shared" si="99"/>
        <v>4.25</v>
      </c>
      <c r="AF36" s="257">
        <f t="shared" si="99"/>
        <v>4.25</v>
      </c>
      <c r="AG36" s="256">
        <f t="shared" si="99"/>
        <v>4.75</v>
      </c>
      <c r="AH36" s="258">
        <f t="shared" si="99"/>
        <v>4.75</v>
      </c>
      <c r="AI36" s="258">
        <f t="shared" si="99"/>
        <v>4.75</v>
      </c>
      <c r="AJ36" s="258">
        <f t="shared" si="99"/>
        <v>4.75</v>
      </c>
      <c r="AK36" s="258">
        <f t="shared" si="99"/>
        <v>3.5</v>
      </c>
      <c r="AL36" s="256">
        <f t="shared" si="99"/>
        <v>4.75</v>
      </c>
      <c r="AM36" s="257">
        <f t="shared" si="99"/>
        <v>5</v>
      </c>
      <c r="AN36" s="257">
        <f t="shared" si="99"/>
        <v>5</v>
      </c>
      <c r="AO36" s="259">
        <f t="shared" si="99"/>
        <v>4.5</v>
      </c>
      <c r="AP36" s="259">
        <f t="shared" si="90"/>
        <v>4.25</v>
      </c>
      <c r="AQ36" s="259">
        <f t="shared" si="91"/>
        <v>4.166666666666667</v>
      </c>
      <c r="AR36" s="259">
        <f t="shared" si="92"/>
        <v>4.5</v>
      </c>
      <c r="AS36" s="259">
        <f t="shared" si="93"/>
        <v>4.875</v>
      </c>
      <c r="AT36" s="259">
        <f t="shared" si="94"/>
        <v>5</v>
      </c>
      <c r="AU36" s="259">
        <f t="shared" si="95"/>
        <v>4.5</v>
      </c>
      <c r="AV36" s="259">
        <f t="shared" si="96"/>
        <v>4.5486111111111116</v>
      </c>
      <c r="AW36" s="228">
        <f t="shared" si="14"/>
        <v>4</v>
      </c>
      <c r="AX36" s="50"/>
      <c r="AY36" s="50"/>
      <c r="AZ36" s="256">
        <f t="shared" si="100"/>
        <v>4.333333333333333</v>
      </c>
      <c r="BA36" s="258">
        <f t="shared" si="100"/>
        <v>3.6666666666666665</v>
      </c>
      <c r="BB36" s="258">
        <f t="shared" si="100"/>
        <v>3.6666666666666665</v>
      </c>
      <c r="BC36" s="258">
        <f t="shared" si="100"/>
        <v>4.666666666666667</v>
      </c>
      <c r="BD36" s="258">
        <f t="shared" si="100"/>
        <v>4.666666666666667</v>
      </c>
      <c r="BE36" s="258">
        <f t="shared" si="100"/>
        <v>4.666666666666667</v>
      </c>
      <c r="BF36" s="258">
        <f t="shared" si="100"/>
        <v>4.666666666666667</v>
      </c>
      <c r="BG36" s="258">
        <f t="shared" si="100"/>
        <v>4.666666666666667</v>
      </c>
      <c r="BH36" s="258">
        <f t="shared" si="100"/>
        <v>4.666666666666667</v>
      </c>
      <c r="BI36" s="258">
        <f t="shared" si="100"/>
        <v>3</v>
      </c>
      <c r="BJ36" s="258">
        <f t="shared" si="100"/>
        <v>4.666666666666667</v>
      </c>
      <c r="BK36" s="258">
        <f t="shared" si="100"/>
        <v>5</v>
      </c>
      <c r="BL36" s="258">
        <f t="shared" si="100"/>
        <v>5</v>
      </c>
      <c r="BM36" s="258">
        <f t="shared" si="100"/>
        <v>4.333333333333333</v>
      </c>
      <c r="BN36" s="228">
        <f t="shared" si="16"/>
        <v>3</v>
      </c>
      <c r="BO36" s="220"/>
      <c r="BP36" s="110">
        <f t="shared" ref="BP36:CC38" si="101">+AVERAGEIFS(L$5:L$234,$J$5:$J$234,$AA36,$E$5:$E$234,"Home")</f>
        <v>5</v>
      </c>
      <c r="BQ36" s="220">
        <f t="shared" si="101"/>
        <v>5</v>
      </c>
      <c r="BR36" s="220">
        <f t="shared" si="101"/>
        <v>5</v>
      </c>
      <c r="BS36" s="220">
        <f t="shared" si="101"/>
        <v>3</v>
      </c>
      <c r="BT36" s="220">
        <f t="shared" si="101"/>
        <v>3</v>
      </c>
      <c r="BU36" s="220">
        <f t="shared" si="101"/>
        <v>5</v>
      </c>
      <c r="BV36" s="220">
        <f t="shared" si="101"/>
        <v>5</v>
      </c>
      <c r="BW36" s="220">
        <f t="shared" si="101"/>
        <v>5</v>
      </c>
      <c r="BX36" s="220">
        <f t="shared" si="101"/>
        <v>5</v>
      </c>
      <c r="BY36" s="220">
        <f t="shared" si="101"/>
        <v>5</v>
      </c>
      <c r="BZ36" s="220">
        <f t="shared" si="101"/>
        <v>5</v>
      </c>
      <c r="CA36" s="220">
        <f t="shared" si="101"/>
        <v>5</v>
      </c>
      <c r="CB36" s="220">
        <f t="shared" si="101"/>
        <v>5</v>
      </c>
      <c r="CC36" s="220">
        <f t="shared" si="101"/>
        <v>5</v>
      </c>
      <c r="CD36" s="229">
        <f t="shared" si="18"/>
        <v>1</v>
      </c>
      <c r="CE36" s="50"/>
      <c r="CF36" s="225">
        <f t="shared" si="44"/>
        <v>4</v>
      </c>
      <c r="CG36" s="226">
        <f t="shared" si="36"/>
        <v>5</v>
      </c>
      <c r="CH36" s="225">
        <f t="shared" si="45"/>
        <v>4.333333333333333</v>
      </c>
      <c r="CI36" s="226">
        <f t="shared" si="37"/>
        <v>3.6666666666666665</v>
      </c>
      <c r="CJ36" s="225">
        <f t="shared" si="46"/>
        <v>4.3333333333333339</v>
      </c>
      <c r="CK36" s="226">
        <f t="shared" si="38"/>
        <v>5</v>
      </c>
      <c r="CL36" s="225">
        <f t="shared" si="47"/>
        <v>4.8333333333333339</v>
      </c>
      <c r="CM36" s="226">
        <f t="shared" si="39"/>
        <v>5</v>
      </c>
      <c r="CN36" s="225">
        <f t="shared" si="48"/>
        <v>5</v>
      </c>
      <c r="CO36" s="226">
        <f t="shared" si="40"/>
        <v>5</v>
      </c>
      <c r="CP36" s="225">
        <f t="shared" si="49"/>
        <v>4.333333333333333</v>
      </c>
      <c r="CQ36" s="226">
        <f t="shared" si="41"/>
        <v>5</v>
      </c>
      <c r="CR36" s="225">
        <f t="shared" si="50"/>
        <v>4.4722222222222223</v>
      </c>
      <c r="CS36" s="262">
        <f t="shared" si="42"/>
        <v>4.7777777777777777</v>
      </c>
    </row>
    <row r="37" spans="2:97" s="18" customFormat="1" ht="30" customHeight="1">
      <c r="B37" s="369">
        <v>35</v>
      </c>
      <c r="C37" s="233">
        <v>45621</v>
      </c>
      <c r="D37" s="50" t="s">
        <v>127</v>
      </c>
      <c r="E37" s="50" t="s">
        <v>137</v>
      </c>
      <c r="F37" s="50" t="s">
        <v>83</v>
      </c>
      <c r="G37" s="50" t="s">
        <v>15</v>
      </c>
      <c r="H37" s="50" t="s">
        <v>289</v>
      </c>
      <c r="I37" s="50" t="s">
        <v>89</v>
      </c>
      <c r="J37" s="50" t="s">
        <v>38</v>
      </c>
      <c r="K37" s="149" t="s">
        <v>438</v>
      </c>
      <c r="L37" s="360">
        <v>5</v>
      </c>
      <c r="M37" s="361">
        <v>5</v>
      </c>
      <c r="N37" s="362">
        <v>5</v>
      </c>
      <c r="O37" s="362">
        <v>5</v>
      </c>
      <c r="P37" s="362">
        <v>5</v>
      </c>
      <c r="Q37" s="360">
        <v>5</v>
      </c>
      <c r="R37" s="362">
        <v>5</v>
      </c>
      <c r="S37" s="362">
        <v>5</v>
      </c>
      <c r="T37" s="362">
        <v>5</v>
      </c>
      <c r="U37" s="361">
        <v>5</v>
      </c>
      <c r="V37" s="362">
        <v>5</v>
      </c>
      <c r="W37" s="362">
        <v>5</v>
      </c>
      <c r="X37" s="363">
        <v>5</v>
      </c>
      <c r="Y37" s="363">
        <v>5</v>
      </c>
      <c r="Z37" s="50"/>
      <c r="AA37" s="227" t="s">
        <v>49</v>
      </c>
      <c r="AB37" s="256">
        <f t="shared" si="99"/>
        <v>4</v>
      </c>
      <c r="AC37" s="257">
        <f t="shared" si="99"/>
        <v>3.6666666666666665</v>
      </c>
      <c r="AD37" s="256">
        <f t="shared" si="99"/>
        <v>4.333333333333333</v>
      </c>
      <c r="AE37" s="258">
        <f t="shared" si="99"/>
        <v>3.6666666666666665</v>
      </c>
      <c r="AF37" s="257">
        <f t="shared" si="99"/>
        <v>4</v>
      </c>
      <c r="AG37" s="256">
        <f t="shared" si="99"/>
        <v>4.666666666666667</v>
      </c>
      <c r="AH37" s="258">
        <f t="shared" si="99"/>
        <v>4.666666666666667</v>
      </c>
      <c r="AI37" s="258">
        <f t="shared" si="99"/>
        <v>4.666666666666667</v>
      </c>
      <c r="AJ37" s="258">
        <f t="shared" si="99"/>
        <v>4.333333333333333</v>
      </c>
      <c r="AK37" s="258">
        <f t="shared" si="99"/>
        <v>3.6666666666666665</v>
      </c>
      <c r="AL37" s="256">
        <f t="shared" si="99"/>
        <v>4</v>
      </c>
      <c r="AM37" s="257">
        <f t="shared" si="99"/>
        <v>4</v>
      </c>
      <c r="AN37" s="257">
        <f t="shared" si="99"/>
        <v>4.666666666666667</v>
      </c>
      <c r="AO37" s="259">
        <f t="shared" si="99"/>
        <v>4.666666666666667</v>
      </c>
      <c r="AP37" s="259">
        <f t="shared" si="90"/>
        <v>3.833333333333333</v>
      </c>
      <c r="AQ37" s="259">
        <f t="shared" si="91"/>
        <v>4</v>
      </c>
      <c r="AR37" s="259">
        <f t="shared" si="92"/>
        <v>4.4000000000000004</v>
      </c>
      <c r="AS37" s="259">
        <f t="shared" si="93"/>
        <v>4</v>
      </c>
      <c r="AT37" s="259">
        <f t="shared" si="94"/>
        <v>4.666666666666667</v>
      </c>
      <c r="AU37" s="259">
        <f t="shared" si="95"/>
        <v>4.666666666666667</v>
      </c>
      <c r="AV37" s="259">
        <f t="shared" si="96"/>
        <v>4.261111111111112</v>
      </c>
      <c r="AW37" s="228">
        <f t="shared" si="14"/>
        <v>3</v>
      </c>
      <c r="AX37" s="50"/>
      <c r="AY37" s="50"/>
      <c r="AZ37" s="256">
        <f t="shared" si="100"/>
        <v>4</v>
      </c>
      <c r="BA37" s="258">
        <f t="shared" si="100"/>
        <v>4</v>
      </c>
      <c r="BB37" s="258">
        <f t="shared" si="100"/>
        <v>5</v>
      </c>
      <c r="BC37" s="258">
        <f t="shared" si="100"/>
        <v>3</v>
      </c>
      <c r="BD37" s="258">
        <f t="shared" si="100"/>
        <v>4</v>
      </c>
      <c r="BE37" s="258">
        <f t="shared" si="100"/>
        <v>5</v>
      </c>
      <c r="BF37" s="258">
        <f t="shared" si="100"/>
        <v>5</v>
      </c>
      <c r="BG37" s="258">
        <f t="shared" si="100"/>
        <v>5</v>
      </c>
      <c r="BH37" s="258">
        <f t="shared" si="100"/>
        <v>5</v>
      </c>
      <c r="BI37" s="258">
        <f t="shared" si="100"/>
        <v>4</v>
      </c>
      <c r="BJ37" s="258">
        <f t="shared" si="100"/>
        <v>4</v>
      </c>
      <c r="BK37" s="258">
        <f t="shared" si="100"/>
        <v>3</v>
      </c>
      <c r="BL37" s="258">
        <f t="shared" si="100"/>
        <v>5</v>
      </c>
      <c r="BM37" s="258">
        <f t="shared" si="100"/>
        <v>5</v>
      </c>
      <c r="BN37" s="228">
        <f t="shared" si="16"/>
        <v>1</v>
      </c>
      <c r="BO37" s="220"/>
      <c r="BP37" s="110">
        <f t="shared" si="101"/>
        <v>4</v>
      </c>
      <c r="BQ37" s="220">
        <f t="shared" si="101"/>
        <v>3.5</v>
      </c>
      <c r="BR37" s="220">
        <f t="shared" si="101"/>
        <v>4</v>
      </c>
      <c r="BS37" s="220">
        <f t="shared" si="101"/>
        <v>4</v>
      </c>
      <c r="BT37" s="220">
        <f t="shared" si="101"/>
        <v>4</v>
      </c>
      <c r="BU37" s="220">
        <f t="shared" si="101"/>
        <v>4.5</v>
      </c>
      <c r="BV37" s="220">
        <f t="shared" si="101"/>
        <v>4.5</v>
      </c>
      <c r="BW37" s="220">
        <f t="shared" si="101"/>
        <v>4.5</v>
      </c>
      <c r="BX37" s="220">
        <f t="shared" si="101"/>
        <v>4</v>
      </c>
      <c r="BY37" s="220">
        <f t="shared" si="101"/>
        <v>3.5</v>
      </c>
      <c r="BZ37" s="220">
        <f t="shared" si="101"/>
        <v>4</v>
      </c>
      <c r="CA37" s="220">
        <f t="shared" si="101"/>
        <v>4.5</v>
      </c>
      <c r="CB37" s="220">
        <f t="shared" si="101"/>
        <v>4.5</v>
      </c>
      <c r="CC37" s="220">
        <f t="shared" si="101"/>
        <v>4.5</v>
      </c>
      <c r="CD37" s="229">
        <f t="shared" si="18"/>
        <v>2</v>
      </c>
      <c r="CE37" s="50"/>
      <c r="CF37" s="225">
        <f t="shared" si="44"/>
        <v>4</v>
      </c>
      <c r="CG37" s="226">
        <f t="shared" si="36"/>
        <v>3.75</v>
      </c>
      <c r="CH37" s="225">
        <f t="shared" si="45"/>
        <v>4</v>
      </c>
      <c r="CI37" s="226">
        <f t="shared" si="37"/>
        <v>4</v>
      </c>
      <c r="CJ37" s="225">
        <f t="shared" si="46"/>
        <v>4.8</v>
      </c>
      <c r="CK37" s="226">
        <f t="shared" si="38"/>
        <v>4.2</v>
      </c>
      <c r="CL37" s="225">
        <f t="shared" si="47"/>
        <v>3.5</v>
      </c>
      <c r="CM37" s="226">
        <f t="shared" si="39"/>
        <v>4.25</v>
      </c>
      <c r="CN37" s="225">
        <f t="shared" si="48"/>
        <v>5</v>
      </c>
      <c r="CO37" s="226">
        <f t="shared" si="40"/>
        <v>4.5</v>
      </c>
      <c r="CP37" s="225">
        <f t="shared" si="49"/>
        <v>5</v>
      </c>
      <c r="CQ37" s="226">
        <f t="shared" si="41"/>
        <v>4.5</v>
      </c>
      <c r="CR37" s="225">
        <f t="shared" si="50"/>
        <v>4.3833333333333337</v>
      </c>
      <c r="CS37" s="262">
        <f t="shared" si="42"/>
        <v>4.2</v>
      </c>
    </row>
    <row r="38" spans="2:97" s="18" customFormat="1" ht="30" customHeight="1">
      <c r="B38" s="369">
        <v>36</v>
      </c>
      <c r="C38" s="233">
        <v>45621</v>
      </c>
      <c r="D38" s="50" t="s">
        <v>127</v>
      </c>
      <c r="E38" s="50" t="s">
        <v>137</v>
      </c>
      <c r="F38" s="50" t="s">
        <v>83</v>
      </c>
      <c r="G38" s="50" t="s">
        <v>104</v>
      </c>
      <c r="H38" s="50" t="s">
        <v>294</v>
      </c>
      <c r="I38" s="50" t="s">
        <v>89</v>
      </c>
      <c r="J38" s="50" t="s">
        <v>20</v>
      </c>
      <c r="K38" s="149" t="s">
        <v>168</v>
      </c>
      <c r="L38" s="360">
        <v>4</v>
      </c>
      <c r="M38" s="361">
        <v>3</v>
      </c>
      <c r="N38" s="362">
        <v>3</v>
      </c>
      <c r="O38" s="362">
        <v>3</v>
      </c>
      <c r="P38" s="362">
        <v>2</v>
      </c>
      <c r="Q38" s="360">
        <v>5</v>
      </c>
      <c r="R38" s="362">
        <v>5</v>
      </c>
      <c r="S38" s="362">
        <v>5</v>
      </c>
      <c r="T38" s="362">
        <v>5</v>
      </c>
      <c r="U38" s="361">
        <v>4</v>
      </c>
      <c r="V38" s="362">
        <v>4</v>
      </c>
      <c r="W38" s="362">
        <v>2</v>
      </c>
      <c r="X38" s="363">
        <v>4</v>
      </c>
      <c r="Y38" s="363">
        <v>4</v>
      </c>
      <c r="Z38" s="50"/>
      <c r="AA38" s="227" t="s">
        <v>170</v>
      </c>
      <c r="AB38" s="256">
        <f t="shared" si="99"/>
        <v>4.2</v>
      </c>
      <c r="AC38" s="257">
        <f t="shared" si="99"/>
        <v>3.3333333333333335</v>
      </c>
      <c r="AD38" s="256">
        <f t="shared" si="99"/>
        <v>3.6</v>
      </c>
      <c r="AE38" s="258">
        <f t="shared" si="99"/>
        <v>3.25</v>
      </c>
      <c r="AF38" s="257">
        <f t="shared" si="99"/>
        <v>4.5999999999999996</v>
      </c>
      <c r="AG38" s="256">
        <f t="shared" si="99"/>
        <v>4.5999999999999996</v>
      </c>
      <c r="AH38" s="258">
        <f t="shared" si="99"/>
        <v>5</v>
      </c>
      <c r="AI38" s="258">
        <f t="shared" si="99"/>
        <v>4.8</v>
      </c>
      <c r="AJ38" s="258">
        <f t="shared" si="99"/>
        <v>4.8</v>
      </c>
      <c r="AK38" s="258">
        <f t="shared" si="99"/>
        <v>4.5999999999999996</v>
      </c>
      <c r="AL38" s="256">
        <f t="shared" si="99"/>
        <v>3.75</v>
      </c>
      <c r="AM38" s="257">
        <f t="shared" si="99"/>
        <v>4.5</v>
      </c>
      <c r="AN38" s="257">
        <f t="shared" si="99"/>
        <v>3.5</v>
      </c>
      <c r="AO38" s="259">
        <f t="shared" si="99"/>
        <v>4.4000000000000004</v>
      </c>
      <c r="AP38" s="259">
        <f t="shared" si="90"/>
        <v>3.7666666666666666</v>
      </c>
      <c r="AQ38" s="259">
        <f t="shared" si="91"/>
        <v>3.8166666666666664</v>
      </c>
      <c r="AR38" s="259">
        <f t="shared" si="92"/>
        <v>4.76</v>
      </c>
      <c r="AS38" s="259">
        <f t="shared" si="93"/>
        <v>4.125</v>
      </c>
      <c r="AT38" s="259">
        <f t="shared" si="94"/>
        <v>3.5</v>
      </c>
      <c r="AU38" s="259">
        <f t="shared" si="95"/>
        <v>4.4000000000000004</v>
      </c>
      <c r="AV38" s="259">
        <f t="shared" si="96"/>
        <v>4.0613888888888887</v>
      </c>
      <c r="AW38" s="228">
        <f t="shared" si="14"/>
        <v>5</v>
      </c>
      <c r="AX38" s="50"/>
      <c r="AY38" s="50"/>
      <c r="AZ38" s="256">
        <f t="shared" si="100"/>
        <v>4.5</v>
      </c>
      <c r="BA38" s="258">
        <f t="shared" si="100"/>
        <v>4</v>
      </c>
      <c r="BB38" s="258">
        <f t="shared" si="100"/>
        <v>3.5</v>
      </c>
      <c r="BC38" s="258">
        <f t="shared" si="100"/>
        <v>3.5</v>
      </c>
      <c r="BD38" s="258">
        <f t="shared" si="100"/>
        <v>4</v>
      </c>
      <c r="BE38" s="258">
        <f t="shared" si="100"/>
        <v>4.5</v>
      </c>
      <c r="BF38" s="258">
        <f t="shared" si="100"/>
        <v>5</v>
      </c>
      <c r="BG38" s="258">
        <f t="shared" si="100"/>
        <v>4.5</v>
      </c>
      <c r="BH38" s="258">
        <f t="shared" si="100"/>
        <v>5</v>
      </c>
      <c r="BI38" s="258">
        <f t="shared" si="100"/>
        <v>4.5</v>
      </c>
      <c r="BJ38" s="258">
        <f t="shared" si="100"/>
        <v>4</v>
      </c>
      <c r="BK38" s="258">
        <f t="shared" si="100"/>
        <v>4</v>
      </c>
      <c r="BL38" s="258">
        <f t="shared" si="100"/>
        <v>3</v>
      </c>
      <c r="BM38" s="258">
        <f t="shared" si="100"/>
        <v>4.5</v>
      </c>
      <c r="BN38" s="228">
        <f t="shared" si="16"/>
        <v>2</v>
      </c>
      <c r="BO38" s="50"/>
      <c r="BP38" s="110">
        <f t="shared" si="101"/>
        <v>4</v>
      </c>
      <c r="BQ38" s="220">
        <f t="shared" si="101"/>
        <v>3</v>
      </c>
      <c r="BR38" s="220">
        <f t="shared" si="101"/>
        <v>3.6666666666666665</v>
      </c>
      <c r="BS38" s="220">
        <f t="shared" si="101"/>
        <v>3</v>
      </c>
      <c r="BT38" s="220">
        <f t="shared" si="101"/>
        <v>5</v>
      </c>
      <c r="BU38" s="220">
        <f t="shared" si="101"/>
        <v>4.666666666666667</v>
      </c>
      <c r="BV38" s="220">
        <f t="shared" si="101"/>
        <v>5</v>
      </c>
      <c r="BW38" s="220">
        <f t="shared" si="101"/>
        <v>5</v>
      </c>
      <c r="BX38" s="220">
        <f t="shared" si="101"/>
        <v>4.666666666666667</v>
      </c>
      <c r="BY38" s="220">
        <f t="shared" si="101"/>
        <v>4.666666666666667</v>
      </c>
      <c r="BZ38" s="220">
        <f t="shared" si="101"/>
        <v>3.6666666666666665</v>
      </c>
      <c r="CA38" s="220">
        <f t="shared" si="101"/>
        <v>4.666666666666667</v>
      </c>
      <c r="CB38" s="220">
        <f t="shared" si="101"/>
        <v>3.6666666666666665</v>
      </c>
      <c r="CC38" s="220">
        <f t="shared" si="101"/>
        <v>4.333333333333333</v>
      </c>
      <c r="CD38" s="229">
        <f t="shared" si="18"/>
        <v>3</v>
      </c>
      <c r="CE38" s="50"/>
      <c r="CF38" s="225">
        <f t="shared" si="44"/>
        <v>4.25</v>
      </c>
      <c r="CG38" s="226">
        <f t="shared" si="36"/>
        <v>3.5</v>
      </c>
      <c r="CH38" s="225">
        <f t="shared" si="45"/>
        <v>3.6666666666666665</v>
      </c>
      <c r="CI38" s="226">
        <f t="shared" si="37"/>
        <v>3.8888888888888888</v>
      </c>
      <c r="CJ38" s="225">
        <f t="shared" si="46"/>
        <v>4.7</v>
      </c>
      <c r="CK38" s="226">
        <f t="shared" si="38"/>
        <v>4.8000000000000007</v>
      </c>
      <c r="CL38" s="225">
        <f t="shared" si="47"/>
        <v>4</v>
      </c>
      <c r="CM38" s="226">
        <f t="shared" si="39"/>
        <v>4.166666666666667</v>
      </c>
      <c r="CN38" s="225">
        <f t="shared" si="48"/>
        <v>3</v>
      </c>
      <c r="CO38" s="226">
        <f t="shared" si="40"/>
        <v>3.6666666666666665</v>
      </c>
      <c r="CP38" s="225">
        <f t="shared" si="49"/>
        <v>4.5</v>
      </c>
      <c r="CQ38" s="226">
        <f t="shared" si="41"/>
        <v>4.333333333333333</v>
      </c>
      <c r="CR38" s="225">
        <f t="shared" si="50"/>
        <v>4.0194444444444448</v>
      </c>
      <c r="CS38" s="262">
        <f t="shared" si="42"/>
        <v>4.0592592592592593</v>
      </c>
    </row>
    <row r="39" spans="2:97" s="18" customFormat="1" ht="30" customHeight="1">
      <c r="B39" s="369">
        <v>37</v>
      </c>
      <c r="C39" s="233">
        <v>45621</v>
      </c>
      <c r="D39" s="50" t="s">
        <v>127</v>
      </c>
      <c r="E39" s="50" t="s">
        <v>138</v>
      </c>
      <c r="F39" s="50" t="s">
        <v>83</v>
      </c>
      <c r="G39" s="50" t="s">
        <v>15</v>
      </c>
      <c r="H39" s="50" t="s">
        <v>336</v>
      </c>
      <c r="I39" s="50" t="s">
        <v>90</v>
      </c>
      <c r="J39" s="50" t="s">
        <v>39</v>
      </c>
      <c r="K39" s="149" t="s">
        <v>171</v>
      </c>
      <c r="L39" s="360">
        <v>3</v>
      </c>
      <c r="M39" s="361"/>
      <c r="N39" s="362">
        <v>5</v>
      </c>
      <c r="O39" s="362">
        <v>1</v>
      </c>
      <c r="P39" s="362">
        <v>2</v>
      </c>
      <c r="Q39" s="360">
        <v>5</v>
      </c>
      <c r="R39" s="362">
        <v>5</v>
      </c>
      <c r="S39" s="362"/>
      <c r="T39" s="362">
        <v>5</v>
      </c>
      <c r="U39" s="361">
        <v>5</v>
      </c>
      <c r="V39" s="362"/>
      <c r="W39" s="362"/>
      <c r="X39" s="363">
        <v>5</v>
      </c>
      <c r="Y39" s="363"/>
      <c r="Z39" s="50"/>
      <c r="AA39" s="227" t="s">
        <v>21</v>
      </c>
      <c r="AB39" s="256">
        <f t="shared" si="99"/>
        <v>3.6666666666666665</v>
      </c>
      <c r="AC39" s="257">
        <f t="shared" si="99"/>
        <v>3.6666666666666665</v>
      </c>
      <c r="AD39" s="256">
        <f t="shared" si="99"/>
        <v>3.6666666666666665</v>
      </c>
      <c r="AE39" s="258">
        <f t="shared" si="99"/>
        <v>3.3333333333333335</v>
      </c>
      <c r="AF39" s="257">
        <f t="shared" si="99"/>
        <v>3.6666666666666665</v>
      </c>
      <c r="AG39" s="256">
        <f t="shared" si="99"/>
        <v>4.333333333333333</v>
      </c>
      <c r="AH39" s="258">
        <f t="shared" si="99"/>
        <v>5</v>
      </c>
      <c r="AI39" s="258">
        <f t="shared" si="99"/>
        <v>5</v>
      </c>
      <c r="AJ39" s="258">
        <f t="shared" si="99"/>
        <v>5</v>
      </c>
      <c r="AK39" s="258">
        <f t="shared" si="99"/>
        <v>4.666666666666667</v>
      </c>
      <c r="AL39" s="256">
        <f t="shared" si="99"/>
        <v>5</v>
      </c>
      <c r="AM39" s="257">
        <f t="shared" si="99"/>
        <v>5</v>
      </c>
      <c r="AN39" s="257">
        <f t="shared" si="99"/>
        <v>3.6666666666666665</v>
      </c>
      <c r="AO39" s="259">
        <f t="shared" si="99"/>
        <v>4</v>
      </c>
      <c r="AP39" s="259">
        <f t="shared" si="90"/>
        <v>3.6666666666666665</v>
      </c>
      <c r="AQ39" s="259">
        <f t="shared" si="91"/>
        <v>3.5555555555555554</v>
      </c>
      <c r="AR39" s="259">
        <f t="shared" si="92"/>
        <v>4.8</v>
      </c>
      <c r="AS39" s="259">
        <f t="shared" si="93"/>
        <v>5</v>
      </c>
      <c r="AT39" s="259">
        <f t="shared" si="94"/>
        <v>3.6666666666666665</v>
      </c>
      <c r="AU39" s="259">
        <f t="shared" si="95"/>
        <v>4</v>
      </c>
      <c r="AV39" s="259">
        <f t="shared" si="96"/>
        <v>4.1148148148148147</v>
      </c>
      <c r="AW39" s="228">
        <f t="shared" si="14"/>
        <v>3</v>
      </c>
      <c r="AX39" s="50"/>
      <c r="AY39" s="50"/>
      <c r="AZ39" s="256">
        <f t="shared" si="100"/>
        <v>3</v>
      </c>
      <c r="BA39" s="258">
        <f t="shared" si="100"/>
        <v>3</v>
      </c>
      <c r="BB39" s="258">
        <f t="shared" si="100"/>
        <v>3</v>
      </c>
      <c r="BC39" s="258">
        <f t="shared" si="100"/>
        <v>3</v>
      </c>
      <c r="BD39" s="258">
        <f t="shared" si="100"/>
        <v>3</v>
      </c>
      <c r="BE39" s="258">
        <f t="shared" si="100"/>
        <v>4</v>
      </c>
      <c r="BF39" s="258">
        <f t="shared" si="100"/>
        <v>5</v>
      </c>
      <c r="BG39" s="258">
        <f t="shared" si="100"/>
        <v>5</v>
      </c>
      <c r="BH39" s="258">
        <f t="shared" si="100"/>
        <v>5</v>
      </c>
      <c r="BI39" s="258">
        <f t="shared" si="100"/>
        <v>4.5</v>
      </c>
      <c r="BJ39" s="258">
        <f t="shared" si="100"/>
        <v>5</v>
      </c>
      <c r="BK39" s="258">
        <f t="shared" si="100"/>
        <v>5</v>
      </c>
      <c r="BL39" s="258">
        <f t="shared" si="100"/>
        <v>3.5</v>
      </c>
      <c r="BM39" s="258">
        <f t="shared" si="100"/>
        <v>4</v>
      </c>
      <c r="BN39" s="228">
        <f t="shared" si="16"/>
        <v>2</v>
      </c>
      <c r="BO39" s="220"/>
      <c r="BP39" s="110">
        <f t="shared" ref="BP39:CB39" si="102">+AVERAGEIFS(L$5:L$234,$J$5:$J$234,$AA39,$E$5:$E$234,"Home")</f>
        <v>5</v>
      </c>
      <c r="BQ39" s="220">
        <f t="shared" si="102"/>
        <v>5</v>
      </c>
      <c r="BR39" s="220">
        <f t="shared" si="102"/>
        <v>5</v>
      </c>
      <c r="BS39" s="220">
        <f t="shared" si="102"/>
        <v>4</v>
      </c>
      <c r="BT39" s="220">
        <f t="shared" si="102"/>
        <v>5</v>
      </c>
      <c r="BU39" s="220">
        <f t="shared" si="102"/>
        <v>5</v>
      </c>
      <c r="BV39" s="220">
        <f t="shared" si="102"/>
        <v>5</v>
      </c>
      <c r="BW39" s="220">
        <f t="shared" si="102"/>
        <v>5</v>
      </c>
      <c r="BX39" s="220">
        <f t="shared" si="102"/>
        <v>5</v>
      </c>
      <c r="BY39" s="220">
        <f t="shared" si="102"/>
        <v>5</v>
      </c>
      <c r="BZ39" s="220">
        <f t="shared" si="102"/>
        <v>5</v>
      </c>
      <c r="CA39" s="220">
        <f t="shared" si="102"/>
        <v>5</v>
      </c>
      <c r="CB39" s="220">
        <f t="shared" si="102"/>
        <v>4</v>
      </c>
      <c r="CC39" s="220"/>
      <c r="CD39" s="229">
        <f t="shared" si="18"/>
        <v>1</v>
      </c>
      <c r="CE39" s="50"/>
      <c r="CF39" s="225">
        <f t="shared" si="44"/>
        <v>3</v>
      </c>
      <c r="CG39" s="226">
        <f t="shared" si="36"/>
        <v>5</v>
      </c>
      <c r="CH39" s="225">
        <f t="shared" si="45"/>
        <v>3</v>
      </c>
      <c r="CI39" s="226">
        <f t="shared" si="37"/>
        <v>4.666666666666667</v>
      </c>
      <c r="CJ39" s="225">
        <f t="shared" si="46"/>
        <v>4.7</v>
      </c>
      <c r="CK39" s="226">
        <f t="shared" si="38"/>
        <v>5</v>
      </c>
      <c r="CL39" s="225">
        <f t="shared" si="47"/>
        <v>5</v>
      </c>
      <c r="CM39" s="226">
        <f t="shared" si="39"/>
        <v>5</v>
      </c>
      <c r="CN39" s="225">
        <f t="shared" si="48"/>
        <v>3.5</v>
      </c>
      <c r="CO39" s="226">
        <f t="shared" si="40"/>
        <v>4</v>
      </c>
      <c r="CP39" s="225">
        <f t="shared" si="49"/>
        <v>4</v>
      </c>
      <c r="CQ39" s="226"/>
      <c r="CR39" s="225">
        <f t="shared" si="50"/>
        <v>3.8666666666666667</v>
      </c>
      <c r="CS39" s="262">
        <f t="shared" si="42"/>
        <v>4.7333333333333334</v>
      </c>
    </row>
    <row r="40" spans="2:97" s="18" customFormat="1" ht="30" customHeight="1">
      <c r="B40" s="369">
        <v>38</v>
      </c>
      <c r="C40" s="233">
        <v>45621</v>
      </c>
      <c r="D40" s="50" t="s">
        <v>129</v>
      </c>
      <c r="E40" s="50" t="s">
        <v>137</v>
      </c>
      <c r="F40" s="50" t="s">
        <v>83</v>
      </c>
      <c r="G40" s="50" t="s">
        <v>16</v>
      </c>
      <c r="H40" s="50" t="s">
        <v>337</v>
      </c>
      <c r="I40" s="50" t="s">
        <v>89</v>
      </c>
      <c r="J40" s="50" t="s">
        <v>20</v>
      </c>
      <c r="K40" s="149" t="s">
        <v>168</v>
      </c>
      <c r="L40" s="360">
        <v>2</v>
      </c>
      <c r="M40" s="361">
        <v>2</v>
      </c>
      <c r="N40" s="362">
        <v>2</v>
      </c>
      <c r="O40" s="362"/>
      <c r="P40" s="362"/>
      <c r="Q40" s="360">
        <v>4</v>
      </c>
      <c r="R40" s="362">
        <v>3</v>
      </c>
      <c r="S40" s="362">
        <v>3</v>
      </c>
      <c r="T40" s="362">
        <v>3</v>
      </c>
      <c r="U40" s="361">
        <v>2</v>
      </c>
      <c r="V40" s="362"/>
      <c r="W40" s="362"/>
      <c r="X40" s="363">
        <v>3</v>
      </c>
      <c r="Y40" s="363">
        <v>3</v>
      </c>
      <c r="Z40" s="50"/>
      <c r="AA40" s="227" t="s">
        <v>25</v>
      </c>
      <c r="AB40" s="256"/>
      <c r="AC40" s="257"/>
      <c r="AD40" s="256"/>
      <c r="AE40" s="258"/>
      <c r="AF40" s="257"/>
      <c r="AG40" s="256"/>
      <c r="AH40" s="258"/>
      <c r="AI40" s="258"/>
      <c r="AJ40" s="258"/>
      <c r="AK40" s="258"/>
      <c r="AL40" s="256"/>
      <c r="AM40" s="257"/>
      <c r="AN40" s="257"/>
      <c r="AO40" s="259"/>
      <c r="AP40" s="259"/>
      <c r="AQ40" s="259"/>
      <c r="AR40" s="259"/>
      <c r="AS40" s="259"/>
      <c r="AT40" s="259"/>
      <c r="AU40" s="259"/>
      <c r="AV40" s="259"/>
      <c r="AW40" s="228">
        <f t="shared" si="14"/>
        <v>0</v>
      </c>
      <c r="AX40" s="50"/>
      <c r="AY40" s="50"/>
      <c r="AZ40" s="256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28">
        <f t="shared" si="16"/>
        <v>0</v>
      </c>
      <c r="BO40" s="220"/>
      <c r="BP40" s="11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9">
        <f t="shared" si="18"/>
        <v>0</v>
      </c>
      <c r="CE40" s="50"/>
      <c r="CF40" s="225"/>
      <c r="CG40" s="226"/>
      <c r="CH40" s="225"/>
      <c r="CI40" s="226"/>
      <c r="CJ40" s="225"/>
      <c r="CK40" s="226"/>
      <c r="CL40" s="225"/>
      <c r="CM40" s="226"/>
      <c r="CN40" s="225"/>
      <c r="CO40" s="226"/>
      <c r="CP40" s="225"/>
      <c r="CQ40" s="226"/>
      <c r="CR40" s="225"/>
      <c r="CS40" s="262"/>
    </row>
    <row r="41" spans="2:97" s="18" customFormat="1" ht="30" customHeight="1">
      <c r="B41" s="369">
        <v>39</v>
      </c>
      <c r="C41" s="233">
        <v>45621</v>
      </c>
      <c r="D41" s="50" t="s">
        <v>127</v>
      </c>
      <c r="E41" s="50" t="s">
        <v>138</v>
      </c>
      <c r="F41" s="50" t="s">
        <v>108</v>
      </c>
      <c r="G41" s="50" t="s">
        <v>104</v>
      </c>
      <c r="H41" s="50" t="s">
        <v>338</v>
      </c>
      <c r="I41" s="50" t="s">
        <v>89</v>
      </c>
      <c r="J41" s="50" t="s">
        <v>33</v>
      </c>
      <c r="K41" s="149" t="s">
        <v>307</v>
      </c>
      <c r="L41" s="360">
        <v>4</v>
      </c>
      <c r="M41" s="361">
        <v>3</v>
      </c>
      <c r="N41" s="362">
        <v>4</v>
      </c>
      <c r="O41" s="362">
        <v>3</v>
      </c>
      <c r="P41" s="362">
        <v>3</v>
      </c>
      <c r="Q41" s="360">
        <v>4</v>
      </c>
      <c r="R41" s="362">
        <v>4</v>
      </c>
      <c r="S41" s="362">
        <v>4</v>
      </c>
      <c r="T41" s="362">
        <v>3</v>
      </c>
      <c r="U41" s="361">
        <v>5</v>
      </c>
      <c r="V41" s="362">
        <v>3</v>
      </c>
      <c r="W41" s="362"/>
      <c r="X41" s="363">
        <v>4</v>
      </c>
      <c r="Y41" s="363">
        <v>4</v>
      </c>
      <c r="Z41" s="50"/>
      <c r="AA41" s="384" t="s">
        <v>92</v>
      </c>
      <c r="AB41" s="256"/>
      <c r="AC41" s="257"/>
      <c r="AD41" s="256"/>
      <c r="AE41" s="258"/>
      <c r="AF41" s="257"/>
      <c r="AG41" s="256"/>
      <c r="AH41" s="258"/>
      <c r="AI41" s="258"/>
      <c r="AJ41" s="258"/>
      <c r="AK41" s="258"/>
      <c r="AL41" s="256"/>
      <c r="AM41" s="257"/>
      <c r="AN41" s="257"/>
      <c r="AO41" s="259"/>
      <c r="AP41" s="259"/>
      <c r="AQ41" s="259"/>
      <c r="AR41" s="259"/>
      <c r="AS41" s="259"/>
      <c r="AT41" s="259"/>
      <c r="AU41" s="259"/>
      <c r="AV41" s="259"/>
      <c r="AW41" s="228">
        <f t="shared" si="14"/>
        <v>0</v>
      </c>
      <c r="AX41" s="50"/>
      <c r="AY41" s="50"/>
      <c r="AZ41" s="256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28">
        <f t="shared" si="16"/>
        <v>0</v>
      </c>
      <c r="BO41" s="220"/>
      <c r="BP41" s="11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9">
        <f t="shared" si="18"/>
        <v>0</v>
      </c>
      <c r="CE41" s="50"/>
      <c r="CF41" s="225"/>
      <c r="CG41" s="226"/>
      <c r="CH41" s="225"/>
      <c r="CI41" s="226"/>
      <c r="CJ41" s="225"/>
      <c r="CK41" s="226"/>
      <c r="CL41" s="225"/>
      <c r="CM41" s="226"/>
      <c r="CN41" s="225"/>
      <c r="CO41" s="226"/>
      <c r="CP41" s="225"/>
      <c r="CQ41" s="226"/>
      <c r="CR41" s="225"/>
      <c r="CS41" s="262"/>
    </row>
    <row r="42" spans="2:97" s="18" customFormat="1" ht="30" customHeight="1">
      <c r="B42" s="369">
        <v>40</v>
      </c>
      <c r="C42" s="233">
        <v>45621</v>
      </c>
      <c r="D42" s="50" t="s">
        <v>127</v>
      </c>
      <c r="E42" s="50" t="s">
        <v>137</v>
      </c>
      <c r="F42" s="50" t="s">
        <v>84</v>
      </c>
      <c r="G42" s="50" t="s">
        <v>15</v>
      </c>
      <c r="H42" s="50" t="s">
        <v>339</v>
      </c>
      <c r="I42" s="50" t="s">
        <v>89</v>
      </c>
      <c r="J42" s="50" t="s">
        <v>181</v>
      </c>
      <c r="K42" s="149" t="s">
        <v>182</v>
      </c>
      <c r="L42" s="360">
        <v>5</v>
      </c>
      <c r="M42" s="361">
        <v>5</v>
      </c>
      <c r="N42" s="362">
        <v>5</v>
      </c>
      <c r="O42" s="362">
        <v>5</v>
      </c>
      <c r="P42" s="362">
        <v>5</v>
      </c>
      <c r="Q42" s="360"/>
      <c r="R42" s="362"/>
      <c r="S42" s="362">
        <v>5</v>
      </c>
      <c r="T42" s="362">
        <v>5</v>
      </c>
      <c r="U42" s="361">
        <v>5</v>
      </c>
      <c r="V42" s="362">
        <v>5</v>
      </c>
      <c r="W42" s="362">
        <v>5</v>
      </c>
      <c r="X42" s="363">
        <v>5</v>
      </c>
      <c r="Y42" s="363">
        <v>5</v>
      </c>
      <c r="Z42" s="50"/>
      <c r="AA42" s="227" t="s">
        <v>43</v>
      </c>
      <c r="AB42" s="256">
        <f t="shared" ref="AB42:AI42" si="103">+AVERAGEIF($J$5:$J$234,$AA42,L$5:L$234)</f>
        <v>4</v>
      </c>
      <c r="AC42" s="257">
        <f t="shared" si="103"/>
        <v>4</v>
      </c>
      <c r="AD42" s="256">
        <f t="shared" si="103"/>
        <v>3.5</v>
      </c>
      <c r="AE42" s="258">
        <f t="shared" si="103"/>
        <v>3.5</v>
      </c>
      <c r="AF42" s="257">
        <f t="shared" si="103"/>
        <v>3</v>
      </c>
      <c r="AG42" s="256">
        <f t="shared" si="103"/>
        <v>5</v>
      </c>
      <c r="AH42" s="258">
        <f t="shared" si="103"/>
        <v>5</v>
      </c>
      <c r="AI42" s="258">
        <f t="shared" si="103"/>
        <v>4.5</v>
      </c>
      <c r="AJ42" s="258"/>
      <c r="AK42" s="258">
        <f>+AVERAGEIF($J$5:$J$234,$AA42,U$5:U$234)</f>
        <v>4</v>
      </c>
      <c r="AL42" s="256">
        <f>+AVERAGEIF($J$5:$J$234,$AA42,V$5:V$234)</f>
        <v>4</v>
      </c>
      <c r="AM42" s="257">
        <f>+AVERAGEIF($J$5:$J$234,$AA42,W$5:W$234)</f>
        <v>4.5</v>
      </c>
      <c r="AN42" s="257">
        <f>+AVERAGEIF($J$5:$J$234,$AA42,X$5:X$234)</f>
        <v>4</v>
      </c>
      <c r="AO42" s="259">
        <f>+AVERAGEIF($J$5:$J$234,$AA42,Y$5:Y$234)</f>
        <v>4</v>
      </c>
      <c r="AP42" s="259">
        <f t="shared" ref="AP42:AP46" si="104">AVERAGE(AB42:AC42)</f>
        <v>4</v>
      </c>
      <c r="AQ42" s="259">
        <f t="shared" ref="AQ42:AQ46" si="105">AVERAGE(AD42:AF42)</f>
        <v>3.3333333333333335</v>
      </c>
      <c r="AR42" s="259">
        <f t="shared" ref="AR42:AR46" si="106">AVERAGE(AG42:AK42)</f>
        <v>4.625</v>
      </c>
      <c r="AS42" s="259">
        <f t="shared" ref="AS42:AS46" si="107">AVERAGE(AL42:AM42)</f>
        <v>4.25</v>
      </c>
      <c r="AT42" s="259">
        <f t="shared" ref="AT42:AT46" si="108">AVERAGE(AN42:AN42)</f>
        <v>4</v>
      </c>
      <c r="AU42" s="259">
        <f t="shared" ref="AU42:AU46" si="109">AVERAGE(AO42:AO42)</f>
        <v>4</v>
      </c>
      <c r="AV42" s="259">
        <f t="shared" ref="AV42:AV46" si="110">AVERAGE(AP42:AU42)</f>
        <v>4.0347222222222223</v>
      </c>
      <c r="AW42" s="228">
        <f t="shared" si="14"/>
        <v>2</v>
      </c>
      <c r="AX42" s="50"/>
      <c r="AY42" s="50"/>
      <c r="AZ42" s="256">
        <f>+AVERAGEIFS(L$5:L$234,$J$5:$J$234,$AA42,$E$5:$E$234,"Muller")</f>
        <v>4</v>
      </c>
      <c r="BA42" s="258">
        <f>+AVERAGEIFS(M$5:M$234,$J$5:$J$234,$AA42,$E$5:$E$234,"Muller")</f>
        <v>4</v>
      </c>
      <c r="BB42" s="258">
        <f>+AVERAGEIFS(N$5:N$234,$J$5:$J$234,$AA42,$E$5:$E$234,"Muller")</f>
        <v>4</v>
      </c>
      <c r="BC42" s="258">
        <f>+AVERAGEIFS(O$5:O$234,$J$5:$J$234,$AA42,$E$5:$E$234,"Muller")</f>
        <v>4</v>
      </c>
      <c r="BD42" s="258"/>
      <c r="BE42" s="258">
        <f>+AVERAGEIFS(Q$5:Q$234,$J$5:$J$234,$AA42,$E$5:$E$234,"Muller")</f>
        <v>5</v>
      </c>
      <c r="BF42" s="258">
        <f>+AVERAGEIFS(R$5:R$234,$J$5:$J$234,$AA42,$E$5:$E$234,"Muller")</f>
        <v>5</v>
      </c>
      <c r="BG42" s="258">
        <f>+AVERAGEIFS(S$5:S$234,$J$5:$J$234,$AA42,$E$5:$E$234,"Muller")</f>
        <v>5</v>
      </c>
      <c r="BH42" s="258"/>
      <c r="BI42" s="258">
        <f>+AVERAGEIFS(U$5:U$234,$J$5:$J$234,$AA42,$E$5:$E$234,"Muller")</f>
        <v>5</v>
      </c>
      <c r="BJ42" s="258"/>
      <c r="BK42" s="258">
        <f>+AVERAGEIFS(W$5:W$234,$J$5:$J$234,$AA42,$E$5:$E$234,"Muller")</f>
        <v>5</v>
      </c>
      <c r="BL42" s="258">
        <f>+AVERAGEIFS(X$5:X$234,$J$5:$J$234,$AA42,$E$5:$E$234,"Muller")</f>
        <v>5</v>
      </c>
      <c r="BM42" s="258">
        <f>+AVERAGEIFS(Y$5:Y$234,$J$5:$J$234,$AA42,$E$5:$E$234,"Muller")</f>
        <v>5</v>
      </c>
      <c r="BN42" s="228">
        <f t="shared" si="16"/>
        <v>1</v>
      </c>
      <c r="BO42" s="50"/>
      <c r="BP42" s="110">
        <f>+AVERAGEIFS(L$5:L$234,$J$5:$J$234,$AA42,$E$5:$E$234,"Home")</f>
        <v>4</v>
      </c>
      <c r="BQ42" s="220"/>
      <c r="BR42" s="220">
        <f>+AVERAGEIFS(N$5:N$234,$J$5:$J$234,$AA42,$E$5:$E$234,"Home")</f>
        <v>3</v>
      </c>
      <c r="BS42" s="220">
        <f>+AVERAGEIFS(O$5:O$234,$J$5:$J$234,$AA42,$E$5:$E$234,"Home")</f>
        <v>3</v>
      </c>
      <c r="BT42" s="220">
        <f>+AVERAGEIFS(P$5:P$234,$J$5:$J$234,$AA42,$E$5:$E$234,"Home")</f>
        <v>3</v>
      </c>
      <c r="BU42" s="220"/>
      <c r="BV42" s="220">
        <f>+AVERAGEIFS(R$5:R$234,$J$5:$J$234,$AA42,$E$5:$E$234,"Home")</f>
        <v>5</v>
      </c>
      <c r="BW42" s="220">
        <f>+AVERAGEIFS(S$5:S$234,$J$5:$J$234,$AA42,$E$5:$E$234,"Home")</f>
        <v>4</v>
      </c>
      <c r="BX42" s="220"/>
      <c r="BY42" s="220">
        <f>+AVERAGEIFS(U$5:U$234,$J$5:$J$234,$AA42,$E$5:$E$234,"Home")</f>
        <v>3</v>
      </c>
      <c r="BZ42" s="220">
        <f>+AVERAGEIFS(V$5:V$234,$J$5:$J$234,$AA42,$E$5:$E$234,"Home")</f>
        <v>4</v>
      </c>
      <c r="CA42" s="220">
        <f>+AVERAGEIFS(W$5:W$234,$J$5:$J$234,$AA42,$E$5:$E$234,"Home")</f>
        <v>4</v>
      </c>
      <c r="CB42" s="220">
        <f>+AVERAGEIFS(X$5:X$234,$J$5:$J$234,$AA42,$E$5:$E$234,"Home")</f>
        <v>3</v>
      </c>
      <c r="CC42" s="220">
        <f>+AVERAGEIFS(Y$5:Y$234,$J$5:$J$234,$AA42,$E$5:$E$234,"Home")</f>
        <v>3</v>
      </c>
      <c r="CD42" s="229">
        <f t="shared" si="18"/>
        <v>1</v>
      </c>
      <c r="CE42" s="50"/>
      <c r="CF42" s="225">
        <f t="shared" si="44"/>
        <v>4</v>
      </c>
      <c r="CG42" s="226">
        <f t="shared" si="36"/>
        <v>4</v>
      </c>
      <c r="CH42" s="225">
        <f t="shared" si="45"/>
        <v>4</v>
      </c>
      <c r="CI42" s="226">
        <f t="shared" si="37"/>
        <v>3</v>
      </c>
      <c r="CJ42" s="225">
        <f t="shared" si="46"/>
        <v>5</v>
      </c>
      <c r="CK42" s="226">
        <f t="shared" si="38"/>
        <v>4</v>
      </c>
      <c r="CL42" s="225">
        <f t="shared" si="47"/>
        <v>5</v>
      </c>
      <c r="CM42" s="226">
        <f t="shared" si="39"/>
        <v>4</v>
      </c>
      <c r="CN42" s="225">
        <f t="shared" si="48"/>
        <v>5</v>
      </c>
      <c r="CO42" s="226">
        <f t="shared" si="40"/>
        <v>3</v>
      </c>
      <c r="CP42" s="225">
        <f t="shared" si="49"/>
        <v>5</v>
      </c>
      <c r="CQ42" s="226">
        <f t="shared" si="41"/>
        <v>3</v>
      </c>
      <c r="CR42" s="225">
        <f t="shared" si="50"/>
        <v>4.666666666666667</v>
      </c>
      <c r="CS42" s="262">
        <f t="shared" si="42"/>
        <v>3.5</v>
      </c>
    </row>
    <row r="43" spans="2:97" s="18" customFormat="1" ht="30" customHeight="1">
      <c r="B43" s="369">
        <v>41</v>
      </c>
      <c r="C43" s="233">
        <v>45621</v>
      </c>
      <c r="D43" s="50" t="s">
        <v>129</v>
      </c>
      <c r="E43" s="50" t="s">
        <v>138</v>
      </c>
      <c r="F43" s="50" t="s">
        <v>303</v>
      </c>
      <c r="G43" s="50" t="s">
        <v>16</v>
      </c>
      <c r="H43" s="50" t="s">
        <v>288</v>
      </c>
      <c r="I43" s="50" t="s">
        <v>89</v>
      </c>
      <c r="J43" s="50" t="s">
        <v>21</v>
      </c>
      <c r="K43" s="149" t="s">
        <v>177</v>
      </c>
      <c r="L43" s="360">
        <v>5</v>
      </c>
      <c r="M43" s="361">
        <v>5</v>
      </c>
      <c r="N43" s="362">
        <v>5</v>
      </c>
      <c r="O43" s="362">
        <v>5</v>
      </c>
      <c r="P43" s="362">
        <v>5</v>
      </c>
      <c r="Q43" s="360">
        <v>5</v>
      </c>
      <c r="R43" s="362">
        <v>5</v>
      </c>
      <c r="S43" s="362">
        <v>5</v>
      </c>
      <c r="T43" s="362">
        <v>5</v>
      </c>
      <c r="U43" s="361">
        <v>5</v>
      </c>
      <c r="V43" s="362">
        <v>5</v>
      </c>
      <c r="W43" s="362">
        <v>5</v>
      </c>
      <c r="X43" s="363">
        <v>5</v>
      </c>
      <c r="Y43" s="363">
        <v>5</v>
      </c>
      <c r="Z43" s="50"/>
      <c r="AA43" s="227" t="s">
        <v>91</v>
      </c>
      <c r="AB43" s="256"/>
      <c r="AC43" s="257"/>
      <c r="AD43" s="256"/>
      <c r="AE43" s="258"/>
      <c r="AF43" s="257"/>
      <c r="AG43" s="256"/>
      <c r="AH43" s="258"/>
      <c r="AI43" s="258"/>
      <c r="AJ43" s="258"/>
      <c r="AK43" s="258"/>
      <c r="AL43" s="256"/>
      <c r="AM43" s="257"/>
      <c r="AN43" s="257"/>
      <c r="AO43" s="259"/>
      <c r="AP43" s="259"/>
      <c r="AQ43" s="259"/>
      <c r="AR43" s="259"/>
      <c r="AS43" s="259"/>
      <c r="AT43" s="259"/>
      <c r="AU43" s="259"/>
      <c r="AV43" s="259"/>
      <c r="AW43" s="228">
        <f t="shared" si="14"/>
        <v>0</v>
      </c>
      <c r="AX43" s="50"/>
      <c r="AY43" s="50"/>
      <c r="AZ43" s="256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28">
        <f t="shared" si="16"/>
        <v>0</v>
      </c>
      <c r="BO43" s="220"/>
      <c r="BP43" s="11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9">
        <f t="shared" si="18"/>
        <v>0</v>
      </c>
      <c r="CE43" s="50"/>
      <c r="CF43" s="225"/>
      <c r="CG43" s="226"/>
      <c r="CH43" s="225"/>
      <c r="CI43" s="226"/>
      <c r="CJ43" s="225"/>
      <c r="CK43" s="226"/>
      <c r="CL43" s="225"/>
      <c r="CM43" s="226"/>
      <c r="CN43" s="225"/>
      <c r="CO43" s="226"/>
      <c r="CP43" s="225"/>
      <c r="CQ43" s="226"/>
      <c r="CR43" s="225"/>
      <c r="CS43" s="262"/>
    </row>
    <row r="44" spans="2:97" s="18" customFormat="1" ht="30" customHeight="1">
      <c r="B44" s="369">
        <v>42</v>
      </c>
      <c r="C44" s="233">
        <v>45621</v>
      </c>
      <c r="D44" s="50" t="s">
        <v>127</v>
      </c>
      <c r="E44" s="50" t="s">
        <v>138</v>
      </c>
      <c r="F44" s="50" t="s">
        <v>84</v>
      </c>
      <c r="G44" s="50" t="s">
        <v>15</v>
      </c>
      <c r="H44" s="50" t="s">
        <v>340</v>
      </c>
      <c r="I44" s="50" t="s">
        <v>90</v>
      </c>
      <c r="J44" s="50" t="s">
        <v>44</v>
      </c>
      <c r="K44" s="149" t="s">
        <v>185</v>
      </c>
      <c r="L44" s="360">
        <v>4</v>
      </c>
      <c r="M44" s="361">
        <v>5</v>
      </c>
      <c r="N44" s="362">
        <v>4</v>
      </c>
      <c r="O44" s="362">
        <v>5</v>
      </c>
      <c r="P44" s="362">
        <v>5</v>
      </c>
      <c r="Q44" s="360">
        <v>5</v>
      </c>
      <c r="R44" s="362">
        <v>4</v>
      </c>
      <c r="S44" s="362">
        <v>4</v>
      </c>
      <c r="T44" s="362">
        <v>4</v>
      </c>
      <c r="U44" s="361">
        <v>5</v>
      </c>
      <c r="V44" s="362">
        <v>4</v>
      </c>
      <c r="W44" s="362"/>
      <c r="X44" s="363">
        <v>5</v>
      </c>
      <c r="Y44" s="363">
        <v>4</v>
      </c>
      <c r="Z44" s="50"/>
      <c r="AA44" s="385" t="s">
        <v>439</v>
      </c>
      <c r="AB44" s="256">
        <f t="shared" ref="AB44:AO46" si="111">+AVERAGEIF($J$5:$J$234,$AA44,L$5:L$234)</f>
        <v>3.6</v>
      </c>
      <c r="AC44" s="257">
        <f t="shared" si="111"/>
        <v>3.6</v>
      </c>
      <c r="AD44" s="256">
        <f t="shared" si="111"/>
        <v>4.4000000000000004</v>
      </c>
      <c r="AE44" s="258">
        <f t="shared" si="111"/>
        <v>4.2</v>
      </c>
      <c r="AF44" s="257">
        <f t="shared" si="111"/>
        <v>4.5999999999999996</v>
      </c>
      <c r="AG44" s="256">
        <f t="shared" si="111"/>
        <v>4.8</v>
      </c>
      <c r="AH44" s="258">
        <f t="shared" si="111"/>
        <v>4.4000000000000004</v>
      </c>
      <c r="AI44" s="258">
        <f t="shared" si="111"/>
        <v>4.5999999999999996</v>
      </c>
      <c r="AJ44" s="258">
        <f t="shared" si="111"/>
        <v>4.5999999999999996</v>
      </c>
      <c r="AK44" s="258">
        <f t="shared" si="111"/>
        <v>4.2</v>
      </c>
      <c r="AL44" s="256">
        <f t="shared" si="111"/>
        <v>5</v>
      </c>
      <c r="AM44" s="257">
        <f t="shared" si="111"/>
        <v>4.75</v>
      </c>
      <c r="AN44" s="257">
        <f t="shared" si="111"/>
        <v>4.75</v>
      </c>
      <c r="AO44" s="259">
        <f t="shared" si="111"/>
        <v>4.4000000000000004</v>
      </c>
      <c r="AP44" s="259">
        <f t="shared" si="104"/>
        <v>3.6</v>
      </c>
      <c r="AQ44" s="259">
        <f t="shared" si="105"/>
        <v>4.4000000000000004</v>
      </c>
      <c r="AR44" s="259">
        <f t="shared" si="106"/>
        <v>4.5199999999999996</v>
      </c>
      <c r="AS44" s="259">
        <f t="shared" si="107"/>
        <v>4.875</v>
      </c>
      <c r="AT44" s="259">
        <f t="shared" si="108"/>
        <v>4.75</v>
      </c>
      <c r="AU44" s="259">
        <f t="shared" si="109"/>
        <v>4.4000000000000004</v>
      </c>
      <c r="AV44" s="259">
        <f t="shared" si="110"/>
        <v>4.4241666666666672</v>
      </c>
      <c r="AW44" s="228">
        <f t="shared" si="14"/>
        <v>5</v>
      </c>
      <c r="AX44" s="50"/>
      <c r="AY44" s="50"/>
      <c r="AZ44" s="256">
        <f t="shared" ref="AZ44:BM45" si="112">+AVERAGEIFS(L$5:L$234,$J$5:$J$234,$AA44,$E$5:$E$234,"Muller")</f>
        <v>3.5</v>
      </c>
      <c r="BA44" s="258">
        <f t="shared" si="112"/>
        <v>3.5</v>
      </c>
      <c r="BB44" s="258">
        <f t="shared" si="112"/>
        <v>4.25</v>
      </c>
      <c r="BC44" s="258">
        <f t="shared" si="112"/>
        <v>4.25</v>
      </c>
      <c r="BD44" s="258">
        <f t="shared" si="112"/>
        <v>4.5</v>
      </c>
      <c r="BE44" s="258">
        <f t="shared" si="112"/>
        <v>4.75</v>
      </c>
      <c r="BF44" s="258">
        <f t="shared" si="112"/>
        <v>4.25</v>
      </c>
      <c r="BG44" s="258">
        <f t="shared" si="112"/>
        <v>4.5</v>
      </c>
      <c r="BH44" s="258">
        <f t="shared" si="112"/>
        <v>4.5</v>
      </c>
      <c r="BI44" s="258">
        <f t="shared" si="112"/>
        <v>4</v>
      </c>
      <c r="BJ44" s="258">
        <f t="shared" si="112"/>
        <v>5</v>
      </c>
      <c r="BK44" s="258">
        <f t="shared" si="112"/>
        <v>5</v>
      </c>
      <c r="BL44" s="258">
        <f t="shared" si="112"/>
        <v>4.666666666666667</v>
      </c>
      <c r="BM44" s="258">
        <f t="shared" si="112"/>
        <v>4.5</v>
      </c>
      <c r="BN44" s="228">
        <f t="shared" si="16"/>
        <v>4</v>
      </c>
      <c r="BO44" s="220"/>
      <c r="BP44" s="110">
        <f t="shared" ref="BP44:CC46" si="113">+AVERAGEIFS(L$5:L$234,$J$5:$J$234,$AA44,$E$5:$E$234,"Home")</f>
        <v>4</v>
      </c>
      <c r="BQ44" s="220">
        <f t="shared" si="113"/>
        <v>4</v>
      </c>
      <c r="BR44" s="220">
        <f t="shared" si="113"/>
        <v>5</v>
      </c>
      <c r="BS44" s="220">
        <f t="shared" si="113"/>
        <v>4</v>
      </c>
      <c r="BT44" s="220">
        <f t="shared" si="113"/>
        <v>5</v>
      </c>
      <c r="BU44" s="220">
        <f t="shared" si="113"/>
        <v>5</v>
      </c>
      <c r="BV44" s="220">
        <f t="shared" si="113"/>
        <v>5</v>
      </c>
      <c r="BW44" s="220">
        <f t="shared" si="113"/>
        <v>5</v>
      </c>
      <c r="BX44" s="220">
        <f t="shared" si="113"/>
        <v>5</v>
      </c>
      <c r="BY44" s="220">
        <f t="shared" si="113"/>
        <v>5</v>
      </c>
      <c r="BZ44" s="220">
        <f t="shared" si="113"/>
        <v>5</v>
      </c>
      <c r="CA44" s="220">
        <f t="shared" si="113"/>
        <v>4</v>
      </c>
      <c r="CB44" s="220">
        <f t="shared" si="113"/>
        <v>5</v>
      </c>
      <c r="CC44" s="220">
        <f t="shared" si="113"/>
        <v>4</v>
      </c>
      <c r="CD44" s="229">
        <f t="shared" si="18"/>
        <v>1</v>
      </c>
      <c r="CE44" s="50"/>
      <c r="CF44" s="225">
        <f t="shared" si="44"/>
        <v>3.5</v>
      </c>
      <c r="CG44" s="226">
        <f t="shared" si="36"/>
        <v>4</v>
      </c>
      <c r="CH44" s="225">
        <f t="shared" si="45"/>
        <v>4.333333333333333</v>
      </c>
      <c r="CI44" s="226">
        <f t="shared" si="37"/>
        <v>4.666666666666667</v>
      </c>
      <c r="CJ44" s="225">
        <f t="shared" si="46"/>
        <v>4.4000000000000004</v>
      </c>
      <c r="CK44" s="226">
        <f t="shared" si="38"/>
        <v>5</v>
      </c>
      <c r="CL44" s="225">
        <f t="shared" si="47"/>
        <v>5</v>
      </c>
      <c r="CM44" s="226">
        <f t="shared" si="39"/>
        <v>4.5</v>
      </c>
      <c r="CN44" s="225">
        <f t="shared" si="48"/>
        <v>4.666666666666667</v>
      </c>
      <c r="CO44" s="226">
        <f t="shared" si="40"/>
        <v>5</v>
      </c>
      <c r="CP44" s="225">
        <f t="shared" si="49"/>
        <v>4.5</v>
      </c>
      <c r="CQ44" s="226">
        <f t="shared" si="41"/>
        <v>4</v>
      </c>
      <c r="CR44" s="225">
        <f t="shared" si="50"/>
        <v>4.4000000000000004</v>
      </c>
      <c r="CS44" s="262">
        <f t="shared" si="42"/>
        <v>4.5277777777777777</v>
      </c>
    </row>
    <row r="45" spans="2:97" s="18" customFormat="1" ht="30" customHeight="1">
      <c r="B45" s="369">
        <v>43</v>
      </c>
      <c r="C45" s="233">
        <v>45621</v>
      </c>
      <c r="D45" s="50" t="s">
        <v>127</v>
      </c>
      <c r="E45" s="50" t="s">
        <v>138</v>
      </c>
      <c r="F45" s="50" t="s">
        <v>303</v>
      </c>
      <c r="G45" s="50" t="s">
        <v>16</v>
      </c>
      <c r="H45" s="50" t="s">
        <v>341</v>
      </c>
      <c r="I45" s="50" t="s">
        <v>89</v>
      </c>
      <c r="J45" s="50" t="s">
        <v>33</v>
      </c>
      <c r="K45" s="149" t="s">
        <v>307</v>
      </c>
      <c r="L45" s="360">
        <v>5</v>
      </c>
      <c r="M45" s="361">
        <v>5</v>
      </c>
      <c r="N45" s="362">
        <v>4</v>
      </c>
      <c r="O45" s="362">
        <v>4</v>
      </c>
      <c r="P45" s="362">
        <v>4</v>
      </c>
      <c r="Q45" s="360">
        <v>4</v>
      </c>
      <c r="R45" s="362">
        <v>5</v>
      </c>
      <c r="S45" s="362">
        <v>5</v>
      </c>
      <c r="T45" s="362">
        <v>5</v>
      </c>
      <c r="U45" s="361">
        <v>4</v>
      </c>
      <c r="V45" s="362">
        <v>5</v>
      </c>
      <c r="W45" s="362">
        <v>5</v>
      </c>
      <c r="X45" s="363">
        <v>5</v>
      </c>
      <c r="Y45" s="363">
        <v>5</v>
      </c>
      <c r="Z45" s="50"/>
      <c r="AA45" s="227" t="s">
        <v>33</v>
      </c>
      <c r="AB45" s="256">
        <f t="shared" si="111"/>
        <v>4.2857142857142856</v>
      </c>
      <c r="AC45" s="257">
        <f t="shared" si="111"/>
        <v>3.5714285714285716</v>
      </c>
      <c r="AD45" s="256">
        <f t="shared" si="111"/>
        <v>4.2857142857142856</v>
      </c>
      <c r="AE45" s="258">
        <f t="shared" si="111"/>
        <v>4.1428571428571432</v>
      </c>
      <c r="AF45" s="257">
        <f t="shared" si="111"/>
        <v>4</v>
      </c>
      <c r="AG45" s="256">
        <f t="shared" si="111"/>
        <v>4.5714285714285712</v>
      </c>
      <c r="AH45" s="258">
        <f t="shared" si="111"/>
        <v>4.666666666666667</v>
      </c>
      <c r="AI45" s="258">
        <f t="shared" si="111"/>
        <v>4.7142857142857144</v>
      </c>
      <c r="AJ45" s="258">
        <f t="shared" si="111"/>
        <v>4.5714285714285712</v>
      </c>
      <c r="AK45" s="258">
        <f t="shared" si="111"/>
        <v>4.1428571428571432</v>
      </c>
      <c r="AL45" s="256">
        <f t="shared" si="111"/>
        <v>3.8571428571428572</v>
      </c>
      <c r="AM45" s="257">
        <f t="shared" si="111"/>
        <v>4</v>
      </c>
      <c r="AN45" s="257">
        <f t="shared" si="111"/>
        <v>4</v>
      </c>
      <c r="AO45" s="259">
        <f t="shared" si="111"/>
        <v>4.4285714285714288</v>
      </c>
      <c r="AP45" s="259">
        <f t="shared" si="104"/>
        <v>3.9285714285714288</v>
      </c>
      <c r="AQ45" s="259">
        <f t="shared" si="105"/>
        <v>4.1428571428571432</v>
      </c>
      <c r="AR45" s="259">
        <f t="shared" si="106"/>
        <v>4.5333333333333332</v>
      </c>
      <c r="AS45" s="259">
        <f t="shared" si="107"/>
        <v>3.9285714285714288</v>
      </c>
      <c r="AT45" s="259">
        <f t="shared" si="108"/>
        <v>4</v>
      </c>
      <c r="AU45" s="259">
        <f t="shared" si="109"/>
        <v>4.4285714285714288</v>
      </c>
      <c r="AV45" s="259">
        <f t="shared" si="110"/>
        <v>4.1603174603174606</v>
      </c>
      <c r="AW45" s="228">
        <f t="shared" si="14"/>
        <v>7</v>
      </c>
      <c r="AX45" s="50"/>
      <c r="AY45" s="50"/>
      <c r="AZ45" s="256">
        <f t="shared" si="112"/>
        <v>4.5</v>
      </c>
      <c r="BA45" s="258">
        <f t="shared" si="112"/>
        <v>4</v>
      </c>
      <c r="BB45" s="258">
        <f t="shared" si="112"/>
        <v>4</v>
      </c>
      <c r="BC45" s="258">
        <f t="shared" si="112"/>
        <v>3.5</v>
      </c>
      <c r="BD45" s="258">
        <f t="shared" si="112"/>
        <v>3.5</v>
      </c>
      <c r="BE45" s="258">
        <f t="shared" si="112"/>
        <v>4</v>
      </c>
      <c r="BF45" s="258">
        <f t="shared" si="112"/>
        <v>4.5</v>
      </c>
      <c r="BG45" s="258">
        <f t="shared" si="112"/>
        <v>4.5</v>
      </c>
      <c r="BH45" s="258">
        <f t="shared" si="112"/>
        <v>4</v>
      </c>
      <c r="BI45" s="258">
        <f t="shared" si="112"/>
        <v>4.5</v>
      </c>
      <c r="BJ45" s="258">
        <f t="shared" si="112"/>
        <v>4</v>
      </c>
      <c r="BK45" s="258">
        <f t="shared" si="112"/>
        <v>5</v>
      </c>
      <c r="BL45" s="258">
        <f t="shared" si="112"/>
        <v>4.5</v>
      </c>
      <c r="BM45" s="258">
        <f t="shared" si="112"/>
        <v>4.5</v>
      </c>
      <c r="BN45" s="228">
        <f t="shared" si="16"/>
        <v>2</v>
      </c>
      <c r="BO45" s="50"/>
      <c r="BP45" s="110">
        <f t="shared" si="113"/>
        <v>4.2</v>
      </c>
      <c r="BQ45" s="220">
        <f t="shared" si="113"/>
        <v>3.4</v>
      </c>
      <c r="BR45" s="220">
        <f t="shared" si="113"/>
        <v>4.4000000000000004</v>
      </c>
      <c r="BS45" s="220">
        <f t="shared" si="113"/>
        <v>4.4000000000000004</v>
      </c>
      <c r="BT45" s="220">
        <f t="shared" si="113"/>
        <v>4.25</v>
      </c>
      <c r="BU45" s="220">
        <f t="shared" si="113"/>
        <v>4.8</v>
      </c>
      <c r="BV45" s="220">
        <f t="shared" si="113"/>
        <v>4.75</v>
      </c>
      <c r="BW45" s="220">
        <f t="shared" si="113"/>
        <v>4.8</v>
      </c>
      <c r="BX45" s="220">
        <f t="shared" si="113"/>
        <v>4.8</v>
      </c>
      <c r="BY45" s="220">
        <f t="shared" si="113"/>
        <v>4</v>
      </c>
      <c r="BZ45" s="220">
        <f t="shared" si="113"/>
        <v>3.8</v>
      </c>
      <c r="CA45" s="220">
        <f t="shared" si="113"/>
        <v>3.8</v>
      </c>
      <c r="CB45" s="220">
        <f t="shared" si="113"/>
        <v>3.8</v>
      </c>
      <c r="CC45" s="220">
        <f t="shared" si="113"/>
        <v>4.4000000000000004</v>
      </c>
      <c r="CD45" s="229">
        <f t="shared" si="18"/>
        <v>5</v>
      </c>
      <c r="CE45" s="50"/>
      <c r="CF45" s="225">
        <f t="shared" si="44"/>
        <v>4.25</v>
      </c>
      <c r="CG45" s="226">
        <f t="shared" si="36"/>
        <v>3.8</v>
      </c>
      <c r="CH45" s="225">
        <f t="shared" si="45"/>
        <v>3.6666666666666665</v>
      </c>
      <c r="CI45" s="226">
        <f t="shared" si="37"/>
        <v>4.3500000000000005</v>
      </c>
      <c r="CJ45" s="225">
        <f t="shared" si="46"/>
        <v>4.3</v>
      </c>
      <c r="CK45" s="226">
        <f t="shared" si="38"/>
        <v>4.6300000000000008</v>
      </c>
      <c r="CL45" s="225">
        <f t="shared" si="47"/>
        <v>4.5</v>
      </c>
      <c r="CM45" s="226">
        <f t="shared" si="39"/>
        <v>3.8</v>
      </c>
      <c r="CN45" s="225">
        <f t="shared" si="48"/>
        <v>4.5</v>
      </c>
      <c r="CO45" s="226">
        <f t="shared" si="40"/>
        <v>3.8</v>
      </c>
      <c r="CP45" s="225">
        <f t="shared" si="49"/>
        <v>4.5</v>
      </c>
      <c r="CQ45" s="226">
        <f t="shared" si="41"/>
        <v>4.4000000000000004</v>
      </c>
      <c r="CR45" s="225">
        <f t="shared" si="50"/>
        <v>4.2861111111111105</v>
      </c>
      <c r="CS45" s="262">
        <f t="shared" si="42"/>
        <v>4.13</v>
      </c>
    </row>
    <row r="46" spans="2:97" s="18" customFormat="1" ht="30" customHeight="1">
      <c r="B46" s="369">
        <v>44</v>
      </c>
      <c r="C46" s="233">
        <v>45621</v>
      </c>
      <c r="D46" s="50" t="s">
        <v>127</v>
      </c>
      <c r="E46" s="50" t="s">
        <v>138</v>
      </c>
      <c r="F46" s="50" t="s">
        <v>84</v>
      </c>
      <c r="G46" s="50" t="s">
        <v>15</v>
      </c>
      <c r="H46" s="50" t="s">
        <v>342</v>
      </c>
      <c r="I46" s="50" t="s">
        <v>89</v>
      </c>
      <c r="J46" s="50" t="s">
        <v>32</v>
      </c>
      <c r="K46" s="149" t="s">
        <v>174</v>
      </c>
      <c r="L46" s="360">
        <v>5</v>
      </c>
      <c r="M46" s="361">
        <v>5</v>
      </c>
      <c r="N46" s="362">
        <v>5</v>
      </c>
      <c r="O46" s="362">
        <v>5</v>
      </c>
      <c r="P46" s="362">
        <v>5</v>
      </c>
      <c r="Q46" s="360">
        <v>5</v>
      </c>
      <c r="R46" s="362">
        <v>5</v>
      </c>
      <c r="S46" s="362">
        <v>5</v>
      </c>
      <c r="T46" s="362">
        <v>5</v>
      </c>
      <c r="U46" s="361">
        <v>5</v>
      </c>
      <c r="V46" s="362"/>
      <c r="W46" s="362"/>
      <c r="X46" s="363">
        <v>5</v>
      </c>
      <c r="Y46" s="363">
        <v>5</v>
      </c>
      <c r="Z46" s="50"/>
      <c r="AA46" s="227" t="s">
        <v>40</v>
      </c>
      <c r="AB46" s="256">
        <f t="shared" si="111"/>
        <v>3</v>
      </c>
      <c r="AC46" s="257">
        <f t="shared" si="111"/>
        <v>2.6666666666666665</v>
      </c>
      <c r="AD46" s="256">
        <f t="shared" si="111"/>
        <v>4</v>
      </c>
      <c r="AE46" s="258">
        <f t="shared" si="111"/>
        <v>3.3333333333333335</v>
      </c>
      <c r="AF46" s="257">
        <f t="shared" si="111"/>
        <v>3.3333333333333335</v>
      </c>
      <c r="AG46" s="256">
        <f t="shared" si="111"/>
        <v>4</v>
      </c>
      <c r="AH46" s="258">
        <f t="shared" si="111"/>
        <v>5</v>
      </c>
      <c r="AI46" s="258">
        <f t="shared" si="111"/>
        <v>5</v>
      </c>
      <c r="AJ46" s="258">
        <f t="shared" si="111"/>
        <v>5</v>
      </c>
      <c r="AK46" s="258">
        <f t="shared" si="111"/>
        <v>3.3333333333333335</v>
      </c>
      <c r="AL46" s="256">
        <f t="shared" si="111"/>
        <v>4.666666666666667</v>
      </c>
      <c r="AM46" s="257">
        <f t="shared" si="111"/>
        <v>4.666666666666667</v>
      </c>
      <c r="AN46" s="257">
        <f t="shared" si="111"/>
        <v>4.333333333333333</v>
      </c>
      <c r="AO46" s="259">
        <f t="shared" si="111"/>
        <v>3.6666666666666665</v>
      </c>
      <c r="AP46" s="259">
        <f t="shared" si="104"/>
        <v>2.833333333333333</v>
      </c>
      <c r="AQ46" s="259">
        <f t="shared" si="105"/>
        <v>3.5555555555555558</v>
      </c>
      <c r="AR46" s="259">
        <f t="shared" si="106"/>
        <v>4.4666666666666668</v>
      </c>
      <c r="AS46" s="259">
        <f t="shared" si="107"/>
        <v>4.666666666666667</v>
      </c>
      <c r="AT46" s="259">
        <f t="shared" si="108"/>
        <v>4.333333333333333</v>
      </c>
      <c r="AU46" s="259">
        <f t="shared" si="109"/>
        <v>3.6666666666666665</v>
      </c>
      <c r="AV46" s="259">
        <f t="shared" si="110"/>
        <v>3.9203703703703705</v>
      </c>
      <c r="AW46" s="228">
        <f t="shared" si="14"/>
        <v>3</v>
      </c>
      <c r="AX46" s="50"/>
      <c r="AY46" s="50"/>
      <c r="AZ46" s="256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28">
        <f t="shared" si="16"/>
        <v>0</v>
      </c>
      <c r="BO46" s="220"/>
      <c r="BP46" s="110">
        <f t="shared" si="113"/>
        <v>3</v>
      </c>
      <c r="BQ46" s="220">
        <f t="shared" si="113"/>
        <v>2.6666666666666665</v>
      </c>
      <c r="BR46" s="220">
        <f t="shared" si="113"/>
        <v>4</v>
      </c>
      <c r="BS46" s="220">
        <f t="shared" si="113"/>
        <v>3.3333333333333335</v>
      </c>
      <c r="BT46" s="220">
        <f t="shared" si="113"/>
        <v>3.3333333333333335</v>
      </c>
      <c r="BU46" s="220">
        <f t="shared" si="113"/>
        <v>4</v>
      </c>
      <c r="BV46" s="220">
        <f t="shared" si="113"/>
        <v>5</v>
      </c>
      <c r="BW46" s="220">
        <f t="shared" si="113"/>
        <v>5</v>
      </c>
      <c r="BX46" s="220">
        <f t="shared" si="113"/>
        <v>5</v>
      </c>
      <c r="BY46" s="220">
        <f t="shared" si="113"/>
        <v>3.3333333333333335</v>
      </c>
      <c r="BZ46" s="220">
        <f t="shared" si="113"/>
        <v>4.666666666666667</v>
      </c>
      <c r="CA46" s="220">
        <f t="shared" si="113"/>
        <v>4.666666666666667</v>
      </c>
      <c r="CB46" s="220">
        <f t="shared" si="113"/>
        <v>4.333333333333333</v>
      </c>
      <c r="CC46" s="220">
        <f t="shared" si="113"/>
        <v>3.6666666666666665</v>
      </c>
      <c r="CD46" s="229">
        <f t="shared" si="18"/>
        <v>3</v>
      </c>
      <c r="CE46" s="50"/>
      <c r="CF46" s="225"/>
      <c r="CG46" s="226">
        <f t="shared" si="36"/>
        <v>2.833333333333333</v>
      </c>
      <c r="CH46" s="225"/>
      <c r="CI46" s="226">
        <f t="shared" si="37"/>
        <v>3.5555555555555558</v>
      </c>
      <c r="CJ46" s="225"/>
      <c r="CK46" s="226">
        <f t="shared" si="38"/>
        <v>4.4666666666666668</v>
      </c>
      <c r="CL46" s="225"/>
      <c r="CM46" s="226">
        <f t="shared" si="39"/>
        <v>4.666666666666667</v>
      </c>
      <c r="CN46" s="225"/>
      <c r="CO46" s="226">
        <f t="shared" si="40"/>
        <v>4.333333333333333</v>
      </c>
      <c r="CP46" s="225"/>
      <c r="CQ46" s="226">
        <f t="shared" si="41"/>
        <v>3.6666666666666665</v>
      </c>
      <c r="CR46" s="225"/>
      <c r="CS46" s="262">
        <f t="shared" si="42"/>
        <v>3.9203703703703705</v>
      </c>
    </row>
    <row r="47" spans="2:97" s="18" customFormat="1" ht="30" customHeight="1">
      <c r="B47" s="369">
        <v>45</v>
      </c>
      <c r="C47" s="233">
        <v>45621</v>
      </c>
      <c r="D47" s="50" t="s">
        <v>127</v>
      </c>
      <c r="E47" s="50" t="s">
        <v>137</v>
      </c>
      <c r="F47" s="50" t="s">
        <v>83</v>
      </c>
      <c r="G47" s="50" t="s">
        <v>104</v>
      </c>
      <c r="H47" s="50" t="s">
        <v>343</v>
      </c>
      <c r="I47" s="50" t="s">
        <v>89</v>
      </c>
      <c r="J47" s="50" t="s">
        <v>439</v>
      </c>
      <c r="K47" s="149" t="s">
        <v>440</v>
      </c>
      <c r="L47" s="360">
        <v>4</v>
      </c>
      <c r="M47" s="361">
        <v>4</v>
      </c>
      <c r="N47" s="362">
        <v>5</v>
      </c>
      <c r="O47" s="362">
        <v>4</v>
      </c>
      <c r="P47" s="362">
        <v>5</v>
      </c>
      <c r="Q47" s="360">
        <v>5</v>
      </c>
      <c r="R47" s="362">
        <v>5</v>
      </c>
      <c r="S47" s="362">
        <v>5</v>
      </c>
      <c r="T47" s="362">
        <v>5</v>
      </c>
      <c r="U47" s="361">
        <v>5</v>
      </c>
      <c r="V47" s="362">
        <v>5</v>
      </c>
      <c r="W47" s="362">
        <v>4</v>
      </c>
      <c r="X47" s="363">
        <v>5</v>
      </c>
      <c r="Y47" s="363">
        <v>4</v>
      </c>
      <c r="Z47" s="50"/>
      <c r="AA47" s="50"/>
      <c r="AB47" s="220"/>
      <c r="AC47" s="22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>
        <f>SUM(AW5:AW46)</f>
        <v>191</v>
      </c>
      <c r="AX47" s="50"/>
      <c r="AY47" s="50"/>
      <c r="BN47" s="50">
        <f>SUM(BN5:BN46)</f>
        <v>103</v>
      </c>
      <c r="CD47" s="18">
        <f>SUM(CD5:CD46)</f>
        <v>88</v>
      </c>
    </row>
    <row r="48" spans="2:97" s="18" customFormat="1" ht="30" customHeight="1">
      <c r="B48" s="369">
        <v>46</v>
      </c>
      <c r="C48" s="233">
        <v>45621</v>
      </c>
      <c r="D48" s="50" t="s">
        <v>127</v>
      </c>
      <c r="E48" s="50" t="s">
        <v>138</v>
      </c>
      <c r="F48" s="50" t="s">
        <v>83</v>
      </c>
      <c r="G48" s="50" t="s">
        <v>15</v>
      </c>
      <c r="H48" s="50" t="s">
        <v>344</v>
      </c>
      <c r="I48" s="50" t="s">
        <v>90</v>
      </c>
      <c r="J48" s="50" t="s">
        <v>24</v>
      </c>
      <c r="K48" s="149" t="s">
        <v>175</v>
      </c>
      <c r="L48" s="360">
        <v>2</v>
      </c>
      <c r="M48" s="361">
        <v>2</v>
      </c>
      <c r="N48" s="362">
        <v>3</v>
      </c>
      <c r="O48" s="362">
        <v>2</v>
      </c>
      <c r="P48" s="362">
        <v>4</v>
      </c>
      <c r="Q48" s="360">
        <v>5</v>
      </c>
      <c r="R48" s="362">
        <v>5</v>
      </c>
      <c r="S48" s="362">
        <v>5</v>
      </c>
      <c r="T48" s="362">
        <v>5</v>
      </c>
      <c r="U48" s="361">
        <v>3</v>
      </c>
      <c r="V48" s="362">
        <v>1</v>
      </c>
      <c r="W48" s="362">
        <v>3</v>
      </c>
      <c r="X48" s="363">
        <v>5</v>
      </c>
      <c r="Y48" s="363">
        <v>3</v>
      </c>
      <c r="Z48" s="50"/>
      <c r="AA48" s="50"/>
      <c r="AB48" s="220"/>
      <c r="AC48" s="22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354" t="s">
        <v>281</v>
      </c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220"/>
      <c r="BP48" s="354" t="s">
        <v>282</v>
      </c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354" t="s">
        <v>283</v>
      </c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354" t="s">
        <v>284</v>
      </c>
      <c r="CS48" s="354"/>
    </row>
    <row r="49" spans="2:97" s="18" customFormat="1" ht="30" customHeight="1">
      <c r="B49" s="369">
        <v>47</v>
      </c>
      <c r="C49" s="233">
        <v>45621</v>
      </c>
      <c r="D49" s="50" t="s">
        <v>127</v>
      </c>
      <c r="E49" s="50" t="s">
        <v>137</v>
      </c>
      <c r="F49" s="50" t="s">
        <v>83</v>
      </c>
      <c r="G49" s="50" t="s">
        <v>16</v>
      </c>
      <c r="H49" s="50" t="s">
        <v>287</v>
      </c>
      <c r="I49" s="50" t="s">
        <v>89</v>
      </c>
      <c r="J49" s="50" t="s">
        <v>45</v>
      </c>
      <c r="K49" s="149" t="s">
        <v>180</v>
      </c>
      <c r="L49" s="360">
        <v>5</v>
      </c>
      <c r="M49" s="361">
        <v>5</v>
      </c>
      <c r="N49" s="362">
        <v>5</v>
      </c>
      <c r="O49" s="362">
        <v>4</v>
      </c>
      <c r="P49" s="362"/>
      <c r="Q49" s="360">
        <v>5</v>
      </c>
      <c r="R49" s="362">
        <v>5</v>
      </c>
      <c r="S49" s="362">
        <v>5</v>
      </c>
      <c r="T49" s="362">
        <v>5</v>
      </c>
      <c r="U49" s="361"/>
      <c r="V49" s="362">
        <v>5</v>
      </c>
      <c r="W49" s="362">
        <v>5</v>
      </c>
      <c r="X49" s="363">
        <v>5</v>
      </c>
      <c r="Y49" s="363">
        <v>5</v>
      </c>
      <c r="Z49" s="50"/>
      <c r="AA49" s="50"/>
      <c r="AB49" s="220"/>
      <c r="AC49" s="22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355">
        <f t="shared" ref="AZ49:BM49" si="114">AVERAGE(AZ5:AZ45)</f>
        <v>3.8221031746031739</v>
      </c>
      <c r="BA49" s="355">
        <f t="shared" si="114"/>
        <v>3.3022222222222224</v>
      </c>
      <c r="BB49" s="355">
        <f t="shared" si="114"/>
        <v>4.0183333333333335</v>
      </c>
      <c r="BC49" s="355">
        <f t="shared" si="114"/>
        <v>3.6872619047619049</v>
      </c>
      <c r="BD49" s="355">
        <f t="shared" si="114"/>
        <v>3.8598111658456493</v>
      </c>
      <c r="BE49" s="355">
        <f t="shared" si="114"/>
        <v>4.4427380952380959</v>
      </c>
      <c r="BF49" s="355">
        <f t="shared" si="114"/>
        <v>4.481825396825398</v>
      </c>
      <c r="BG49" s="355">
        <f t="shared" si="114"/>
        <v>4.5021428571428581</v>
      </c>
      <c r="BH49" s="355">
        <f t="shared" si="114"/>
        <v>4.5020525451559941</v>
      </c>
      <c r="BI49" s="355">
        <f t="shared" si="114"/>
        <v>3.9763095238095243</v>
      </c>
      <c r="BJ49" s="355">
        <f t="shared" si="114"/>
        <v>3.9662151067323483</v>
      </c>
      <c r="BK49" s="355">
        <f t="shared" si="114"/>
        <v>4.2474999999999996</v>
      </c>
      <c r="BL49" s="355">
        <f t="shared" si="114"/>
        <v>4.5829365079365072</v>
      </c>
      <c r="BM49" s="355">
        <f t="shared" si="114"/>
        <v>4.1463095238095233</v>
      </c>
      <c r="BN49" s="50"/>
      <c r="BO49" s="220"/>
      <c r="BP49" s="355">
        <f t="shared" ref="BP49:CC49" si="115">AVERAGE(BP5:BP45)</f>
        <v>4.181597222222222</v>
      </c>
      <c r="BQ49" s="355">
        <f t="shared" si="115"/>
        <v>3.7813628899835794</v>
      </c>
      <c r="BR49" s="355">
        <f t="shared" si="115"/>
        <v>4.3079861111111111</v>
      </c>
      <c r="BS49" s="355">
        <f t="shared" si="115"/>
        <v>3.904947916666667</v>
      </c>
      <c r="BT49" s="355">
        <f t="shared" si="115"/>
        <v>4.0013440860215059</v>
      </c>
      <c r="BU49" s="355">
        <f t="shared" si="115"/>
        <v>4.5903225806451617</v>
      </c>
      <c r="BV49" s="355">
        <f t="shared" si="115"/>
        <v>4.7555555555555546</v>
      </c>
      <c r="BW49" s="355">
        <f t="shared" si="115"/>
        <v>4.811805555555555</v>
      </c>
      <c r="BX49" s="355">
        <f t="shared" si="115"/>
        <v>4.7326164874551973</v>
      </c>
      <c r="BY49" s="355">
        <f t="shared" si="115"/>
        <v>4.3407986111111114</v>
      </c>
      <c r="BZ49" s="355">
        <f t="shared" si="115"/>
        <v>4.3293010752688179</v>
      </c>
      <c r="CA49" s="355">
        <f t="shared" si="115"/>
        <v>4.3770634920634928</v>
      </c>
      <c r="CB49" s="355">
        <f t="shared" si="115"/>
        <v>4.4579861111111114</v>
      </c>
      <c r="CC49" s="355">
        <f t="shared" si="115"/>
        <v>4.3422939068100357</v>
      </c>
      <c r="CD49" s="50"/>
      <c r="CE49" s="50"/>
      <c r="CF49" s="355">
        <f t="shared" ref="CF49:CQ49" si="116">AVERAGE(CF5:CF45)</f>
        <v>3.5621626984126982</v>
      </c>
      <c r="CG49" s="355">
        <f t="shared" si="116"/>
        <v>3.9917286706349207</v>
      </c>
      <c r="CH49" s="355">
        <f t="shared" si="116"/>
        <v>3.8566931216931222</v>
      </c>
      <c r="CI49" s="355">
        <f t="shared" si="116"/>
        <v>4.081828703703704</v>
      </c>
      <c r="CJ49" s="355">
        <f t="shared" si="116"/>
        <v>4.3843333333333341</v>
      </c>
      <c r="CK49" s="355">
        <f t="shared" si="116"/>
        <v>4.6379513888888892</v>
      </c>
      <c r="CL49" s="355">
        <f t="shared" si="116"/>
        <v>4.1240873015873012</v>
      </c>
      <c r="CM49" s="355">
        <f t="shared" si="116"/>
        <v>4.3632296466973886</v>
      </c>
      <c r="CN49" s="355">
        <f t="shared" si="116"/>
        <v>4.5829365079365072</v>
      </c>
      <c r="CO49" s="355">
        <f t="shared" si="116"/>
        <v>4.4579861111111114</v>
      </c>
      <c r="CP49" s="355">
        <f t="shared" si="116"/>
        <v>4.1463095238095233</v>
      </c>
      <c r="CQ49" s="355">
        <f t="shared" si="116"/>
        <v>4.3422939068100357</v>
      </c>
      <c r="CR49" s="382" t="s">
        <v>285</v>
      </c>
      <c r="CS49" s="382" t="s">
        <v>286</v>
      </c>
    </row>
    <row r="50" spans="2:97" s="18" customFormat="1" ht="30" customHeight="1">
      <c r="B50" s="369">
        <v>49</v>
      </c>
      <c r="C50" s="233">
        <v>45621</v>
      </c>
      <c r="D50" s="50" t="s">
        <v>127</v>
      </c>
      <c r="E50" s="50" t="s">
        <v>138</v>
      </c>
      <c r="F50" s="50" t="s">
        <v>83</v>
      </c>
      <c r="G50" s="50" t="s">
        <v>16</v>
      </c>
      <c r="H50" s="50" t="s">
        <v>345</v>
      </c>
      <c r="I50" s="50" t="s">
        <v>89</v>
      </c>
      <c r="J50" s="50" t="s">
        <v>105</v>
      </c>
      <c r="K50" s="149" t="s">
        <v>106</v>
      </c>
      <c r="L50" s="360">
        <v>2</v>
      </c>
      <c r="M50" s="361">
        <v>2</v>
      </c>
      <c r="N50" s="362">
        <v>2</v>
      </c>
      <c r="O50" s="362">
        <v>2</v>
      </c>
      <c r="P50" s="362">
        <v>2</v>
      </c>
      <c r="Q50" s="360">
        <v>5</v>
      </c>
      <c r="R50" s="362">
        <v>5</v>
      </c>
      <c r="S50" s="362">
        <v>5</v>
      </c>
      <c r="T50" s="362">
        <v>5</v>
      </c>
      <c r="U50" s="361">
        <v>5</v>
      </c>
      <c r="V50" s="362">
        <v>5</v>
      </c>
      <c r="W50" s="362">
        <v>5</v>
      </c>
      <c r="X50" s="363">
        <v>1</v>
      </c>
      <c r="Y50" s="363">
        <v>5</v>
      </c>
      <c r="Z50" s="50"/>
      <c r="AA50" s="50"/>
      <c r="AB50" s="220"/>
      <c r="AC50" s="22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22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355">
        <f>AVERAGE(CR5:CR45)</f>
        <v>4.1094204144620816</v>
      </c>
      <c r="CS50" s="355">
        <f>AVERAGE(CS5:CS45)</f>
        <v>4.3083964129259833</v>
      </c>
    </row>
    <row r="51" spans="2:97" s="18" customFormat="1" ht="30" customHeight="1">
      <c r="B51" s="369"/>
      <c r="C51" s="233"/>
      <c r="D51" s="50"/>
      <c r="E51" s="50"/>
      <c r="F51" s="50"/>
      <c r="G51" s="50"/>
      <c r="H51" s="50"/>
      <c r="I51" s="50"/>
      <c r="J51" s="50"/>
      <c r="K51" s="149"/>
      <c r="L51" s="360"/>
      <c r="M51" s="361"/>
      <c r="N51" s="362"/>
      <c r="O51" s="362"/>
      <c r="P51" s="362"/>
      <c r="Q51" s="360"/>
      <c r="R51" s="362"/>
      <c r="S51" s="362"/>
      <c r="T51" s="362"/>
      <c r="U51" s="361"/>
      <c r="V51" s="362"/>
      <c r="W51" s="362"/>
      <c r="X51" s="363"/>
      <c r="Y51" s="363"/>
      <c r="Z51" s="50"/>
      <c r="AA51" s="50"/>
      <c r="AB51" s="220"/>
      <c r="AC51" s="22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22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</row>
    <row r="52" spans="2:97" s="18" customFormat="1" ht="30" customHeight="1">
      <c r="B52" s="369">
        <v>51</v>
      </c>
      <c r="C52" s="233">
        <v>45621</v>
      </c>
      <c r="D52" s="50" t="s">
        <v>127</v>
      </c>
      <c r="E52" s="50" t="s">
        <v>138</v>
      </c>
      <c r="F52" s="50" t="s">
        <v>84</v>
      </c>
      <c r="G52" s="50" t="s">
        <v>15</v>
      </c>
      <c r="H52" s="50" t="s">
        <v>346</v>
      </c>
      <c r="I52" s="50" t="s">
        <v>90</v>
      </c>
      <c r="J52" s="50" t="s">
        <v>32</v>
      </c>
      <c r="K52" s="149" t="s">
        <v>174</v>
      </c>
      <c r="L52" s="360">
        <v>5</v>
      </c>
      <c r="M52" s="361">
        <v>4</v>
      </c>
      <c r="N52" s="362">
        <v>4</v>
      </c>
      <c r="O52" s="362">
        <v>4</v>
      </c>
      <c r="P52" s="362">
        <v>4</v>
      </c>
      <c r="Q52" s="360">
        <v>4</v>
      </c>
      <c r="R52" s="362">
        <v>5</v>
      </c>
      <c r="S52" s="362">
        <v>5</v>
      </c>
      <c r="T52" s="362">
        <v>5</v>
      </c>
      <c r="U52" s="361">
        <v>4</v>
      </c>
      <c r="V52" s="362">
        <v>1</v>
      </c>
      <c r="W52" s="362"/>
      <c r="X52" s="363">
        <v>5</v>
      </c>
      <c r="Y52" s="363"/>
      <c r="Z52" s="50"/>
      <c r="AA52" s="50"/>
      <c r="AB52" s="220"/>
      <c r="AC52" s="22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22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</row>
    <row r="53" spans="2:97" s="18" customFormat="1" ht="30" customHeight="1">
      <c r="B53" s="369"/>
      <c r="C53" s="233"/>
      <c r="D53" s="50"/>
      <c r="E53" s="50"/>
      <c r="F53" s="50"/>
      <c r="G53" s="50"/>
      <c r="H53" s="50"/>
      <c r="I53" s="50"/>
      <c r="J53" s="50"/>
      <c r="K53" s="149"/>
      <c r="L53" s="360"/>
      <c r="M53" s="361"/>
      <c r="N53" s="362"/>
      <c r="O53" s="362"/>
      <c r="P53" s="362"/>
      <c r="Q53" s="360"/>
      <c r="R53" s="362"/>
      <c r="S53" s="362"/>
      <c r="T53" s="362"/>
      <c r="U53" s="361"/>
      <c r="V53" s="362"/>
      <c r="W53" s="362"/>
      <c r="X53" s="363"/>
      <c r="Y53" s="363"/>
      <c r="Z53" s="50"/>
      <c r="AA53" s="50"/>
      <c r="AB53" s="220"/>
      <c r="AC53" s="22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22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</row>
    <row r="54" spans="2:97" s="18" customFormat="1" ht="30" customHeight="1">
      <c r="B54" s="369">
        <v>53</v>
      </c>
      <c r="C54" s="233">
        <v>45621</v>
      </c>
      <c r="D54" s="50" t="s">
        <v>127</v>
      </c>
      <c r="E54" s="50" t="s">
        <v>138</v>
      </c>
      <c r="F54" s="50" t="s">
        <v>84</v>
      </c>
      <c r="G54" s="50" t="s">
        <v>15</v>
      </c>
      <c r="H54" s="50" t="s">
        <v>348</v>
      </c>
      <c r="I54" s="50" t="s">
        <v>89</v>
      </c>
      <c r="J54" s="50" t="s">
        <v>24</v>
      </c>
      <c r="K54" s="149" t="s">
        <v>175</v>
      </c>
      <c r="L54" s="360">
        <v>5</v>
      </c>
      <c r="M54" s="361">
        <v>5</v>
      </c>
      <c r="N54" s="362">
        <v>5</v>
      </c>
      <c r="O54" s="362">
        <v>5</v>
      </c>
      <c r="P54" s="362">
        <v>5</v>
      </c>
      <c r="Q54" s="360">
        <v>5</v>
      </c>
      <c r="R54" s="362">
        <v>5</v>
      </c>
      <c r="S54" s="362">
        <v>5</v>
      </c>
      <c r="T54" s="362">
        <v>5</v>
      </c>
      <c r="U54" s="361">
        <v>5</v>
      </c>
      <c r="V54" s="362">
        <v>5</v>
      </c>
      <c r="W54" s="362">
        <v>5</v>
      </c>
      <c r="X54" s="363">
        <v>5</v>
      </c>
      <c r="Y54" s="363">
        <v>5</v>
      </c>
      <c r="Z54" s="50"/>
      <c r="AA54" s="50"/>
      <c r="AB54" s="220"/>
      <c r="AC54" s="22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22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</row>
    <row r="55" spans="2:97" s="18" customFormat="1" ht="30" customHeight="1">
      <c r="B55" s="369">
        <v>54</v>
      </c>
      <c r="C55" s="233">
        <v>45621</v>
      </c>
      <c r="D55" s="50" t="s">
        <v>127</v>
      </c>
      <c r="E55" s="50" t="s">
        <v>137</v>
      </c>
      <c r="F55" s="50" t="s">
        <v>83</v>
      </c>
      <c r="G55" s="50" t="s">
        <v>16</v>
      </c>
      <c r="H55" s="50" t="s">
        <v>287</v>
      </c>
      <c r="I55" s="50" t="s">
        <v>89</v>
      </c>
      <c r="J55" s="50" t="s">
        <v>45</v>
      </c>
      <c r="K55" s="149" t="s">
        <v>180</v>
      </c>
      <c r="L55" s="360">
        <v>5</v>
      </c>
      <c r="M55" s="361">
        <v>5</v>
      </c>
      <c r="N55" s="362">
        <v>5</v>
      </c>
      <c r="O55" s="362">
        <v>5</v>
      </c>
      <c r="P55" s="362">
        <v>5</v>
      </c>
      <c r="Q55" s="360">
        <v>5</v>
      </c>
      <c r="R55" s="362">
        <v>5</v>
      </c>
      <c r="S55" s="362">
        <v>5</v>
      </c>
      <c r="T55" s="362">
        <v>5</v>
      </c>
      <c r="U55" s="361">
        <v>5</v>
      </c>
      <c r="V55" s="362">
        <v>5</v>
      </c>
      <c r="W55" s="362">
        <v>5</v>
      </c>
      <c r="X55" s="363">
        <v>5</v>
      </c>
      <c r="Y55" s="363">
        <v>5</v>
      </c>
      <c r="Z55" s="50"/>
      <c r="AA55" s="50"/>
      <c r="AB55" s="220"/>
      <c r="AC55" s="22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22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</row>
    <row r="56" spans="2:97" s="18" customFormat="1" ht="30" customHeight="1">
      <c r="B56" s="369">
        <v>55</v>
      </c>
      <c r="C56" s="233">
        <v>45621</v>
      </c>
      <c r="D56" s="50" t="s">
        <v>127</v>
      </c>
      <c r="E56" s="50" t="s">
        <v>137</v>
      </c>
      <c r="F56" s="50" t="s">
        <v>83</v>
      </c>
      <c r="G56" s="50" t="s">
        <v>16</v>
      </c>
      <c r="H56" s="50" t="s">
        <v>88</v>
      </c>
      <c r="I56" s="50" t="s">
        <v>89</v>
      </c>
      <c r="J56" s="50" t="s">
        <v>24</v>
      </c>
      <c r="K56" s="149" t="s">
        <v>175</v>
      </c>
      <c r="L56" s="360">
        <v>4</v>
      </c>
      <c r="M56" s="361">
        <v>4</v>
      </c>
      <c r="N56" s="362">
        <v>5</v>
      </c>
      <c r="O56" s="362">
        <v>3</v>
      </c>
      <c r="P56" s="362">
        <v>5</v>
      </c>
      <c r="Q56" s="360">
        <v>5</v>
      </c>
      <c r="R56" s="362">
        <v>5</v>
      </c>
      <c r="S56" s="362">
        <v>5</v>
      </c>
      <c r="T56" s="362">
        <v>5</v>
      </c>
      <c r="U56" s="361">
        <v>5</v>
      </c>
      <c r="V56" s="362">
        <v>4</v>
      </c>
      <c r="W56" s="362"/>
      <c r="X56" s="363">
        <v>4</v>
      </c>
      <c r="Y56" s="363">
        <v>5</v>
      </c>
      <c r="Z56" s="50"/>
      <c r="AA56" s="50"/>
      <c r="AB56" s="220"/>
      <c r="AC56" s="22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22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</row>
    <row r="57" spans="2:97" s="18" customFormat="1" ht="30" customHeight="1">
      <c r="B57" s="369">
        <v>56</v>
      </c>
      <c r="C57" s="233">
        <v>45621</v>
      </c>
      <c r="D57" s="50" t="s">
        <v>129</v>
      </c>
      <c r="E57" s="50" t="s">
        <v>138</v>
      </c>
      <c r="F57" s="50" t="s">
        <v>84</v>
      </c>
      <c r="G57" s="50" t="s">
        <v>15</v>
      </c>
      <c r="H57" s="50" t="s">
        <v>349</v>
      </c>
      <c r="I57" s="50" t="s">
        <v>90</v>
      </c>
      <c r="J57" s="50" t="s">
        <v>32</v>
      </c>
      <c r="K57" s="149" t="s">
        <v>174</v>
      </c>
      <c r="L57" s="360">
        <v>5</v>
      </c>
      <c r="M57" s="361">
        <v>5</v>
      </c>
      <c r="N57" s="362">
        <v>5</v>
      </c>
      <c r="O57" s="362">
        <v>5</v>
      </c>
      <c r="P57" s="362">
        <v>5</v>
      </c>
      <c r="Q57" s="360"/>
      <c r="R57" s="362">
        <v>5</v>
      </c>
      <c r="S57" s="362">
        <v>5</v>
      </c>
      <c r="T57" s="362">
        <v>5</v>
      </c>
      <c r="U57" s="361">
        <v>5</v>
      </c>
      <c r="V57" s="362">
        <v>5</v>
      </c>
      <c r="W57" s="362">
        <v>4</v>
      </c>
      <c r="X57" s="363">
        <v>5</v>
      </c>
      <c r="Y57" s="363">
        <v>5</v>
      </c>
      <c r="Z57" s="50"/>
      <c r="AA57" s="50"/>
      <c r="AB57" s="220"/>
      <c r="AC57" s="22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22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</row>
    <row r="58" spans="2:97" s="18" customFormat="1" ht="30" customHeight="1">
      <c r="B58" s="369">
        <v>57</v>
      </c>
      <c r="C58" s="233">
        <v>45621</v>
      </c>
      <c r="D58" s="50" t="s">
        <v>127</v>
      </c>
      <c r="E58" s="50" t="s">
        <v>138</v>
      </c>
      <c r="F58" s="50" t="s">
        <v>84</v>
      </c>
      <c r="G58" s="50" t="s">
        <v>15</v>
      </c>
      <c r="H58" s="50" t="s">
        <v>331</v>
      </c>
      <c r="I58" s="50" t="s">
        <v>89</v>
      </c>
      <c r="J58" s="50" t="s">
        <v>26</v>
      </c>
      <c r="K58" s="149" t="s">
        <v>167</v>
      </c>
      <c r="L58" s="360">
        <v>4</v>
      </c>
      <c r="M58" s="361">
        <v>4</v>
      </c>
      <c r="N58" s="362">
        <v>5</v>
      </c>
      <c r="O58" s="362">
        <v>5</v>
      </c>
      <c r="P58" s="362">
        <v>4</v>
      </c>
      <c r="Q58" s="360">
        <v>5</v>
      </c>
      <c r="R58" s="362">
        <v>5</v>
      </c>
      <c r="S58" s="362">
        <v>5</v>
      </c>
      <c r="T58" s="362">
        <v>5</v>
      </c>
      <c r="U58" s="361">
        <v>4</v>
      </c>
      <c r="V58" s="362"/>
      <c r="W58" s="362"/>
      <c r="X58" s="363"/>
      <c r="Y58" s="363">
        <v>5</v>
      </c>
      <c r="Z58" s="50"/>
      <c r="AA58" s="50"/>
      <c r="AB58" s="220"/>
      <c r="AC58" s="22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22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</row>
    <row r="59" spans="2:97" s="18" customFormat="1" ht="30" customHeight="1">
      <c r="B59" s="369">
        <v>58</v>
      </c>
      <c r="C59" s="233">
        <v>45621</v>
      </c>
      <c r="D59" s="50" t="s">
        <v>127</v>
      </c>
      <c r="E59" s="50" t="s">
        <v>137</v>
      </c>
      <c r="F59" s="50" t="s">
        <v>83</v>
      </c>
      <c r="G59" s="50" t="s">
        <v>15</v>
      </c>
      <c r="H59" s="50" t="s">
        <v>287</v>
      </c>
      <c r="I59" s="50" t="s">
        <v>89</v>
      </c>
      <c r="J59" s="50" t="s">
        <v>46</v>
      </c>
      <c r="K59" s="149" t="s">
        <v>442</v>
      </c>
      <c r="L59" s="360">
        <v>4</v>
      </c>
      <c r="M59" s="361">
        <v>3</v>
      </c>
      <c r="N59" s="362">
        <v>4</v>
      </c>
      <c r="O59" s="362">
        <v>4</v>
      </c>
      <c r="P59" s="362">
        <v>4</v>
      </c>
      <c r="Q59" s="360">
        <v>4</v>
      </c>
      <c r="R59" s="362">
        <v>5</v>
      </c>
      <c r="S59" s="362">
        <v>5</v>
      </c>
      <c r="T59" s="362">
        <v>5</v>
      </c>
      <c r="U59" s="361">
        <v>4</v>
      </c>
      <c r="V59" s="362">
        <v>3</v>
      </c>
      <c r="W59" s="362">
        <v>5</v>
      </c>
      <c r="X59" s="363">
        <v>4</v>
      </c>
      <c r="Y59" s="363">
        <v>4</v>
      </c>
      <c r="Z59" s="50"/>
      <c r="AA59" s="50"/>
      <c r="AB59" s="220"/>
      <c r="AC59" s="22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22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</row>
    <row r="60" spans="2:97" s="18" customFormat="1" ht="30" customHeight="1">
      <c r="B60" s="369">
        <v>59</v>
      </c>
      <c r="C60" s="233">
        <v>45621</v>
      </c>
      <c r="D60" s="50" t="s">
        <v>127</v>
      </c>
      <c r="E60" s="50" t="s">
        <v>137</v>
      </c>
      <c r="F60" s="50" t="s">
        <v>83</v>
      </c>
      <c r="G60" s="50" t="s">
        <v>15</v>
      </c>
      <c r="H60" s="50" t="s">
        <v>337</v>
      </c>
      <c r="I60" s="50" t="s">
        <v>90</v>
      </c>
      <c r="J60" s="50" t="s">
        <v>42</v>
      </c>
      <c r="K60" s="149" t="s">
        <v>443</v>
      </c>
      <c r="L60" s="360">
        <v>2</v>
      </c>
      <c r="M60" s="361">
        <v>1</v>
      </c>
      <c r="N60" s="362">
        <v>3</v>
      </c>
      <c r="O60" s="362">
        <v>2</v>
      </c>
      <c r="P60" s="362">
        <v>2</v>
      </c>
      <c r="Q60" s="360">
        <v>3</v>
      </c>
      <c r="R60" s="362">
        <v>5</v>
      </c>
      <c r="S60" s="362">
        <v>5</v>
      </c>
      <c r="T60" s="362">
        <v>4</v>
      </c>
      <c r="U60" s="361">
        <v>3</v>
      </c>
      <c r="V60" s="362">
        <v>2</v>
      </c>
      <c r="W60" s="362">
        <v>1</v>
      </c>
      <c r="X60" s="363">
        <v>4</v>
      </c>
      <c r="Y60" s="363">
        <v>3</v>
      </c>
      <c r="Z60" s="50"/>
      <c r="AA60" s="50"/>
      <c r="AB60" s="220"/>
      <c r="AC60" s="22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22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</row>
    <row r="61" spans="2:97" s="18" customFormat="1" ht="30" customHeight="1">
      <c r="B61" s="369">
        <v>60</v>
      </c>
      <c r="C61" s="233">
        <v>45621</v>
      </c>
      <c r="D61" s="50" t="s">
        <v>129</v>
      </c>
      <c r="E61" s="50" t="s">
        <v>138</v>
      </c>
      <c r="F61" s="50" t="s">
        <v>84</v>
      </c>
      <c r="G61" s="50" t="s">
        <v>15</v>
      </c>
      <c r="H61" s="50" t="s">
        <v>346</v>
      </c>
      <c r="I61" s="50" t="s">
        <v>51</v>
      </c>
      <c r="J61" s="50" t="s">
        <v>35</v>
      </c>
      <c r="K61" s="149" t="s">
        <v>444</v>
      </c>
      <c r="L61" s="360">
        <v>5</v>
      </c>
      <c r="M61" s="361">
        <v>3</v>
      </c>
      <c r="N61" s="362">
        <v>5</v>
      </c>
      <c r="O61" s="362">
        <v>4</v>
      </c>
      <c r="P61" s="362">
        <v>4</v>
      </c>
      <c r="Q61" s="360">
        <v>5</v>
      </c>
      <c r="R61" s="362">
        <v>5</v>
      </c>
      <c r="S61" s="362">
        <v>5</v>
      </c>
      <c r="T61" s="362">
        <v>5</v>
      </c>
      <c r="U61" s="361">
        <v>5</v>
      </c>
      <c r="V61" s="362">
        <v>3</v>
      </c>
      <c r="W61" s="362"/>
      <c r="X61" s="363">
        <v>5</v>
      </c>
      <c r="Y61" s="363">
        <v>5</v>
      </c>
      <c r="Z61" s="50"/>
      <c r="AA61" s="50"/>
      <c r="AB61" s="220"/>
      <c r="AC61" s="22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22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</row>
    <row r="62" spans="2:97" s="18" customFormat="1" ht="30" customHeight="1">
      <c r="B62" s="369">
        <v>61</v>
      </c>
      <c r="C62" s="233">
        <v>45621</v>
      </c>
      <c r="D62" s="50" t="s">
        <v>127</v>
      </c>
      <c r="E62" s="50" t="s">
        <v>138</v>
      </c>
      <c r="F62" s="50" t="s">
        <v>84</v>
      </c>
      <c r="G62" s="50" t="s">
        <v>16</v>
      </c>
      <c r="H62" s="50" t="s">
        <v>350</v>
      </c>
      <c r="I62" s="50" t="s">
        <v>90</v>
      </c>
      <c r="J62" s="50" t="s">
        <v>439</v>
      </c>
      <c r="K62" s="149" t="s">
        <v>440</v>
      </c>
      <c r="L62" s="360">
        <v>5</v>
      </c>
      <c r="M62" s="361">
        <v>5</v>
      </c>
      <c r="N62" s="362">
        <v>5</v>
      </c>
      <c r="O62" s="362">
        <v>5</v>
      </c>
      <c r="P62" s="362">
        <v>5</v>
      </c>
      <c r="Q62" s="360">
        <v>5</v>
      </c>
      <c r="R62" s="362">
        <v>5</v>
      </c>
      <c r="S62" s="362">
        <v>5</v>
      </c>
      <c r="T62" s="362">
        <v>5</v>
      </c>
      <c r="U62" s="361">
        <v>5</v>
      </c>
      <c r="V62" s="362">
        <v>5</v>
      </c>
      <c r="W62" s="362">
        <v>5</v>
      </c>
      <c r="X62" s="363">
        <v>5</v>
      </c>
      <c r="Y62" s="363">
        <v>5</v>
      </c>
      <c r="Z62" s="50"/>
      <c r="AA62" s="50"/>
      <c r="AB62" s="220"/>
      <c r="AC62" s="22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22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</row>
    <row r="63" spans="2:97" s="18" customFormat="1" ht="30" customHeight="1">
      <c r="B63" s="369">
        <v>62</v>
      </c>
      <c r="C63" s="233">
        <v>45621</v>
      </c>
      <c r="D63" s="50" t="s">
        <v>127</v>
      </c>
      <c r="E63" s="50" t="s">
        <v>138</v>
      </c>
      <c r="F63" s="50" t="s">
        <v>83</v>
      </c>
      <c r="G63" s="50" t="s">
        <v>15</v>
      </c>
      <c r="H63" s="50" t="s">
        <v>287</v>
      </c>
      <c r="I63" s="50" t="s">
        <v>89</v>
      </c>
      <c r="J63" s="50" t="s">
        <v>38</v>
      </c>
      <c r="K63" s="149" t="s">
        <v>438</v>
      </c>
      <c r="L63" s="360">
        <v>5</v>
      </c>
      <c r="M63" s="361">
        <v>4</v>
      </c>
      <c r="N63" s="362">
        <v>5</v>
      </c>
      <c r="O63" s="362">
        <v>5</v>
      </c>
      <c r="P63" s="362">
        <v>5</v>
      </c>
      <c r="Q63" s="360">
        <v>5</v>
      </c>
      <c r="R63" s="362">
        <v>5</v>
      </c>
      <c r="S63" s="362">
        <v>5</v>
      </c>
      <c r="T63" s="362">
        <v>5</v>
      </c>
      <c r="U63" s="361">
        <v>5</v>
      </c>
      <c r="V63" s="362">
        <v>5</v>
      </c>
      <c r="W63" s="362">
        <v>4</v>
      </c>
      <c r="X63" s="363">
        <v>5</v>
      </c>
      <c r="Y63" s="363">
        <v>5</v>
      </c>
      <c r="Z63" s="50"/>
      <c r="AA63" s="50"/>
      <c r="AB63" s="220"/>
      <c r="AC63" s="22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22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</row>
    <row r="64" spans="2:97" s="18" customFormat="1" ht="30" customHeight="1">
      <c r="B64" s="369">
        <v>63</v>
      </c>
      <c r="C64" s="233">
        <v>45621</v>
      </c>
      <c r="D64" s="50" t="s">
        <v>127</v>
      </c>
      <c r="E64" s="50" t="s">
        <v>137</v>
      </c>
      <c r="F64" s="50" t="s">
        <v>83</v>
      </c>
      <c r="G64" s="50" t="s">
        <v>15</v>
      </c>
      <c r="H64" s="50" t="s">
        <v>292</v>
      </c>
      <c r="I64" s="50" t="s">
        <v>90</v>
      </c>
      <c r="J64" s="50" t="s">
        <v>105</v>
      </c>
      <c r="K64" s="149" t="s">
        <v>106</v>
      </c>
      <c r="L64" s="360">
        <v>4</v>
      </c>
      <c r="M64" s="361">
        <v>4</v>
      </c>
      <c r="N64" s="362">
        <v>4</v>
      </c>
      <c r="O64" s="362">
        <v>4</v>
      </c>
      <c r="P64" s="362">
        <v>4</v>
      </c>
      <c r="Q64" s="360">
        <v>4</v>
      </c>
      <c r="R64" s="362">
        <v>4</v>
      </c>
      <c r="S64" s="362">
        <v>4</v>
      </c>
      <c r="T64" s="362">
        <v>4</v>
      </c>
      <c r="U64" s="361">
        <v>4</v>
      </c>
      <c r="V64" s="362">
        <v>4</v>
      </c>
      <c r="W64" s="362">
        <v>3</v>
      </c>
      <c r="X64" s="363">
        <v>4</v>
      </c>
      <c r="Y64" s="363">
        <v>4</v>
      </c>
      <c r="Z64" s="50"/>
      <c r="AA64" s="50"/>
      <c r="AB64" s="220"/>
      <c r="AC64" s="22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22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</row>
    <row r="65" spans="2:97" s="18" customFormat="1" ht="30" customHeight="1">
      <c r="B65" s="369">
        <v>64</v>
      </c>
      <c r="C65" s="233">
        <v>45621</v>
      </c>
      <c r="D65" s="50" t="s">
        <v>127</v>
      </c>
      <c r="E65" s="50" t="s">
        <v>138</v>
      </c>
      <c r="F65" s="50" t="s">
        <v>83</v>
      </c>
      <c r="G65" s="50" t="s">
        <v>15</v>
      </c>
      <c r="H65" s="50" t="s">
        <v>351</v>
      </c>
      <c r="I65" s="50" t="s">
        <v>89</v>
      </c>
      <c r="J65" s="50" t="s">
        <v>23</v>
      </c>
      <c r="K65" s="149" t="s">
        <v>169</v>
      </c>
      <c r="L65" s="360">
        <v>1</v>
      </c>
      <c r="M65" s="361">
        <v>2</v>
      </c>
      <c r="N65" s="362">
        <v>3</v>
      </c>
      <c r="O65" s="362">
        <v>1</v>
      </c>
      <c r="P65" s="362">
        <v>1</v>
      </c>
      <c r="Q65" s="360">
        <v>1</v>
      </c>
      <c r="R65" s="362">
        <v>1</v>
      </c>
      <c r="S65" s="362">
        <v>1</v>
      </c>
      <c r="T65" s="362">
        <v>1</v>
      </c>
      <c r="U65" s="361">
        <v>1</v>
      </c>
      <c r="V65" s="362">
        <v>3</v>
      </c>
      <c r="W65" s="362">
        <v>4</v>
      </c>
      <c r="X65" s="363">
        <v>3</v>
      </c>
      <c r="Y65" s="363">
        <v>1</v>
      </c>
      <c r="Z65" s="50"/>
      <c r="AA65" s="50"/>
      <c r="AB65" s="220"/>
      <c r="AC65" s="22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22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</row>
    <row r="66" spans="2:97" s="18" customFormat="1" ht="30" customHeight="1">
      <c r="B66" s="369">
        <v>65</v>
      </c>
      <c r="C66" s="233">
        <v>45622</v>
      </c>
      <c r="D66" s="50" t="s">
        <v>129</v>
      </c>
      <c r="E66" s="50" t="s">
        <v>137</v>
      </c>
      <c r="F66" s="50" t="s">
        <v>85</v>
      </c>
      <c r="G66" s="50" t="s">
        <v>16</v>
      </c>
      <c r="H66" s="50" t="s">
        <v>305</v>
      </c>
      <c r="I66" s="50" t="s">
        <v>89</v>
      </c>
      <c r="J66" s="50" t="s">
        <v>105</v>
      </c>
      <c r="K66" s="149" t="s">
        <v>106</v>
      </c>
      <c r="L66" s="360">
        <v>5</v>
      </c>
      <c r="M66" s="361">
        <v>5</v>
      </c>
      <c r="N66" s="362">
        <v>5</v>
      </c>
      <c r="O66" s="362">
        <v>5</v>
      </c>
      <c r="P66" s="362">
        <v>4</v>
      </c>
      <c r="Q66" s="360">
        <v>5</v>
      </c>
      <c r="R66" s="362">
        <v>5</v>
      </c>
      <c r="S66" s="362">
        <v>5</v>
      </c>
      <c r="T66" s="362">
        <v>5</v>
      </c>
      <c r="U66" s="361">
        <v>5</v>
      </c>
      <c r="V66" s="362">
        <v>5</v>
      </c>
      <c r="W66" s="362">
        <v>5</v>
      </c>
      <c r="X66" s="363">
        <v>5</v>
      </c>
      <c r="Y66" s="363">
        <v>5</v>
      </c>
      <c r="Z66" s="50"/>
      <c r="AA66" s="50"/>
      <c r="AB66" s="220"/>
      <c r="AC66" s="22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22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</row>
    <row r="67" spans="2:97" s="18" customFormat="1" ht="30" customHeight="1">
      <c r="B67" s="369">
        <v>66</v>
      </c>
      <c r="C67" s="233">
        <v>45622</v>
      </c>
      <c r="D67" s="50" t="s">
        <v>127</v>
      </c>
      <c r="E67" s="50" t="s">
        <v>138</v>
      </c>
      <c r="F67" s="50" t="s">
        <v>51</v>
      </c>
      <c r="G67" s="50" t="s">
        <v>15</v>
      </c>
      <c r="H67" s="50" t="s">
        <v>287</v>
      </c>
      <c r="I67" s="50" t="s">
        <v>89</v>
      </c>
      <c r="J67" s="50" t="s">
        <v>23</v>
      </c>
      <c r="K67" s="149" t="s">
        <v>169</v>
      </c>
      <c r="L67" s="360">
        <v>5</v>
      </c>
      <c r="M67" s="361">
        <v>3</v>
      </c>
      <c r="N67" s="362">
        <v>5</v>
      </c>
      <c r="O67" s="362">
        <v>3</v>
      </c>
      <c r="P67" s="362">
        <v>5</v>
      </c>
      <c r="Q67" s="360">
        <v>4</v>
      </c>
      <c r="R67" s="362">
        <v>3</v>
      </c>
      <c r="S67" s="362">
        <v>1</v>
      </c>
      <c r="T67" s="362">
        <v>1</v>
      </c>
      <c r="U67" s="361">
        <v>5</v>
      </c>
      <c r="V67" s="362">
        <v>4</v>
      </c>
      <c r="W67" s="362">
        <v>5</v>
      </c>
      <c r="X67" s="363">
        <v>5</v>
      </c>
      <c r="Y67" s="363">
        <v>5</v>
      </c>
      <c r="Z67" s="50"/>
      <c r="AA67" s="50"/>
      <c r="AB67" s="220"/>
      <c r="AC67" s="22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22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</row>
    <row r="68" spans="2:97" s="18" customFormat="1" ht="30" customHeight="1">
      <c r="B68" s="369">
        <v>67</v>
      </c>
      <c r="C68" s="233">
        <v>45622</v>
      </c>
      <c r="D68" s="50" t="s">
        <v>127</v>
      </c>
      <c r="E68" s="50" t="s">
        <v>138</v>
      </c>
      <c r="F68" s="50" t="s">
        <v>51</v>
      </c>
      <c r="G68" s="50" t="s">
        <v>15</v>
      </c>
      <c r="H68" s="50" t="s">
        <v>351</v>
      </c>
      <c r="I68" s="50" t="s">
        <v>89</v>
      </c>
      <c r="J68" s="50" t="s">
        <v>23</v>
      </c>
      <c r="K68" s="149" t="s">
        <v>169</v>
      </c>
      <c r="L68" s="360">
        <v>3</v>
      </c>
      <c r="M68" s="361">
        <v>3</v>
      </c>
      <c r="N68" s="362">
        <v>4</v>
      </c>
      <c r="O68" s="362">
        <v>4</v>
      </c>
      <c r="P68" s="362">
        <v>1</v>
      </c>
      <c r="Q68" s="360">
        <v>2</v>
      </c>
      <c r="R68" s="362">
        <v>3</v>
      </c>
      <c r="S68" s="362">
        <v>1</v>
      </c>
      <c r="T68" s="362">
        <v>1</v>
      </c>
      <c r="U68" s="361">
        <v>1</v>
      </c>
      <c r="V68" s="362"/>
      <c r="W68" s="362">
        <v>3</v>
      </c>
      <c r="X68" s="363">
        <v>5</v>
      </c>
      <c r="Y68" s="363">
        <v>1</v>
      </c>
      <c r="Z68" s="50"/>
      <c r="AA68" s="50"/>
      <c r="AB68" s="220"/>
      <c r="AC68" s="22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22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</row>
    <row r="69" spans="2:97" s="18" customFormat="1" ht="30" customHeight="1">
      <c r="B69" s="369">
        <v>68</v>
      </c>
      <c r="C69" s="233">
        <v>45622</v>
      </c>
      <c r="D69" s="50" t="s">
        <v>127</v>
      </c>
      <c r="E69" s="50" t="s">
        <v>137</v>
      </c>
      <c r="F69" s="50" t="s">
        <v>83</v>
      </c>
      <c r="G69" s="50" t="s">
        <v>15</v>
      </c>
      <c r="H69" s="50" t="s">
        <v>287</v>
      </c>
      <c r="I69" s="50" t="s">
        <v>90</v>
      </c>
      <c r="J69" s="50" t="s">
        <v>27</v>
      </c>
      <c r="K69" s="149" t="s">
        <v>176</v>
      </c>
      <c r="L69" s="360">
        <v>4</v>
      </c>
      <c r="M69" s="361">
        <v>4</v>
      </c>
      <c r="N69" s="362">
        <v>3</v>
      </c>
      <c r="O69" s="362">
        <v>3</v>
      </c>
      <c r="P69" s="362">
        <v>3</v>
      </c>
      <c r="Q69" s="360">
        <v>4</v>
      </c>
      <c r="R69" s="362">
        <v>3</v>
      </c>
      <c r="S69" s="362">
        <v>3</v>
      </c>
      <c r="T69" s="362"/>
      <c r="U69" s="361"/>
      <c r="V69" s="362">
        <v>4</v>
      </c>
      <c r="W69" s="362"/>
      <c r="X69" s="363">
        <v>5</v>
      </c>
      <c r="Y69" s="363"/>
      <c r="Z69" s="50"/>
      <c r="AA69" s="50"/>
      <c r="AB69" s="220"/>
      <c r="AC69" s="22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22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</row>
    <row r="70" spans="2:97" s="18" customFormat="1" ht="30" customHeight="1">
      <c r="B70" s="369">
        <v>69</v>
      </c>
      <c r="C70" s="233">
        <v>45622</v>
      </c>
      <c r="D70" s="50" t="s">
        <v>127</v>
      </c>
      <c r="E70" s="50" t="s">
        <v>137</v>
      </c>
      <c r="F70" s="50" t="s">
        <v>83</v>
      </c>
      <c r="G70" s="50" t="s">
        <v>15</v>
      </c>
      <c r="H70" s="50" t="s">
        <v>88</v>
      </c>
      <c r="I70" s="50" t="s">
        <v>90</v>
      </c>
      <c r="J70" s="50" t="s">
        <v>45</v>
      </c>
      <c r="K70" s="149" t="s">
        <v>180</v>
      </c>
      <c r="L70" s="360">
        <v>1</v>
      </c>
      <c r="M70" s="361">
        <v>3</v>
      </c>
      <c r="N70" s="362">
        <v>3</v>
      </c>
      <c r="O70" s="362">
        <v>2</v>
      </c>
      <c r="P70" s="362">
        <v>2</v>
      </c>
      <c r="Q70" s="360">
        <v>2</v>
      </c>
      <c r="R70" s="362">
        <v>1</v>
      </c>
      <c r="S70" s="362">
        <v>5</v>
      </c>
      <c r="T70" s="362">
        <v>4</v>
      </c>
      <c r="U70" s="361">
        <v>3</v>
      </c>
      <c r="V70" s="362">
        <v>4</v>
      </c>
      <c r="W70" s="362"/>
      <c r="X70" s="363">
        <v>3</v>
      </c>
      <c r="Y70" s="363">
        <v>3</v>
      </c>
      <c r="Z70" s="50"/>
      <c r="AA70" s="50"/>
      <c r="AB70" s="220"/>
      <c r="AC70" s="22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22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</row>
    <row r="71" spans="2:97" s="18" customFormat="1" ht="30" customHeight="1">
      <c r="B71" s="369">
        <v>70</v>
      </c>
      <c r="C71" s="233">
        <v>45622</v>
      </c>
      <c r="D71" s="50" t="s">
        <v>128</v>
      </c>
      <c r="E71" s="50" t="s">
        <v>138</v>
      </c>
      <c r="F71" s="50" t="s">
        <v>452</v>
      </c>
      <c r="G71" s="50" t="s">
        <v>16</v>
      </c>
      <c r="H71" s="50" t="s">
        <v>352</v>
      </c>
      <c r="I71" s="50" t="s">
        <v>89</v>
      </c>
      <c r="J71" s="50" t="s">
        <v>153</v>
      </c>
      <c r="K71" s="149" t="s">
        <v>436</v>
      </c>
      <c r="L71" s="360">
        <v>3</v>
      </c>
      <c r="M71" s="361">
        <v>3</v>
      </c>
      <c r="N71" s="362">
        <v>3</v>
      </c>
      <c r="O71" s="362">
        <v>2</v>
      </c>
      <c r="P71" s="362">
        <v>3</v>
      </c>
      <c r="Q71" s="360">
        <v>2</v>
      </c>
      <c r="R71" s="362"/>
      <c r="S71" s="362"/>
      <c r="T71" s="362"/>
      <c r="U71" s="361"/>
      <c r="V71" s="362">
        <v>3</v>
      </c>
      <c r="W71" s="362"/>
      <c r="X71" s="363">
        <v>4</v>
      </c>
      <c r="Y71" s="363">
        <v>2</v>
      </c>
      <c r="Z71" s="50"/>
      <c r="AA71" s="50"/>
      <c r="AB71" s="220"/>
      <c r="AC71" s="22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22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</row>
    <row r="72" spans="2:97" s="18" customFormat="1" ht="30" customHeight="1">
      <c r="B72" s="369"/>
      <c r="C72" s="233"/>
      <c r="D72" s="50"/>
      <c r="E72" s="50"/>
      <c r="F72" s="50"/>
      <c r="G72" s="50"/>
      <c r="H72" s="50"/>
      <c r="I72" s="50"/>
      <c r="J72" s="50"/>
      <c r="K72" s="149"/>
      <c r="L72" s="360"/>
      <c r="M72" s="361"/>
      <c r="N72" s="362"/>
      <c r="O72" s="362"/>
      <c r="P72" s="362"/>
      <c r="Q72" s="360"/>
      <c r="R72" s="362"/>
      <c r="S72" s="362"/>
      <c r="T72" s="362"/>
      <c r="U72" s="361"/>
      <c r="V72" s="362"/>
      <c r="W72" s="362"/>
      <c r="X72" s="363"/>
      <c r="Y72" s="363"/>
      <c r="Z72" s="50"/>
      <c r="AA72" s="50"/>
      <c r="AB72" s="220"/>
      <c r="AC72" s="22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22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</row>
    <row r="73" spans="2:97" s="18" customFormat="1" ht="30" customHeight="1">
      <c r="B73" s="369">
        <v>72</v>
      </c>
      <c r="C73" s="233">
        <v>45622</v>
      </c>
      <c r="D73" s="50" t="s">
        <v>127</v>
      </c>
      <c r="E73" s="50" t="s">
        <v>138</v>
      </c>
      <c r="F73" s="50" t="s">
        <v>83</v>
      </c>
      <c r="G73" s="50" t="s">
        <v>16</v>
      </c>
      <c r="H73" s="50" t="s">
        <v>289</v>
      </c>
      <c r="I73" s="50" t="s">
        <v>89</v>
      </c>
      <c r="J73" s="50" t="s">
        <v>27</v>
      </c>
      <c r="K73" s="149" t="s">
        <v>176</v>
      </c>
      <c r="L73" s="360">
        <v>5</v>
      </c>
      <c r="M73" s="361">
        <v>4</v>
      </c>
      <c r="N73" s="362">
        <v>5</v>
      </c>
      <c r="O73" s="362">
        <v>5</v>
      </c>
      <c r="P73" s="362">
        <v>5</v>
      </c>
      <c r="Q73" s="360">
        <v>5</v>
      </c>
      <c r="R73" s="362">
        <v>5</v>
      </c>
      <c r="S73" s="362">
        <v>5</v>
      </c>
      <c r="T73" s="362">
        <v>5</v>
      </c>
      <c r="U73" s="361">
        <v>5</v>
      </c>
      <c r="V73" s="362">
        <v>4</v>
      </c>
      <c r="W73" s="362">
        <v>4</v>
      </c>
      <c r="X73" s="363">
        <v>5</v>
      </c>
      <c r="Y73" s="363">
        <v>5</v>
      </c>
      <c r="Z73" s="50"/>
      <c r="AA73" s="50"/>
      <c r="AB73" s="220"/>
      <c r="AC73" s="22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22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</row>
    <row r="74" spans="2:97" s="18" customFormat="1" ht="30" customHeight="1">
      <c r="B74" s="369">
        <v>73</v>
      </c>
      <c r="C74" s="233">
        <v>45622</v>
      </c>
      <c r="D74" s="50" t="s">
        <v>127</v>
      </c>
      <c r="E74" s="50" t="s">
        <v>137</v>
      </c>
      <c r="F74" s="50" t="s">
        <v>83</v>
      </c>
      <c r="G74" s="50" t="s">
        <v>16</v>
      </c>
      <c r="H74" s="50" t="s">
        <v>299</v>
      </c>
      <c r="I74" s="50" t="s">
        <v>89</v>
      </c>
      <c r="J74" s="50" t="s">
        <v>107</v>
      </c>
      <c r="K74" s="149" t="s">
        <v>433</v>
      </c>
      <c r="L74" s="360">
        <v>5</v>
      </c>
      <c r="M74" s="361">
        <v>5</v>
      </c>
      <c r="N74" s="362">
        <v>5</v>
      </c>
      <c r="O74" s="362">
        <v>5</v>
      </c>
      <c r="P74" s="362">
        <v>5</v>
      </c>
      <c r="Q74" s="360">
        <v>5</v>
      </c>
      <c r="R74" s="362">
        <v>5</v>
      </c>
      <c r="S74" s="362">
        <v>5</v>
      </c>
      <c r="T74" s="362">
        <v>5</v>
      </c>
      <c r="U74" s="361">
        <v>4</v>
      </c>
      <c r="V74" s="362">
        <v>5</v>
      </c>
      <c r="W74" s="362">
        <v>5</v>
      </c>
      <c r="X74" s="363">
        <v>5</v>
      </c>
      <c r="Y74" s="363">
        <v>5</v>
      </c>
      <c r="Z74" s="50"/>
      <c r="AA74" s="50"/>
      <c r="AB74" s="220"/>
      <c r="AC74" s="22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22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</row>
    <row r="75" spans="2:97" s="18" customFormat="1" ht="30" customHeight="1">
      <c r="B75" s="369">
        <v>74</v>
      </c>
      <c r="C75" s="233">
        <v>45623</v>
      </c>
      <c r="D75" s="50" t="s">
        <v>127</v>
      </c>
      <c r="E75" s="50" t="s">
        <v>137</v>
      </c>
      <c r="F75" s="50" t="s">
        <v>209</v>
      </c>
      <c r="G75" s="50" t="s">
        <v>15</v>
      </c>
      <c r="H75" s="50" t="s">
        <v>353</v>
      </c>
      <c r="I75" s="50" t="s">
        <v>89</v>
      </c>
      <c r="J75" s="50" t="s">
        <v>23</v>
      </c>
      <c r="K75" s="149" t="s">
        <v>169</v>
      </c>
      <c r="L75" s="360">
        <v>5</v>
      </c>
      <c r="M75" s="361">
        <v>4</v>
      </c>
      <c r="N75" s="362">
        <v>4</v>
      </c>
      <c r="O75" s="362">
        <v>5</v>
      </c>
      <c r="P75" s="362">
        <v>4</v>
      </c>
      <c r="Q75" s="360">
        <v>5</v>
      </c>
      <c r="R75" s="362">
        <v>5</v>
      </c>
      <c r="S75" s="362">
        <v>5</v>
      </c>
      <c r="T75" s="362">
        <v>5</v>
      </c>
      <c r="U75" s="361">
        <v>4</v>
      </c>
      <c r="V75" s="362">
        <v>5</v>
      </c>
      <c r="W75" s="362"/>
      <c r="X75" s="363">
        <v>5</v>
      </c>
      <c r="Y75" s="363">
        <v>5</v>
      </c>
      <c r="Z75" s="50"/>
      <c r="AA75" s="50"/>
      <c r="AB75" s="220"/>
      <c r="AC75" s="22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22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</row>
    <row r="76" spans="2:97" s="18" customFormat="1" ht="30" customHeight="1">
      <c r="B76" s="369">
        <v>75</v>
      </c>
      <c r="C76" s="233">
        <v>45623</v>
      </c>
      <c r="D76" s="50" t="s">
        <v>127</v>
      </c>
      <c r="E76" s="50" t="s">
        <v>137</v>
      </c>
      <c r="F76" s="50" t="s">
        <v>148</v>
      </c>
      <c r="G76" s="50" t="s">
        <v>15</v>
      </c>
      <c r="H76" s="50" t="s">
        <v>290</v>
      </c>
      <c r="I76" s="50" t="s">
        <v>89</v>
      </c>
      <c r="J76" s="50" t="s">
        <v>29</v>
      </c>
      <c r="K76" s="149" t="s">
        <v>445</v>
      </c>
      <c r="L76" s="360">
        <v>5</v>
      </c>
      <c r="M76" s="361"/>
      <c r="N76" s="362">
        <v>2</v>
      </c>
      <c r="O76" s="362">
        <v>2</v>
      </c>
      <c r="P76" s="362">
        <v>2</v>
      </c>
      <c r="Q76" s="360">
        <v>5</v>
      </c>
      <c r="R76" s="362">
        <v>5</v>
      </c>
      <c r="S76" s="362">
        <v>5</v>
      </c>
      <c r="T76" s="362">
        <v>5</v>
      </c>
      <c r="U76" s="361">
        <v>5</v>
      </c>
      <c r="V76" s="362">
        <v>5</v>
      </c>
      <c r="W76" s="362">
        <v>4</v>
      </c>
      <c r="X76" s="363">
        <v>5</v>
      </c>
      <c r="Y76" s="363">
        <v>4</v>
      </c>
      <c r="Z76" s="50"/>
      <c r="AA76" s="50"/>
      <c r="AB76" s="220"/>
      <c r="AC76" s="22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22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</row>
    <row r="77" spans="2:97" s="18" customFormat="1" ht="30" customHeight="1">
      <c r="B77" s="369">
        <v>76</v>
      </c>
      <c r="C77" s="233">
        <v>45623</v>
      </c>
      <c r="D77" s="50" t="s">
        <v>129</v>
      </c>
      <c r="E77" s="50" t="s">
        <v>137</v>
      </c>
      <c r="F77" s="50" t="s">
        <v>83</v>
      </c>
      <c r="G77" s="50" t="s">
        <v>15</v>
      </c>
      <c r="H77" s="50" t="s">
        <v>354</v>
      </c>
      <c r="I77" s="50" t="s">
        <v>90</v>
      </c>
      <c r="J77" s="50" t="s">
        <v>41</v>
      </c>
      <c r="K77" s="149" t="s">
        <v>437</v>
      </c>
      <c r="L77" s="360">
        <v>3</v>
      </c>
      <c r="M77" s="361"/>
      <c r="N77" s="362">
        <v>5</v>
      </c>
      <c r="O77" s="362"/>
      <c r="P77" s="362">
        <v>5</v>
      </c>
      <c r="Q77" s="360">
        <v>5</v>
      </c>
      <c r="R77" s="362">
        <v>5</v>
      </c>
      <c r="S77" s="362">
        <v>5</v>
      </c>
      <c r="T77" s="362">
        <v>5</v>
      </c>
      <c r="U77" s="361"/>
      <c r="V77" s="362"/>
      <c r="W77" s="362"/>
      <c r="X77" s="363">
        <v>5</v>
      </c>
      <c r="Y77" s="363">
        <v>5</v>
      </c>
      <c r="Z77" s="50"/>
      <c r="AA77" s="50"/>
      <c r="AB77" s="220"/>
      <c r="AC77" s="22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22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</row>
    <row r="78" spans="2:97" s="18" customFormat="1" ht="30" customHeight="1">
      <c r="B78" s="369">
        <v>77</v>
      </c>
      <c r="C78" s="233">
        <v>45623</v>
      </c>
      <c r="D78" s="50" t="s">
        <v>127</v>
      </c>
      <c r="E78" s="50" t="s">
        <v>138</v>
      </c>
      <c r="F78" s="50" t="s">
        <v>84</v>
      </c>
      <c r="G78" s="50" t="s">
        <v>15</v>
      </c>
      <c r="H78" s="50" t="s">
        <v>355</v>
      </c>
      <c r="I78" s="50" t="s">
        <v>89</v>
      </c>
      <c r="J78" s="50" t="s">
        <v>26</v>
      </c>
      <c r="K78" s="149" t="s">
        <v>167</v>
      </c>
      <c r="L78" s="360">
        <v>4</v>
      </c>
      <c r="M78" s="361">
        <v>2</v>
      </c>
      <c r="N78" s="362">
        <v>3</v>
      </c>
      <c r="O78" s="362">
        <v>2</v>
      </c>
      <c r="P78" s="362">
        <v>3</v>
      </c>
      <c r="Q78" s="360">
        <v>2</v>
      </c>
      <c r="R78" s="362">
        <v>5</v>
      </c>
      <c r="S78" s="362">
        <v>5</v>
      </c>
      <c r="T78" s="362">
        <v>5</v>
      </c>
      <c r="U78" s="361">
        <v>5</v>
      </c>
      <c r="V78" s="362">
        <v>4</v>
      </c>
      <c r="W78" s="362"/>
      <c r="X78" s="363">
        <v>5</v>
      </c>
      <c r="Y78" s="363">
        <v>3</v>
      </c>
      <c r="Z78" s="50"/>
      <c r="AA78" s="50"/>
      <c r="AB78" s="220"/>
      <c r="AC78" s="22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22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</row>
    <row r="79" spans="2:97" s="18" customFormat="1" ht="30" customHeight="1">
      <c r="B79" s="369">
        <v>78</v>
      </c>
      <c r="C79" s="233">
        <v>45623</v>
      </c>
      <c r="D79" s="50" t="s">
        <v>129</v>
      </c>
      <c r="E79" s="50" t="s">
        <v>137</v>
      </c>
      <c r="F79" s="50" t="s">
        <v>84</v>
      </c>
      <c r="G79" s="50" t="s">
        <v>15</v>
      </c>
      <c r="H79" s="50" t="s">
        <v>356</v>
      </c>
      <c r="I79" s="50" t="s">
        <v>90</v>
      </c>
      <c r="J79" s="50" t="s">
        <v>170</v>
      </c>
      <c r="K79" s="149" t="s">
        <v>446</v>
      </c>
      <c r="L79" s="360">
        <v>4</v>
      </c>
      <c r="M79" s="361"/>
      <c r="N79" s="362">
        <v>5</v>
      </c>
      <c r="O79" s="362"/>
      <c r="P79" s="362">
        <v>5</v>
      </c>
      <c r="Q79" s="360">
        <v>4</v>
      </c>
      <c r="R79" s="362">
        <v>5</v>
      </c>
      <c r="S79" s="362">
        <v>5</v>
      </c>
      <c r="T79" s="362">
        <v>4</v>
      </c>
      <c r="U79" s="361">
        <v>5</v>
      </c>
      <c r="V79" s="362">
        <v>5</v>
      </c>
      <c r="W79" s="362">
        <v>4</v>
      </c>
      <c r="X79" s="363">
        <v>5</v>
      </c>
      <c r="Y79" s="363">
        <v>5</v>
      </c>
      <c r="Z79" s="50"/>
      <c r="AA79" s="50"/>
      <c r="AB79" s="220"/>
      <c r="AC79" s="22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22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</row>
    <row r="80" spans="2:97" s="18" customFormat="1" ht="30" customHeight="1">
      <c r="B80" s="369">
        <v>79</v>
      </c>
      <c r="C80" s="233">
        <v>45623</v>
      </c>
      <c r="D80" s="50" t="s">
        <v>127</v>
      </c>
      <c r="E80" s="50" t="s">
        <v>137</v>
      </c>
      <c r="F80" s="50" t="s">
        <v>357</v>
      </c>
      <c r="G80" s="50" t="s">
        <v>16</v>
      </c>
      <c r="H80" s="50" t="s">
        <v>347</v>
      </c>
      <c r="I80" s="50" t="s">
        <v>89</v>
      </c>
      <c r="J80" s="50" t="s">
        <v>20</v>
      </c>
      <c r="K80" s="149" t="s">
        <v>168</v>
      </c>
      <c r="L80" s="360">
        <v>5</v>
      </c>
      <c r="M80" s="361">
        <v>5</v>
      </c>
      <c r="N80" s="362">
        <v>5</v>
      </c>
      <c r="O80" s="362">
        <v>5</v>
      </c>
      <c r="P80" s="362">
        <v>5</v>
      </c>
      <c r="Q80" s="360">
        <v>5</v>
      </c>
      <c r="R80" s="362">
        <v>5</v>
      </c>
      <c r="S80" s="362">
        <v>5</v>
      </c>
      <c r="T80" s="362">
        <v>5</v>
      </c>
      <c r="U80" s="361">
        <v>5</v>
      </c>
      <c r="V80" s="362">
        <v>5</v>
      </c>
      <c r="W80" s="362">
        <v>5</v>
      </c>
      <c r="X80" s="363">
        <v>5</v>
      </c>
      <c r="Y80" s="363">
        <v>5</v>
      </c>
      <c r="Z80" s="50"/>
      <c r="AA80" s="50"/>
      <c r="AB80" s="220"/>
      <c r="AC80" s="22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22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</row>
    <row r="81" spans="2:97" s="18" customFormat="1" ht="30" customHeight="1">
      <c r="B81" s="369">
        <v>80</v>
      </c>
      <c r="C81" s="233">
        <v>45623</v>
      </c>
      <c r="D81" s="50" t="s">
        <v>127</v>
      </c>
      <c r="E81" s="50" t="s">
        <v>138</v>
      </c>
      <c r="F81" s="50" t="s">
        <v>84</v>
      </c>
      <c r="G81" s="50" t="s">
        <v>15</v>
      </c>
      <c r="H81" s="50" t="s">
        <v>358</v>
      </c>
      <c r="I81" s="50" t="s">
        <v>90</v>
      </c>
      <c r="J81" s="50" t="s">
        <v>32</v>
      </c>
      <c r="K81" s="149" t="s">
        <v>174</v>
      </c>
      <c r="L81" s="360">
        <v>5</v>
      </c>
      <c r="M81" s="361">
        <v>4</v>
      </c>
      <c r="N81" s="362">
        <v>3</v>
      </c>
      <c r="O81" s="362">
        <v>4</v>
      </c>
      <c r="P81" s="362">
        <v>5</v>
      </c>
      <c r="Q81" s="360">
        <v>5</v>
      </c>
      <c r="R81" s="362">
        <v>5</v>
      </c>
      <c r="S81" s="362">
        <v>5</v>
      </c>
      <c r="T81" s="362">
        <v>5</v>
      </c>
      <c r="U81" s="361">
        <v>5</v>
      </c>
      <c r="V81" s="362">
        <v>5</v>
      </c>
      <c r="W81" s="362"/>
      <c r="X81" s="363">
        <v>5</v>
      </c>
      <c r="Y81" s="363">
        <v>5</v>
      </c>
      <c r="Z81" s="50"/>
      <c r="AA81" s="50"/>
      <c r="AB81" s="220"/>
      <c r="AC81" s="22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22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</row>
    <row r="82" spans="2:97" s="18" customFormat="1" ht="30" customHeight="1">
      <c r="B82" s="369">
        <v>81</v>
      </c>
      <c r="C82" s="233">
        <v>45623</v>
      </c>
      <c r="D82" s="50" t="s">
        <v>127</v>
      </c>
      <c r="E82" s="50" t="s">
        <v>138</v>
      </c>
      <c r="F82" s="50" t="s">
        <v>148</v>
      </c>
      <c r="G82" s="50" t="s">
        <v>15</v>
      </c>
      <c r="H82" s="50" t="s">
        <v>359</v>
      </c>
      <c r="I82" s="50" t="s">
        <v>89</v>
      </c>
      <c r="J82" s="50" t="s">
        <v>46</v>
      </c>
      <c r="K82" s="149" t="s">
        <v>442</v>
      </c>
      <c r="L82" s="360">
        <v>5</v>
      </c>
      <c r="M82" s="361">
        <v>5</v>
      </c>
      <c r="N82" s="362">
        <v>5</v>
      </c>
      <c r="O82" s="362">
        <v>5</v>
      </c>
      <c r="P82" s="362">
        <v>5</v>
      </c>
      <c r="Q82" s="360">
        <v>5</v>
      </c>
      <c r="R82" s="362">
        <v>5</v>
      </c>
      <c r="S82" s="362">
        <v>5</v>
      </c>
      <c r="T82" s="362">
        <v>5</v>
      </c>
      <c r="U82" s="361">
        <v>5</v>
      </c>
      <c r="V82" s="362">
        <v>5</v>
      </c>
      <c r="W82" s="362">
        <v>5</v>
      </c>
      <c r="X82" s="363">
        <v>5</v>
      </c>
      <c r="Y82" s="363">
        <v>5</v>
      </c>
      <c r="Z82" s="50"/>
      <c r="AA82" s="50"/>
      <c r="AB82" s="220"/>
      <c r="AC82" s="22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22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</row>
    <row r="83" spans="2:97" s="18" customFormat="1" ht="30" customHeight="1">
      <c r="B83" s="369">
        <v>82</v>
      </c>
      <c r="C83" s="233">
        <v>45623</v>
      </c>
      <c r="D83" s="50" t="s">
        <v>127</v>
      </c>
      <c r="E83" s="50" t="s">
        <v>138</v>
      </c>
      <c r="F83" s="50" t="s">
        <v>83</v>
      </c>
      <c r="G83" s="50" t="s">
        <v>15</v>
      </c>
      <c r="H83" s="50" t="s">
        <v>287</v>
      </c>
      <c r="I83" s="50" t="s">
        <v>89</v>
      </c>
      <c r="J83" s="50" t="s">
        <v>28</v>
      </c>
      <c r="K83" s="149" t="s">
        <v>186</v>
      </c>
      <c r="L83" s="360">
        <v>3</v>
      </c>
      <c r="M83" s="361">
        <v>2</v>
      </c>
      <c r="N83" s="362">
        <v>5</v>
      </c>
      <c r="O83" s="362">
        <v>5</v>
      </c>
      <c r="P83" s="362">
        <v>5</v>
      </c>
      <c r="Q83" s="360">
        <v>5</v>
      </c>
      <c r="R83" s="362">
        <v>5</v>
      </c>
      <c r="S83" s="362">
        <v>5</v>
      </c>
      <c r="T83" s="362">
        <v>5</v>
      </c>
      <c r="U83" s="361">
        <v>1</v>
      </c>
      <c r="V83" s="362">
        <v>3</v>
      </c>
      <c r="W83" s="362">
        <v>5</v>
      </c>
      <c r="X83" s="363">
        <v>5</v>
      </c>
      <c r="Y83" s="363">
        <v>3</v>
      </c>
      <c r="Z83" s="50"/>
      <c r="AA83" s="50"/>
      <c r="AB83" s="220"/>
      <c r="AC83" s="22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22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</row>
    <row r="84" spans="2:97" s="18" customFormat="1" ht="30" customHeight="1">
      <c r="B84" s="369">
        <v>83</v>
      </c>
      <c r="C84" s="233">
        <v>45623</v>
      </c>
      <c r="D84" s="50" t="s">
        <v>127</v>
      </c>
      <c r="E84" s="50" t="s">
        <v>137</v>
      </c>
      <c r="F84" s="50" t="s">
        <v>83</v>
      </c>
      <c r="G84" s="50" t="s">
        <v>15</v>
      </c>
      <c r="H84" s="50" t="s">
        <v>88</v>
      </c>
      <c r="I84" s="50" t="s">
        <v>90</v>
      </c>
      <c r="J84" s="50" t="s">
        <v>36</v>
      </c>
      <c r="K84" s="149" t="s">
        <v>173</v>
      </c>
      <c r="L84" s="360"/>
      <c r="M84" s="361"/>
      <c r="N84" s="362"/>
      <c r="O84" s="362"/>
      <c r="P84" s="362">
        <v>3</v>
      </c>
      <c r="Q84" s="360">
        <v>5</v>
      </c>
      <c r="R84" s="362">
        <v>5</v>
      </c>
      <c r="S84" s="362">
        <v>5</v>
      </c>
      <c r="T84" s="362">
        <v>5</v>
      </c>
      <c r="U84" s="361">
        <v>5</v>
      </c>
      <c r="V84" s="362">
        <v>2</v>
      </c>
      <c r="W84" s="362"/>
      <c r="X84" s="363">
        <v>5</v>
      </c>
      <c r="Y84" s="363">
        <v>3</v>
      </c>
      <c r="Z84" s="50"/>
      <c r="AA84" s="50"/>
      <c r="AB84" s="220"/>
      <c r="AC84" s="22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22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</row>
    <row r="85" spans="2:97" s="18" customFormat="1" ht="30" customHeight="1">
      <c r="B85" s="369"/>
      <c r="C85" s="233"/>
      <c r="D85" s="50"/>
      <c r="E85" s="50"/>
      <c r="F85" s="50"/>
      <c r="G85" s="50"/>
      <c r="H85" s="50"/>
      <c r="I85" s="50"/>
      <c r="J85" s="50"/>
      <c r="K85" s="149"/>
      <c r="L85" s="360"/>
      <c r="M85" s="361"/>
      <c r="N85" s="362"/>
      <c r="O85" s="362"/>
      <c r="P85" s="362"/>
      <c r="Q85" s="360"/>
      <c r="R85" s="362"/>
      <c r="S85" s="362"/>
      <c r="T85" s="362"/>
      <c r="U85" s="361"/>
      <c r="V85" s="362"/>
      <c r="W85" s="362"/>
      <c r="X85" s="363"/>
      <c r="Y85" s="363"/>
      <c r="Z85" s="50"/>
      <c r="AA85" s="50"/>
      <c r="AB85" s="220"/>
      <c r="AC85" s="22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22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</row>
    <row r="86" spans="2:97" s="18" customFormat="1" ht="30" customHeight="1">
      <c r="B86" s="369">
        <v>85</v>
      </c>
      <c r="C86" s="233">
        <v>45624</v>
      </c>
      <c r="D86" s="50" t="s">
        <v>127</v>
      </c>
      <c r="E86" s="50" t="s">
        <v>138</v>
      </c>
      <c r="F86" s="50" t="s">
        <v>83</v>
      </c>
      <c r="G86" s="50" t="s">
        <v>16</v>
      </c>
      <c r="H86" s="50" t="s">
        <v>287</v>
      </c>
      <c r="I86" s="50" t="s">
        <v>89</v>
      </c>
      <c r="J86" s="50" t="s">
        <v>22</v>
      </c>
      <c r="K86" s="149" t="s">
        <v>179</v>
      </c>
      <c r="L86" s="360">
        <v>2</v>
      </c>
      <c r="M86" s="361">
        <v>2</v>
      </c>
      <c r="N86" s="362">
        <v>4</v>
      </c>
      <c r="O86" s="362">
        <v>3</v>
      </c>
      <c r="P86" s="362">
        <v>4</v>
      </c>
      <c r="Q86" s="360">
        <v>3</v>
      </c>
      <c r="R86" s="362">
        <v>3</v>
      </c>
      <c r="S86" s="362">
        <v>3</v>
      </c>
      <c r="T86" s="362">
        <v>3</v>
      </c>
      <c r="U86" s="361">
        <v>2</v>
      </c>
      <c r="V86" s="362">
        <v>2</v>
      </c>
      <c r="W86" s="362">
        <v>3</v>
      </c>
      <c r="X86" s="363">
        <v>4</v>
      </c>
      <c r="Y86" s="363">
        <v>3</v>
      </c>
      <c r="Z86" s="50"/>
      <c r="AA86" s="50"/>
      <c r="AB86" s="220"/>
      <c r="AC86" s="22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22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</row>
    <row r="87" spans="2:97" s="18" customFormat="1" ht="30" customHeight="1">
      <c r="B87" s="369">
        <v>86</v>
      </c>
      <c r="C87" s="233">
        <v>45624</v>
      </c>
      <c r="D87" s="50" t="s">
        <v>127</v>
      </c>
      <c r="E87" s="50" t="s">
        <v>137</v>
      </c>
      <c r="F87" s="50" t="s">
        <v>83</v>
      </c>
      <c r="G87" s="50" t="s">
        <v>16</v>
      </c>
      <c r="H87" s="50" t="s">
        <v>287</v>
      </c>
      <c r="I87" s="50" t="s">
        <v>89</v>
      </c>
      <c r="J87" s="50" t="s">
        <v>24</v>
      </c>
      <c r="K87" s="149" t="s">
        <v>175</v>
      </c>
      <c r="L87" s="360">
        <v>4</v>
      </c>
      <c r="M87" s="361">
        <v>3</v>
      </c>
      <c r="N87" s="362">
        <v>5</v>
      </c>
      <c r="O87" s="362">
        <v>4</v>
      </c>
      <c r="P87" s="362">
        <v>3</v>
      </c>
      <c r="Q87" s="360">
        <v>5</v>
      </c>
      <c r="R87" s="362">
        <v>5</v>
      </c>
      <c r="S87" s="362">
        <v>5</v>
      </c>
      <c r="T87" s="362">
        <v>5</v>
      </c>
      <c r="U87" s="361">
        <v>5</v>
      </c>
      <c r="V87" s="362">
        <v>4</v>
      </c>
      <c r="W87" s="362">
        <v>3</v>
      </c>
      <c r="X87" s="363">
        <v>1</v>
      </c>
      <c r="Y87" s="363">
        <v>5</v>
      </c>
      <c r="Z87" s="50"/>
      <c r="AA87" s="50"/>
      <c r="AB87" s="220"/>
      <c r="AC87" s="22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22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</row>
    <row r="88" spans="2:97" s="18" customFormat="1" ht="30" customHeight="1">
      <c r="B88" s="369">
        <v>87</v>
      </c>
      <c r="C88" s="233">
        <v>45624</v>
      </c>
      <c r="D88" s="50" t="s">
        <v>127</v>
      </c>
      <c r="E88" s="50" t="s">
        <v>138</v>
      </c>
      <c r="F88" s="50" t="s">
        <v>83</v>
      </c>
      <c r="G88" s="50" t="s">
        <v>15</v>
      </c>
      <c r="H88" s="50" t="s">
        <v>360</v>
      </c>
      <c r="I88" s="50" t="s">
        <v>90</v>
      </c>
      <c r="J88" s="50" t="s">
        <v>27</v>
      </c>
      <c r="K88" s="149" t="s">
        <v>176</v>
      </c>
      <c r="L88" s="360">
        <v>4</v>
      </c>
      <c r="M88" s="361">
        <v>4</v>
      </c>
      <c r="N88" s="362">
        <v>4</v>
      </c>
      <c r="O88" s="362">
        <v>4</v>
      </c>
      <c r="P88" s="362">
        <v>4</v>
      </c>
      <c r="Q88" s="360"/>
      <c r="R88" s="362">
        <v>5</v>
      </c>
      <c r="S88" s="362">
        <v>5</v>
      </c>
      <c r="T88" s="362">
        <v>5</v>
      </c>
      <c r="U88" s="361">
        <v>5</v>
      </c>
      <c r="V88" s="362"/>
      <c r="W88" s="362"/>
      <c r="X88" s="363">
        <v>3</v>
      </c>
      <c r="Y88" s="363">
        <v>5</v>
      </c>
      <c r="Z88" s="50"/>
      <c r="AA88" s="50"/>
      <c r="AB88" s="220"/>
      <c r="AC88" s="22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22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</row>
    <row r="89" spans="2:97" s="18" customFormat="1" ht="30" customHeight="1">
      <c r="B89" s="369"/>
      <c r="C89" s="233"/>
      <c r="D89" s="50"/>
      <c r="E89" s="50"/>
      <c r="F89" s="50"/>
      <c r="G89" s="50"/>
      <c r="H89" s="50"/>
      <c r="I89" s="50"/>
      <c r="J89" s="50"/>
      <c r="K89" s="149"/>
      <c r="L89" s="360"/>
      <c r="M89" s="361"/>
      <c r="N89" s="362"/>
      <c r="O89" s="362"/>
      <c r="P89" s="362"/>
      <c r="Q89" s="360"/>
      <c r="R89" s="362"/>
      <c r="S89" s="362"/>
      <c r="T89" s="362"/>
      <c r="U89" s="361"/>
      <c r="V89" s="362"/>
      <c r="W89" s="362"/>
      <c r="X89" s="363"/>
      <c r="Y89" s="363"/>
      <c r="Z89" s="50"/>
      <c r="AA89" s="50"/>
      <c r="AB89" s="220"/>
      <c r="AC89" s="22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22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</row>
    <row r="90" spans="2:97" s="18" customFormat="1" ht="30" customHeight="1">
      <c r="B90" s="369">
        <v>89</v>
      </c>
      <c r="C90" s="233">
        <v>45625</v>
      </c>
      <c r="D90" s="50" t="s">
        <v>127</v>
      </c>
      <c r="E90" s="50" t="s">
        <v>138</v>
      </c>
      <c r="F90" s="50" t="s">
        <v>83</v>
      </c>
      <c r="G90" s="50" t="s">
        <v>16</v>
      </c>
      <c r="H90" s="50" t="s">
        <v>361</v>
      </c>
      <c r="I90" s="50" t="s">
        <v>89</v>
      </c>
      <c r="J90" s="50" t="s">
        <v>153</v>
      </c>
      <c r="K90" s="149" t="s">
        <v>436</v>
      </c>
      <c r="L90" s="360">
        <v>5</v>
      </c>
      <c r="M90" s="361">
        <v>3</v>
      </c>
      <c r="N90" s="362">
        <v>5</v>
      </c>
      <c r="O90" s="362">
        <v>4</v>
      </c>
      <c r="P90" s="362">
        <v>5</v>
      </c>
      <c r="Q90" s="360">
        <v>3</v>
      </c>
      <c r="R90" s="362">
        <v>5</v>
      </c>
      <c r="S90" s="362">
        <v>5</v>
      </c>
      <c r="T90" s="362">
        <v>5</v>
      </c>
      <c r="U90" s="361">
        <v>3</v>
      </c>
      <c r="V90" s="362">
        <v>5</v>
      </c>
      <c r="W90" s="362">
        <v>5</v>
      </c>
      <c r="X90" s="363">
        <v>5</v>
      </c>
      <c r="Y90" s="363">
        <v>4</v>
      </c>
      <c r="Z90" s="50"/>
      <c r="AA90" s="50"/>
      <c r="AB90" s="220"/>
      <c r="AC90" s="22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22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</row>
    <row r="91" spans="2:97" s="18" customFormat="1" ht="30" customHeight="1">
      <c r="B91" s="369">
        <v>90</v>
      </c>
      <c r="C91" s="233">
        <v>45626</v>
      </c>
      <c r="D91" s="50" t="s">
        <v>127</v>
      </c>
      <c r="E91" s="50" t="s">
        <v>138</v>
      </c>
      <c r="F91" s="50" t="s">
        <v>83</v>
      </c>
      <c r="G91" s="50" t="s">
        <v>15</v>
      </c>
      <c r="H91" s="50" t="s">
        <v>289</v>
      </c>
      <c r="I91" s="50" t="s">
        <v>90</v>
      </c>
      <c r="J91" s="50" t="s">
        <v>24</v>
      </c>
      <c r="K91" s="149" t="s">
        <v>175</v>
      </c>
      <c r="L91" s="360">
        <v>3</v>
      </c>
      <c r="M91" s="361">
        <v>3</v>
      </c>
      <c r="N91" s="362">
        <v>4</v>
      </c>
      <c r="O91" s="362">
        <v>5</v>
      </c>
      <c r="P91" s="362">
        <v>5</v>
      </c>
      <c r="Q91" s="360">
        <v>4</v>
      </c>
      <c r="R91" s="362">
        <v>4</v>
      </c>
      <c r="S91" s="362">
        <v>5</v>
      </c>
      <c r="T91" s="362">
        <v>5</v>
      </c>
      <c r="U91" s="361">
        <v>5</v>
      </c>
      <c r="V91" s="362">
        <v>3</v>
      </c>
      <c r="W91" s="362">
        <v>3</v>
      </c>
      <c r="X91" s="363">
        <v>4</v>
      </c>
      <c r="Y91" s="363"/>
      <c r="Z91" s="50"/>
      <c r="AA91" s="50"/>
      <c r="AB91" s="220"/>
      <c r="AC91" s="22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22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</row>
    <row r="92" spans="2:97" s="18" customFormat="1" ht="30" customHeight="1">
      <c r="B92" s="369">
        <v>91</v>
      </c>
      <c r="C92" s="233">
        <v>45626</v>
      </c>
      <c r="D92" s="50" t="s">
        <v>127</v>
      </c>
      <c r="E92" s="50" t="s">
        <v>137</v>
      </c>
      <c r="F92" s="50" t="s">
        <v>84</v>
      </c>
      <c r="G92" s="50" t="s">
        <v>15</v>
      </c>
      <c r="H92" s="50"/>
      <c r="I92" s="50" t="s">
        <v>89</v>
      </c>
      <c r="J92" s="50" t="s">
        <v>24</v>
      </c>
      <c r="K92" s="149" t="s">
        <v>175</v>
      </c>
      <c r="L92" s="360">
        <v>4</v>
      </c>
      <c r="M92" s="361">
        <v>3</v>
      </c>
      <c r="N92" s="362">
        <v>4</v>
      </c>
      <c r="O92" s="362">
        <v>4</v>
      </c>
      <c r="P92" s="362">
        <v>5</v>
      </c>
      <c r="Q92" s="360"/>
      <c r="R92" s="362">
        <v>4</v>
      </c>
      <c r="S92" s="362">
        <v>4</v>
      </c>
      <c r="T92" s="362">
        <v>3</v>
      </c>
      <c r="U92" s="361">
        <v>3</v>
      </c>
      <c r="V92" s="362">
        <v>4</v>
      </c>
      <c r="W92" s="362"/>
      <c r="X92" s="363">
        <v>4</v>
      </c>
      <c r="Y92" s="363">
        <v>4</v>
      </c>
      <c r="Z92" s="50"/>
      <c r="AA92" s="50"/>
      <c r="AB92" s="220"/>
      <c r="AC92" s="22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22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</row>
    <row r="93" spans="2:97" s="18" customFormat="1" ht="30" customHeight="1">
      <c r="B93" s="369">
        <v>92</v>
      </c>
      <c r="C93" s="233">
        <v>45628</v>
      </c>
      <c r="D93" s="50" t="s">
        <v>127</v>
      </c>
      <c r="E93" s="50" t="s">
        <v>138</v>
      </c>
      <c r="F93" s="50" t="s">
        <v>83</v>
      </c>
      <c r="G93" s="50" t="s">
        <v>15</v>
      </c>
      <c r="H93" s="50" t="s">
        <v>362</v>
      </c>
      <c r="I93" s="50" t="s">
        <v>89</v>
      </c>
      <c r="J93" s="50" t="s">
        <v>308</v>
      </c>
      <c r="K93" s="149" t="s">
        <v>309</v>
      </c>
      <c r="L93" s="360">
        <v>5</v>
      </c>
      <c r="M93" s="361">
        <v>5</v>
      </c>
      <c r="N93" s="362">
        <v>5</v>
      </c>
      <c r="O93" s="362">
        <v>5</v>
      </c>
      <c r="P93" s="362">
        <v>5</v>
      </c>
      <c r="Q93" s="360">
        <v>5</v>
      </c>
      <c r="R93" s="362">
        <v>5</v>
      </c>
      <c r="S93" s="362">
        <v>5</v>
      </c>
      <c r="T93" s="362">
        <v>5</v>
      </c>
      <c r="U93" s="361">
        <v>5</v>
      </c>
      <c r="V93" s="362">
        <v>5</v>
      </c>
      <c r="W93" s="362">
        <v>5</v>
      </c>
      <c r="X93" s="363">
        <v>5</v>
      </c>
      <c r="Y93" s="363">
        <v>5</v>
      </c>
      <c r="Z93" s="50"/>
      <c r="AA93" s="50"/>
      <c r="AB93" s="220"/>
      <c r="AC93" s="22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22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</row>
    <row r="94" spans="2:97" s="18" customFormat="1" ht="30" customHeight="1">
      <c r="B94" s="369">
        <v>93</v>
      </c>
      <c r="C94" s="233">
        <v>45628</v>
      </c>
      <c r="D94" s="50" t="s">
        <v>127</v>
      </c>
      <c r="E94" s="50" t="s">
        <v>138</v>
      </c>
      <c r="F94" s="50" t="s">
        <v>456</v>
      </c>
      <c r="G94" s="50" t="s">
        <v>16</v>
      </c>
      <c r="H94" s="50" t="s">
        <v>363</v>
      </c>
      <c r="I94" s="50" t="s">
        <v>89</v>
      </c>
      <c r="J94" s="50" t="s">
        <v>24</v>
      </c>
      <c r="K94" s="149" t="s">
        <v>175</v>
      </c>
      <c r="L94" s="360">
        <v>5</v>
      </c>
      <c r="M94" s="361">
        <v>5</v>
      </c>
      <c r="N94" s="362">
        <v>5</v>
      </c>
      <c r="O94" s="362">
        <v>5</v>
      </c>
      <c r="P94" s="362">
        <v>5</v>
      </c>
      <c r="Q94" s="360">
        <v>5</v>
      </c>
      <c r="R94" s="362">
        <v>5</v>
      </c>
      <c r="S94" s="362">
        <v>5</v>
      </c>
      <c r="T94" s="362">
        <v>5</v>
      </c>
      <c r="U94" s="361">
        <v>5</v>
      </c>
      <c r="V94" s="362">
        <v>5</v>
      </c>
      <c r="W94" s="362">
        <v>5</v>
      </c>
      <c r="X94" s="363">
        <v>5</v>
      </c>
      <c r="Y94" s="363">
        <v>5</v>
      </c>
      <c r="Z94" s="50"/>
      <c r="AA94" s="50"/>
      <c r="AB94" s="220"/>
      <c r="AC94" s="22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22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</row>
    <row r="95" spans="2:97" s="18" customFormat="1" ht="30" customHeight="1" thickBot="1">
      <c r="B95" s="369">
        <v>94</v>
      </c>
      <c r="C95" s="233">
        <v>45628</v>
      </c>
      <c r="D95" s="50" t="s">
        <v>127</v>
      </c>
      <c r="E95" s="50" t="s">
        <v>138</v>
      </c>
      <c r="F95" s="50" t="s">
        <v>148</v>
      </c>
      <c r="G95" s="50" t="s">
        <v>16</v>
      </c>
      <c r="H95" s="50" t="s">
        <v>364</v>
      </c>
      <c r="I95" s="50" t="s">
        <v>90</v>
      </c>
      <c r="J95" s="50" t="s">
        <v>46</v>
      </c>
      <c r="K95" s="149" t="s">
        <v>442</v>
      </c>
      <c r="L95" s="360">
        <v>5</v>
      </c>
      <c r="M95" s="361">
        <v>5</v>
      </c>
      <c r="N95" s="362">
        <v>5</v>
      </c>
      <c r="O95" s="362">
        <v>5</v>
      </c>
      <c r="P95" s="362">
        <v>5</v>
      </c>
      <c r="Q95" s="360">
        <v>5</v>
      </c>
      <c r="R95" s="362"/>
      <c r="S95" s="362"/>
      <c r="T95" s="362">
        <v>5</v>
      </c>
      <c r="U95" s="361">
        <v>5</v>
      </c>
      <c r="V95" s="362"/>
      <c r="W95" s="362"/>
      <c r="X95" s="363">
        <v>5</v>
      </c>
      <c r="Y95" s="363">
        <v>4</v>
      </c>
      <c r="Z95" s="50"/>
      <c r="AA95" s="50"/>
      <c r="AB95" s="220"/>
      <c r="AC95" s="22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383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22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</row>
    <row r="96" spans="2:97" s="18" customFormat="1" ht="30" customHeight="1">
      <c r="B96" s="369">
        <v>95</v>
      </c>
      <c r="C96" s="233">
        <v>45628</v>
      </c>
      <c r="D96" s="50" t="s">
        <v>128</v>
      </c>
      <c r="E96" s="50" t="s">
        <v>137</v>
      </c>
      <c r="F96" s="50" t="s">
        <v>84</v>
      </c>
      <c r="G96" s="50" t="s">
        <v>16</v>
      </c>
      <c r="H96" s="50" t="s">
        <v>346</v>
      </c>
      <c r="I96" s="50" t="s">
        <v>89</v>
      </c>
      <c r="J96" s="50" t="s">
        <v>41</v>
      </c>
      <c r="K96" s="149" t="s">
        <v>437</v>
      </c>
      <c r="L96" s="360">
        <v>4</v>
      </c>
      <c r="M96" s="361">
        <v>3</v>
      </c>
      <c r="N96" s="362">
        <v>2</v>
      </c>
      <c r="O96" s="362">
        <v>3</v>
      </c>
      <c r="P96" s="362">
        <v>3</v>
      </c>
      <c r="Q96" s="360">
        <v>5</v>
      </c>
      <c r="R96" s="362">
        <v>5</v>
      </c>
      <c r="S96" s="362">
        <v>5</v>
      </c>
      <c r="T96" s="362">
        <v>4</v>
      </c>
      <c r="U96" s="361">
        <v>5</v>
      </c>
      <c r="V96" s="362">
        <v>5</v>
      </c>
      <c r="W96" s="362"/>
      <c r="X96" s="363">
        <v>5</v>
      </c>
      <c r="Y96" s="363">
        <v>4</v>
      </c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22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</row>
    <row r="97" spans="2:97" s="18" customFormat="1" ht="30" customHeight="1">
      <c r="B97" s="369">
        <v>96</v>
      </c>
      <c r="C97" s="233">
        <v>45629</v>
      </c>
      <c r="D97" s="50" t="s">
        <v>127</v>
      </c>
      <c r="E97" s="50" t="s">
        <v>138</v>
      </c>
      <c r="F97" s="50" t="s">
        <v>84</v>
      </c>
      <c r="G97" s="50" t="s">
        <v>16</v>
      </c>
      <c r="H97" s="50" t="s">
        <v>365</v>
      </c>
      <c r="I97" s="50" t="s">
        <v>89</v>
      </c>
      <c r="J97" s="50" t="s">
        <v>22</v>
      </c>
      <c r="K97" s="149" t="s">
        <v>179</v>
      </c>
      <c r="L97" s="360">
        <v>5</v>
      </c>
      <c r="M97" s="361">
        <v>4</v>
      </c>
      <c r="N97" s="362">
        <v>5</v>
      </c>
      <c r="O97" s="362">
        <v>5</v>
      </c>
      <c r="P97" s="362">
        <v>5</v>
      </c>
      <c r="Q97" s="360"/>
      <c r="R97" s="362">
        <v>5</v>
      </c>
      <c r="S97" s="362">
        <v>5</v>
      </c>
      <c r="T97" s="362">
        <v>5</v>
      </c>
      <c r="U97" s="361"/>
      <c r="V97" s="362">
        <v>4</v>
      </c>
      <c r="W97" s="362">
        <v>4</v>
      </c>
      <c r="X97" s="363">
        <v>5</v>
      </c>
      <c r="Y97" s="363">
        <v>4</v>
      </c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22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</row>
    <row r="98" spans="2:97" s="18" customFormat="1" ht="30" customHeight="1">
      <c r="B98" s="369"/>
      <c r="C98" s="233"/>
      <c r="D98" s="50"/>
      <c r="E98" s="50"/>
      <c r="F98" s="50"/>
      <c r="G98" s="50"/>
      <c r="H98" s="50"/>
      <c r="I98" s="50"/>
      <c r="J98" s="50"/>
      <c r="K98" s="149"/>
      <c r="L98" s="360"/>
      <c r="M98" s="361"/>
      <c r="N98" s="362"/>
      <c r="O98" s="362"/>
      <c r="P98" s="362"/>
      <c r="Q98" s="360"/>
      <c r="R98" s="362"/>
      <c r="S98" s="362"/>
      <c r="T98" s="362"/>
      <c r="U98" s="361"/>
      <c r="V98" s="362"/>
      <c r="W98" s="362"/>
      <c r="X98" s="363"/>
      <c r="Y98" s="363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22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</row>
    <row r="99" spans="2:97" s="18" customFormat="1" ht="30" customHeight="1">
      <c r="B99" s="369">
        <v>98</v>
      </c>
      <c r="C99" s="233">
        <v>45629</v>
      </c>
      <c r="D99" s="50" t="s">
        <v>127</v>
      </c>
      <c r="E99" s="50" t="s">
        <v>138</v>
      </c>
      <c r="F99" s="50" t="s">
        <v>83</v>
      </c>
      <c r="G99" s="50" t="s">
        <v>16</v>
      </c>
      <c r="H99" s="50" t="s">
        <v>366</v>
      </c>
      <c r="I99" s="50" t="s">
        <v>89</v>
      </c>
      <c r="J99" s="50" t="s">
        <v>107</v>
      </c>
      <c r="K99" s="149" t="s">
        <v>433</v>
      </c>
      <c r="L99" s="360">
        <v>3</v>
      </c>
      <c r="M99" s="361">
        <v>3</v>
      </c>
      <c r="N99" s="362">
        <v>5</v>
      </c>
      <c r="O99" s="362">
        <v>1</v>
      </c>
      <c r="P99" s="362">
        <v>1</v>
      </c>
      <c r="Q99" s="360">
        <v>4</v>
      </c>
      <c r="R99" s="362"/>
      <c r="S99" s="362">
        <v>5</v>
      </c>
      <c r="T99" s="362">
        <v>5</v>
      </c>
      <c r="U99" s="361"/>
      <c r="V99" s="362"/>
      <c r="W99" s="362"/>
      <c r="X99" s="363">
        <v>5</v>
      </c>
      <c r="Y99" s="363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22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</row>
    <row r="100" spans="2:97" s="18" customFormat="1" ht="30" customHeight="1">
      <c r="B100" s="369"/>
      <c r="C100" s="233"/>
      <c r="D100" s="50"/>
      <c r="E100" s="50"/>
      <c r="F100" s="50"/>
      <c r="G100" s="50"/>
      <c r="H100" s="50"/>
      <c r="I100" s="50"/>
      <c r="J100" s="50"/>
      <c r="K100" s="149"/>
      <c r="L100" s="360"/>
      <c r="M100" s="361"/>
      <c r="N100" s="362"/>
      <c r="O100" s="362"/>
      <c r="P100" s="362"/>
      <c r="Q100" s="360"/>
      <c r="R100" s="362"/>
      <c r="S100" s="362"/>
      <c r="T100" s="362"/>
      <c r="U100" s="361"/>
      <c r="V100" s="362"/>
      <c r="W100" s="362"/>
      <c r="X100" s="363"/>
      <c r="Y100" s="363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22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</row>
    <row r="101" spans="2:97" s="18" customFormat="1" ht="30" customHeight="1">
      <c r="B101" s="369"/>
      <c r="C101" s="233"/>
      <c r="D101" s="50"/>
      <c r="E101" s="50"/>
      <c r="F101" s="50"/>
      <c r="G101" s="50"/>
      <c r="H101" s="50"/>
      <c r="I101" s="50"/>
      <c r="J101" s="50"/>
      <c r="K101" s="149"/>
      <c r="L101" s="360"/>
      <c r="M101" s="361"/>
      <c r="N101" s="362"/>
      <c r="O101" s="362"/>
      <c r="P101" s="362"/>
      <c r="Q101" s="360"/>
      <c r="R101" s="362"/>
      <c r="S101" s="362"/>
      <c r="T101" s="362"/>
      <c r="U101" s="361"/>
      <c r="V101" s="362"/>
      <c r="W101" s="362"/>
      <c r="X101" s="363"/>
      <c r="Y101" s="363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22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</row>
    <row r="102" spans="2:97" s="18" customFormat="1" ht="30" customHeight="1">
      <c r="B102" s="369">
        <v>101</v>
      </c>
      <c r="C102" s="233">
        <v>45629</v>
      </c>
      <c r="D102" s="50" t="s">
        <v>127</v>
      </c>
      <c r="E102" s="50" t="s">
        <v>137</v>
      </c>
      <c r="F102" s="50" t="s">
        <v>83</v>
      </c>
      <c r="G102" s="50" t="s">
        <v>16</v>
      </c>
      <c r="H102" s="50" t="s">
        <v>287</v>
      </c>
      <c r="I102" s="50" t="s">
        <v>89</v>
      </c>
      <c r="J102" s="50" t="s">
        <v>45</v>
      </c>
      <c r="K102" s="149" t="s">
        <v>180</v>
      </c>
      <c r="L102" s="360">
        <v>5</v>
      </c>
      <c r="M102" s="361">
        <v>5</v>
      </c>
      <c r="N102" s="362">
        <v>5</v>
      </c>
      <c r="O102" s="362">
        <v>5</v>
      </c>
      <c r="P102" s="362">
        <v>5</v>
      </c>
      <c r="Q102" s="360">
        <v>5</v>
      </c>
      <c r="R102" s="362">
        <v>5</v>
      </c>
      <c r="S102" s="362">
        <v>5</v>
      </c>
      <c r="T102" s="362">
        <v>5</v>
      </c>
      <c r="U102" s="361">
        <v>5</v>
      </c>
      <c r="V102" s="362">
        <v>5</v>
      </c>
      <c r="W102" s="362">
        <v>5</v>
      </c>
      <c r="X102" s="363">
        <v>5</v>
      </c>
      <c r="Y102" s="363">
        <v>5</v>
      </c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22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</row>
    <row r="103" spans="2:97" s="18" customFormat="1" ht="30" customHeight="1">
      <c r="B103" s="369">
        <v>102</v>
      </c>
      <c r="C103" s="233">
        <v>45629</v>
      </c>
      <c r="D103" s="50" t="s">
        <v>127</v>
      </c>
      <c r="E103" s="50" t="s">
        <v>137</v>
      </c>
      <c r="F103" s="50" t="s">
        <v>83</v>
      </c>
      <c r="G103" s="50" t="s">
        <v>16</v>
      </c>
      <c r="H103" s="50" t="s">
        <v>287</v>
      </c>
      <c r="I103" s="50" t="s">
        <v>89</v>
      </c>
      <c r="J103" s="50" t="s">
        <v>30</v>
      </c>
      <c r="K103" s="149" t="s">
        <v>435</v>
      </c>
      <c r="L103" s="360">
        <v>4</v>
      </c>
      <c r="M103" s="361">
        <v>4</v>
      </c>
      <c r="N103" s="362">
        <v>4</v>
      </c>
      <c r="O103" s="362">
        <v>4</v>
      </c>
      <c r="P103" s="362">
        <v>4</v>
      </c>
      <c r="Q103" s="360">
        <v>4</v>
      </c>
      <c r="R103" s="362">
        <v>4</v>
      </c>
      <c r="S103" s="362">
        <v>4</v>
      </c>
      <c r="T103" s="362">
        <v>4</v>
      </c>
      <c r="U103" s="361">
        <v>4</v>
      </c>
      <c r="V103" s="362">
        <v>4</v>
      </c>
      <c r="W103" s="362">
        <v>4</v>
      </c>
      <c r="X103" s="363">
        <v>5</v>
      </c>
      <c r="Y103" s="363">
        <v>4</v>
      </c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22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</row>
    <row r="104" spans="2:97" s="18" customFormat="1" ht="30" customHeight="1">
      <c r="B104" s="369">
        <v>103</v>
      </c>
      <c r="C104" s="233">
        <v>45629</v>
      </c>
      <c r="D104" s="50" t="s">
        <v>127</v>
      </c>
      <c r="E104" s="50" t="s">
        <v>138</v>
      </c>
      <c r="F104" s="50" t="s">
        <v>83</v>
      </c>
      <c r="G104" s="50" t="s">
        <v>104</v>
      </c>
      <c r="H104" s="50" t="s">
        <v>287</v>
      </c>
      <c r="I104" s="50" t="s">
        <v>89</v>
      </c>
      <c r="J104" s="50" t="s">
        <v>107</v>
      </c>
      <c r="K104" s="149" t="s">
        <v>433</v>
      </c>
      <c r="L104" s="360">
        <v>4</v>
      </c>
      <c r="M104" s="361">
        <v>4</v>
      </c>
      <c r="N104" s="362">
        <v>4</v>
      </c>
      <c r="O104" s="362">
        <v>4</v>
      </c>
      <c r="P104" s="362">
        <v>4</v>
      </c>
      <c r="Q104" s="360">
        <v>5</v>
      </c>
      <c r="R104" s="362">
        <v>5</v>
      </c>
      <c r="S104" s="362">
        <v>5</v>
      </c>
      <c r="T104" s="362">
        <v>5</v>
      </c>
      <c r="U104" s="361">
        <v>4</v>
      </c>
      <c r="V104" s="362">
        <v>4</v>
      </c>
      <c r="W104" s="362"/>
      <c r="X104" s="363">
        <v>4</v>
      </c>
      <c r="Y104" s="363">
        <v>4</v>
      </c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22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</row>
    <row r="105" spans="2:97" s="18" customFormat="1" ht="30" customHeight="1">
      <c r="B105" s="369">
        <v>104</v>
      </c>
      <c r="C105" s="233">
        <v>45629</v>
      </c>
      <c r="D105" s="50" t="s">
        <v>127</v>
      </c>
      <c r="E105" s="50" t="s">
        <v>138</v>
      </c>
      <c r="F105" s="50" t="s">
        <v>83</v>
      </c>
      <c r="G105" s="50" t="s">
        <v>16</v>
      </c>
      <c r="H105" s="50" t="s">
        <v>287</v>
      </c>
      <c r="I105" s="50" t="s">
        <v>89</v>
      </c>
      <c r="J105" s="50" t="s">
        <v>439</v>
      </c>
      <c r="K105" s="149" t="s">
        <v>440</v>
      </c>
      <c r="L105" s="360">
        <v>3</v>
      </c>
      <c r="M105" s="361">
        <v>3</v>
      </c>
      <c r="N105" s="362">
        <v>4</v>
      </c>
      <c r="O105" s="362">
        <v>4</v>
      </c>
      <c r="P105" s="362">
        <v>4</v>
      </c>
      <c r="Q105" s="360">
        <v>5</v>
      </c>
      <c r="R105" s="362">
        <v>5</v>
      </c>
      <c r="S105" s="362">
        <v>5</v>
      </c>
      <c r="T105" s="362">
        <v>5</v>
      </c>
      <c r="U105" s="361">
        <v>4</v>
      </c>
      <c r="V105" s="362">
        <v>5</v>
      </c>
      <c r="W105" s="362">
        <v>5</v>
      </c>
      <c r="X105" s="363">
        <v>4</v>
      </c>
      <c r="Y105" s="363">
        <v>4</v>
      </c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22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</row>
    <row r="106" spans="2:97" s="18" customFormat="1" ht="30" customHeight="1">
      <c r="B106" s="369">
        <v>105</v>
      </c>
      <c r="C106" s="233">
        <v>45629</v>
      </c>
      <c r="D106" s="50" t="s">
        <v>127</v>
      </c>
      <c r="E106" s="50" t="s">
        <v>137</v>
      </c>
      <c r="F106" s="50" t="s">
        <v>83</v>
      </c>
      <c r="G106" s="50" t="s">
        <v>15</v>
      </c>
      <c r="H106" s="50" t="s">
        <v>367</v>
      </c>
      <c r="I106" s="50" t="s">
        <v>90</v>
      </c>
      <c r="J106" s="50" t="s">
        <v>43</v>
      </c>
      <c r="K106" s="149" t="s">
        <v>172</v>
      </c>
      <c r="L106" s="360">
        <v>4</v>
      </c>
      <c r="M106" s="361"/>
      <c r="N106" s="362">
        <v>3</v>
      </c>
      <c r="O106" s="362">
        <v>3</v>
      </c>
      <c r="P106" s="362">
        <v>3</v>
      </c>
      <c r="Q106" s="360"/>
      <c r="R106" s="362">
        <v>5</v>
      </c>
      <c r="S106" s="362">
        <v>4</v>
      </c>
      <c r="T106" s="362"/>
      <c r="U106" s="361">
        <v>3</v>
      </c>
      <c r="V106" s="362">
        <v>4</v>
      </c>
      <c r="W106" s="362">
        <v>4</v>
      </c>
      <c r="X106" s="363">
        <v>3</v>
      </c>
      <c r="Y106" s="363">
        <v>3</v>
      </c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22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</row>
    <row r="107" spans="2:97" s="18" customFormat="1" ht="30" customHeight="1">
      <c r="B107" s="369">
        <v>106</v>
      </c>
      <c r="C107" s="233">
        <v>45629</v>
      </c>
      <c r="D107" s="50" t="s">
        <v>127</v>
      </c>
      <c r="E107" s="50" t="s">
        <v>138</v>
      </c>
      <c r="F107" s="50" t="s">
        <v>83</v>
      </c>
      <c r="G107" s="50" t="s">
        <v>16</v>
      </c>
      <c r="H107" s="50" t="s">
        <v>287</v>
      </c>
      <c r="I107" s="50" t="s">
        <v>89</v>
      </c>
      <c r="J107" s="50" t="s">
        <v>27</v>
      </c>
      <c r="K107" s="149" t="s">
        <v>176</v>
      </c>
      <c r="L107" s="360">
        <v>4</v>
      </c>
      <c r="M107" s="361">
        <v>3</v>
      </c>
      <c r="N107" s="362">
        <v>5</v>
      </c>
      <c r="O107" s="362">
        <v>5</v>
      </c>
      <c r="P107" s="362">
        <v>5</v>
      </c>
      <c r="Q107" s="360">
        <v>5</v>
      </c>
      <c r="R107" s="362">
        <v>5</v>
      </c>
      <c r="S107" s="362">
        <v>5</v>
      </c>
      <c r="T107" s="362">
        <v>5</v>
      </c>
      <c r="U107" s="361">
        <v>5</v>
      </c>
      <c r="V107" s="362">
        <v>5</v>
      </c>
      <c r="W107" s="362">
        <v>4</v>
      </c>
      <c r="X107" s="363">
        <v>5</v>
      </c>
      <c r="Y107" s="363">
        <v>4</v>
      </c>
      <c r="Z107" s="50"/>
      <c r="AA107" s="93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22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</row>
    <row r="108" spans="2:97" s="18" customFormat="1" ht="30" customHeight="1">
      <c r="B108" s="369">
        <v>107</v>
      </c>
      <c r="C108" s="233">
        <v>45629</v>
      </c>
      <c r="D108" s="50" t="s">
        <v>127</v>
      </c>
      <c r="E108" s="50" t="s">
        <v>138</v>
      </c>
      <c r="F108" s="50" t="s">
        <v>83</v>
      </c>
      <c r="G108" s="50" t="s">
        <v>15</v>
      </c>
      <c r="H108" s="50" t="s">
        <v>368</v>
      </c>
      <c r="I108" s="50" t="s">
        <v>89</v>
      </c>
      <c r="J108" s="50" t="s">
        <v>19</v>
      </c>
      <c r="K108" s="149" t="s">
        <v>447</v>
      </c>
      <c r="L108" s="360">
        <v>1</v>
      </c>
      <c r="M108" s="361">
        <v>2</v>
      </c>
      <c r="N108" s="362">
        <v>4</v>
      </c>
      <c r="O108" s="362">
        <v>2</v>
      </c>
      <c r="P108" s="362">
        <v>4</v>
      </c>
      <c r="Q108" s="360">
        <v>5</v>
      </c>
      <c r="R108" s="362">
        <v>4</v>
      </c>
      <c r="S108" s="362">
        <v>4</v>
      </c>
      <c r="T108" s="362">
        <v>3</v>
      </c>
      <c r="U108" s="361">
        <v>2</v>
      </c>
      <c r="V108" s="362">
        <v>5</v>
      </c>
      <c r="W108" s="362">
        <v>5</v>
      </c>
      <c r="X108" s="363">
        <v>5</v>
      </c>
      <c r="Y108" s="363">
        <v>3</v>
      </c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22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</row>
    <row r="109" spans="2:97" s="18" customFormat="1" ht="30" customHeight="1">
      <c r="B109" s="369">
        <v>108</v>
      </c>
      <c r="C109" s="233">
        <v>45629</v>
      </c>
      <c r="D109" s="50" t="s">
        <v>129</v>
      </c>
      <c r="E109" s="50" t="s">
        <v>138</v>
      </c>
      <c r="F109" s="50" t="s">
        <v>209</v>
      </c>
      <c r="G109" s="50" t="s">
        <v>15</v>
      </c>
      <c r="H109" s="50" t="s">
        <v>369</v>
      </c>
      <c r="I109" s="50" t="s">
        <v>89</v>
      </c>
      <c r="J109" s="50" t="s">
        <v>23</v>
      </c>
      <c r="K109" s="149" t="s">
        <v>169</v>
      </c>
      <c r="L109" s="360">
        <v>5</v>
      </c>
      <c r="M109" s="361">
        <v>5</v>
      </c>
      <c r="N109" s="362">
        <v>5</v>
      </c>
      <c r="O109" s="362">
        <v>5</v>
      </c>
      <c r="P109" s="362">
        <v>5</v>
      </c>
      <c r="Q109" s="360">
        <v>5</v>
      </c>
      <c r="R109" s="362">
        <v>5</v>
      </c>
      <c r="S109" s="362">
        <v>5</v>
      </c>
      <c r="T109" s="362">
        <v>5</v>
      </c>
      <c r="U109" s="361">
        <v>5</v>
      </c>
      <c r="V109" s="362">
        <v>5</v>
      </c>
      <c r="W109" s="362">
        <v>5</v>
      </c>
      <c r="X109" s="363">
        <v>5</v>
      </c>
      <c r="Y109" s="363">
        <v>5</v>
      </c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22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</row>
    <row r="110" spans="2:97" s="18" customFormat="1" ht="30" customHeight="1">
      <c r="B110" s="369">
        <v>109</v>
      </c>
      <c r="C110" s="233">
        <v>45629</v>
      </c>
      <c r="D110" s="50" t="s">
        <v>127</v>
      </c>
      <c r="E110" s="50" t="s">
        <v>138</v>
      </c>
      <c r="F110" s="50" t="s">
        <v>84</v>
      </c>
      <c r="G110" s="50" t="s">
        <v>15</v>
      </c>
      <c r="H110" s="50" t="s">
        <v>370</v>
      </c>
      <c r="I110" s="50" t="s">
        <v>89</v>
      </c>
      <c r="J110" s="50" t="s">
        <v>26</v>
      </c>
      <c r="K110" s="149" t="s">
        <v>167</v>
      </c>
      <c r="L110" s="360">
        <v>3</v>
      </c>
      <c r="M110" s="361">
        <v>1</v>
      </c>
      <c r="N110" s="362">
        <v>4</v>
      </c>
      <c r="O110" s="362">
        <v>4</v>
      </c>
      <c r="P110" s="362">
        <v>4</v>
      </c>
      <c r="Q110" s="360">
        <v>5</v>
      </c>
      <c r="R110" s="362">
        <v>5</v>
      </c>
      <c r="S110" s="362">
        <v>5</v>
      </c>
      <c r="T110" s="362">
        <v>5</v>
      </c>
      <c r="U110" s="361">
        <v>4</v>
      </c>
      <c r="V110" s="362">
        <v>5</v>
      </c>
      <c r="W110" s="362"/>
      <c r="X110" s="363">
        <v>5</v>
      </c>
      <c r="Y110" s="363">
        <v>5</v>
      </c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22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</row>
    <row r="111" spans="2:97" s="18" customFormat="1" ht="30" customHeight="1">
      <c r="B111" s="369">
        <v>110</v>
      </c>
      <c r="C111" s="233">
        <v>45629</v>
      </c>
      <c r="D111" s="50" t="s">
        <v>127</v>
      </c>
      <c r="E111" s="50" t="s">
        <v>137</v>
      </c>
      <c r="F111" s="50" t="s">
        <v>108</v>
      </c>
      <c r="G111" s="50" t="s">
        <v>16</v>
      </c>
      <c r="H111" s="50" t="s">
        <v>371</v>
      </c>
      <c r="I111" s="50" t="s">
        <v>89</v>
      </c>
      <c r="J111" s="50" t="s">
        <v>49</v>
      </c>
      <c r="K111" s="149" t="s">
        <v>441</v>
      </c>
      <c r="L111" s="360">
        <v>4</v>
      </c>
      <c r="M111" s="361">
        <v>3</v>
      </c>
      <c r="N111" s="362">
        <v>4</v>
      </c>
      <c r="O111" s="362">
        <v>4</v>
      </c>
      <c r="P111" s="362">
        <v>4</v>
      </c>
      <c r="Q111" s="360">
        <v>5</v>
      </c>
      <c r="R111" s="362">
        <v>5</v>
      </c>
      <c r="S111" s="362">
        <v>5</v>
      </c>
      <c r="T111" s="362">
        <v>4</v>
      </c>
      <c r="U111" s="361">
        <v>4</v>
      </c>
      <c r="V111" s="362">
        <v>4</v>
      </c>
      <c r="W111" s="362">
        <v>5</v>
      </c>
      <c r="X111" s="363">
        <v>4</v>
      </c>
      <c r="Y111" s="363">
        <v>5</v>
      </c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22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</row>
    <row r="112" spans="2:97" s="18" customFormat="1" ht="30" customHeight="1">
      <c r="B112" s="369">
        <v>111</v>
      </c>
      <c r="C112" s="233">
        <v>45629</v>
      </c>
      <c r="D112" s="50" t="s">
        <v>129</v>
      </c>
      <c r="E112" s="50" t="s">
        <v>137</v>
      </c>
      <c r="F112" s="50" t="s">
        <v>210</v>
      </c>
      <c r="G112" s="50" t="s">
        <v>15</v>
      </c>
      <c r="H112" s="50" t="s">
        <v>372</v>
      </c>
      <c r="I112" s="50" t="s">
        <v>90</v>
      </c>
      <c r="J112" s="50" t="s">
        <v>105</v>
      </c>
      <c r="K112" s="149" t="s">
        <v>106</v>
      </c>
      <c r="L112" s="360">
        <v>5</v>
      </c>
      <c r="M112" s="361">
        <v>5</v>
      </c>
      <c r="N112" s="362">
        <v>5</v>
      </c>
      <c r="O112" s="362">
        <v>4</v>
      </c>
      <c r="P112" s="362">
        <v>5</v>
      </c>
      <c r="Q112" s="360">
        <v>5</v>
      </c>
      <c r="R112" s="362">
        <v>5</v>
      </c>
      <c r="S112" s="362">
        <v>5</v>
      </c>
      <c r="T112" s="362">
        <v>5</v>
      </c>
      <c r="U112" s="361">
        <v>5</v>
      </c>
      <c r="V112" s="362">
        <v>5</v>
      </c>
      <c r="W112" s="362">
        <v>5</v>
      </c>
      <c r="X112" s="363">
        <v>3</v>
      </c>
      <c r="Y112" s="363">
        <v>4</v>
      </c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22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</row>
    <row r="113" spans="2:97" s="18" customFormat="1" ht="30" customHeight="1">
      <c r="B113" s="369">
        <v>112</v>
      </c>
      <c r="C113" s="233">
        <v>45629</v>
      </c>
      <c r="D113" s="50" t="s">
        <v>127</v>
      </c>
      <c r="E113" s="50" t="s">
        <v>138</v>
      </c>
      <c r="F113" s="50" t="s">
        <v>84</v>
      </c>
      <c r="G113" s="50" t="s">
        <v>15</v>
      </c>
      <c r="H113" s="50" t="s">
        <v>373</v>
      </c>
      <c r="I113" s="50" t="s">
        <v>90</v>
      </c>
      <c r="J113" s="50" t="s">
        <v>105</v>
      </c>
      <c r="K113" s="149" t="s">
        <v>106</v>
      </c>
      <c r="L113" s="360">
        <v>4</v>
      </c>
      <c r="M113" s="361">
        <v>4</v>
      </c>
      <c r="N113" s="362">
        <v>4</v>
      </c>
      <c r="O113" s="362">
        <v>3</v>
      </c>
      <c r="P113" s="362">
        <v>3</v>
      </c>
      <c r="Q113" s="360">
        <v>4</v>
      </c>
      <c r="R113" s="362">
        <v>4</v>
      </c>
      <c r="S113" s="362">
        <v>4</v>
      </c>
      <c r="T113" s="362">
        <v>3</v>
      </c>
      <c r="U113" s="361">
        <v>4</v>
      </c>
      <c r="V113" s="362">
        <v>4</v>
      </c>
      <c r="W113" s="362"/>
      <c r="X113" s="363">
        <v>4</v>
      </c>
      <c r="Y113" s="363">
        <v>4</v>
      </c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22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</row>
    <row r="114" spans="2:97" s="18" customFormat="1" ht="30" customHeight="1">
      <c r="B114" s="369">
        <v>113</v>
      </c>
      <c r="C114" s="233">
        <v>45629</v>
      </c>
      <c r="D114" s="50" t="s">
        <v>127</v>
      </c>
      <c r="E114" s="50" t="s">
        <v>138</v>
      </c>
      <c r="F114" s="50" t="s">
        <v>83</v>
      </c>
      <c r="G114" s="50" t="s">
        <v>16</v>
      </c>
      <c r="H114" s="50" t="s">
        <v>294</v>
      </c>
      <c r="I114" s="50" t="s">
        <v>89</v>
      </c>
      <c r="J114" s="50" t="s">
        <v>45</v>
      </c>
      <c r="K114" s="149" t="s">
        <v>180</v>
      </c>
      <c r="L114" s="360">
        <v>5</v>
      </c>
      <c r="M114" s="361">
        <v>5</v>
      </c>
      <c r="N114" s="362">
        <v>5</v>
      </c>
      <c r="O114" s="362">
        <v>5</v>
      </c>
      <c r="P114" s="362">
        <v>5</v>
      </c>
      <c r="Q114" s="360">
        <v>5</v>
      </c>
      <c r="R114" s="362">
        <v>5</v>
      </c>
      <c r="S114" s="362">
        <v>4</v>
      </c>
      <c r="T114" s="362">
        <v>5</v>
      </c>
      <c r="U114" s="361">
        <v>5</v>
      </c>
      <c r="V114" s="362">
        <v>4</v>
      </c>
      <c r="W114" s="362">
        <v>5</v>
      </c>
      <c r="X114" s="363">
        <v>5</v>
      </c>
      <c r="Y114" s="363">
        <v>5</v>
      </c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22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</row>
    <row r="115" spans="2:97" s="18" customFormat="1" ht="30" customHeight="1">
      <c r="B115" s="369">
        <v>114</v>
      </c>
      <c r="C115" s="233">
        <v>45629</v>
      </c>
      <c r="D115" s="50" t="s">
        <v>127</v>
      </c>
      <c r="E115" s="50" t="s">
        <v>138</v>
      </c>
      <c r="F115" s="50" t="s">
        <v>83</v>
      </c>
      <c r="G115" s="50" t="s">
        <v>16</v>
      </c>
      <c r="H115" s="50" t="s">
        <v>293</v>
      </c>
      <c r="I115" s="50" t="s">
        <v>89</v>
      </c>
      <c r="J115" s="50" t="s">
        <v>37</v>
      </c>
      <c r="K115" s="149" t="s">
        <v>448</v>
      </c>
      <c r="L115" s="360">
        <v>2</v>
      </c>
      <c r="M115" s="361">
        <v>1</v>
      </c>
      <c r="N115" s="362">
        <v>2</v>
      </c>
      <c r="O115" s="362">
        <v>1</v>
      </c>
      <c r="P115" s="362">
        <v>1</v>
      </c>
      <c r="Q115" s="360">
        <v>2</v>
      </c>
      <c r="R115" s="362">
        <v>2</v>
      </c>
      <c r="S115" s="362">
        <v>4</v>
      </c>
      <c r="T115" s="362">
        <v>4</v>
      </c>
      <c r="U115" s="361">
        <v>3</v>
      </c>
      <c r="V115" s="362">
        <v>2</v>
      </c>
      <c r="W115" s="362">
        <v>2</v>
      </c>
      <c r="X115" s="363">
        <v>4</v>
      </c>
      <c r="Y115" s="363">
        <v>2</v>
      </c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22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</row>
    <row r="116" spans="2:97" s="18" customFormat="1" ht="30" customHeight="1">
      <c r="B116" s="369"/>
      <c r="C116" s="233"/>
      <c r="D116" s="50"/>
      <c r="E116" s="50"/>
      <c r="F116" s="50"/>
      <c r="G116" s="50"/>
      <c r="H116" s="50"/>
      <c r="I116" s="50"/>
      <c r="J116" s="50"/>
      <c r="K116" s="149"/>
      <c r="L116" s="360"/>
      <c r="M116" s="361"/>
      <c r="N116" s="362"/>
      <c r="O116" s="362"/>
      <c r="P116" s="362"/>
      <c r="Q116" s="360"/>
      <c r="R116" s="362"/>
      <c r="S116" s="362"/>
      <c r="T116" s="362"/>
      <c r="U116" s="361"/>
      <c r="V116" s="362"/>
      <c r="W116" s="362"/>
      <c r="X116" s="363"/>
      <c r="Y116" s="363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22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</row>
    <row r="117" spans="2:97" s="18" customFormat="1" ht="30" customHeight="1">
      <c r="B117" s="369">
        <v>116</v>
      </c>
      <c r="C117" s="233">
        <v>45629</v>
      </c>
      <c r="D117" s="50" t="s">
        <v>127</v>
      </c>
      <c r="E117" s="50" t="s">
        <v>137</v>
      </c>
      <c r="F117" s="50" t="s">
        <v>83</v>
      </c>
      <c r="G117" s="50" t="s">
        <v>16</v>
      </c>
      <c r="H117" s="50" t="s">
        <v>287</v>
      </c>
      <c r="I117" s="50" t="s">
        <v>89</v>
      </c>
      <c r="J117" s="50" t="s">
        <v>22</v>
      </c>
      <c r="K117" s="149" t="s">
        <v>179</v>
      </c>
      <c r="L117" s="360">
        <v>4</v>
      </c>
      <c r="M117" s="361">
        <v>3</v>
      </c>
      <c r="N117" s="362">
        <v>5</v>
      </c>
      <c r="O117" s="362">
        <v>3</v>
      </c>
      <c r="P117" s="362">
        <v>3</v>
      </c>
      <c r="Q117" s="360">
        <v>5</v>
      </c>
      <c r="R117" s="362">
        <v>5</v>
      </c>
      <c r="S117" s="362">
        <v>5</v>
      </c>
      <c r="T117" s="362">
        <v>5</v>
      </c>
      <c r="U117" s="361">
        <v>5</v>
      </c>
      <c r="V117" s="362">
        <v>4</v>
      </c>
      <c r="W117" s="362">
        <v>4</v>
      </c>
      <c r="X117" s="363">
        <v>5</v>
      </c>
      <c r="Y117" s="363">
        <v>4</v>
      </c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22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</row>
    <row r="118" spans="2:97" s="18" customFormat="1" ht="30" customHeight="1">
      <c r="B118" s="369">
        <v>117</v>
      </c>
      <c r="C118" s="233">
        <v>45629</v>
      </c>
      <c r="D118" s="50" t="s">
        <v>127</v>
      </c>
      <c r="E118" s="50" t="s">
        <v>137</v>
      </c>
      <c r="F118" s="50" t="s">
        <v>83</v>
      </c>
      <c r="G118" s="50" t="s">
        <v>15</v>
      </c>
      <c r="H118" s="50" t="s">
        <v>302</v>
      </c>
      <c r="I118" s="50" t="s">
        <v>89</v>
      </c>
      <c r="J118" s="50" t="s">
        <v>47</v>
      </c>
      <c r="K118" s="149" t="s">
        <v>434</v>
      </c>
      <c r="L118" s="360">
        <v>3</v>
      </c>
      <c r="M118" s="361">
        <v>2</v>
      </c>
      <c r="N118" s="362"/>
      <c r="O118" s="362">
        <v>2</v>
      </c>
      <c r="P118" s="362">
        <v>3</v>
      </c>
      <c r="Q118" s="360">
        <v>5</v>
      </c>
      <c r="R118" s="362">
        <v>5</v>
      </c>
      <c r="S118" s="362">
        <v>5</v>
      </c>
      <c r="T118" s="362">
        <v>5</v>
      </c>
      <c r="U118" s="361">
        <v>3</v>
      </c>
      <c r="V118" s="362">
        <v>5</v>
      </c>
      <c r="W118" s="362">
        <v>5</v>
      </c>
      <c r="X118" s="363">
        <v>4</v>
      </c>
      <c r="Y118" s="363">
        <v>5</v>
      </c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22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</row>
    <row r="119" spans="2:97" s="18" customFormat="1" ht="30" customHeight="1">
      <c r="B119" s="369">
        <v>119</v>
      </c>
      <c r="C119" s="233">
        <v>45629</v>
      </c>
      <c r="D119" s="50" t="s">
        <v>127</v>
      </c>
      <c r="E119" s="50" t="s">
        <v>138</v>
      </c>
      <c r="F119" s="50" t="s">
        <v>51</v>
      </c>
      <c r="G119" s="50" t="s">
        <v>15</v>
      </c>
      <c r="H119" s="50" t="s">
        <v>374</v>
      </c>
      <c r="I119" s="50" t="s">
        <v>89</v>
      </c>
      <c r="J119" s="50" t="s">
        <v>153</v>
      </c>
      <c r="K119" s="149" t="s">
        <v>436</v>
      </c>
      <c r="L119" s="360">
        <v>4</v>
      </c>
      <c r="M119" s="361">
        <v>1</v>
      </c>
      <c r="N119" s="362">
        <v>2</v>
      </c>
      <c r="O119" s="362">
        <v>2</v>
      </c>
      <c r="P119" s="362">
        <v>2</v>
      </c>
      <c r="Q119" s="360">
        <v>3</v>
      </c>
      <c r="R119" s="362">
        <v>5</v>
      </c>
      <c r="S119" s="362">
        <v>5</v>
      </c>
      <c r="T119" s="362">
        <v>5</v>
      </c>
      <c r="U119" s="361">
        <v>1</v>
      </c>
      <c r="V119" s="362">
        <v>5</v>
      </c>
      <c r="W119" s="362">
        <v>5</v>
      </c>
      <c r="X119" s="363">
        <v>5</v>
      </c>
      <c r="Y119" s="363">
        <v>3</v>
      </c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22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</row>
    <row r="120" spans="2:97" s="18" customFormat="1" ht="30" customHeight="1">
      <c r="B120" s="369">
        <v>120</v>
      </c>
      <c r="C120" s="233">
        <v>45629</v>
      </c>
      <c r="D120" s="50" t="s">
        <v>127</v>
      </c>
      <c r="E120" s="50" t="s">
        <v>137</v>
      </c>
      <c r="F120" s="50" t="s">
        <v>312</v>
      </c>
      <c r="G120" s="50" t="s">
        <v>16</v>
      </c>
      <c r="H120" s="50" t="s">
        <v>375</v>
      </c>
      <c r="I120" s="50" t="s">
        <v>89</v>
      </c>
      <c r="J120" s="50" t="s">
        <v>40</v>
      </c>
      <c r="K120" s="149" t="s">
        <v>183</v>
      </c>
      <c r="L120" s="360">
        <v>4</v>
      </c>
      <c r="M120" s="361">
        <v>3</v>
      </c>
      <c r="N120" s="362">
        <v>4</v>
      </c>
      <c r="O120" s="362">
        <v>4</v>
      </c>
      <c r="P120" s="362">
        <v>4</v>
      </c>
      <c r="Q120" s="360">
        <v>5</v>
      </c>
      <c r="R120" s="362">
        <v>5</v>
      </c>
      <c r="S120" s="362">
        <v>5</v>
      </c>
      <c r="T120" s="362">
        <v>5</v>
      </c>
      <c r="U120" s="361">
        <v>4</v>
      </c>
      <c r="V120" s="362">
        <v>5</v>
      </c>
      <c r="W120" s="362">
        <v>5</v>
      </c>
      <c r="X120" s="363">
        <v>5</v>
      </c>
      <c r="Y120" s="363">
        <v>4</v>
      </c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22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</row>
    <row r="121" spans="2:97" s="18" customFormat="1" ht="30" customHeight="1">
      <c r="B121" s="369">
        <v>121</v>
      </c>
      <c r="C121" s="233">
        <v>45629</v>
      </c>
      <c r="D121" s="50" t="s">
        <v>127</v>
      </c>
      <c r="E121" s="50" t="s">
        <v>138</v>
      </c>
      <c r="F121" s="50" t="s">
        <v>83</v>
      </c>
      <c r="G121" s="50" t="s">
        <v>15</v>
      </c>
      <c r="H121" s="50" t="s">
        <v>376</v>
      </c>
      <c r="I121" s="50" t="s">
        <v>90</v>
      </c>
      <c r="J121" s="50" t="s">
        <v>153</v>
      </c>
      <c r="K121" s="149" t="s">
        <v>436</v>
      </c>
      <c r="L121" s="360">
        <v>2</v>
      </c>
      <c r="M121" s="361">
        <v>1</v>
      </c>
      <c r="N121" s="362">
        <v>4</v>
      </c>
      <c r="O121" s="362">
        <v>3</v>
      </c>
      <c r="P121" s="362">
        <v>2</v>
      </c>
      <c r="Q121" s="360">
        <v>1</v>
      </c>
      <c r="R121" s="362">
        <v>4</v>
      </c>
      <c r="S121" s="362">
        <v>4</v>
      </c>
      <c r="T121" s="362">
        <v>5</v>
      </c>
      <c r="U121" s="361">
        <v>1</v>
      </c>
      <c r="V121" s="362">
        <v>4</v>
      </c>
      <c r="W121" s="362">
        <v>4</v>
      </c>
      <c r="X121" s="363">
        <v>5</v>
      </c>
      <c r="Y121" s="363">
        <v>2</v>
      </c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22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</row>
    <row r="122" spans="2:97" s="18" customFormat="1" ht="30" customHeight="1">
      <c r="B122" s="369">
        <v>122</v>
      </c>
      <c r="C122" s="233">
        <v>45629</v>
      </c>
      <c r="D122" s="50" t="s">
        <v>127</v>
      </c>
      <c r="E122" s="50" t="s">
        <v>137</v>
      </c>
      <c r="F122" s="50" t="s">
        <v>84</v>
      </c>
      <c r="G122" s="50" t="s">
        <v>15</v>
      </c>
      <c r="H122" s="50" t="s">
        <v>377</v>
      </c>
      <c r="I122" s="50" t="s">
        <v>89</v>
      </c>
      <c r="J122" s="50" t="s">
        <v>32</v>
      </c>
      <c r="K122" s="149" t="s">
        <v>174</v>
      </c>
      <c r="L122" s="360">
        <v>5</v>
      </c>
      <c r="M122" s="361">
        <v>5</v>
      </c>
      <c r="N122" s="362">
        <v>5</v>
      </c>
      <c r="O122" s="362">
        <v>5</v>
      </c>
      <c r="P122" s="362">
        <v>5</v>
      </c>
      <c r="Q122" s="360">
        <v>5</v>
      </c>
      <c r="R122" s="362">
        <v>5</v>
      </c>
      <c r="S122" s="362">
        <v>5</v>
      </c>
      <c r="T122" s="362">
        <v>5</v>
      </c>
      <c r="U122" s="361">
        <v>5</v>
      </c>
      <c r="V122" s="362">
        <v>5</v>
      </c>
      <c r="W122" s="362"/>
      <c r="X122" s="363">
        <v>5</v>
      </c>
      <c r="Y122" s="363">
        <v>5</v>
      </c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22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</row>
    <row r="123" spans="2:97" s="18" customFormat="1" ht="30" customHeight="1">
      <c r="B123" s="369">
        <v>123</v>
      </c>
      <c r="C123" s="233">
        <v>45629</v>
      </c>
      <c r="D123" s="50" t="s">
        <v>127</v>
      </c>
      <c r="E123" s="50" t="s">
        <v>138</v>
      </c>
      <c r="F123" s="50" t="s">
        <v>84</v>
      </c>
      <c r="G123" s="50" t="s">
        <v>16</v>
      </c>
      <c r="H123" s="50" t="s">
        <v>346</v>
      </c>
      <c r="I123" s="50" t="s">
        <v>89</v>
      </c>
      <c r="J123" s="50" t="s">
        <v>45</v>
      </c>
      <c r="K123" s="149" t="s">
        <v>180</v>
      </c>
      <c r="L123" s="360">
        <v>3</v>
      </c>
      <c r="M123" s="361"/>
      <c r="N123" s="362">
        <v>4</v>
      </c>
      <c r="O123" s="362">
        <v>4</v>
      </c>
      <c r="P123" s="362">
        <v>4</v>
      </c>
      <c r="Q123" s="360">
        <v>5</v>
      </c>
      <c r="R123" s="362">
        <v>5</v>
      </c>
      <c r="S123" s="362">
        <v>5</v>
      </c>
      <c r="T123" s="362"/>
      <c r="U123" s="361">
        <v>4</v>
      </c>
      <c r="V123" s="362">
        <v>4</v>
      </c>
      <c r="W123" s="362"/>
      <c r="X123" s="363">
        <v>4</v>
      </c>
      <c r="Y123" s="363">
        <v>5</v>
      </c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22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</row>
    <row r="124" spans="2:97" s="18" customFormat="1" ht="30" customHeight="1">
      <c r="B124" s="369">
        <v>124</v>
      </c>
      <c r="C124" s="233">
        <v>45629</v>
      </c>
      <c r="D124" s="50" t="s">
        <v>127</v>
      </c>
      <c r="E124" s="50" t="s">
        <v>137</v>
      </c>
      <c r="F124" s="50" t="s">
        <v>83</v>
      </c>
      <c r="G124" s="50" t="s">
        <v>15</v>
      </c>
      <c r="H124" s="50" t="s">
        <v>378</v>
      </c>
      <c r="I124" s="50" t="s">
        <v>90</v>
      </c>
      <c r="J124" s="50" t="s">
        <v>39</v>
      </c>
      <c r="K124" s="149" t="s">
        <v>171</v>
      </c>
      <c r="L124" s="360">
        <v>5</v>
      </c>
      <c r="M124" s="361">
        <v>5</v>
      </c>
      <c r="N124" s="362">
        <v>5</v>
      </c>
      <c r="O124" s="362">
        <v>3</v>
      </c>
      <c r="P124" s="362">
        <v>3</v>
      </c>
      <c r="Q124" s="360">
        <v>5</v>
      </c>
      <c r="R124" s="362">
        <v>5</v>
      </c>
      <c r="S124" s="362">
        <v>5</v>
      </c>
      <c r="T124" s="362">
        <v>5</v>
      </c>
      <c r="U124" s="361">
        <v>4</v>
      </c>
      <c r="V124" s="362">
        <v>4</v>
      </c>
      <c r="W124" s="362">
        <v>4</v>
      </c>
      <c r="X124" s="363">
        <v>4</v>
      </c>
      <c r="Y124" s="363">
        <v>5</v>
      </c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22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</row>
    <row r="125" spans="2:97" s="18" customFormat="1" ht="30" customHeight="1">
      <c r="B125" s="369">
        <v>125</v>
      </c>
      <c r="C125" s="233">
        <v>45629</v>
      </c>
      <c r="D125" s="50" t="s">
        <v>127</v>
      </c>
      <c r="E125" s="50" t="s">
        <v>138</v>
      </c>
      <c r="F125" s="50" t="s">
        <v>83</v>
      </c>
      <c r="G125" s="50" t="s">
        <v>16</v>
      </c>
      <c r="H125" s="50" t="s">
        <v>287</v>
      </c>
      <c r="I125" s="50" t="s">
        <v>89</v>
      </c>
      <c r="J125" s="50" t="s">
        <v>19</v>
      </c>
      <c r="K125" s="149" t="s">
        <v>447</v>
      </c>
      <c r="L125" s="360">
        <v>4</v>
      </c>
      <c r="M125" s="361">
        <v>4</v>
      </c>
      <c r="N125" s="362">
        <v>5</v>
      </c>
      <c r="O125" s="362">
        <v>4</v>
      </c>
      <c r="P125" s="362">
        <v>4</v>
      </c>
      <c r="Q125" s="360">
        <v>5</v>
      </c>
      <c r="R125" s="362">
        <v>5</v>
      </c>
      <c r="S125" s="362">
        <v>5</v>
      </c>
      <c r="T125" s="362">
        <v>5</v>
      </c>
      <c r="U125" s="361">
        <v>4</v>
      </c>
      <c r="V125" s="362">
        <v>5</v>
      </c>
      <c r="W125" s="362">
        <v>5</v>
      </c>
      <c r="X125" s="363">
        <v>5</v>
      </c>
      <c r="Y125" s="363">
        <v>4</v>
      </c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22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</row>
    <row r="126" spans="2:97" s="18" customFormat="1" ht="30" customHeight="1">
      <c r="B126" s="369">
        <v>126</v>
      </c>
      <c r="C126" s="233">
        <v>45629</v>
      </c>
      <c r="D126" s="50" t="s">
        <v>127</v>
      </c>
      <c r="E126" s="50" t="s">
        <v>138</v>
      </c>
      <c r="F126" s="50" t="s">
        <v>83</v>
      </c>
      <c r="G126" s="50" t="s">
        <v>16</v>
      </c>
      <c r="H126" s="50" t="s">
        <v>379</v>
      </c>
      <c r="I126" s="50" t="s">
        <v>89</v>
      </c>
      <c r="J126" s="50" t="s">
        <v>44</v>
      </c>
      <c r="K126" s="149" t="s">
        <v>185</v>
      </c>
      <c r="L126" s="360">
        <v>5</v>
      </c>
      <c r="M126" s="361">
        <v>2</v>
      </c>
      <c r="N126" s="362">
        <v>5</v>
      </c>
      <c r="O126" s="362">
        <v>5</v>
      </c>
      <c r="P126" s="362">
        <v>5</v>
      </c>
      <c r="Q126" s="360">
        <v>5</v>
      </c>
      <c r="R126" s="362">
        <v>5</v>
      </c>
      <c r="S126" s="362">
        <v>5</v>
      </c>
      <c r="T126" s="362">
        <v>5</v>
      </c>
      <c r="U126" s="361">
        <v>1</v>
      </c>
      <c r="V126" s="362">
        <v>5</v>
      </c>
      <c r="W126" s="362">
        <v>5</v>
      </c>
      <c r="X126" s="363">
        <v>5</v>
      </c>
      <c r="Y126" s="363">
        <v>5</v>
      </c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22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</row>
    <row r="127" spans="2:97" s="18" customFormat="1" ht="30" customHeight="1">
      <c r="B127" s="369">
        <v>127</v>
      </c>
      <c r="C127" s="233">
        <v>45629</v>
      </c>
      <c r="D127" s="50" t="s">
        <v>127</v>
      </c>
      <c r="E127" s="50" t="s">
        <v>138</v>
      </c>
      <c r="F127" s="50" t="s">
        <v>83</v>
      </c>
      <c r="G127" s="50" t="s">
        <v>15</v>
      </c>
      <c r="H127" s="50" t="s">
        <v>287</v>
      </c>
      <c r="I127" s="50" t="s">
        <v>89</v>
      </c>
      <c r="J127" s="50" t="s">
        <v>105</v>
      </c>
      <c r="K127" s="149" t="s">
        <v>106</v>
      </c>
      <c r="L127" s="360">
        <v>5</v>
      </c>
      <c r="M127" s="361">
        <v>3</v>
      </c>
      <c r="N127" s="362">
        <v>5</v>
      </c>
      <c r="O127" s="362">
        <v>4</v>
      </c>
      <c r="P127" s="362">
        <v>4</v>
      </c>
      <c r="Q127" s="360">
        <v>3</v>
      </c>
      <c r="R127" s="362">
        <v>5</v>
      </c>
      <c r="S127" s="362">
        <v>5</v>
      </c>
      <c r="T127" s="362">
        <v>5</v>
      </c>
      <c r="U127" s="361">
        <v>4</v>
      </c>
      <c r="V127" s="362">
        <v>3</v>
      </c>
      <c r="W127" s="362">
        <v>4</v>
      </c>
      <c r="X127" s="363">
        <v>4</v>
      </c>
      <c r="Y127" s="363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22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</row>
    <row r="128" spans="2:97" s="18" customFormat="1" ht="30" customHeight="1">
      <c r="B128" s="369">
        <v>128</v>
      </c>
      <c r="C128" s="233">
        <v>45629</v>
      </c>
      <c r="D128" s="50" t="s">
        <v>127</v>
      </c>
      <c r="E128" s="50" t="s">
        <v>137</v>
      </c>
      <c r="F128" s="50" t="s">
        <v>84</v>
      </c>
      <c r="G128" s="50" t="s">
        <v>15</v>
      </c>
      <c r="H128" s="50" t="s">
        <v>301</v>
      </c>
      <c r="I128" s="50" t="s">
        <v>90</v>
      </c>
      <c r="J128" s="50" t="s">
        <v>20</v>
      </c>
      <c r="K128" s="149" t="s">
        <v>168</v>
      </c>
      <c r="L128" s="360">
        <v>4</v>
      </c>
      <c r="M128" s="361"/>
      <c r="N128" s="362">
        <v>5</v>
      </c>
      <c r="O128" s="362">
        <v>4</v>
      </c>
      <c r="P128" s="362">
        <v>5</v>
      </c>
      <c r="Q128" s="360">
        <v>5</v>
      </c>
      <c r="R128" s="362">
        <v>5</v>
      </c>
      <c r="S128" s="362">
        <v>5</v>
      </c>
      <c r="T128" s="362">
        <v>5</v>
      </c>
      <c r="U128" s="361">
        <v>5</v>
      </c>
      <c r="V128" s="362">
        <v>5</v>
      </c>
      <c r="W128" s="362"/>
      <c r="X128" s="363">
        <v>5</v>
      </c>
      <c r="Y128" s="363">
        <v>5</v>
      </c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22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</row>
    <row r="129" spans="2:97" s="18" customFormat="1" ht="30" customHeight="1">
      <c r="B129" s="369">
        <v>129</v>
      </c>
      <c r="C129" s="233">
        <v>45629</v>
      </c>
      <c r="D129" s="50" t="s">
        <v>127</v>
      </c>
      <c r="E129" s="50" t="s">
        <v>137</v>
      </c>
      <c r="F129" s="50" t="s">
        <v>83</v>
      </c>
      <c r="G129" s="50" t="s">
        <v>15</v>
      </c>
      <c r="H129" s="50" t="s">
        <v>380</v>
      </c>
      <c r="I129" s="50" t="s">
        <v>89</v>
      </c>
      <c r="J129" s="50" t="s">
        <v>105</v>
      </c>
      <c r="K129" s="149" t="s">
        <v>106</v>
      </c>
      <c r="L129" s="360">
        <v>4</v>
      </c>
      <c r="M129" s="361">
        <v>4</v>
      </c>
      <c r="N129" s="362">
        <v>4</v>
      </c>
      <c r="O129" s="362">
        <v>2</v>
      </c>
      <c r="P129" s="362">
        <v>4</v>
      </c>
      <c r="Q129" s="360">
        <v>3</v>
      </c>
      <c r="R129" s="362">
        <v>5</v>
      </c>
      <c r="S129" s="362">
        <v>5</v>
      </c>
      <c r="T129" s="362">
        <v>5</v>
      </c>
      <c r="U129" s="361">
        <v>2</v>
      </c>
      <c r="V129" s="362">
        <v>4</v>
      </c>
      <c r="W129" s="362"/>
      <c r="X129" s="363">
        <v>3</v>
      </c>
      <c r="Y129" s="363">
        <v>3</v>
      </c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22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</row>
    <row r="130" spans="2:97" s="18" customFormat="1" ht="30" customHeight="1">
      <c r="B130" s="369">
        <v>130</v>
      </c>
      <c r="C130" s="233">
        <v>45629</v>
      </c>
      <c r="D130" s="50" t="s">
        <v>129</v>
      </c>
      <c r="E130" s="50" t="s">
        <v>138</v>
      </c>
      <c r="F130" s="50" t="s">
        <v>83</v>
      </c>
      <c r="G130" s="50" t="s">
        <v>15</v>
      </c>
      <c r="H130" s="50" t="s">
        <v>288</v>
      </c>
      <c r="I130" s="50" t="s">
        <v>90</v>
      </c>
      <c r="J130" s="50" t="s">
        <v>107</v>
      </c>
      <c r="K130" s="149" t="s">
        <v>433</v>
      </c>
      <c r="L130" s="360"/>
      <c r="M130" s="361"/>
      <c r="N130" s="362">
        <v>3</v>
      </c>
      <c r="O130" s="362">
        <v>5</v>
      </c>
      <c r="P130" s="362">
        <v>5</v>
      </c>
      <c r="Q130" s="360">
        <v>5</v>
      </c>
      <c r="R130" s="362">
        <v>4</v>
      </c>
      <c r="S130" s="362">
        <v>4</v>
      </c>
      <c r="T130" s="362">
        <v>4</v>
      </c>
      <c r="U130" s="361"/>
      <c r="V130" s="362"/>
      <c r="W130" s="362"/>
      <c r="X130" s="363"/>
      <c r="Y130" s="363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22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</row>
    <row r="131" spans="2:97" s="18" customFormat="1" ht="30" customHeight="1">
      <c r="B131" s="369">
        <v>131</v>
      </c>
      <c r="C131" s="233">
        <v>45629</v>
      </c>
      <c r="D131" s="50" t="s">
        <v>127</v>
      </c>
      <c r="E131" s="50" t="s">
        <v>138</v>
      </c>
      <c r="F131" s="50" t="s">
        <v>295</v>
      </c>
      <c r="G131" s="50" t="s">
        <v>16</v>
      </c>
      <c r="H131" s="50" t="s">
        <v>381</v>
      </c>
      <c r="I131" s="50" t="s">
        <v>90</v>
      </c>
      <c r="J131" s="50" t="s">
        <v>20</v>
      </c>
      <c r="K131" s="149" t="s">
        <v>168</v>
      </c>
      <c r="L131" s="360">
        <v>3</v>
      </c>
      <c r="M131" s="361">
        <v>3</v>
      </c>
      <c r="N131" s="362">
        <v>3</v>
      </c>
      <c r="O131" s="362">
        <v>3</v>
      </c>
      <c r="P131" s="362">
        <v>3</v>
      </c>
      <c r="Q131" s="360">
        <v>5</v>
      </c>
      <c r="R131" s="362"/>
      <c r="S131" s="362"/>
      <c r="T131" s="362"/>
      <c r="U131" s="361">
        <v>4</v>
      </c>
      <c r="V131" s="362">
        <v>4</v>
      </c>
      <c r="W131" s="362">
        <v>4</v>
      </c>
      <c r="X131" s="363">
        <v>5</v>
      </c>
      <c r="Y131" s="363">
        <v>4</v>
      </c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22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</row>
    <row r="132" spans="2:97" s="18" customFormat="1" ht="30" customHeight="1">
      <c r="B132" s="369">
        <v>132</v>
      </c>
      <c r="C132" s="233">
        <v>45629</v>
      </c>
      <c r="D132" s="50" t="s">
        <v>127</v>
      </c>
      <c r="E132" s="50" t="s">
        <v>137</v>
      </c>
      <c r="F132" s="50" t="s">
        <v>83</v>
      </c>
      <c r="G132" s="50" t="s">
        <v>15</v>
      </c>
      <c r="H132" s="50" t="s">
        <v>88</v>
      </c>
      <c r="I132" s="50" t="s">
        <v>90</v>
      </c>
      <c r="J132" s="50" t="s">
        <v>170</v>
      </c>
      <c r="K132" s="149" t="s">
        <v>446</v>
      </c>
      <c r="L132" s="360">
        <v>5</v>
      </c>
      <c r="M132" s="361">
        <v>5</v>
      </c>
      <c r="N132" s="362">
        <v>5</v>
      </c>
      <c r="O132" s="362">
        <v>5</v>
      </c>
      <c r="P132" s="362">
        <v>5</v>
      </c>
      <c r="Q132" s="360">
        <v>5</v>
      </c>
      <c r="R132" s="362">
        <v>5</v>
      </c>
      <c r="S132" s="362">
        <v>5</v>
      </c>
      <c r="T132" s="362">
        <v>5</v>
      </c>
      <c r="U132" s="361">
        <v>5</v>
      </c>
      <c r="V132" s="362">
        <v>5</v>
      </c>
      <c r="W132" s="362">
        <v>5</v>
      </c>
      <c r="X132" s="363">
        <v>5</v>
      </c>
      <c r="Y132" s="363">
        <v>5</v>
      </c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22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</row>
    <row r="133" spans="2:97" s="18" customFormat="1" ht="30" customHeight="1">
      <c r="B133" s="369">
        <v>133</v>
      </c>
      <c r="C133" s="233">
        <v>45629</v>
      </c>
      <c r="D133" s="50" t="s">
        <v>127</v>
      </c>
      <c r="E133" s="50" t="s">
        <v>138</v>
      </c>
      <c r="F133" s="50" t="s">
        <v>83</v>
      </c>
      <c r="G133" s="50" t="s">
        <v>15</v>
      </c>
      <c r="H133" s="50" t="s">
        <v>382</v>
      </c>
      <c r="I133" s="50" t="s">
        <v>89</v>
      </c>
      <c r="J133" s="50" t="s">
        <v>39</v>
      </c>
      <c r="K133" s="149" t="s">
        <v>171</v>
      </c>
      <c r="L133" s="360">
        <v>3</v>
      </c>
      <c r="M133" s="361">
        <v>3</v>
      </c>
      <c r="N133" s="362">
        <v>5</v>
      </c>
      <c r="O133" s="362">
        <v>4</v>
      </c>
      <c r="P133" s="362">
        <v>4</v>
      </c>
      <c r="Q133" s="360">
        <v>5</v>
      </c>
      <c r="R133" s="362">
        <v>5</v>
      </c>
      <c r="S133" s="362">
        <v>5</v>
      </c>
      <c r="T133" s="362">
        <v>5</v>
      </c>
      <c r="U133" s="361">
        <v>4</v>
      </c>
      <c r="V133" s="362">
        <v>3</v>
      </c>
      <c r="W133" s="362">
        <v>4</v>
      </c>
      <c r="X133" s="363">
        <v>5</v>
      </c>
      <c r="Y133" s="363">
        <v>4</v>
      </c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22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</row>
    <row r="134" spans="2:97" s="18" customFormat="1" ht="30" customHeight="1">
      <c r="B134" s="369">
        <v>134</v>
      </c>
      <c r="C134" s="233">
        <v>45629</v>
      </c>
      <c r="D134" s="50" t="s">
        <v>127</v>
      </c>
      <c r="E134" s="50" t="s">
        <v>137</v>
      </c>
      <c r="F134" s="50" t="s">
        <v>83</v>
      </c>
      <c r="G134" s="50" t="s">
        <v>15</v>
      </c>
      <c r="H134" s="50" t="s">
        <v>287</v>
      </c>
      <c r="I134" s="50" t="s">
        <v>90</v>
      </c>
      <c r="J134" s="50" t="s">
        <v>24</v>
      </c>
      <c r="K134" s="149" t="s">
        <v>175</v>
      </c>
      <c r="L134" s="360">
        <v>4</v>
      </c>
      <c r="M134" s="361">
        <v>3</v>
      </c>
      <c r="N134" s="362">
        <v>4</v>
      </c>
      <c r="O134" s="362">
        <v>4</v>
      </c>
      <c r="P134" s="362">
        <v>4</v>
      </c>
      <c r="Q134" s="360">
        <v>4</v>
      </c>
      <c r="R134" s="362">
        <v>4</v>
      </c>
      <c r="S134" s="362">
        <v>5</v>
      </c>
      <c r="T134" s="362">
        <v>4</v>
      </c>
      <c r="U134" s="361">
        <v>2</v>
      </c>
      <c r="V134" s="362">
        <v>4</v>
      </c>
      <c r="W134" s="362">
        <v>3</v>
      </c>
      <c r="X134" s="363">
        <v>4</v>
      </c>
      <c r="Y134" s="363">
        <v>4</v>
      </c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22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</row>
    <row r="135" spans="2:97" s="18" customFormat="1" ht="30" customHeight="1">
      <c r="B135" s="369">
        <v>135</v>
      </c>
      <c r="C135" s="233">
        <v>45629</v>
      </c>
      <c r="D135" s="50" t="s">
        <v>128</v>
      </c>
      <c r="E135" s="50" t="s">
        <v>137</v>
      </c>
      <c r="F135" s="50" t="s">
        <v>453</v>
      </c>
      <c r="G135" s="50" t="s">
        <v>16</v>
      </c>
      <c r="H135" s="50" t="s">
        <v>383</v>
      </c>
      <c r="I135" s="50" t="s">
        <v>89</v>
      </c>
      <c r="J135" s="50" t="s">
        <v>49</v>
      </c>
      <c r="K135" s="149" t="s">
        <v>441</v>
      </c>
      <c r="L135" s="360">
        <v>4</v>
      </c>
      <c r="M135" s="361">
        <v>4</v>
      </c>
      <c r="N135" s="362">
        <v>4</v>
      </c>
      <c r="O135" s="362">
        <v>4</v>
      </c>
      <c r="P135" s="362">
        <v>4</v>
      </c>
      <c r="Q135" s="360">
        <v>4</v>
      </c>
      <c r="R135" s="362">
        <v>4</v>
      </c>
      <c r="S135" s="362">
        <v>4</v>
      </c>
      <c r="T135" s="362">
        <v>4</v>
      </c>
      <c r="U135" s="361">
        <v>3</v>
      </c>
      <c r="V135" s="362">
        <v>4</v>
      </c>
      <c r="W135" s="362">
        <v>4</v>
      </c>
      <c r="X135" s="363">
        <v>5</v>
      </c>
      <c r="Y135" s="363">
        <v>4</v>
      </c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22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</row>
    <row r="136" spans="2:97" s="18" customFormat="1" ht="30" customHeight="1">
      <c r="B136" s="369">
        <v>136</v>
      </c>
      <c r="C136" s="233">
        <v>45629</v>
      </c>
      <c r="D136" s="50" t="s">
        <v>127</v>
      </c>
      <c r="E136" s="50" t="s">
        <v>138</v>
      </c>
      <c r="F136" s="50" t="s">
        <v>83</v>
      </c>
      <c r="G136" s="50" t="s">
        <v>15</v>
      </c>
      <c r="H136" s="50" t="s">
        <v>166</v>
      </c>
      <c r="I136" s="50" t="s">
        <v>90</v>
      </c>
      <c r="J136" s="50" t="s">
        <v>49</v>
      </c>
      <c r="K136" s="149" t="s">
        <v>441</v>
      </c>
      <c r="L136" s="360">
        <v>4</v>
      </c>
      <c r="M136" s="361">
        <v>4</v>
      </c>
      <c r="N136" s="362">
        <v>5</v>
      </c>
      <c r="O136" s="362">
        <v>3</v>
      </c>
      <c r="P136" s="362">
        <v>4</v>
      </c>
      <c r="Q136" s="360">
        <v>5</v>
      </c>
      <c r="R136" s="362">
        <v>5</v>
      </c>
      <c r="S136" s="362">
        <v>5</v>
      </c>
      <c r="T136" s="362">
        <v>5</v>
      </c>
      <c r="U136" s="361">
        <v>4</v>
      </c>
      <c r="V136" s="362">
        <v>4</v>
      </c>
      <c r="W136" s="362">
        <v>3</v>
      </c>
      <c r="X136" s="363">
        <v>5</v>
      </c>
      <c r="Y136" s="363">
        <v>5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22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</row>
    <row r="137" spans="2:97" s="18" customFormat="1" ht="30" customHeight="1">
      <c r="B137" s="369"/>
      <c r="C137" s="233"/>
      <c r="D137" s="50"/>
      <c r="E137" s="50"/>
      <c r="F137" s="50"/>
      <c r="G137" s="50"/>
      <c r="H137" s="50"/>
      <c r="I137" s="50"/>
      <c r="J137" s="50"/>
      <c r="K137" s="149"/>
      <c r="L137" s="360"/>
      <c r="M137" s="361"/>
      <c r="N137" s="362"/>
      <c r="O137" s="362"/>
      <c r="P137" s="362"/>
      <c r="Q137" s="360"/>
      <c r="R137" s="362"/>
      <c r="S137" s="362"/>
      <c r="T137" s="362"/>
      <c r="U137" s="361"/>
      <c r="V137" s="362"/>
      <c r="W137" s="362"/>
      <c r="X137" s="363"/>
      <c r="Y137" s="363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22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</row>
    <row r="138" spans="2:97" s="18" customFormat="1" ht="30" customHeight="1">
      <c r="B138" s="369">
        <v>138</v>
      </c>
      <c r="C138" s="233">
        <v>45629</v>
      </c>
      <c r="D138" s="50" t="s">
        <v>127</v>
      </c>
      <c r="E138" s="50" t="s">
        <v>137</v>
      </c>
      <c r="F138" s="50" t="s">
        <v>148</v>
      </c>
      <c r="G138" s="50" t="s">
        <v>16</v>
      </c>
      <c r="H138" s="50" t="s">
        <v>384</v>
      </c>
      <c r="I138" s="50" t="s">
        <v>89</v>
      </c>
      <c r="J138" s="50" t="s">
        <v>22</v>
      </c>
      <c r="K138" s="149" t="s">
        <v>179</v>
      </c>
      <c r="L138" s="360"/>
      <c r="M138" s="361"/>
      <c r="N138" s="362">
        <v>4</v>
      </c>
      <c r="O138" s="362"/>
      <c r="P138" s="362"/>
      <c r="Q138" s="360">
        <v>5</v>
      </c>
      <c r="R138" s="362">
        <v>5</v>
      </c>
      <c r="S138" s="362">
        <v>5</v>
      </c>
      <c r="T138" s="362">
        <v>5</v>
      </c>
      <c r="U138" s="361"/>
      <c r="V138" s="362"/>
      <c r="W138" s="362">
        <v>4</v>
      </c>
      <c r="X138" s="363">
        <v>4</v>
      </c>
      <c r="Y138" s="363">
        <v>4</v>
      </c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22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</row>
    <row r="139" spans="2:97" s="18" customFormat="1" ht="30" customHeight="1">
      <c r="B139" s="369">
        <v>139</v>
      </c>
      <c r="C139" s="233">
        <v>45629</v>
      </c>
      <c r="D139" s="50" t="s">
        <v>127</v>
      </c>
      <c r="E139" s="50" t="s">
        <v>137</v>
      </c>
      <c r="F139" s="50" t="s">
        <v>84</v>
      </c>
      <c r="G139" s="50" t="s">
        <v>15</v>
      </c>
      <c r="H139" s="50" t="s">
        <v>385</v>
      </c>
      <c r="I139" s="50" t="s">
        <v>51</v>
      </c>
      <c r="J139" s="50" t="s">
        <v>181</v>
      </c>
      <c r="K139" s="149" t="s">
        <v>182</v>
      </c>
      <c r="L139" s="360">
        <v>5</v>
      </c>
      <c r="M139" s="361">
        <v>5</v>
      </c>
      <c r="N139" s="362"/>
      <c r="O139" s="362">
        <v>5</v>
      </c>
      <c r="P139" s="362">
        <v>5</v>
      </c>
      <c r="Q139" s="360">
        <v>5</v>
      </c>
      <c r="R139" s="362">
        <v>5</v>
      </c>
      <c r="S139" s="362">
        <v>5</v>
      </c>
      <c r="T139" s="362">
        <v>5</v>
      </c>
      <c r="U139" s="361">
        <v>5</v>
      </c>
      <c r="V139" s="362">
        <v>5</v>
      </c>
      <c r="W139" s="362">
        <v>5</v>
      </c>
      <c r="X139" s="363">
        <v>5</v>
      </c>
      <c r="Y139" s="363">
        <v>5</v>
      </c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22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</row>
    <row r="140" spans="2:97" s="18" customFormat="1" ht="30" customHeight="1">
      <c r="B140" s="369">
        <v>141</v>
      </c>
      <c r="C140" s="233">
        <v>45629</v>
      </c>
      <c r="D140" s="50" t="s">
        <v>127</v>
      </c>
      <c r="E140" s="50" t="s">
        <v>138</v>
      </c>
      <c r="F140" s="50" t="s">
        <v>295</v>
      </c>
      <c r="G140" s="50" t="s">
        <v>16</v>
      </c>
      <c r="H140" s="50" t="s">
        <v>386</v>
      </c>
      <c r="I140" s="50" t="s">
        <v>89</v>
      </c>
      <c r="J140" s="50" t="s">
        <v>43</v>
      </c>
      <c r="K140" s="149" t="s">
        <v>172</v>
      </c>
      <c r="L140" s="360">
        <v>4</v>
      </c>
      <c r="M140" s="361">
        <v>4</v>
      </c>
      <c r="N140" s="362">
        <v>4</v>
      </c>
      <c r="O140" s="362">
        <v>4</v>
      </c>
      <c r="P140" s="362"/>
      <c r="Q140" s="360">
        <v>5</v>
      </c>
      <c r="R140" s="362">
        <v>5</v>
      </c>
      <c r="S140" s="362">
        <v>5</v>
      </c>
      <c r="T140" s="362"/>
      <c r="U140" s="361">
        <v>5</v>
      </c>
      <c r="V140" s="362"/>
      <c r="W140" s="362">
        <v>5</v>
      </c>
      <c r="X140" s="363">
        <v>5</v>
      </c>
      <c r="Y140" s="363">
        <v>5</v>
      </c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22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</row>
    <row r="141" spans="2:97" s="18" customFormat="1" ht="30" customHeight="1">
      <c r="B141" s="369">
        <v>142</v>
      </c>
      <c r="C141" s="233">
        <v>45629</v>
      </c>
      <c r="D141" s="50" t="s">
        <v>127</v>
      </c>
      <c r="E141" s="50" t="s">
        <v>138</v>
      </c>
      <c r="F141" s="50" t="s">
        <v>84</v>
      </c>
      <c r="G141" s="50" t="s">
        <v>15</v>
      </c>
      <c r="H141" s="50" t="s">
        <v>387</v>
      </c>
      <c r="I141" s="50" t="s">
        <v>90</v>
      </c>
      <c r="J141" s="50" t="s">
        <v>26</v>
      </c>
      <c r="K141" s="149" t="s">
        <v>167</v>
      </c>
      <c r="L141" s="360">
        <v>4</v>
      </c>
      <c r="M141" s="361">
        <v>4</v>
      </c>
      <c r="N141" s="362">
        <v>4</v>
      </c>
      <c r="O141" s="362">
        <v>5</v>
      </c>
      <c r="P141" s="362">
        <v>5</v>
      </c>
      <c r="Q141" s="360">
        <v>5</v>
      </c>
      <c r="R141" s="362">
        <v>5</v>
      </c>
      <c r="S141" s="362">
        <v>5</v>
      </c>
      <c r="T141" s="362">
        <v>4</v>
      </c>
      <c r="U141" s="361">
        <v>5</v>
      </c>
      <c r="V141" s="362"/>
      <c r="W141" s="362"/>
      <c r="X141" s="363">
        <v>5</v>
      </c>
      <c r="Y141" s="363">
        <v>5</v>
      </c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22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</row>
    <row r="142" spans="2:97" s="18" customFormat="1" ht="30" customHeight="1">
      <c r="B142" s="369">
        <v>143</v>
      </c>
      <c r="C142" s="233">
        <v>45629</v>
      </c>
      <c r="D142" s="50" t="s">
        <v>129</v>
      </c>
      <c r="E142" s="50" t="s">
        <v>137</v>
      </c>
      <c r="F142" s="50" t="s">
        <v>85</v>
      </c>
      <c r="G142" s="50" t="s">
        <v>15</v>
      </c>
      <c r="H142" s="50" t="s">
        <v>388</v>
      </c>
      <c r="I142" s="50" t="s">
        <v>89</v>
      </c>
      <c r="J142" s="50" t="s">
        <v>28</v>
      </c>
      <c r="K142" s="149" t="s">
        <v>186</v>
      </c>
      <c r="L142" s="360">
        <v>5</v>
      </c>
      <c r="M142" s="361">
        <v>5</v>
      </c>
      <c r="N142" s="362">
        <v>5</v>
      </c>
      <c r="O142" s="362">
        <v>5</v>
      </c>
      <c r="P142" s="362">
        <v>5</v>
      </c>
      <c r="Q142" s="360">
        <v>5</v>
      </c>
      <c r="R142" s="362">
        <v>5</v>
      </c>
      <c r="S142" s="362">
        <v>5</v>
      </c>
      <c r="T142" s="362">
        <v>5</v>
      </c>
      <c r="U142" s="361">
        <v>5</v>
      </c>
      <c r="V142" s="362">
        <v>5</v>
      </c>
      <c r="W142" s="362">
        <v>5</v>
      </c>
      <c r="X142" s="363">
        <v>5</v>
      </c>
      <c r="Y142" s="363">
        <v>5</v>
      </c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22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</row>
    <row r="143" spans="2:97" s="18" customFormat="1" ht="30" customHeight="1">
      <c r="B143" s="369">
        <v>144</v>
      </c>
      <c r="C143" s="233">
        <v>45629</v>
      </c>
      <c r="D143" s="50" t="s">
        <v>127</v>
      </c>
      <c r="E143" s="50" t="s">
        <v>138</v>
      </c>
      <c r="F143" s="50" t="s">
        <v>83</v>
      </c>
      <c r="G143" s="50" t="s">
        <v>15</v>
      </c>
      <c r="H143" s="50" t="s">
        <v>291</v>
      </c>
      <c r="I143" s="50" t="s">
        <v>90</v>
      </c>
      <c r="J143" s="50" t="s">
        <v>48</v>
      </c>
      <c r="K143" s="149" t="s">
        <v>449</v>
      </c>
      <c r="L143" s="360">
        <v>5</v>
      </c>
      <c r="M143" s="361">
        <v>3</v>
      </c>
      <c r="N143" s="362">
        <v>4</v>
      </c>
      <c r="O143" s="362">
        <v>4</v>
      </c>
      <c r="P143" s="362">
        <v>4</v>
      </c>
      <c r="Q143" s="360">
        <v>5</v>
      </c>
      <c r="R143" s="362">
        <v>5</v>
      </c>
      <c r="S143" s="362">
        <v>5</v>
      </c>
      <c r="T143" s="362">
        <v>5</v>
      </c>
      <c r="U143" s="361">
        <v>5</v>
      </c>
      <c r="V143" s="362">
        <v>5</v>
      </c>
      <c r="W143" s="362">
        <v>5</v>
      </c>
      <c r="X143" s="363">
        <v>5</v>
      </c>
      <c r="Y143" s="363">
        <v>5</v>
      </c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22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</row>
    <row r="144" spans="2:97" s="18" customFormat="1" ht="30" customHeight="1">
      <c r="B144" s="369">
        <v>145</v>
      </c>
      <c r="C144" s="233">
        <v>45629</v>
      </c>
      <c r="D144" s="50" t="s">
        <v>127</v>
      </c>
      <c r="E144" s="50" t="s">
        <v>138</v>
      </c>
      <c r="F144" s="50" t="s">
        <v>313</v>
      </c>
      <c r="G144" s="50" t="s">
        <v>15</v>
      </c>
      <c r="H144" s="50" t="s">
        <v>389</v>
      </c>
      <c r="I144" s="50" t="s">
        <v>89</v>
      </c>
      <c r="J144" s="50" t="s">
        <v>24</v>
      </c>
      <c r="K144" s="149" t="s">
        <v>175</v>
      </c>
      <c r="L144" s="360">
        <v>5</v>
      </c>
      <c r="M144" s="361">
        <v>1</v>
      </c>
      <c r="N144" s="362">
        <v>5</v>
      </c>
      <c r="O144" s="362">
        <v>5</v>
      </c>
      <c r="P144" s="362">
        <v>5</v>
      </c>
      <c r="Q144" s="360">
        <v>5</v>
      </c>
      <c r="R144" s="362">
        <v>5</v>
      </c>
      <c r="S144" s="362">
        <v>5</v>
      </c>
      <c r="T144" s="362">
        <v>5</v>
      </c>
      <c r="U144" s="361">
        <v>3</v>
      </c>
      <c r="V144" s="362">
        <v>3</v>
      </c>
      <c r="W144" s="362">
        <v>3</v>
      </c>
      <c r="X144" s="363">
        <v>5</v>
      </c>
      <c r="Y144" s="363">
        <v>5</v>
      </c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22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</row>
    <row r="145" spans="2:97" s="18" customFormat="1" ht="30" customHeight="1">
      <c r="B145" s="369">
        <v>146</v>
      </c>
      <c r="C145" s="233">
        <v>45629</v>
      </c>
      <c r="D145" s="50" t="s">
        <v>127</v>
      </c>
      <c r="E145" s="50" t="s">
        <v>138</v>
      </c>
      <c r="F145" s="50" t="s">
        <v>84</v>
      </c>
      <c r="G145" s="50" t="s">
        <v>15</v>
      </c>
      <c r="H145" s="50" t="s">
        <v>390</v>
      </c>
      <c r="I145" s="50" t="s">
        <v>89</v>
      </c>
      <c r="J145" s="50" t="s">
        <v>181</v>
      </c>
      <c r="K145" s="149" t="s">
        <v>182</v>
      </c>
      <c r="L145" s="360">
        <v>4</v>
      </c>
      <c r="M145" s="361"/>
      <c r="N145" s="362">
        <v>3</v>
      </c>
      <c r="O145" s="362">
        <v>2</v>
      </c>
      <c r="P145" s="362"/>
      <c r="Q145" s="360">
        <v>5</v>
      </c>
      <c r="R145" s="362">
        <v>5</v>
      </c>
      <c r="S145" s="362">
        <v>4</v>
      </c>
      <c r="T145" s="362">
        <v>4</v>
      </c>
      <c r="U145" s="361">
        <v>1</v>
      </c>
      <c r="V145" s="362">
        <v>4</v>
      </c>
      <c r="W145" s="362"/>
      <c r="X145" s="363">
        <v>5</v>
      </c>
      <c r="Y145" s="363">
        <v>4</v>
      </c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22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</row>
    <row r="146" spans="2:97" s="18" customFormat="1" ht="30" customHeight="1">
      <c r="B146" s="369">
        <v>147</v>
      </c>
      <c r="C146" s="233">
        <v>45629</v>
      </c>
      <c r="D146" s="50" t="s">
        <v>127</v>
      </c>
      <c r="E146" s="50" t="s">
        <v>138</v>
      </c>
      <c r="F146" s="50" t="s">
        <v>83</v>
      </c>
      <c r="G146" s="50" t="s">
        <v>15</v>
      </c>
      <c r="H146" s="50" t="s">
        <v>287</v>
      </c>
      <c r="I146" s="50" t="s">
        <v>89</v>
      </c>
      <c r="J146" s="50" t="s">
        <v>19</v>
      </c>
      <c r="K146" s="149" t="s">
        <v>447</v>
      </c>
      <c r="L146" s="360">
        <v>2</v>
      </c>
      <c r="M146" s="361">
        <v>2</v>
      </c>
      <c r="N146" s="362">
        <v>3</v>
      </c>
      <c r="O146" s="362">
        <v>3</v>
      </c>
      <c r="P146" s="362">
        <v>3</v>
      </c>
      <c r="Q146" s="360">
        <v>4</v>
      </c>
      <c r="R146" s="362">
        <v>2</v>
      </c>
      <c r="S146" s="362">
        <v>2</v>
      </c>
      <c r="T146" s="362">
        <v>3</v>
      </c>
      <c r="U146" s="361">
        <v>2</v>
      </c>
      <c r="V146" s="362">
        <v>3</v>
      </c>
      <c r="W146" s="362">
        <v>4</v>
      </c>
      <c r="X146" s="363">
        <v>3</v>
      </c>
      <c r="Y146" s="363">
        <v>3</v>
      </c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22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</row>
    <row r="147" spans="2:97" s="18" customFormat="1" ht="30" customHeight="1">
      <c r="B147" s="369">
        <v>148</v>
      </c>
      <c r="C147" s="233">
        <v>45629</v>
      </c>
      <c r="D147" s="50" t="s">
        <v>127</v>
      </c>
      <c r="E147" s="50" t="s">
        <v>138</v>
      </c>
      <c r="F147" s="50" t="s">
        <v>84</v>
      </c>
      <c r="G147" s="50" t="s">
        <v>15</v>
      </c>
      <c r="H147" s="50" t="s">
        <v>391</v>
      </c>
      <c r="I147" s="50" t="s">
        <v>89</v>
      </c>
      <c r="J147" s="50" t="s">
        <v>24</v>
      </c>
      <c r="K147" s="149" t="s">
        <v>175</v>
      </c>
      <c r="L147" s="360">
        <v>1</v>
      </c>
      <c r="M147" s="361">
        <v>1</v>
      </c>
      <c r="N147" s="362">
        <v>1</v>
      </c>
      <c r="O147" s="362">
        <v>1</v>
      </c>
      <c r="P147" s="362">
        <v>1</v>
      </c>
      <c r="Q147" s="360">
        <v>1</v>
      </c>
      <c r="R147" s="362">
        <v>1</v>
      </c>
      <c r="S147" s="362">
        <v>1</v>
      </c>
      <c r="T147" s="362">
        <v>1</v>
      </c>
      <c r="U147" s="361">
        <v>1</v>
      </c>
      <c r="V147" s="362">
        <v>1</v>
      </c>
      <c r="W147" s="362">
        <v>1</v>
      </c>
      <c r="X147" s="363">
        <v>1</v>
      </c>
      <c r="Y147" s="363">
        <v>1</v>
      </c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22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</row>
    <row r="148" spans="2:97" s="18" customFormat="1" ht="30" customHeight="1">
      <c r="B148" s="369">
        <v>149</v>
      </c>
      <c r="C148" s="233">
        <v>45629</v>
      </c>
      <c r="D148" s="50" t="s">
        <v>127</v>
      </c>
      <c r="E148" s="50" t="s">
        <v>137</v>
      </c>
      <c r="F148" s="50" t="s">
        <v>84</v>
      </c>
      <c r="G148" s="50" t="s">
        <v>15</v>
      </c>
      <c r="H148" s="50" t="s">
        <v>392</v>
      </c>
      <c r="I148" s="50" t="s">
        <v>89</v>
      </c>
      <c r="J148" s="50" t="s">
        <v>29</v>
      </c>
      <c r="K148" s="149" t="s">
        <v>445</v>
      </c>
      <c r="L148" s="360">
        <v>4</v>
      </c>
      <c r="M148" s="361">
        <v>4</v>
      </c>
      <c r="N148" s="362">
        <v>5</v>
      </c>
      <c r="O148" s="362">
        <v>4</v>
      </c>
      <c r="P148" s="362">
        <v>4</v>
      </c>
      <c r="Q148" s="360">
        <v>4</v>
      </c>
      <c r="R148" s="362">
        <v>4</v>
      </c>
      <c r="S148" s="362">
        <v>4</v>
      </c>
      <c r="T148" s="362">
        <v>4</v>
      </c>
      <c r="U148" s="361">
        <v>4</v>
      </c>
      <c r="V148" s="362">
        <v>2</v>
      </c>
      <c r="W148" s="362"/>
      <c r="X148" s="363">
        <v>4</v>
      </c>
      <c r="Y148" s="363">
        <v>4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22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</row>
    <row r="149" spans="2:97" s="18" customFormat="1" ht="30" customHeight="1">
      <c r="B149" s="369">
        <v>150</v>
      </c>
      <c r="C149" s="233">
        <v>45629</v>
      </c>
      <c r="D149" s="50" t="s">
        <v>127</v>
      </c>
      <c r="E149" s="50" t="s">
        <v>138</v>
      </c>
      <c r="F149" s="50" t="s">
        <v>84</v>
      </c>
      <c r="G149" s="50" t="s">
        <v>15</v>
      </c>
      <c r="H149" s="50" t="s">
        <v>393</v>
      </c>
      <c r="I149" s="50" t="s">
        <v>89</v>
      </c>
      <c r="J149" s="50" t="s">
        <v>26</v>
      </c>
      <c r="K149" s="149" t="s">
        <v>167</v>
      </c>
      <c r="L149" s="360">
        <v>5</v>
      </c>
      <c r="M149" s="361">
        <v>5</v>
      </c>
      <c r="N149" s="362">
        <v>5</v>
      </c>
      <c r="O149" s="362">
        <v>5</v>
      </c>
      <c r="P149" s="362">
        <v>5</v>
      </c>
      <c r="Q149" s="360">
        <v>5</v>
      </c>
      <c r="R149" s="362">
        <v>5</v>
      </c>
      <c r="S149" s="362">
        <v>5</v>
      </c>
      <c r="T149" s="362">
        <v>5</v>
      </c>
      <c r="U149" s="361">
        <v>5</v>
      </c>
      <c r="V149" s="362">
        <v>5</v>
      </c>
      <c r="W149" s="362">
        <v>5</v>
      </c>
      <c r="X149" s="363">
        <v>5</v>
      </c>
      <c r="Y149" s="363">
        <v>5</v>
      </c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22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</row>
    <row r="150" spans="2:97" s="18" customFormat="1" ht="30" customHeight="1">
      <c r="B150" s="369">
        <v>151</v>
      </c>
      <c r="C150" s="233">
        <v>45629</v>
      </c>
      <c r="D150" s="50" t="s">
        <v>127</v>
      </c>
      <c r="E150" s="50" t="s">
        <v>138</v>
      </c>
      <c r="F150" s="50" t="s">
        <v>83</v>
      </c>
      <c r="G150" s="50" t="s">
        <v>15</v>
      </c>
      <c r="H150" s="50" t="s">
        <v>287</v>
      </c>
      <c r="I150" s="50" t="s">
        <v>89</v>
      </c>
      <c r="J150" s="50" t="s">
        <v>32</v>
      </c>
      <c r="K150" s="149" t="s">
        <v>174</v>
      </c>
      <c r="L150" s="360">
        <v>5</v>
      </c>
      <c r="M150" s="361">
        <v>4</v>
      </c>
      <c r="N150" s="362">
        <v>4</v>
      </c>
      <c r="O150" s="362">
        <v>4</v>
      </c>
      <c r="P150" s="362">
        <v>4</v>
      </c>
      <c r="Q150" s="360">
        <v>5</v>
      </c>
      <c r="R150" s="362">
        <v>5</v>
      </c>
      <c r="S150" s="362">
        <v>5</v>
      </c>
      <c r="T150" s="362">
        <v>5</v>
      </c>
      <c r="U150" s="361">
        <v>5</v>
      </c>
      <c r="V150" s="362">
        <v>5</v>
      </c>
      <c r="W150" s="362">
        <v>4</v>
      </c>
      <c r="X150" s="363">
        <v>5</v>
      </c>
      <c r="Y150" s="363">
        <v>5</v>
      </c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22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</row>
    <row r="151" spans="2:97" s="18" customFormat="1" ht="30" customHeight="1">
      <c r="B151" s="369">
        <v>152</v>
      </c>
      <c r="C151" s="233">
        <v>45629</v>
      </c>
      <c r="D151" s="50" t="s">
        <v>127</v>
      </c>
      <c r="E151" s="50" t="s">
        <v>138</v>
      </c>
      <c r="F151" s="50" t="s">
        <v>83</v>
      </c>
      <c r="G151" s="50" t="s">
        <v>15</v>
      </c>
      <c r="H151" s="50" t="s">
        <v>394</v>
      </c>
      <c r="I151" s="50" t="s">
        <v>89</v>
      </c>
      <c r="J151" s="50" t="s">
        <v>181</v>
      </c>
      <c r="K151" s="149" t="s">
        <v>182</v>
      </c>
      <c r="L151" s="360">
        <v>2</v>
      </c>
      <c r="M151" s="361">
        <v>1</v>
      </c>
      <c r="N151" s="362">
        <v>5</v>
      </c>
      <c r="O151" s="362">
        <v>4</v>
      </c>
      <c r="P151" s="362">
        <v>3</v>
      </c>
      <c r="Q151" s="360">
        <v>5</v>
      </c>
      <c r="R151" s="362">
        <v>2</v>
      </c>
      <c r="S151" s="362">
        <v>2</v>
      </c>
      <c r="T151" s="362">
        <v>1</v>
      </c>
      <c r="U151" s="361">
        <v>5</v>
      </c>
      <c r="V151" s="362">
        <v>1</v>
      </c>
      <c r="W151" s="362">
        <v>2</v>
      </c>
      <c r="X151" s="363">
        <v>3</v>
      </c>
      <c r="Y151" s="363">
        <v>1</v>
      </c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22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</row>
    <row r="152" spans="2:97" s="18" customFormat="1" ht="30" customHeight="1">
      <c r="B152" s="369">
        <v>153</v>
      </c>
      <c r="C152" s="233">
        <v>45629</v>
      </c>
      <c r="D152" s="50" t="s">
        <v>127</v>
      </c>
      <c r="E152" s="50" t="s">
        <v>138</v>
      </c>
      <c r="F152" s="50" t="s">
        <v>83</v>
      </c>
      <c r="G152" s="50" t="s">
        <v>15</v>
      </c>
      <c r="H152" s="50" t="s">
        <v>287</v>
      </c>
      <c r="I152" s="50" t="s">
        <v>89</v>
      </c>
      <c r="J152" s="50" t="s">
        <v>39</v>
      </c>
      <c r="K152" s="149" t="s">
        <v>171</v>
      </c>
      <c r="L152" s="360">
        <v>5</v>
      </c>
      <c r="M152" s="361">
        <v>4</v>
      </c>
      <c r="N152" s="362">
        <v>5</v>
      </c>
      <c r="O152" s="362">
        <v>5</v>
      </c>
      <c r="P152" s="362">
        <v>4</v>
      </c>
      <c r="Q152" s="360">
        <v>5</v>
      </c>
      <c r="R152" s="362">
        <v>5</v>
      </c>
      <c r="S152" s="362">
        <v>5</v>
      </c>
      <c r="T152" s="362">
        <v>5</v>
      </c>
      <c r="U152" s="361">
        <v>5</v>
      </c>
      <c r="V152" s="362">
        <v>5</v>
      </c>
      <c r="W152" s="362">
        <v>5</v>
      </c>
      <c r="X152" s="363">
        <v>3</v>
      </c>
      <c r="Y152" s="363">
        <v>5</v>
      </c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22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</row>
    <row r="153" spans="2:97" s="18" customFormat="1" ht="30" customHeight="1">
      <c r="B153" s="369">
        <v>154</v>
      </c>
      <c r="C153" s="233">
        <v>45629</v>
      </c>
      <c r="D153" s="50" t="s">
        <v>129</v>
      </c>
      <c r="E153" s="50" t="s">
        <v>137</v>
      </c>
      <c r="F153" s="50" t="s">
        <v>108</v>
      </c>
      <c r="G153" s="50" t="s">
        <v>15</v>
      </c>
      <c r="H153" s="50" t="s">
        <v>395</v>
      </c>
      <c r="I153" s="50" t="s">
        <v>90</v>
      </c>
      <c r="J153" s="50" t="s">
        <v>20</v>
      </c>
      <c r="K153" s="149" t="s">
        <v>168</v>
      </c>
      <c r="L153" s="360">
        <v>4</v>
      </c>
      <c r="M153" s="361">
        <v>4</v>
      </c>
      <c r="N153" s="362">
        <v>4</v>
      </c>
      <c r="O153" s="362">
        <v>4</v>
      </c>
      <c r="P153" s="362">
        <v>4</v>
      </c>
      <c r="Q153" s="360">
        <v>5</v>
      </c>
      <c r="R153" s="362">
        <v>5</v>
      </c>
      <c r="S153" s="362">
        <v>5</v>
      </c>
      <c r="T153" s="362">
        <v>5</v>
      </c>
      <c r="U153" s="361">
        <v>5</v>
      </c>
      <c r="V153" s="362">
        <v>5</v>
      </c>
      <c r="W153" s="362">
        <v>5</v>
      </c>
      <c r="X153" s="363">
        <v>5</v>
      </c>
      <c r="Y153" s="363">
        <v>5</v>
      </c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22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</row>
    <row r="154" spans="2:97" s="18" customFormat="1" ht="30" customHeight="1">
      <c r="B154" s="369">
        <v>155</v>
      </c>
      <c r="C154" s="233">
        <v>45630</v>
      </c>
      <c r="D154" s="50" t="s">
        <v>127</v>
      </c>
      <c r="E154" s="50" t="s">
        <v>137</v>
      </c>
      <c r="F154" s="50" t="s">
        <v>83</v>
      </c>
      <c r="G154" s="50" t="s">
        <v>15</v>
      </c>
      <c r="H154" s="50" t="s">
        <v>288</v>
      </c>
      <c r="I154" s="50" t="s">
        <v>90</v>
      </c>
      <c r="J154" s="50" t="s">
        <v>44</v>
      </c>
      <c r="K154" s="149" t="s">
        <v>185</v>
      </c>
      <c r="L154" s="360">
        <v>5</v>
      </c>
      <c r="M154" s="361">
        <v>5</v>
      </c>
      <c r="N154" s="362">
        <v>5</v>
      </c>
      <c r="O154" s="362">
        <v>3</v>
      </c>
      <c r="P154" s="362">
        <v>3</v>
      </c>
      <c r="Q154" s="360">
        <v>5</v>
      </c>
      <c r="R154" s="362">
        <v>5</v>
      </c>
      <c r="S154" s="362">
        <v>5</v>
      </c>
      <c r="T154" s="362">
        <v>5</v>
      </c>
      <c r="U154" s="361">
        <v>5</v>
      </c>
      <c r="V154" s="362">
        <v>5</v>
      </c>
      <c r="W154" s="362">
        <v>5</v>
      </c>
      <c r="X154" s="363">
        <v>5</v>
      </c>
      <c r="Y154" s="363">
        <v>5</v>
      </c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22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</row>
    <row r="155" spans="2:97" s="18" customFormat="1" ht="30" customHeight="1">
      <c r="B155" s="369">
        <v>156</v>
      </c>
      <c r="C155" s="233">
        <v>45630</v>
      </c>
      <c r="D155" s="50" t="s">
        <v>127</v>
      </c>
      <c r="E155" s="50" t="s">
        <v>137</v>
      </c>
      <c r="F155" s="50" t="s">
        <v>83</v>
      </c>
      <c r="G155" s="50" t="s">
        <v>15</v>
      </c>
      <c r="H155" s="50" t="s">
        <v>396</v>
      </c>
      <c r="I155" s="50" t="s">
        <v>89</v>
      </c>
      <c r="J155" s="50" t="s">
        <v>21</v>
      </c>
      <c r="K155" s="149" t="s">
        <v>177</v>
      </c>
      <c r="L155" s="360">
        <v>5</v>
      </c>
      <c r="M155" s="361">
        <v>5</v>
      </c>
      <c r="N155" s="362">
        <v>5</v>
      </c>
      <c r="O155" s="362">
        <v>4</v>
      </c>
      <c r="P155" s="362">
        <v>5</v>
      </c>
      <c r="Q155" s="360">
        <v>5</v>
      </c>
      <c r="R155" s="362">
        <v>5</v>
      </c>
      <c r="S155" s="362">
        <v>5</v>
      </c>
      <c r="T155" s="362">
        <v>5</v>
      </c>
      <c r="U155" s="361">
        <v>5</v>
      </c>
      <c r="V155" s="362">
        <v>5</v>
      </c>
      <c r="W155" s="362">
        <v>5</v>
      </c>
      <c r="X155" s="363">
        <v>4</v>
      </c>
      <c r="Y155" s="36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22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</row>
    <row r="156" spans="2:97" s="18" customFormat="1" ht="30" customHeight="1">
      <c r="B156" s="369">
        <v>157</v>
      </c>
      <c r="C156" s="233">
        <v>45630</v>
      </c>
      <c r="D156" s="50" t="s">
        <v>127</v>
      </c>
      <c r="E156" s="50" t="s">
        <v>138</v>
      </c>
      <c r="F156" s="50" t="s">
        <v>83</v>
      </c>
      <c r="G156" s="50" t="s">
        <v>16</v>
      </c>
      <c r="H156" s="50" t="s">
        <v>287</v>
      </c>
      <c r="I156" s="50" t="s">
        <v>89</v>
      </c>
      <c r="J156" s="50" t="s">
        <v>22</v>
      </c>
      <c r="K156" s="149" t="s">
        <v>179</v>
      </c>
      <c r="L156" s="360">
        <v>4</v>
      </c>
      <c r="M156" s="361">
        <v>3</v>
      </c>
      <c r="N156" s="362">
        <v>5</v>
      </c>
      <c r="O156" s="362">
        <v>5</v>
      </c>
      <c r="P156" s="362">
        <v>5</v>
      </c>
      <c r="Q156" s="360">
        <v>5</v>
      </c>
      <c r="R156" s="362">
        <v>5</v>
      </c>
      <c r="S156" s="362">
        <v>5</v>
      </c>
      <c r="T156" s="362">
        <v>5</v>
      </c>
      <c r="U156" s="361">
        <v>5</v>
      </c>
      <c r="V156" s="362">
        <v>5</v>
      </c>
      <c r="W156" s="362">
        <v>5</v>
      </c>
      <c r="X156" s="363">
        <v>3</v>
      </c>
      <c r="Y156" s="363">
        <v>5</v>
      </c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22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</row>
    <row r="157" spans="2:97" s="18" customFormat="1" ht="30" customHeight="1">
      <c r="B157" s="369">
        <v>158</v>
      </c>
      <c r="C157" s="233">
        <v>45630</v>
      </c>
      <c r="D157" s="50" t="s">
        <v>127</v>
      </c>
      <c r="E157" s="50" t="s">
        <v>138</v>
      </c>
      <c r="F157" s="50" t="s">
        <v>83</v>
      </c>
      <c r="G157" s="50" t="s">
        <v>15</v>
      </c>
      <c r="H157" s="50" t="s">
        <v>397</v>
      </c>
      <c r="I157" s="50" t="s">
        <v>89</v>
      </c>
      <c r="J157" s="50" t="s">
        <v>105</v>
      </c>
      <c r="K157" s="149" t="s">
        <v>106</v>
      </c>
      <c r="L157" s="360">
        <v>4</v>
      </c>
      <c r="M157" s="361">
        <v>4</v>
      </c>
      <c r="N157" s="362">
        <v>4</v>
      </c>
      <c r="O157" s="362">
        <v>4</v>
      </c>
      <c r="P157" s="362">
        <v>3</v>
      </c>
      <c r="Q157" s="360">
        <v>4</v>
      </c>
      <c r="R157" s="362">
        <v>4</v>
      </c>
      <c r="S157" s="362">
        <v>4</v>
      </c>
      <c r="T157" s="362">
        <v>5</v>
      </c>
      <c r="U157" s="361">
        <v>4</v>
      </c>
      <c r="V157" s="362">
        <v>3</v>
      </c>
      <c r="W157" s="362"/>
      <c r="X157" s="363">
        <v>5</v>
      </c>
      <c r="Y157" s="363">
        <v>4</v>
      </c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22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</row>
    <row r="158" spans="2:97" s="18" customFormat="1" ht="30" customHeight="1">
      <c r="B158" s="369">
        <v>159</v>
      </c>
      <c r="C158" s="233">
        <v>45630</v>
      </c>
      <c r="D158" s="50" t="s">
        <v>127</v>
      </c>
      <c r="E158" s="50" t="s">
        <v>138</v>
      </c>
      <c r="F158" s="50" t="s">
        <v>83</v>
      </c>
      <c r="G158" s="50" t="s">
        <v>16</v>
      </c>
      <c r="H158" s="50" t="s">
        <v>398</v>
      </c>
      <c r="I158" s="50" t="s">
        <v>89</v>
      </c>
      <c r="J158" s="50" t="s">
        <v>46</v>
      </c>
      <c r="K158" s="149" t="s">
        <v>442</v>
      </c>
      <c r="L158" s="360">
        <v>5</v>
      </c>
      <c r="M158" s="361">
        <v>4</v>
      </c>
      <c r="N158" s="362">
        <v>4</v>
      </c>
      <c r="O158" s="362">
        <v>5</v>
      </c>
      <c r="P158" s="362">
        <v>5</v>
      </c>
      <c r="Q158" s="360">
        <v>5</v>
      </c>
      <c r="R158" s="362">
        <v>5</v>
      </c>
      <c r="S158" s="362">
        <v>5</v>
      </c>
      <c r="T158" s="362">
        <v>5</v>
      </c>
      <c r="U158" s="361">
        <v>5</v>
      </c>
      <c r="V158" s="362">
        <v>5</v>
      </c>
      <c r="W158" s="362">
        <v>5</v>
      </c>
      <c r="X158" s="363">
        <v>5</v>
      </c>
      <c r="Y158" s="363">
        <v>5</v>
      </c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22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</row>
    <row r="159" spans="2:97" s="18" customFormat="1" ht="30" customHeight="1">
      <c r="B159" s="369">
        <v>160</v>
      </c>
      <c r="C159" s="233">
        <v>45630</v>
      </c>
      <c r="D159" s="50" t="s">
        <v>127</v>
      </c>
      <c r="E159" s="50" t="s">
        <v>137</v>
      </c>
      <c r="F159" s="50" t="s">
        <v>83</v>
      </c>
      <c r="G159" s="50" t="s">
        <v>15</v>
      </c>
      <c r="H159" s="50" t="s">
        <v>399</v>
      </c>
      <c r="I159" s="50" t="s">
        <v>90</v>
      </c>
      <c r="J159" s="50" t="s">
        <v>37</v>
      </c>
      <c r="K159" s="149" t="s">
        <v>448</v>
      </c>
      <c r="L159" s="360">
        <v>4</v>
      </c>
      <c r="M159" s="361"/>
      <c r="N159" s="362">
        <v>5</v>
      </c>
      <c r="O159" s="362">
        <v>3</v>
      </c>
      <c r="P159" s="362">
        <v>3</v>
      </c>
      <c r="Q159" s="360">
        <v>5</v>
      </c>
      <c r="R159" s="362">
        <v>5</v>
      </c>
      <c r="S159" s="362">
        <v>5</v>
      </c>
      <c r="T159" s="362">
        <v>5</v>
      </c>
      <c r="U159" s="361">
        <v>5</v>
      </c>
      <c r="V159" s="362"/>
      <c r="W159" s="362"/>
      <c r="X159" s="363">
        <v>5</v>
      </c>
      <c r="Y159" s="363">
        <v>5</v>
      </c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22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</row>
    <row r="160" spans="2:97" s="18" customFormat="1" ht="30" customHeight="1">
      <c r="B160" s="369">
        <v>161</v>
      </c>
      <c r="C160" s="233">
        <v>45630</v>
      </c>
      <c r="D160" s="50" t="s">
        <v>127</v>
      </c>
      <c r="E160" s="50" t="s">
        <v>138</v>
      </c>
      <c r="F160" s="50" t="s">
        <v>83</v>
      </c>
      <c r="G160" s="50" t="s">
        <v>16</v>
      </c>
      <c r="H160" s="50" t="s">
        <v>287</v>
      </c>
      <c r="I160" s="50" t="s">
        <v>89</v>
      </c>
      <c r="J160" s="50" t="s">
        <v>22</v>
      </c>
      <c r="K160" s="149" t="s">
        <v>179</v>
      </c>
      <c r="L160" s="360">
        <v>4</v>
      </c>
      <c r="M160" s="361">
        <v>2</v>
      </c>
      <c r="N160" s="362">
        <v>4</v>
      </c>
      <c r="O160" s="362">
        <v>4</v>
      </c>
      <c r="P160" s="362">
        <v>3</v>
      </c>
      <c r="Q160" s="360">
        <v>4</v>
      </c>
      <c r="R160" s="362">
        <v>5</v>
      </c>
      <c r="S160" s="362">
        <v>5</v>
      </c>
      <c r="T160" s="362">
        <v>5</v>
      </c>
      <c r="U160" s="361">
        <v>3</v>
      </c>
      <c r="V160" s="362">
        <v>4</v>
      </c>
      <c r="W160" s="362">
        <v>3</v>
      </c>
      <c r="X160" s="363">
        <v>5</v>
      </c>
      <c r="Y160" s="363">
        <v>4</v>
      </c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22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</row>
    <row r="161" spans="2:97" s="18" customFormat="1" ht="30" customHeight="1">
      <c r="B161" s="369"/>
      <c r="C161" s="233"/>
      <c r="D161" s="50"/>
      <c r="E161" s="50"/>
      <c r="F161" s="50"/>
      <c r="G161" s="50"/>
      <c r="H161" s="50"/>
      <c r="I161" s="50"/>
      <c r="J161" s="50"/>
      <c r="K161" s="149"/>
      <c r="L161" s="360"/>
      <c r="M161" s="361"/>
      <c r="N161" s="362"/>
      <c r="O161" s="362"/>
      <c r="P161" s="362"/>
      <c r="Q161" s="360"/>
      <c r="R161" s="362"/>
      <c r="S161" s="362"/>
      <c r="T161" s="362"/>
      <c r="U161" s="361"/>
      <c r="V161" s="362"/>
      <c r="W161" s="362"/>
      <c r="X161" s="363"/>
      <c r="Y161" s="363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22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</row>
    <row r="162" spans="2:97" s="18" customFormat="1" ht="30" customHeight="1">
      <c r="B162" s="369"/>
      <c r="C162" s="233"/>
      <c r="D162" s="50"/>
      <c r="E162" s="50"/>
      <c r="F162" s="50"/>
      <c r="G162" s="50"/>
      <c r="H162" s="50"/>
      <c r="I162" s="50"/>
      <c r="J162" s="50"/>
      <c r="K162" s="149"/>
      <c r="L162" s="360"/>
      <c r="M162" s="361"/>
      <c r="N162" s="362"/>
      <c r="O162" s="362"/>
      <c r="P162" s="362"/>
      <c r="Q162" s="360"/>
      <c r="R162" s="362"/>
      <c r="S162" s="362"/>
      <c r="T162" s="362"/>
      <c r="U162" s="361"/>
      <c r="V162" s="362"/>
      <c r="W162" s="362"/>
      <c r="X162" s="363"/>
      <c r="Y162" s="363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22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</row>
    <row r="163" spans="2:97" s="18" customFormat="1" ht="30" customHeight="1">
      <c r="B163" s="369">
        <v>164</v>
      </c>
      <c r="C163" s="233">
        <v>45632</v>
      </c>
      <c r="D163" s="50" t="s">
        <v>127</v>
      </c>
      <c r="E163" s="50" t="s">
        <v>137</v>
      </c>
      <c r="F163" s="50" t="s">
        <v>84</v>
      </c>
      <c r="G163" s="50" t="s">
        <v>15</v>
      </c>
      <c r="H163" s="50" t="s">
        <v>301</v>
      </c>
      <c r="I163" s="50" t="s">
        <v>89</v>
      </c>
      <c r="J163" s="50" t="s">
        <v>34</v>
      </c>
      <c r="K163" s="149" t="s">
        <v>178</v>
      </c>
      <c r="L163" s="360">
        <v>4</v>
      </c>
      <c r="M163" s="361"/>
      <c r="N163" s="362">
        <v>5</v>
      </c>
      <c r="O163" s="362">
        <v>5</v>
      </c>
      <c r="P163" s="362"/>
      <c r="Q163" s="360">
        <v>5</v>
      </c>
      <c r="R163" s="362">
        <v>5</v>
      </c>
      <c r="S163" s="362">
        <v>5</v>
      </c>
      <c r="T163" s="362">
        <v>5</v>
      </c>
      <c r="U163" s="361">
        <v>5</v>
      </c>
      <c r="V163" s="362">
        <v>5</v>
      </c>
      <c r="W163" s="362">
        <v>5</v>
      </c>
      <c r="X163" s="363">
        <v>5</v>
      </c>
      <c r="Y163" s="363">
        <v>5</v>
      </c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22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</row>
    <row r="164" spans="2:97" s="18" customFormat="1" ht="30" customHeight="1">
      <c r="B164" s="369">
        <v>165</v>
      </c>
      <c r="C164" s="233">
        <v>45633</v>
      </c>
      <c r="D164" s="50" t="s">
        <v>127</v>
      </c>
      <c r="E164" s="50" t="s">
        <v>138</v>
      </c>
      <c r="F164" s="50" t="s">
        <v>84</v>
      </c>
      <c r="G164" s="50" t="s">
        <v>15</v>
      </c>
      <c r="H164" s="50" t="s">
        <v>331</v>
      </c>
      <c r="I164" s="50" t="s">
        <v>89</v>
      </c>
      <c r="J164" s="50" t="s">
        <v>181</v>
      </c>
      <c r="K164" s="149" t="s">
        <v>182</v>
      </c>
      <c r="L164" s="360">
        <v>3</v>
      </c>
      <c r="M164" s="361">
        <v>2</v>
      </c>
      <c r="N164" s="362">
        <v>3</v>
      </c>
      <c r="O164" s="362">
        <v>3</v>
      </c>
      <c r="P164" s="362">
        <v>3</v>
      </c>
      <c r="Q164" s="360">
        <v>5</v>
      </c>
      <c r="R164" s="362">
        <v>5</v>
      </c>
      <c r="S164" s="362">
        <v>5</v>
      </c>
      <c r="T164" s="362">
        <v>5</v>
      </c>
      <c r="U164" s="361">
        <v>3</v>
      </c>
      <c r="V164" s="362"/>
      <c r="W164" s="362"/>
      <c r="X164" s="363">
        <v>5</v>
      </c>
      <c r="Y164" s="363">
        <v>4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22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</row>
    <row r="165" spans="2:97" s="18" customFormat="1" ht="30" customHeight="1">
      <c r="B165" s="369">
        <v>166</v>
      </c>
      <c r="C165" s="233">
        <v>45635</v>
      </c>
      <c r="D165" s="50" t="s">
        <v>127</v>
      </c>
      <c r="E165" s="50" t="s">
        <v>137</v>
      </c>
      <c r="F165" s="50" t="s">
        <v>148</v>
      </c>
      <c r="G165" s="50" t="s">
        <v>16</v>
      </c>
      <c r="H165" s="50" t="s">
        <v>400</v>
      </c>
      <c r="I165" s="50" t="s">
        <v>89</v>
      </c>
      <c r="J165" s="50" t="s">
        <v>22</v>
      </c>
      <c r="K165" s="149" t="s">
        <v>179</v>
      </c>
      <c r="L165" s="360">
        <v>5</v>
      </c>
      <c r="M165" s="361">
        <v>5</v>
      </c>
      <c r="N165" s="362">
        <v>5</v>
      </c>
      <c r="O165" s="362">
        <v>5</v>
      </c>
      <c r="P165" s="362">
        <v>5</v>
      </c>
      <c r="Q165" s="360"/>
      <c r="R165" s="362"/>
      <c r="S165" s="362"/>
      <c r="T165" s="362"/>
      <c r="U165" s="361"/>
      <c r="V165" s="362"/>
      <c r="W165" s="362"/>
      <c r="X165" s="363"/>
      <c r="Y165" s="363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22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</row>
    <row r="166" spans="2:97" s="18" customFormat="1" ht="30" customHeight="1">
      <c r="B166" s="369">
        <v>167</v>
      </c>
      <c r="C166" s="233">
        <v>45636</v>
      </c>
      <c r="D166" s="50" t="s">
        <v>127</v>
      </c>
      <c r="E166" s="50" t="s">
        <v>138</v>
      </c>
      <c r="F166" s="50" t="s">
        <v>108</v>
      </c>
      <c r="G166" s="50" t="s">
        <v>16</v>
      </c>
      <c r="H166" s="50" t="s">
        <v>401</v>
      </c>
      <c r="I166" s="50" t="s">
        <v>89</v>
      </c>
      <c r="J166" s="50" t="s">
        <v>107</v>
      </c>
      <c r="K166" s="149" t="s">
        <v>433</v>
      </c>
      <c r="L166" s="360"/>
      <c r="M166" s="361">
        <v>4</v>
      </c>
      <c r="N166" s="362">
        <v>5</v>
      </c>
      <c r="O166" s="362">
        <v>5</v>
      </c>
      <c r="P166" s="362">
        <v>5</v>
      </c>
      <c r="Q166" s="360">
        <v>5</v>
      </c>
      <c r="R166" s="362">
        <v>5</v>
      </c>
      <c r="S166" s="362">
        <v>5</v>
      </c>
      <c r="T166" s="362">
        <v>5</v>
      </c>
      <c r="U166" s="361">
        <v>5</v>
      </c>
      <c r="V166" s="362">
        <v>4</v>
      </c>
      <c r="W166" s="362">
        <v>5</v>
      </c>
      <c r="X166" s="363">
        <v>5</v>
      </c>
      <c r="Y166" s="363">
        <v>5</v>
      </c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22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</row>
    <row r="167" spans="2:97" s="18" customFormat="1" ht="30" customHeight="1">
      <c r="B167" s="369">
        <v>168</v>
      </c>
      <c r="C167" s="233">
        <v>45637</v>
      </c>
      <c r="D167" s="50" t="s">
        <v>127</v>
      </c>
      <c r="E167" s="50" t="s">
        <v>137</v>
      </c>
      <c r="F167" s="50" t="s">
        <v>83</v>
      </c>
      <c r="G167" s="50" t="s">
        <v>16</v>
      </c>
      <c r="H167" s="50" t="s">
        <v>87</v>
      </c>
      <c r="I167" s="50" t="s">
        <v>89</v>
      </c>
      <c r="J167" s="50" t="s">
        <v>170</v>
      </c>
      <c r="K167" s="149" t="s">
        <v>446</v>
      </c>
      <c r="L167" s="360">
        <v>3</v>
      </c>
      <c r="M167" s="361">
        <v>1</v>
      </c>
      <c r="N167" s="362">
        <v>1</v>
      </c>
      <c r="O167" s="362">
        <v>1</v>
      </c>
      <c r="P167" s="362">
        <v>5</v>
      </c>
      <c r="Q167" s="360">
        <v>5</v>
      </c>
      <c r="R167" s="362">
        <v>5</v>
      </c>
      <c r="S167" s="362">
        <v>5</v>
      </c>
      <c r="T167" s="362">
        <v>5</v>
      </c>
      <c r="U167" s="361">
        <v>4</v>
      </c>
      <c r="V167" s="362">
        <v>1</v>
      </c>
      <c r="W167" s="362">
        <v>5</v>
      </c>
      <c r="X167" s="363">
        <v>1</v>
      </c>
      <c r="Y167" s="363">
        <v>3</v>
      </c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22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</row>
    <row r="168" spans="2:97" s="18" customFormat="1" ht="30" customHeight="1">
      <c r="B168" s="369">
        <v>169</v>
      </c>
      <c r="C168" s="233">
        <v>45637</v>
      </c>
      <c r="D168" s="50" t="s">
        <v>127</v>
      </c>
      <c r="E168" s="50" t="s">
        <v>137</v>
      </c>
      <c r="F168" s="50" t="s">
        <v>84</v>
      </c>
      <c r="G168" s="50" t="s">
        <v>15</v>
      </c>
      <c r="H168" s="50" t="s">
        <v>402</v>
      </c>
      <c r="I168" s="50" t="s">
        <v>90</v>
      </c>
      <c r="J168" s="50" t="s">
        <v>27</v>
      </c>
      <c r="K168" s="149" t="s">
        <v>176</v>
      </c>
      <c r="L168" s="360">
        <v>4</v>
      </c>
      <c r="M168" s="361">
        <v>3</v>
      </c>
      <c r="N168" s="362">
        <v>5</v>
      </c>
      <c r="O168" s="362">
        <v>5</v>
      </c>
      <c r="P168" s="362">
        <v>5</v>
      </c>
      <c r="Q168" s="360">
        <v>4</v>
      </c>
      <c r="R168" s="362">
        <v>5</v>
      </c>
      <c r="S168" s="362">
        <v>5</v>
      </c>
      <c r="T168" s="362">
        <v>4</v>
      </c>
      <c r="U168" s="361">
        <v>4</v>
      </c>
      <c r="V168" s="362">
        <v>3</v>
      </c>
      <c r="W168" s="362">
        <v>3</v>
      </c>
      <c r="X168" s="363">
        <v>5</v>
      </c>
      <c r="Y168" s="363">
        <v>4</v>
      </c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22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</row>
    <row r="169" spans="2:97" s="18" customFormat="1" ht="30" customHeight="1">
      <c r="B169" s="369">
        <v>170</v>
      </c>
      <c r="C169" s="233">
        <v>45637</v>
      </c>
      <c r="D169" s="50" t="s">
        <v>127</v>
      </c>
      <c r="E169" s="50" t="s">
        <v>138</v>
      </c>
      <c r="F169" s="50" t="s">
        <v>83</v>
      </c>
      <c r="G169" s="50" t="s">
        <v>15</v>
      </c>
      <c r="H169" s="50" t="s">
        <v>287</v>
      </c>
      <c r="I169" s="50" t="s">
        <v>90</v>
      </c>
      <c r="J169" s="50" t="s">
        <v>27</v>
      </c>
      <c r="K169" s="149" t="s">
        <v>176</v>
      </c>
      <c r="L169" s="360">
        <v>3</v>
      </c>
      <c r="M169" s="361">
        <v>1</v>
      </c>
      <c r="N169" s="362">
        <v>5</v>
      </c>
      <c r="O169" s="362">
        <v>4</v>
      </c>
      <c r="P169" s="362">
        <v>4</v>
      </c>
      <c r="Q169" s="360">
        <v>4</v>
      </c>
      <c r="R169" s="362">
        <v>5</v>
      </c>
      <c r="S169" s="362">
        <v>3</v>
      </c>
      <c r="T169" s="362">
        <v>5</v>
      </c>
      <c r="U169" s="361">
        <v>3</v>
      </c>
      <c r="V169" s="362">
        <v>2</v>
      </c>
      <c r="W169" s="362">
        <v>3</v>
      </c>
      <c r="X169" s="363">
        <v>4</v>
      </c>
      <c r="Y169" s="363">
        <v>3</v>
      </c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22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</row>
    <row r="170" spans="2:97" s="18" customFormat="1" ht="30" customHeight="1">
      <c r="B170" s="369">
        <v>171</v>
      </c>
      <c r="C170" s="233">
        <v>45637</v>
      </c>
      <c r="D170" s="50" t="s">
        <v>127</v>
      </c>
      <c r="E170" s="50" t="s">
        <v>138</v>
      </c>
      <c r="F170" s="50" t="s">
        <v>83</v>
      </c>
      <c r="G170" s="50" t="s">
        <v>16</v>
      </c>
      <c r="H170" s="50" t="s">
        <v>287</v>
      </c>
      <c r="I170" s="50" t="s">
        <v>89</v>
      </c>
      <c r="J170" s="50" t="s">
        <v>439</v>
      </c>
      <c r="K170" s="149" t="s">
        <v>440</v>
      </c>
      <c r="L170" s="360">
        <v>3</v>
      </c>
      <c r="M170" s="361">
        <v>4</v>
      </c>
      <c r="N170" s="362">
        <v>5</v>
      </c>
      <c r="O170" s="362">
        <v>5</v>
      </c>
      <c r="P170" s="362">
        <v>5</v>
      </c>
      <c r="Q170" s="360">
        <v>5</v>
      </c>
      <c r="R170" s="362">
        <v>4</v>
      </c>
      <c r="S170" s="362">
        <v>5</v>
      </c>
      <c r="T170" s="362">
        <v>5</v>
      </c>
      <c r="U170" s="361">
        <v>4</v>
      </c>
      <c r="V170" s="362">
        <v>5</v>
      </c>
      <c r="W170" s="362">
        <v>5</v>
      </c>
      <c r="X170" s="363">
        <v>5</v>
      </c>
      <c r="Y170" s="363">
        <v>5</v>
      </c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22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</row>
    <row r="171" spans="2:97" s="18" customFormat="1" ht="30" customHeight="1">
      <c r="B171" s="369">
        <v>172</v>
      </c>
      <c r="C171" s="233">
        <v>45637</v>
      </c>
      <c r="D171" s="50" t="s">
        <v>127</v>
      </c>
      <c r="E171" s="50" t="s">
        <v>138</v>
      </c>
      <c r="F171" s="50" t="s">
        <v>297</v>
      </c>
      <c r="G171" s="50" t="s">
        <v>15</v>
      </c>
      <c r="H171" s="50" t="s">
        <v>403</v>
      </c>
      <c r="I171" s="50" t="s">
        <v>90</v>
      </c>
      <c r="J171" s="50" t="s">
        <v>153</v>
      </c>
      <c r="K171" s="149" t="s">
        <v>436</v>
      </c>
      <c r="L171" s="360">
        <v>2</v>
      </c>
      <c r="M171" s="361">
        <v>2</v>
      </c>
      <c r="N171" s="362">
        <v>3</v>
      </c>
      <c r="O171" s="362">
        <v>2</v>
      </c>
      <c r="P171" s="362">
        <v>2</v>
      </c>
      <c r="Q171" s="360">
        <v>4</v>
      </c>
      <c r="R171" s="362">
        <v>5</v>
      </c>
      <c r="S171" s="362">
        <v>5</v>
      </c>
      <c r="T171" s="362">
        <v>5</v>
      </c>
      <c r="U171" s="361">
        <v>2</v>
      </c>
      <c r="V171" s="362">
        <v>1</v>
      </c>
      <c r="W171" s="362">
        <v>1</v>
      </c>
      <c r="X171" s="363">
        <v>5</v>
      </c>
      <c r="Y171" s="363">
        <v>3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22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</row>
    <row r="172" spans="2:97" s="18" customFormat="1" ht="30" customHeight="1">
      <c r="B172" s="369">
        <v>173</v>
      </c>
      <c r="C172" s="233">
        <v>45637</v>
      </c>
      <c r="D172" s="50" t="s">
        <v>127</v>
      </c>
      <c r="E172" s="50" t="s">
        <v>137</v>
      </c>
      <c r="F172" s="50" t="s">
        <v>83</v>
      </c>
      <c r="G172" s="50" t="s">
        <v>16</v>
      </c>
      <c r="H172" s="50" t="s">
        <v>404</v>
      </c>
      <c r="I172" s="50" t="s">
        <v>89</v>
      </c>
      <c r="J172" s="50" t="s">
        <v>33</v>
      </c>
      <c r="K172" s="149" t="s">
        <v>307</v>
      </c>
      <c r="L172" s="360">
        <v>5</v>
      </c>
      <c r="M172" s="361">
        <v>3</v>
      </c>
      <c r="N172" s="362">
        <v>3</v>
      </c>
      <c r="O172" s="362">
        <v>5</v>
      </c>
      <c r="P172" s="362"/>
      <c r="Q172" s="360">
        <v>5</v>
      </c>
      <c r="R172" s="362"/>
      <c r="S172" s="362">
        <v>5</v>
      </c>
      <c r="T172" s="362">
        <v>5</v>
      </c>
      <c r="U172" s="361">
        <v>4</v>
      </c>
      <c r="V172" s="362">
        <v>3</v>
      </c>
      <c r="W172" s="362">
        <v>4</v>
      </c>
      <c r="X172" s="363">
        <v>4</v>
      </c>
      <c r="Y172" s="363">
        <v>5</v>
      </c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22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</row>
    <row r="173" spans="2:97" s="18" customFormat="1" ht="30" customHeight="1">
      <c r="B173" s="369"/>
      <c r="C173" s="233"/>
      <c r="D173" s="50"/>
      <c r="E173" s="50"/>
      <c r="F173" s="50"/>
      <c r="G173" s="50"/>
      <c r="H173" s="50"/>
      <c r="I173" s="50"/>
      <c r="J173" s="50"/>
      <c r="K173" s="149"/>
      <c r="L173" s="360"/>
      <c r="M173" s="361"/>
      <c r="N173" s="362"/>
      <c r="O173" s="362"/>
      <c r="P173" s="362"/>
      <c r="Q173" s="360"/>
      <c r="R173" s="362"/>
      <c r="S173" s="362"/>
      <c r="T173" s="362"/>
      <c r="U173" s="361"/>
      <c r="V173" s="362"/>
      <c r="W173" s="362"/>
      <c r="X173" s="363"/>
      <c r="Y173" s="363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22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</row>
    <row r="174" spans="2:97" s="18" customFormat="1" ht="30" customHeight="1">
      <c r="B174" s="369">
        <v>175</v>
      </c>
      <c r="C174" s="233">
        <v>45637</v>
      </c>
      <c r="D174" s="50" t="s">
        <v>127</v>
      </c>
      <c r="E174" s="50" t="s">
        <v>138</v>
      </c>
      <c r="F174" s="50" t="s">
        <v>83</v>
      </c>
      <c r="G174" s="50" t="s">
        <v>15</v>
      </c>
      <c r="H174" s="50"/>
      <c r="I174" s="50" t="s">
        <v>51</v>
      </c>
      <c r="J174" s="50" t="s">
        <v>308</v>
      </c>
      <c r="K174" s="149" t="s">
        <v>309</v>
      </c>
      <c r="L174" s="360">
        <v>2</v>
      </c>
      <c r="M174" s="361">
        <v>1</v>
      </c>
      <c r="N174" s="362">
        <v>2</v>
      </c>
      <c r="O174" s="362">
        <v>2</v>
      </c>
      <c r="P174" s="362"/>
      <c r="Q174" s="360"/>
      <c r="R174" s="362">
        <v>4</v>
      </c>
      <c r="S174" s="362">
        <v>5</v>
      </c>
      <c r="T174" s="362"/>
      <c r="U174" s="361">
        <v>1</v>
      </c>
      <c r="V174" s="362">
        <v>2</v>
      </c>
      <c r="W174" s="362"/>
      <c r="X174" s="363"/>
      <c r="Y174" s="363">
        <v>2</v>
      </c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22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</row>
    <row r="175" spans="2:97" s="18" customFormat="1" ht="30" customHeight="1">
      <c r="B175" s="369">
        <v>176</v>
      </c>
      <c r="C175" s="233">
        <v>45637</v>
      </c>
      <c r="D175" s="50" t="s">
        <v>127</v>
      </c>
      <c r="E175" s="50" t="s">
        <v>138</v>
      </c>
      <c r="F175" s="50" t="s">
        <v>83</v>
      </c>
      <c r="G175" s="50" t="s">
        <v>15</v>
      </c>
      <c r="H175" s="50" t="s">
        <v>287</v>
      </c>
      <c r="I175" s="50" t="s">
        <v>89</v>
      </c>
      <c r="J175" s="50" t="s">
        <v>23</v>
      </c>
      <c r="K175" s="149" t="s">
        <v>169</v>
      </c>
      <c r="L175" s="360">
        <v>4</v>
      </c>
      <c r="M175" s="361">
        <v>2</v>
      </c>
      <c r="N175" s="362">
        <v>5</v>
      </c>
      <c r="O175" s="362"/>
      <c r="P175" s="362">
        <v>5</v>
      </c>
      <c r="Q175" s="360">
        <v>5</v>
      </c>
      <c r="R175" s="362">
        <v>5</v>
      </c>
      <c r="S175" s="362">
        <v>5</v>
      </c>
      <c r="T175" s="362"/>
      <c r="U175" s="361">
        <v>4</v>
      </c>
      <c r="V175" s="362">
        <v>5</v>
      </c>
      <c r="W175" s="362">
        <v>3</v>
      </c>
      <c r="X175" s="363">
        <v>5</v>
      </c>
      <c r="Y175" s="363">
        <v>5</v>
      </c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22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</row>
    <row r="176" spans="2:97" s="18" customFormat="1" ht="30" customHeight="1">
      <c r="B176" s="369">
        <v>177</v>
      </c>
      <c r="C176" s="233">
        <v>45637</v>
      </c>
      <c r="D176" s="50" t="s">
        <v>127</v>
      </c>
      <c r="E176" s="50" t="s">
        <v>137</v>
      </c>
      <c r="F176" s="50" t="s">
        <v>451</v>
      </c>
      <c r="G176" s="50" t="s">
        <v>16</v>
      </c>
      <c r="H176" s="50" t="s">
        <v>405</v>
      </c>
      <c r="I176" s="50" t="s">
        <v>89</v>
      </c>
      <c r="J176" s="50" t="s">
        <v>46</v>
      </c>
      <c r="K176" s="149" t="s">
        <v>442</v>
      </c>
      <c r="L176" s="360">
        <v>3</v>
      </c>
      <c r="M176" s="361"/>
      <c r="N176" s="362">
        <v>3</v>
      </c>
      <c r="O176" s="362">
        <v>3</v>
      </c>
      <c r="P176" s="362">
        <v>2</v>
      </c>
      <c r="Q176" s="360">
        <v>5</v>
      </c>
      <c r="R176" s="362">
        <v>5</v>
      </c>
      <c r="S176" s="362">
        <v>5</v>
      </c>
      <c r="T176" s="362"/>
      <c r="U176" s="361">
        <v>3</v>
      </c>
      <c r="V176" s="362"/>
      <c r="W176" s="362"/>
      <c r="X176" s="363">
        <v>3</v>
      </c>
      <c r="Y176" s="363">
        <v>3</v>
      </c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22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</row>
    <row r="177" spans="2:97" s="18" customFormat="1" ht="30" customHeight="1">
      <c r="B177" s="369">
        <v>178</v>
      </c>
      <c r="C177" s="233">
        <v>45637</v>
      </c>
      <c r="D177" s="50" t="s">
        <v>127</v>
      </c>
      <c r="E177" s="50" t="s">
        <v>138</v>
      </c>
      <c r="F177" s="50" t="s">
        <v>84</v>
      </c>
      <c r="G177" s="50" t="s">
        <v>15</v>
      </c>
      <c r="H177" s="50" t="s">
        <v>306</v>
      </c>
      <c r="I177" s="50" t="s">
        <v>90</v>
      </c>
      <c r="J177" s="50" t="s">
        <v>439</v>
      </c>
      <c r="K177" s="149" t="s">
        <v>440</v>
      </c>
      <c r="L177" s="360">
        <v>3</v>
      </c>
      <c r="M177" s="361">
        <v>2</v>
      </c>
      <c r="N177" s="362">
        <v>3</v>
      </c>
      <c r="O177" s="362">
        <v>3</v>
      </c>
      <c r="P177" s="362">
        <v>4</v>
      </c>
      <c r="Q177" s="360">
        <v>4</v>
      </c>
      <c r="R177" s="362">
        <v>3</v>
      </c>
      <c r="S177" s="362">
        <v>3</v>
      </c>
      <c r="T177" s="362">
        <v>3</v>
      </c>
      <c r="U177" s="361">
        <v>3</v>
      </c>
      <c r="V177" s="362"/>
      <c r="W177" s="362"/>
      <c r="X177" s="363"/>
      <c r="Y177" s="363">
        <v>4</v>
      </c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22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</row>
    <row r="178" spans="2:97" s="18" customFormat="1" ht="30" customHeight="1">
      <c r="B178" s="369"/>
      <c r="C178" s="233"/>
      <c r="D178" s="50"/>
      <c r="E178" s="50"/>
      <c r="F178" s="50"/>
      <c r="G178" s="50"/>
      <c r="H178" s="50"/>
      <c r="I178" s="50"/>
      <c r="J178" s="50"/>
      <c r="K178" s="149"/>
      <c r="L178" s="360"/>
      <c r="M178" s="361"/>
      <c r="N178" s="362"/>
      <c r="O178" s="362"/>
      <c r="P178" s="362"/>
      <c r="Q178" s="360"/>
      <c r="R178" s="362"/>
      <c r="S178" s="362"/>
      <c r="T178" s="362"/>
      <c r="U178" s="361"/>
      <c r="V178" s="362"/>
      <c r="W178" s="362"/>
      <c r="X178" s="363"/>
      <c r="Y178" s="363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22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</row>
    <row r="179" spans="2:97" s="18" customFormat="1" ht="30" customHeight="1">
      <c r="B179" s="369">
        <v>180</v>
      </c>
      <c r="C179" s="233">
        <v>45637</v>
      </c>
      <c r="D179" s="50" t="s">
        <v>127</v>
      </c>
      <c r="E179" s="50" t="s">
        <v>138</v>
      </c>
      <c r="F179" s="50" t="s">
        <v>457</v>
      </c>
      <c r="G179" s="50" t="s">
        <v>104</v>
      </c>
      <c r="H179" s="50" t="s">
        <v>406</v>
      </c>
      <c r="I179" s="50" t="s">
        <v>89</v>
      </c>
      <c r="J179" s="50" t="s">
        <v>153</v>
      </c>
      <c r="K179" s="149" t="s">
        <v>436</v>
      </c>
      <c r="L179" s="360">
        <v>5</v>
      </c>
      <c r="M179" s="361">
        <v>4</v>
      </c>
      <c r="N179" s="362">
        <v>5</v>
      </c>
      <c r="O179" s="362">
        <v>4</v>
      </c>
      <c r="P179" s="362">
        <v>4</v>
      </c>
      <c r="Q179" s="360">
        <v>5</v>
      </c>
      <c r="R179" s="362">
        <v>5</v>
      </c>
      <c r="S179" s="362">
        <v>5</v>
      </c>
      <c r="T179" s="362">
        <v>5</v>
      </c>
      <c r="U179" s="361">
        <v>4</v>
      </c>
      <c r="V179" s="362"/>
      <c r="W179" s="362"/>
      <c r="X179" s="363">
        <v>5</v>
      </c>
      <c r="Y179" s="363">
        <v>5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22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</row>
    <row r="180" spans="2:97" s="18" customFormat="1" ht="30" customHeight="1">
      <c r="B180" s="369">
        <v>181</v>
      </c>
      <c r="C180" s="233">
        <v>45637</v>
      </c>
      <c r="D180" s="50" t="s">
        <v>127</v>
      </c>
      <c r="E180" s="50" t="s">
        <v>137</v>
      </c>
      <c r="F180" s="50" t="s">
        <v>455</v>
      </c>
      <c r="G180" s="50" t="s">
        <v>15</v>
      </c>
      <c r="H180" s="50" t="s">
        <v>407</v>
      </c>
      <c r="I180" s="50" t="s">
        <v>90</v>
      </c>
      <c r="J180" s="50" t="s">
        <v>39</v>
      </c>
      <c r="K180" s="149" t="s">
        <v>171</v>
      </c>
      <c r="L180" s="360">
        <v>5</v>
      </c>
      <c r="M180" s="361">
        <v>3</v>
      </c>
      <c r="N180" s="362">
        <v>5</v>
      </c>
      <c r="O180" s="362"/>
      <c r="P180" s="362"/>
      <c r="Q180" s="360"/>
      <c r="R180" s="362"/>
      <c r="S180" s="362"/>
      <c r="T180" s="362"/>
      <c r="U180" s="361"/>
      <c r="V180" s="362"/>
      <c r="W180" s="362"/>
      <c r="X180" s="363"/>
      <c r="Y180" s="363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22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</row>
    <row r="181" spans="2:97" s="18" customFormat="1" ht="30" customHeight="1">
      <c r="B181" s="369">
        <v>182</v>
      </c>
      <c r="C181" s="233">
        <v>45637</v>
      </c>
      <c r="D181" s="50" t="s">
        <v>129</v>
      </c>
      <c r="E181" s="50" t="s">
        <v>138</v>
      </c>
      <c r="F181" s="50" t="s">
        <v>108</v>
      </c>
      <c r="G181" s="50" t="s">
        <v>16</v>
      </c>
      <c r="H181" s="50" t="s">
        <v>408</v>
      </c>
      <c r="I181" s="50" t="s">
        <v>90</v>
      </c>
      <c r="J181" s="50" t="s">
        <v>18</v>
      </c>
      <c r="K181" s="149" t="s">
        <v>184</v>
      </c>
      <c r="L181" s="360">
        <v>5</v>
      </c>
      <c r="M181" s="361">
        <v>5</v>
      </c>
      <c r="N181" s="362">
        <v>5</v>
      </c>
      <c r="O181" s="362">
        <v>5</v>
      </c>
      <c r="P181" s="362">
        <v>5</v>
      </c>
      <c r="Q181" s="360">
        <v>5</v>
      </c>
      <c r="R181" s="362">
        <v>5</v>
      </c>
      <c r="S181" s="362">
        <v>5</v>
      </c>
      <c r="T181" s="362">
        <v>5</v>
      </c>
      <c r="U181" s="361">
        <v>5</v>
      </c>
      <c r="V181" s="362">
        <v>5</v>
      </c>
      <c r="W181" s="362">
        <v>5</v>
      </c>
      <c r="X181" s="363">
        <v>5</v>
      </c>
      <c r="Y181" s="363">
        <v>5</v>
      </c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22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</row>
    <row r="182" spans="2:97" s="18" customFormat="1" ht="30" customHeight="1">
      <c r="B182" s="369">
        <v>183</v>
      </c>
      <c r="C182" s="233">
        <v>45637</v>
      </c>
      <c r="D182" s="50" t="s">
        <v>127</v>
      </c>
      <c r="E182" s="50" t="s">
        <v>138</v>
      </c>
      <c r="F182" s="50" t="s">
        <v>83</v>
      </c>
      <c r="G182" s="50" t="s">
        <v>16</v>
      </c>
      <c r="H182" s="50" t="s">
        <v>88</v>
      </c>
      <c r="I182" s="50" t="s">
        <v>90</v>
      </c>
      <c r="J182" s="50" t="s">
        <v>21</v>
      </c>
      <c r="K182" s="149" t="s">
        <v>177</v>
      </c>
      <c r="L182" s="360">
        <v>1</v>
      </c>
      <c r="M182" s="361">
        <v>1</v>
      </c>
      <c r="N182" s="362">
        <v>1</v>
      </c>
      <c r="O182" s="362">
        <v>1</v>
      </c>
      <c r="P182" s="362">
        <v>1</v>
      </c>
      <c r="Q182" s="360">
        <v>3</v>
      </c>
      <c r="R182" s="362">
        <v>5</v>
      </c>
      <c r="S182" s="362">
        <v>5</v>
      </c>
      <c r="T182" s="362">
        <v>5</v>
      </c>
      <c r="U182" s="361">
        <v>4</v>
      </c>
      <c r="V182" s="362"/>
      <c r="W182" s="362"/>
      <c r="X182" s="363">
        <v>2</v>
      </c>
      <c r="Y182" s="363">
        <v>3</v>
      </c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22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</row>
    <row r="183" spans="2:97" s="18" customFormat="1" ht="30" customHeight="1">
      <c r="B183" s="369">
        <v>184</v>
      </c>
      <c r="C183" s="233">
        <v>45637</v>
      </c>
      <c r="D183" s="50" t="s">
        <v>127</v>
      </c>
      <c r="E183" s="50" t="s">
        <v>138</v>
      </c>
      <c r="F183" s="50" t="s">
        <v>83</v>
      </c>
      <c r="G183" s="50" t="s">
        <v>15</v>
      </c>
      <c r="H183" s="50" t="s">
        <v>294</v>
      </c>
      <c r="I183" s="50" t="s">
        <v>90</v>
      </c>
      <c r="J183" s="50" t="s">
        <v>26</v>
      </c>
      <c r="K183" s="149" t="s">
        <v>167</v>
      </c>
      <c r="L183" s="360">
        <v>3</v>
      </c>
      <c r="M183" s="361">
        <v>1</v>
      </c>
      <c r="N183" s="362">
        <v>4</v>
      </c>
      <c r="O183" s="362">
        <v>4</v>
      </c>
      <c r="P183" s="362">
        <v>4</v>
      </c>
      <c r="Q183" s="360">
        <v>3</v>
      </c>
      <c r="R183" s="362">
        <v>3</v>
      </c>
      <c r="S183" s="362">
        <v>4</v>
      </c>
      <c r="T183" s="362"/>
      <c r="U183" s="361">
        <v>5</v>
      </c>
      <c r="V183" s="362">
        <v>4</v>
      </c>
      <c r="W183" s="362">
        <v>3</v>
      </c>
      <c r="X183" s="363">
        <v>5</v>
      </c>
      <c r="Y183" s="363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22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</row>
    <row r="184" spans="2:97" s="18" customFormat="1" ht="30" customHeight="1">
      <c r="B184" s="369"/>
      <c r="C184" s="233"/>
      <c r="D184" s="50"/>
      <c r="E184" s="50"/>
      <c r="F184" s="50"/>
      <c r="G184" s="50"/>
      <c r="H184" s="50"/>
      <c r="I184" s="50"/>
      <c r="J184" s="50"/>
      <c r="K184" s="149"/>
      <c r="L184" s="360"/>
      <c r="M184" s="361"/>
      <c r="N184" s="362"/>
      <c r="O184" s="362"/>
      <c r="P184" s="362"/>
      <c r="Q184" s="360"/>
      <c r="R184" s="362"/>
      <c r="S184" s="362"/>
      <c r="T184" s="362"/>
      <c r="U184" s="361"/>
      <c r="V184" s="362"/>
      <c r="W184" s="362"/>
      <c r="X184" s="363"/>
      <c r="Y184" s="363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22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</row>
    <row r="185" spans="2:97" s="18" customFormat="1" ht="30" customHeight="1">
      <c r="B185" s="369">
        <v>186</v>
      </c>
      <c r="C185" s="233">
        <v>45637</v>
      </c>
      <c r="D185" s="50" t="s">
        <v>127</v>
      </c>
      <c r="E185" s="50" t="s">
        <v>138</v>
      </c>
      <c r="F185" s="50" t="s">
        <v>84</v>
      </c>
      <c r="G185" s="50" t="s">
        <v>15</v>
      </c>
      <c r="H185" s="50" t="s">
        <v>346</v>
      </c>
      <c r="I185" s="50" t="s">
        <v>90</v>
      </c>
      <c r="J185" s="50" t="s">
        <v>24</v>
      </c>
      <c r="K185" s="149" t="s">
        <v>175</v>
      </c>
      <c r="L185" s="360">
        <v>3</v>
      </c>
      <c r="M185" s="361">
        <v>3</v>
      </c>
      <c r="N185" s="362">
        <v>3</v>
      </c>
      <c r="O185" s="362">
        <v>3</v>
      </c>
      <c r="P185" s="362">
        <v>2</v>
      </c>
      <c r="Q185" s="360">
        <v>3</v>
      </c>
      <c r="R185" s="362">
        <v>4</v>
      </c>
      <c r="S185" s="362">
        <v>3</v>
      </c>
      <c r="T185" s="362">
        <v>3</v>
      </c>
      <c r="U185" s="361">
        <v>3</v>
      </c>
      <c r="V185" s="362">
        <v>3</v>
      </c>
      <c r="W185" s="362">
        <v>3</v>
      </c>
      <c r="X185" s="363">
        <v>4</v>
      </c>
      <c r="Y185" s="363">
        <v>3</v>
      </c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22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</row>
    <row r="186" spans="2:97" s="18" customFormat="1" ht="30" customHeight="1">
      <c r="B186" s="369">
        <v>187</v>
      </c>
      <c r="C186" s="233">
        <v>45637</v>
      </c>
      <c r="D186" s="50" t="s">
        <v>127</v>
      </c>
      <c r="E186" s="50" t="s">
        <v>137</v>
      </c>
      <c r="F186" s="50" t="s">
        <v>409</v>
      </c>
      <c r="G186" s="50" t="s">
        <v>15</v>
      </c>
      <c r="H186" s="50" t="s">
        <v>410</v>
      </c>
      <c r="I186" s="50" t="s">
        <v>89</v>
      </c>
      <c r="J186" s="50" t="s">
        <v>23</v>
      </c>
      <c r="K186" s="149" t="s">
        <v>169</v>
      </c>
      <c r="L186" s="360">
        <v>5</v>
      </c>
      <c r="M186" s="361">
        <v>3</v>
      </c>
      <c r="N186" s="362">
        <v>5</v>
      </c>
      <c r="O186" s="362">
        <v>5</v>
      </c>
      <c r="P186" s="362">
        <v>5</v>
      </c>
      <c r="Q186" s="360">
        <v>5</v>
      </c>
      <c r="R186" s="362">
        <v>5</v>
      </c>
      <c r="S186" s="362">
        <v>5</v>
      </c>
      <c r="T186" s="362">
        <v>5</v>
      </c>
      <c r="U186" s="361">
        <v>5</v>
      </c>
      <c r="V186" s="362">
        <v>5</v>
      </c>
      <c r="W186" s="362">
        <v>5</v>
      </c>
      <c r="X186" s="363">
        <v>5</v>
      </c>
      <c r="Y186" s="363">
        <v>5</v>
      </c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22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</row>
    <row r="187" spans="2:97" s="18" customFormat="1" ht="30" customHeight="1">
      <c r="B187" s="369">
        <v>188</v>
      </c>
      <c r="C187" s="233">
        <v>45637</v>
      </c>
      <c r="D187" s="50" t="s">
        <v>129</v>
      </c>
      <c r="E187" s="50" t="s">
        <v>137</v>
      </c>
      <c r="F187" s="50" t="s">
        <v>83</v>
      </c>
      <c r="G187" s="50" t="s">
        <v>15</v>
      </c>
      <c r="H187" s="50" t="s">
        <v>411</v>
      </c>
      <c r="I187" s="50" t="s">
        <v>51</v>
      </c>
      <c r="J187" s="50" t="s">
        <v>29</v>
      </c>
      <c r="K187" s="149" t="s">
        <v>445</v>
      </c>
      <c r="L187" s="360">
        <v>4</v>
      </c>
      <c r="M187" s="361">
        <v>4</v>
      </c>
      <c r="N187" s="362">
        <v>5</v>
      </c>
      <c r="O187" s="362">
        <v>4</v>
      </c>
      <c r="P187" s="362">
        <v>5</v>
      </c>
      <c r="Q187" s="360">
        <v>5</v>
      </c>
      <c r="R187" s="362">
        <v>5</v>
      </c>
      <c r="S187" s="362">
        <v>5</v>
      </c>
      <c r="T187" s="362">
        <v>5</v>
      </c>
      <c r="U187" s="361">
        <v>5</v>
      </c>
      <c r="V187" s="362">
        <v>5</v>
      </c>
      <c r="W187" s="362">
        <v>5</v>
      </c>
      <c r="X187" s="363">
        <v>5</v>
      </c>
      <c r="Y187" s="363">
        <v>5</v>
      </c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22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</row>
    <row r="188" spans="2:97" s="18" customFormat="1" ht="30" customHeight="1">
      <c r="B188" s="369">
        <v>189</v>
      </c>
      <c r="C188" s="233">
        <v>45637</v>
      </c>
      <c r="D188" s="50" t="s">
        <v>128</v>
      </c>
      <c r="E188" s="50" t="s">
        <v>137</v>
      </c>
      <c r="F188" s="50" t="s">
        <v>311</v>
      </c>
      <c r="G188" s="50" t="s">
        <v>16</v>
      </c>
      <c r="H188" s="50" t="s">
        <v>412</v>
      </c>
      <c r="I188" s="50" t="s">
        <v>51</v>
      </c>
      <c r="J188" s="50" t="s">
        <v>20</v>
      </c>
      <c r="K188" s="149" t="s">
        <v>168</v>
      </c>
      <c r="L188" s="360">
        <v>4</v>
      </c>
      <c r="M188" s="361">
        <v>4</v>
      </c>
      <c r="N188" s="362">
        <v>4</v>
      </c>
      <c r="O188" s="362">
        <v>4</v>
      </c>
      <c r="P188" s="362">
        <v>3</v>
      </c>
      <c r="Q188" s="360">
        <v>4</v>
      </c>
      <c r="R188" s="362">
        <v>4</v>
      </c>
      <c r="S188" s="362">
        <v>4</v>
      </c>
      <c r="T188" s="362">
        <v>4</v>
      </c>
      <c r="U188" s="361">
        <v>4</v>
      </c>
      <c r="V188" s="362">
        <v>4</v>
      </c>
      <c r="W188" s="362">
        <v>4</v>
      </c>
      <c r="X188" s="363">
        <v>4</v>
      </c>
      <c r="Y188" s="363">
        <v>4</v>
      </c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22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</row>
    <row r="189" spans="2:97" s="18" customFormat="1" ht="30" customHeight="1">
      <c r="B189" s="369">
        <v>190</v>
      </c>
      <c r="C189" s="233">
        <v>45638</v>
      </c>
      <c r="D189" s="50" t="s">
        <v>129</v>
      </c>
      <c r="E189" s="50" t="s">
        <v>137</v>
      </c>
      <c r="F189" s="50" t="s">
        <v>103</v>
      </c>
      <c r="G189" s="50" t="s">
        <v>15</v>
      </c>
      <c r="H189" s="50" t="s">
        <v>413</v>
      </c>
      <c r="I189" s="50" t="s">
        <v>89</v>
      </c>
      <c r="J189" s="50" t="s">
        <v>41</v>
      </c>
      <c r="K189" s="149" t="s">
        <v>437</v>
      </c>
      <c r="L189" s="360">
        <v>5</v>
      </c>
      <c r="M189" s="361">
        <v>5</v>
      </c>
      <c r="N189" s="362">
        <v>5</v>
      </c>
      <c r="O189" s="362">
        <v>5</v>
      </c>
      <c r="P189" s="362">
        <v>5</v>
      </c>
      <c r="Q189" s="360">
        <v>5</v>
      </c>
      <c r="R189" s="362">
        <v>5</v>
      </c>
      <c r="S189" s="362">
        <v>5</v>
      </c>
      <c r="T189" s="362">
        <v>5</v>
      </c>
      <c r="U189" s="361">
        <v>5</v>
      </c>
      <c r="V189" s="362">
        <v>5</v>
      </c>
      <c r="W189" s="362"/>
      <c r="X189" s="363">
        <v>5</v>
      </c>
      <c r="Y189" s="363">
        <v>5</v>
      </c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22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</row>
    <row r="190" spans="2:97" s="18" customFormat="1" ht="30" customHeight="1">
      <c r="B190" s="369"/>
      <c r="C190" s="233"/>
      <c r="D190" s="50"/>
      <c r="E190" s="50"/>
      <c r="F190" s="50"/>
      <c r="G190" s="50"/>
      <c r="H190" s="50"/>
      <c r="I190" s="50"/>
      <c r="J190" s="50"/>
      <c r="K190" s="149"/>
      <c r="L190" s="360"/>
      <c r="M190" s="361"/>
      <c r="N190" s="362"/>
      <c r="O190" s="362"/>
      <c r="P190" s="362"/>
      <c r="Q190" s="360"/>
      <c r="R190" s="362"/>
      <c r="S190" s="362"/>
      <c r="T190" s="362"/>
      <c r="U190" s="361"/>
      <c r="V190" s="362"/>
      <c r="W190" s="362"/>
      <c r="X190" s="363"/>
      <c r="Y190" s="363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22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</row>
    <row r="191" spans="2:97" s="18" customFormat="1" ht="30" customHeight="1">
      <c r="B191" s="369">
        <v>192</v>
      </c>
      <c r="C191" s="233">
        <v>45638</v>
      </c>
      <c r="D191" s="50" t="s">
        <v>127</v>
      </c>
      <c r="E191" s="50" t="s">
        <v>138</v>
      </c>
      <c r="F191" s="50" t="s">
        <v>51</v>
      </c>
      <c r="G191" s="50" t="s">
        <v>15</v>
      </c>
      <c r="H191" s="50" t="s">
        <v>414</v>
      </c>
      <c r="I191" s="50" t="s">
        <v>90</v>
      </c>
      <c r="J191" s="50" t="s">
        <v>20</v>
      </c>
      <c r="K191" s="149" t="s">
        <v>168</v>
      </c>
      <c r="L191" s="360">
        <v>1</v>
      </c>
      <c r="M191" s="361">
        <v>1</v>
      </c>
      <c r="N191" s="362">
        <v>1</v>
      </c>
      <c r="O191" s="362">
        <v>1</v>
      </c>
      <c r="P191" s="362">
        <v>1</v>
      </c>
      <c r="Q191" s="360">
        <v>4</v>
      </c>
      <c r="R191" s="362">
        <v>4</v>
      </c>
      <c r="S191" s="362">
        <v>4</v>
      </c>
      <c r="T191" s="362">
        <v>4</v>
      </c>
      <c r="U191" s="361">
        <v>2</v>
      </c>
      <c r="V191" s="362">
        <v>1</v>
      </c>
      <c r="W191" s="362"/>
      <c r="X191" s="363">
        <v>5</v>
      </c>
      <c r="Y191" s="363">
        <v>4</v>
      </c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22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</row>
    <row r="192" spans="2:97" s="18" customFormat="1" ht="30" customHeight="1">
      <c r="B192" s="369">
        <v>193</v>
      </c>
      <c r="C192" s="233">
        <v>45638</v>
      </c>
      <c r="D192" s="50" t="s">
        <v>127</v>
      </c>
      <c r="E192" s="50" t="s">
        <v>138</v>
      </c>
      <c r="F192" s="50" t="s">
        <v>103</v>
      </c>
      <c r="G192" s="50" t="s">
        <v>15</v>
      </c>
      <c r="H192" s="50" t="s">
        <v>415</v>
      </c>
      <c r="I192" s="50" t="s">
        <v>51</v>
      </c>
      <c r="J192" s="50" t="s">
        <v>29</v>
      </c>
      <c r="K192" s="149" t="s">
        <v>445</v>
      </c>
      <c r="L192" s="360">
        <v>5</v>
      </c>
      <c r="M192" s="361">
        <v>5</v>
      </c>
      <c r="N192" s="362">
        <v>4</v>
      </c>
      <c r="O192" s="362">
        <v>4</v>
      </c>
      <c r="P192" s="362">
        <v>4</v>
      </c>
      <c r="Q192" s="360">
        <v>5</v>
      </c>
      <c r="R192" s="362">
        <v>5</v>
      </c>
      <c r="S192" s="362">
        <v>5</v>
      </c>
      <c r="T192" s="362">
        <v>5</v>
      </c>
      <c r="U192" s="361">
        <v>5</v>
      </c>
      <c r="V192" s="362">
        <v>4</v>
      </c>
      <c r="W192" s="362">
        <v>5</v>
      </c>
      <c r="X192" s="363">
        <v>5</v>
      </c>
      <c r="Y192" s="363">
        <v>5</v>
      </c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22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</row>
    <row r="193" spans="2:97" s="18" customFormat="1" ht="30" customHeight="1">
      <c r="B193" s="369">
        <v>194</v>
      </c>
      <c r="C193" s="233">
        <v>45638</v>
      </c>
      <c r="D193" s="50" t="s">
        <v>127</v>
      </c>
      <c r="E193" s="50" t="s">
        <v>137</v>
      </c>
      <c r="F193" s="50" t="s">
        <v>83</v>
      </c>
      <c r="G193" s="50" t="s">
        <v>15</v>
      </c>
      <c r="H193" s="50" t="s">
        <v>289</v>
      </c>
      <c r="I193" s="50" t="s">
        <v>89</v>
      </c>
      <c r="J193" s="50" t="s">
        <v>105</v>
      </c>
      <c r="K193" s="149" t="s">
        <v>106</v>
      </c>
      <c r="L193" s="360">
        <v>2</v>
      </c>
      <c r="M193" s="361">
        <v>1</v>
      </c>
      <c r="N193" s="362">
        <v>3</v>
      </c>
      <c r="O193" s="362">
        <v>3</v>
      </c>
      <c r="P193" s="362">
        <v>2</v>
      </c>
      <c r="Q193" s="360">
        <v>1</v>
      </c>
      <c r="R193" s="362">
        <v>5</v>
      </c>
      <c r="S193" s="362">
        <v>5</v>
      </c>
      <c r="T193" s="362">
        <v>5</v>
      </c>
      <c r="U193" s="361">
        <v>2</v>
      </c>
      <c r="V193" s="362">
        <v>5</v>
      </c>
      <c r="W193" s="362">
        <v>1</v>
      </c>
      <c r="X193" s="363">
        <v>4</v>
      </c>
      <c r="Y193" s="363">
        <v>2</v>
      </c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22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</row>
    <row r="194" spans="2:97" s="18" customFormat="1" ht="30" customHeight="1">
      <c r="B194" s="369">
        <v>195</v>
      </c>
      <c r="C194" s="233">
        <v>45639</v>
      </c>
      <c r="D194" s="50" t="s">
        <v>127</v>
      </c>
      <c r="E194" s="50" t="s">
        <v>138</v>
      </c>
      <c r="F194" s="50" t="s">
        <v>83</v>
      </c>
      <c r="G194" s="50" t="s">
        <v>15</v>
      </c>
      <c r="H194" s="50" t="s">
        <v>287</v>
      </c>
      <c r="I194" s="50" t="s">
        <v>90</v>
      </c>
      <c r="J194" s="50" t="s">
        <v>45</v>
      </c>
      <c r="K194" s="149" t="s">
        <v>180</v>
      </c>
      <c r="L194" s="360">
        <v>5</v>
      </c>
      <c r="M194" s="361">
        <v>5</v>
      </c>
      <c r="N194" s="362">
        <v>5</v>
      </c>
      <c r="O194" s="362">
        <v>5</v>
      </c>
      <c r="P194" s="362">
        <v>5</v>
      </c>
      <c r="Q194" s="360">
        <v>5</v>
      </c>
      <c r="R194" s="362">
        <v>5</v>
      </c>
      <c r="S194" s="362">
        <v>5</v>
      </c>
      <c r="T194" s="362">
        <v>5</v>
      </c>
      <c r="U194" s="361">
        <v>5</v>
      </c>
      <c r="V194" s="362">
        <v>5</v>
      </c>
      <c r="W194" s="362">
        <v>5</v>
      </c>
      <c r="X194" s="363">
        <v>5</v>
      </c>
      <c r="Y194" s="363">
        <v>5</v>
      </c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22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</row>
    <row r="195" spans="2:97" s="18" customFormat="1" ht="30" customHeight="1">
      <c r="B195" s="369">
        <v>196</v>
      </c>
      <c r="C195" s="233">
        <v>45639</v>
      </c>
      <c r="D195" s="50" t="s">
        <v>127</v>
      </c>
      <c r="E195" s="50" t="s">
        <v>137</v>
      </c>
      <c r="F195" s="50" t="s">
        <v>84</v>
      </c>
      <c r="G195" s="50" t="s">
        <v>15</v>
      </c>
      <c r="H195" s="50" t="s">
        <v>416</v>
      </c>
      <c r="I195" s="50" t="s">
        <v>89</v>
      </c>
      <c r="J195" s="50" t="s">
        <v>181</v>
      </c>
      <c r="K195" s="149" t="s">
        <v>182</v>
      </c>
      <c r="L195" s="360">
        <v>3</v>
      </c>
      <c r="M195" s="361">
        <v>1</v>
      </c>
      <c r="N195" s="362">
        <v>3</v>
      </c>
      <c r="O195" s="362">
        <v>3</v>
      </c>
      <c r="P195" s="362">
        <v>3</v>
      </c>
      <c r="Q195" s="360">
        <v>2</v>
      </c>
      <c r="R195" s="362">
        <v>2</v>
      </c>
      <c r="S195" s="362">
        <v>2</v>
      </c>
      <c r="T195" s="362">
        <v>3</v>
      </c>
      <c r="U195" s="361">
        <v>2</v>
      </c>
      <c r="V195" s="362">
        <v>3</v>
      </c>
      <c r="W195" s="362">
        <v>3</v>
      </c>
      <c r="X195" s="363">
        <v>3</v>
      </c>
      <c r="Y195" s="363">
        <v>3</v>
      </c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22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</row>
    <row r="196" spans="2:97" s="18" customFormat="1" ht="30" customHeight="1">
      <c r="B196" s="369">
        <v>197</v>
      </c>
      <c r="C196" s="233">
        <v>45639</v>
      </c>
      <c r="D196" s="50" t="s">
        <v>127</v>
      </c>
      <c r="E196" s="50" t="s">
        <v>137</v>
      </c>
      <c r="F196" s="50" t="s">
        <v>83</v>
      </c>
      <c r="G196" s="50" t="s">
        <v>15</v>
      </c>
      <c r="H196" s="50" t="s">
        <v>417</v>
      </c>
      <c r="I196" s="50" t="s">
        <v>90</v>
      </c>
      <c r="J196" s="50" t="s">
        <v>26</v>
      </c>
      <c r="K196" s="149" t="s">
        <v>167</v>
      </c>
      <c r="L196" s="360">
        <v>4</v>
      </c>
      <c r="M196" s="361">
        <v>4</v>
      </c>
      <c r="N196" s="362">
        <v>4</v>
      </c>
      <c r="O196" s="362">
        <v>4</v>
      </c>
      <c r="P196" s="362">
        <v>4</v>
      </c>
      <c r="Q196" s="360">
        <v>4</v>
      </c>
      <c r="R196" s="362">
        <v>5</v>
      </c>
      <c r="S196" s="362">
        <v>5</v>
      </c>
      <c r="T196" s="362">
        <v>4</v>
      </c>
      <c r="U196" s="361">
        <v>4</v>
      </c>
      <c r="V196" s="362">
        <v>4</v>
      </c>
      <c r="W196" s="362">
        <v>4</v>
      </c>
      <c r="X196" s="363">
        <v>5</v>
      </c>
      <c r="Y196" s="363">
        <v>5</v>
      </c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22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</row>
    <row r="197" spans="2:97" s="18" customFormat="1" ht="30" customHeight="1">
      <c r="B197" s="369">
        <v>198</v>
      </c>
      <c r="C197" s="233">
        <v>45639</v>
      </c>
      <c r="D197" s="50" t="s">
        <v>127</v>
      </c>
      <c r="E197" s="50" t="s">
        <v>138</v>
      </c>
      <c r="F197" s="50" t="s">
        <v>83</v>
      </c>
      <c r="G197" s="50" t="s">
        <v>15</v>
      </c>
      <c r="H197" s="50" t="s">
        <v>418</v>
      </c>
      <c r="I197" s="50" t="s">
        <v>90</v>
      </c>
      <c r="J197" s="50" t="s">
        <v>170</v>
      </c>
      <c r="K197" s="149" t="s">
        <v>446</v>
      </c>
      <c r="L197" s="360">
        <v>5</v>
      </c>
      <c r="M197" s="361"/>
      <c r="N197" s="362">
        <v>5</v>
      </c>
      <c r="O197" s="362">
        <v>4</v>
      </c>
      <c r="P197" s="362">
        <v>4</v>
      </c>
      <c r="Q197" s="360">
        <v>5</v>
      </c>
      <c r="R197" s="362">
        <v>5</v>
      </c>
      <c r="S197" s="362">
        <v>5</v>
      </c>
      <c r="T197" s="362">
        <v>5</v>
      </c>
      <c r="U197" s="361">
        <v>5</v>
      </c>
      <c r="V197" s="362"/>
      <c r="W197" s="362"/>
      <c r="X197" s="363"/>
      <c r="Y197" s="363">
        <v>5</v>
      </c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22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</row>
    <row r="198" spans="2:97" s="18" customFormat="1" ht="30" customHeight="1">
      <c r="B198" s="369">
        <v>199</v>
      </c>
      <c r="C198" s="233">
        <v>45644</v>
      </c>
      <c r="D198" s="50" t="s">
        <v>127</v>
      </c>
      <c r="E198" s="50" t="s">
        <v>137</v>
      </c>
      <c r="F198" s="50" t="s">
        <v>148</v>
      </c>
      <c r="G198" s="50" t="s">
        <v>104</v>
      </c>
      <c r="H198" s="50" t="s">
        <v>419</v>
      </c>
      <c r="I198" s="50" t="s">
        <v>89</v>
      </c>
      <c r="J198" s="50" t="s">
        <v>107</v>
      </c>
      <c r="K198" s="149" t="s">
        <v>433</v>
      </c>
      <c r="L198" s="360">
        <v>5</v>
      </c>
      <c r="M198" s="361">
        <v>5</v>
      </c>
      <c r="N198" s="362">
        <v>5</v>
      </c>
      <c r="O198" s="362">
        <v>5</v>
      </c>
      <c r="P198" s="362">
        <v>5</v>
      </c>
      <c r="Q198" s="360">
        <v>5</v>
      </c>
      <c r="R198" s="362">
        <v>5</v>
      </c>
      <c r="S198" s="362">
        <v>5</v>
      </c>
      <c r="T198" s="362">
        <v>5</v>
      </c>
      <c r="U198" s="361">
        <v>5</v>
      </c>
      <c r="V198" s="362">
        <v>5</v>
      </c>
      <c r="W198" s="362">
        <v>5</v>
      </c>
      <c r="X198" s="363">
        <v>5</v>
      </c>
      <c r="Y198" s="363">
        <v>5</v>
      </c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22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</row>
    <row r="199" spans="2:97" s="18" customFormat="1" ht="30" customHeight="1">
      <c r="B199" s="369">
        <v>200</v>
      </c>
      <c r="C199" s="233">
        <v>45644</v>
      </c>
      <c r="D199" s="50" t="s">
        <v>127</v>
      </c>
      <c r="E199" s="50" t="s">
        <v>138</v>
      </c>
      <c r="F199" s="50" t="s">
        <v>84</v>
      </c>
      <c r="G199" s="50" t="s">
        <v>15</v>
      </c>
      <c r="H199" s="50" t="s">
        <v>420</v>
      </c>
      <c r="I199" s="50" t="s">
        <v>90</v>
      </c>
      <c r="J199" s="50" t="s">
        <v>107</v>
      </c>
      <c r="K199" s="149" t="s">
        <v>433</v>
      </c>
      <c r="L199" s="360">
        <v>4</v>
      </c>
      <c r="M199" s="361"/>
      <c r="N199" s="362">
        <v>3</v>
      </c>
      <c r="O199" s="362">
        <v>3</v>
      </c>
      <c r="P199" s="362">
        <v>3</v>
      </c>
      <c r="Q199" s="360">
        <v>3</v>
      </c>
      <c r="R199" s="362">
        <v>3</v>
      </c>
      <c r="S199" s="362">
        <v>3</v>
      </c>
      <c r="T199" s="362">
        <v>3</v>
      </c>
      <c r="U199" s="361">
        <v>3</v>
      </c>
      <c r="V199" s="362"/>
      <c r="W199" s="362"/>
      <c r="X199" s="363">
        <v>3</v>
      </c>
      <c r="Y199" s="363">
        <v>3</v>
      </c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22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</row>
    <row r="200" spans="2:97" s="18" customFormat="1" ht="30" customHeight="1">
      <c r="B200" s="369">
        <v>201</v>
      </c>
      <c r="C200" s="233">
        <v>45644</v>
      </c>
      <c r="D200" s="50" t="s">
        <v>127</v>
      </c>
      <c r="E200" s="50" t="s">
        <v>138</v>
      </c>
      <c r="F200" s="50" t="s">
        <v>83</v>
      </c>
      <c r="G200" s="50" t="s">
        <v>16</v>
      </c>
      <c r="H200" s="50" t="s">
        <v>291</v>
      </c>
      <c r="I200" s="50" t="s">
        <v>89</v>
      </c>
      <c r="J200" s="50" t="s">
        <v>105</v>
      </c>
      <c r="K200" s="149" t="s">
        <v>106</v>
      </c>
      <c r="L200" s="360">
        <v>4</v>
      </c>
      <c r="M200" s="361">
        <v>4</v>
      </c>
      <c r="N200" s="362">
        <v>5</v>
      </c>
      <c r="O200" s="362">
        <v>3</v>
      </c>
      <c r="P200" s="362">
        <v>3</v>
      </c>
      <c r="Q200" s="360">
        <v>4</v>
      </c>
      <c r="R200" s="362">
        <v>4</v>
      </c>
      <c r="S200" s="362">
        <v>4</v>
      </c>
      <c r="T200" s="362">
        <v>5</v>
      </c>
      <c r="U200" s="361">
        <v>5</v>
      </c>
      <c r="V200" s="362">
        <v>4</v>
      </c>
      <c r="W200" s="362">
        <v>5</v>
      </c>
      <c r="X200" s="363">
        <v>5</v>
      </c>
      <c r="Y200" s="363">
        <v>4</v>
      </c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22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</row>
    <row r="201" spans="2:97" s="18" customFormat="1" ht="30" customHeight="1">
      <c r="B201" s="369">
        <v>202</v>
      </c>
      <c r="C201" s="233">
        <v>45644</v>
      </c>
      <c r="D201" s="50" t="s">
        <v>127</v>
      </c>
      <c r="E201" s="50" t="s">
        <v>137</v>
      </c>
      <c r="F201" s="50" t="s">
        <v>83</v>
      </c>
      <c r="G201" s="50" t="s">
        <v>15</v>
      </c>
      <c r="H201" s="50" t="s">
        <v>287</v>
      </c>
      <c r="I201" s="50" t="s">
        <v>90</v>
      </c>
      <c r="J201" s="50" t="s">
        <v>27</v>
      </c>
      <c r="K201" s="149" t="s">
        <v>176</v>
      </c>
      <c r="L201" s="360">
        <v>3</v>
      </c>
      <c r="M201" s="361">
        <v>2</v>
      </c>
      <c r="N201" s="362">
        <v>5</v>
      </c>
      <c r="O201" s="362"/>
      <c r="P201" s="362">
        <v>5</v>
      </c>
      <c r="Q201" s="360">
        <v>5</v>
      </c>
      <c r="R201" s="362">
        <v>5</v>
      </c>
      <c r="S201" s="362">
        <v>5</v>
      </c>
      <c r="T201" s="362">
        <v>5</v>
      </c>
      <c r="U201" s="361">
        <v>5</v>
      </c>
      <c r="V201" s="362">
        <v>4</v>
      </c>
      <c r="W201" s="362">
        <v>5</v>
      </c>
      <c r="X201" s="363">
        <v>3</v>
      </c>
      <c r="Y201" s="363">
        <v>3</v>
      </c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22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</row>
    <row r="202" spans="2:97" s="18" customFormat="1" ht="30" customHeight="1">
      <c r="B202" s="369">
        <v>203</v>
      </c>
      <c r="C202" s="233">
        <v>45644</v>
      </c>
      <c r="D202" s="50" t="s">
        <v>127</v>
      </c>
      <c r="E202" s="50" t="s">
        <v>137</v>
      </c>
      <c r="F202" s="50" t="s">
        <v>83</v>
      </c>
      <c r="G202" s="50" t="s">
        <v>16</v>
      </c>
      <c r="H202" s="50">
        <v>2021</v>
      </c>
      <c r="I202" s="50" t="s">
        <v>89</v>
      </c>
      <c r="J202" s="50" t="s">
        <v>153</v>
      </c>
      <c r="K202" s="149" t="s">
        <v>436</v>
      </c>
      <c r="L202" s="360">
        <v>4</v>
      </c>
      <c r="M202" s="361">
        <v>4</v>
      </c>
      <c r="N202" s="362">
        <v>3</v>
      </c>
      <c r="O202" s="362">
        <v>4</v>
      </c>
      <c r="P202" s="362">
        <v>4</v>
      </c>
      <c r="Q202" s="360">
        <v>4</v>
      </c>
      <c r="R202" s="362">
        <v>5</v>
      </c>
      <c r="S202" s="362">
        <v>5</v>
      </c>
      <c r="T202" s="362">
        <v>5</v>
      </c>
      <c r="U202" s="361">
        <v>4</v>
      </c>
      <c r="V202" s="362">
        <v>5</v>
      </c>
      <c r="W202" s="362">
        <v>5</v>
      </c>
      <c r="X202" s="363">
        <v>5</v>
      </c>
      <c r="Y202" s="363">
        <v>4</v>
      </c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22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</row>
    <row r="203" spans="2:97" s="18" customFormat="1" ht="30" customHeight="1">
      <c r="B203" s="369">
        <v>204</v>
      </c>
      <c r="C203" s="233">
        <v>45644</v>
      </c>
      <c r="D203" s="50" t="s">
        <v>127</v>
      </c>
      <c r="E203" s="50" t="s">
        <v>137</v>
      </c>
      <c r="F203" s="50" t="s">
        <v>83</v>
      </c>
      <c r="G203" s="50" t="s">
        <v>16</v>
      </c>
      <c r="H203" s="50" t="s">
        <v>288</v>
      </c>
      <c r="I203" s="50" t="s">
        <v>89</v>
      </c>
      <c r="J203" s="50" t="s">
        <v>22</v>
      </c>
      <c r="K203" s="149" t="s">
        <v>179</v>
      </c>
      <c r="L203" s="360">
        <v>3</v>
      </c>
      <c r="M203" s="361">
        <v>3</v>
      </c>
      <c r="N203" s="362">
        <v>4</v>
      </c>
      <c r="O203" s="362">
        <v>2</v>
      </c>
      <c r="P203" s="362">
        <v>2</v>
      </c>
      <c r="Q203" s="360">
        <v>2</v>
      </c>
      <c r="R203" s="362">
        <v>3</v>
      </c>
      <c r="S203" s="362">
        <v>3</v>
      </c>
      <c r="T203" s="362">
        <v>3</v>
      </c>
      <c r="U203" s="361">
        <v>4</v>
      </c>
      <c r="V203" s="362">
        <v>5</v>
      </c>
      <c r="W203" s="362">
        <v>4</v>
      </c>
      <c r="X203" s="363">
        <v>5</v>
      </c>
      <c r="Y203" s="363">
        <v>4</v>
      </c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22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</row>
    <row r="204" spans="2:97" s="18" customFormat="1" ht="30" customHeight="1">
      <c r="B204" s="369">
        <v>205</v>
      </c>
      <c r="C204" s="233">
        <v>45644</v>
      </c>
      <c r="D204" s="50" t="s">
        <v>127</v>
      </c>
      <c r="E204" s="50" t="s">
        <v>137</v>
      </c>
      <c r="F204" s="50" t="s">
        <v>83</v>
      </c>
      <c r="G204" s="50" t="s">
        <v>16</v>
      </c>
      <c r="H204" s="50" t="s">
        <v>421</v>
      </c>
      <c r="I204" s="50" t="s">
        <v>89</v>
      </c>
      <c r="J204" s="50" t="s">
        <v>18</v>
      </c>
      <c r="K204" s="149" t="s">
        <v>184</v>
      </c>
      <c r="L204" s="360">
        <v>5</v>
      </c>
      <c r="M204" s="361">
        <v>4</v>
      </c>
      <c r="N204" s="362">
        <v>4</v>
      </c>
      <c r="O204" s="362">
        <v>4</v>
      </c>
      <c r="P204" s="362">
        <v>4</v>
      </c>
      <c r="Q204" s="360">
        <v>5</v>
      </c>
      <c r="R204" s="362">
        <v>5</v>
      </c>
      <c r="S204" s="362">
        <v>5</v>
      </c>
      <c r="T204" s="362">
        <v>5</v>
      </c>
      <c r="U204" s="361">
        <v>5</v>
      </c>
      <c r="V204" s="362">
        <v>5</v>
      </c>
      <c r="W204" s="362">
        <v>5</v>
      </c>
      <c r="X204" s="363">
        <v>5</v>
      </c>
      <c r="Y204" s="363">
        <v>4</v>
      </c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22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</row>
    <row r="205" spans="2:97" s="18" customFormat="1" ht="30" customHeight="1">
      <c r="B205" s="369">
        <v>206</v>
      </c>
      <c r="C205" s="233">
        <v>45644</v>
      </c>
      <c r="D205" s="50" t="s">
        <v>127</v>
      </c>
      <c r="E205" s="50" t="s">
        <v>138</v>
      </c>
      <c r="F205" s="50" t="s">
        <v>108</v>
      </c>
      <c r="G205" s="50" t="s">
        <v>16</v>
      </c>
      <c r="H205" s="50" t="s">
        <v>422</v>
      </c>
      <c r="I205" s="50" t="s">
        <v>89</v>
      </c>
      <c r="J205" s="50" t="s">
        <v>22</v>
      </c>
      <c r="K205" s="149" t="s">
        <v>179</v>
      </c>
      <c r="L205" s="360">
        <v>1</v>
      </c>
      <c r="M205" s="361">
        <v>1</v>
      </c>
      <c r="N205" s="362">
        <v>4</v>
      </c>
      <c r="O205" s="362">
        <v>1</v>
      </c>
      <c r="P205" s="362">
        <v>1</v>
      </c>
      <c r="Q205" s="360"/>
      <c r="R205" s="362"/>
      <c r="S205" s="362"/>
      <c r="T205" s="362"/>
      <c r="U205" s="361"/>
      <c r="V205" s="362"/>
      <c r="W205" s="362"/>
      <c r="X205" s="363"/>
      <c r="Y205" s="363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22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</row>
    <row r="206" spans="2:97" s="18" customFormat="1" ht="30" customHeight="1">
      <c r="B206" s="369">
        <v>207</v>
      </c>
      <c r="C206" s="233">
        <v>45644</v>
      </c>
      <c r="D206" s="50" t="s">
        <v>127</v>
      </c>
      <c r="E206" s="50" t="s">
        <v>138</v>
      </c>
      <c r="F206" s="50" t="s">
        <v>83</v>
      </c>
      <c r="G206" s="50" t="s">
        <v>15</v>
      </c>
      <c r="H206" s="50" t="s">
        <v>423</v>
      </c>
      <c r="I206" s="50" t="s">
        <v>89</v>
      </c>
      <c r="J206" s="50" t="s">
        <v>39</v>
      </c>
      <c r="K206" s="149" t="s">
        <v>171</v>
      </c>
      <c r="L206" s="360">
        <v>3</v>
      </c>
      <c r="M206" s="361">
        <v>3</v>
      </c>
      <c r="N206" s="362">
        <v>3</v>
      </c>
      <c r="O206" s="362">
        <v>2</v>
      </c>
      <c r="P206" s="362">
        <v>2</v>
      </c>
      <c r="Q206" s="360">
        <v>3</v>
      </c>
      <c r="R206" s="362">
        <v>2</v>
      </c>
      <c r="S206" s="362">
        <v>2</v>
      </c>
      <c r="T206" s="362">
        <v>2</v>
      </c>
      <c r="U206" s="361">
        <v>4</v>
      </c>
      <c r="V206" s="362">
        <v>3</v>
      </c>
      <c r="W206" s="362">
        <v>3</v>
      </c>
      <c r="X206" s="363">
        <v>5</v>
      </c>
      <c r="Y206" s="363">
        <v>2</v>
      </c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22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</row>
    <row r="207" spans="2:97" s="18" customFormat="1" ht="30" customHeight="1">
      <c r="B207" s="369"/>
      <c r="C207" s="233"/>
      <c r="D207" s="50"/>
      <c r="E207" s="50"/>
      <c r="F207" s="50"/>
      <c r="G207" s="50"/>
      <c r="H207" s="50"/>
      <c r="I207" s="50"/>
      <c r="J207" s="50"/>
      <c r="K207" s="149"/>
      <c r="L207" s="360"/>
      <c r="M207" s="361"/>
      <c r="N207" s="362"/>
      <c r="O207" s="362"/>
      <c r="P207" s="362"/>
      <c r="Q207" s="360"/>
      <c r="R207" s="362"/>
      <c r="S207" s="362"/>
      <c r="T207" s="362"/>
      <c r="U207" s="361"/>
      <c r="V207" s="362"/>
      <c r="W207" s="362"/>
      <c r="X207" s="363"/>
      <c r="Y207" s="363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22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</row>
    <row r="208" spans="2:97" s="18" customFormat="1" ht="30" customHeight="1">
      <c r="B208" s="369">
        <v>209</v>
      </c>
      <c r="C208" s="233">
        <v>45644</v>
      </c>
      <c r="D208" s="50" t="s">
        <v>127</v>
      </c>
      <c r="E208" s="50" t="s">
        <v>137</v>
      </c>
      <c r="F208" s="50" t="s">
        <v>83</v>
      </c>
      <c r="G208" s="50" t="s">
        <v>15</v>
      </c>
      <c r="H208" s="50" t="s">
        <v>424</v>
      </c>
      <c r="I208" s="50" t="s">
        <v>89</v>
      </c>
      <c r="J208" s="50" t="s">
        <v>20</v>
      </c>
      <c r="K208" s="149" t="s">
        <v>168</v>
      </c>
      <c r="L208" s="360">
        <v>2</v>
      </c>
      <c r="M208" s="361">
        <v>3</v>
      </c>
      <c r="N208" s="362">
        <v>3</v>
      </c>
      <c r="O208" s="362">
        <v>3</v>
      </c>
      <c r="P208" s="362">
        <v>2</v>
      </c>
      <c r="Q208" s="360">
        <v>2</v>
      </c>
      <c r="R208" s="362">
        <v>1</v>
      </c>
      <c r="S208" s="362">
        <v>1</v>
      </c>
      <c r="T208" s="362">
        <v>1</v>
      </c>
      <c r="U208" s="361">
        <v>1</v>
      </c>
      <c r="V208" s="362">
        <v>1</v>
      </c>
      <c r="W208" s="362">
        <v>2</v>
      </c>
      <c r="X208" s="363">
        <v>3</v>
      </c>
      <c r="Y208" s="363">
        <v>2</v>
      </c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22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</row>
    <row r="209" spans="2:97" s="18" customFormat="1" ht="30" customHeight="1">
      <c r="B209" s="369"/>
      <c r="C209" s="233"/>
      <c r="D209" s="50"/>
      <c r="E209" s="50"/>
      <c r="F209" s="50"/>
      <c r="G209" s="50"/>
      <c r="H209" s="50"/>
      <c r="I209" s="50"/>
      <c r="J209" s="50"/>
      <c r="K209" s="149"/>
      <c r="L209" s="360"/>
      <c r="M209" s="361"/>
      <c r="N209" s="362"/>
      <c r="O209" s="362"/>
      <c r="P209" s="362"/>
      <c r="Q209" s="360"/>
      <c r="R209" s="362"/>
      <c r="S209" s="362"/>
      <c r="T209" s="362"/>
      <c r="U209" s="361"/>
      <c r="V209" s="362"/>
      <c r="W209" s="362"/>
      <c r="X209" s="363"/>
      <c r="Y209" s="363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22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</row>
    <row r="210" spans="2:97" s="18" customFormat="1" ht="30" customHeight="1">
      <c r="B210" s="369"/>
      <c r="C210" s="233"/>
      <c r="D210" s="50"/>
      <c r="E210" s="50"/>
      <c r="F210" s="50"/>
      <c r="G210" s="50"/>
      <c r="H210" s="50"/>
      <c r="I210" s="50"/>
      <c r="J210" s="50"/>
      <c r="K210" s="149"/>
      <c r="L210" s="360"/>
      <c r="M210" s="361"/>
      <c r="N210" s="362"/>
      <c r="O210" s="362"/>
      <c r="P210" s="362"/>
      <c r="Q210" s="360"/>
      <c r="R210" s="362"/>
      <c r="S210" s="362"/>
      <c r="T210" s="362"/>
      <c r="U210" s="361"/>
      <c r="V210" s="362"/>
      <c r="W210" s="362"/>
      <c r="X210" s="363"/>
      <c r="Y210" s="363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22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</row>
    <row r="211" spans="2:97" s="18" customFormat="1" ht="30" customHeight="1">
      <c r="B211" s="369"/>
      <c r="C211" s="233"/>
      <c r="D211" s="50"/>
      <c r="E211" s="50"/>
      <c r="F211" s="50"/>
      <c r="G211" s="50"/>
      <c r="H211" s="50"/>
      <c r="I211" s="50"/>
      <c r="J211" s="50"/>
      <c r="K211" s="149"/>
      <c r="L211" s="360"/>
      <c r="M211" s="361"/>
      <c r="N211" s="362"/>
      <c r="O211" s="362"/>
      <c r="P211" s="362"/>
      <c r="Q211" s="360"/>
      <c r="R211" s="362"/>
      <c r="S211" s="362"/>
      <c r="T211" s="362"/>
      <c r="U211" s="361"/>
      <c r="V211" s="362"/>
      <c r="W211" s="362"/>
      <c r="X211" s="363"/>
      <c r="Y211" s="363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22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</row>
    <row r="212" spans="2:97" s="18" customFormat="1" ht="30" customHeight="1">
      <c r="B212" s="369">
        <v>213</v>
      </c>
      <c r="C212" s="233">
        <v>45644</v>
      </c>
      <c r="D212" s="50" t="s">
        <v>127</v>
      </c>
      <c r="E212" s="50" t="s">
        <v>137</v>
      </c>
      <c r="F212" s="50" t="s">
        <v>83</v>
      </c>
      <c r="G212" s="50" t="s">
        <v>16</v>
      </c>
      <c r="H212" s="50" t="s">
        <v>425</v>
      </c>
      <c r="I212" s="50" t="s">
        <v>90</v>
      </c>
      <c r="J212" s="50" t="s">
        <v>33</v>
      </c>
      <c r="K212" s="149" t="s">
        <v>307</v>
      </c>
      <c r="L212" s="360">
        <v>3</v>
      </c>
      <c r="M212" s="361">
        <v>3</v>
      </c>
      <c r="N212" s="362">
        <v>5</v>
      </c>
      <c r="O212" s="362">
        <v>4</v>
      </c>
      <c r="P212" s="362">
        <v>4</v>
      </c>
      <c r="Q212" s="360">
        <v>5</v>
      </c>
      <c r="R212" s="362">
        <v>5</v>
      </c>
      <c r="S212" s="362">
        <v>5</v>
      </c>
      <c r="T212" s="362">
        <v>5</v>
      </c>
      <c r="U212" s="361">
        <v>5</v>
      </c>
      <c r="V212" s="362">
        <v>3</v>
      </c>
      <c r="W212" s="362">
        <v>3</v>
      </c>
      <c r="X212" s="363">
        <v>3</v>
      </c>
      <c r="Y212" s="363">
        <v>4</v>
      </c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22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</row>
    <row r="213" spans="2:97" s="18" customFormat="1" ht="30" customHeight="1">
      <c r="B213" s="369">
        <v>214</v>
      </c>
      <c r="C213" s="233">
        <v>45644</v>
      </c>
      <c r="D213" s="50" t="s">
        <v>127</v>
      </c>
      <c r="E213" s="50" t="s">
        <v>137</v>
      </c>
      <c r="F213" s="50" t="s">
        <v>83</v>
      </c>
      <c r="G213" s="50" t="s">
        <v>15</v>
      </c>
      <c r="H213" s="50" t="s">
        <v>426</v>
      </c>
      <c r="I213" s="50" t="s">
        <v>89</v>
      </c>
      <c r="J213" s="50" t="s">
        <v>29</v>
      </c>
      <c r="K213" s="149" t="s">
        <v>445</v>
      </c>
      <c r="L213" s="360">
        <v>3</v>
      </c>
      <c r="M213" s="361">
        <v>3</v>
      </c>
      <c r="N213" s="362">
        <v>3</v>
      </c>
      <c r="O213" s="362">
        <v>2</v>
      </c>
      <c r="P213" s="362">
        <v>3</v>
      </c>
      <c r="Q213" s="360">
        <v>5</v>
      </c>
      <c r="R213" s="362">
        <v>5</v>
      </c>
      <c r="S213" s="362">
        <v>5</v>
      </c>
      <c r="T213" s="362">
        <v>5</v>
      </c>
      <c r="U213" s="361">
        <v>5</v>
      </c>
      <c r="V213" s="362"/>
      <c r="W213" s="362"/>
      <c r="X213" s="363"/>
      <c r="Y213" s="363">
        <v>5</v>
      </c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22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</row>
    <row r="214" spans="2:97" s="18" customFormat="1" ht="30" customHeight="1">
      <c r="B214" s="369">
        <v>215</v>
      </c>
      <c r="C214" s="233">
        <v>45644</v>
      </c>
      <c r="D214" s="50" t="s">
        <v>127</v>
      </c>
      <c r="E214" s="50" t="s">
        <v>138</v>
      </c>
      <c r="F214" s="50" t="s">
        <v>83</v>
      </c>
      <c r="G214" s="50" t="s">
        <v>16</v>
      </c>
      <c r="H214" s="50" t="s">
        <v>87</v>
      </c>
      <c r="I214" s="50" t="s">
        <v>89</v>
      </c>
      <c r="J214" s="50" t="s">
        <v>46</v>
      </c>
      <c r="K214" s="149" t="s">
        <v>442</v>
      </c>
      <c r="L214" s="360">
        <v>3</v>
      </c>
      <c r="M214" s="361">
        <v>3</v>
      </c>
      <c r="N214" s="362">
        <v>3</v>
      </c>
      <c r="O214" s="362">
        <v>3</v>
      </c>
      <c r="P214" s="362">
        <v>4</v>
      </c>
      <c r="Q214" s="360">
        <v>5</v>
      </c>
      <c r="R214" s="362">
        <v>5</v>
      </c>
      <c r="S214" s="362">
        <v>5</v>
      </c>
      <c r="T214" s="362">
        <v>5</v>
      </c>
      <c r="U214" s="361">
        <v>5</v>
      </c>
      <c r="V214" s="362"/>
      <c r="W214" s="362"/>
      <c r="X214" s="363"/>
      <c r="Y214" s="363">
        <v>3</v>
      </c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22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</row>
    <row r="215" spans="2:97" s="18" customFormat="1" ht="30" customHeight="1">
      <c r="B215" s="369">
        <v>216</v>
      </c>
      <c r="C215" s="233">
        <v>45644</v>
      </c>
      <c r="D215" s="50" t="s">
        <v>127</v>
      </c>
      <c r="E215" s="50" t="s">
        <v>137</v>
      </c>
      <c r="F215" s="50" t="s">
        <v>108</v>
      </c>
      <c r="G215" s="50" t="s">
        <v>15</v>
      </c>
      <c r="H215" s="50" t="s">
        <v>427</v>
      </c>
      <c r="I215" s="50" t="s">
        <v>89</v>
      </c>
      <c r="J215" s="50" t="s">
        <v>107</v>
      </c>
      <c r="K215" s="149" t="s">
        <v>433</v>
      </c>
      <c r="L215" s="360">
        <v>5</v>
      </c>
      <c r="M215" s="361">
        <v>4</v>
      </c>
      <c r="N215" s="362">
        <v>5</v>
      </c>
      <c r="O215" s="362">
        <v>5</v>
      </c>
      <c r="P215" s="362">
        <v>5</v>
      </c>
      <c r="Q215" s="360">
        <v>5</v>
      </c>
      <c r="R215" s="362">
        <v>5</v>
      </c>
      <c r="S215" s="362">
        <v>5</v>
      </c>
      <c r="T215" s="362">
        <v>5</v>
      </c>
      <c r="U215" s="361">
        <v>5</v>
      </c>
      <c r="V215" s="362">
        <v>5</v>
      </c>
      <c r="W215" s="362">
        <v>5</v>
      </c>
      <c r="X215" s="363">
        <v>5</v>
      </c>
      <c r="Y215" s="363">
        <v>5</v>
      </c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22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</row>
    <row r="216" spans="2:97" s="18" customFormat="1" ht="30" customHeight="1">
      <c r="B216" s="369">
        <v>217</v>
      </c>
      <c r="C216" s="233">
        <v>45644</v>
      </c>
      <c r="D216" s="50" t="s">
        <v>127</v>
      </c>
      <c r="E216" s="50" t="s">
        <v>137</v>
      </c>
      <c r="F216" s="50" t="s">
        <v>450</v>
      </c>
      <c r="G216" s="50" t="s">
        <v>16</v>
      </c>
      <c r="H216" s="50" t="s">
        <v>428</v>
      </c>
      <c r="I216" s="50" t="s">
        <v>90</v>
      </c>
      <c r="J216" s="50" t="s">
        <v>36</v>
      </c>
      <c r="K216" s="149" t="s">
        <v>173</v>
      </c>
      <c r="L216" s="360">
        <v>5</v>
      </c>
      <c r="M216" s="361">
        <v>5</v>
      </c>
      <c r="N216" s="362">
        <v>5</v>
      </c>
      <c r="O216" s="362">
        <v>5</v>
      </c>
      <c r="P216" s="362">
        <v>5</v>
      </c>
      <c r="Q216" s="360">
        <v>5</v>
      </c>
      <c r="R216" s="362">
        <v>5</v>
      </c>
      <c r="S216" s="362">
        <v>5</v>
      </c>
      <c r="T216" s="362">
        <v>5</v>
      </c>
      <c r="U216" s="361">
        <v>5</v>
      </c>
      <c r="V216" s="362">
        <v>5</v>
      </c>
      <c r="W216" s="362">
        <v>5</v>
      </c>
      <c r="X216" s="363">
        <v>5</v>
      </c>
      <c r="Y216" s="363">
        <v>5</v>
      </c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22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</row>
    <row r="217" spans="2:97" s="18" customFormat="1" ht="30" customHeight="1">
      <c r="B217" s="369">
        <v>218</v>
      </c>
      <c r="C217" s="233">
        <v>45644</v>
      </c>
      <c r="D217" s="50" t="s">
        <v>127</v>
      </c>
      <c r="E217" s="50" t="s">
        <v>138</v>
      </c>
      <c r="F217" s="50" t="s">
        <v>84</v>
      </c>
      <c r="G217" s="50" t="s">
        <v>15</v>
      </c>
      <c r="H217" s="50" t="s">
        <v>294</v>
      </c>
      <c r="I217" s="50" t="s">
        <v>89</v>
      </c>
      <c r="J217" s="50" t="s">
        <v>181</v>
      </c>
      <c r="K217" s="149" t="s">
        <v>182</v>
      </c>
      <c r="L217" s="360">
        <v>4</v>
      </c>
      <c r="M217" s="361">
        <v>4</v>
      </c>
      <c r="N217" s="362">
        <v>4</v>
      </c>
      <c r="O217" s="362">
        <v>4</v>
      </c>
      <c r="P217" s="362">
        <v>4</v>
      </c>
      <c r="Q217" s="360">
        <v>5</v>
      </c>
      <c r="R217" s="362">
        <v>5</v>
      </c>
      <c r="S217" s="362">
        <v>5</v>
      </c>
      <c r="T217" s="362">
        <v>5</v>
      </c>
      <c r="U217" s="361">
        <v>5</v>
      </c>
      <c r="V217" s="362">
        <v>4</v>
      </c>
      <c r="W217" s="362"/>
      <c r="X217" s="363">
        <v>4</v>
      </c>
      <c r="Y217" s="363">
        <v>4</v>
      </c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22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</row>
    <row r="218" spans="2:97" s="18" customFormat="1" ht="30" customHeight="1">
      <c r="B218" s="369">
        <v>219</v>
      </c>
      <c r="C218" s="233">
        <v>45644</v>
      </c>
      <c r="D218" s="50" t="s">
        <v>127</v>
      </c>
      <c r="E218" s="50" t="s">
        <v>138</v>
      </c>
      <c r="F218" s="50" t="s">
        <v>108</v>
      </c>
      <c r="G218" s="50" t="s">
        <v>15</v>
      </c>
      <c r="H218" s="50" t="s">
        <v>429</v>
      </c>
      <c r="I218" s="50" t="s">
        <v>90</v>
      </c>
      <c r="J218" s="50" t="s">
        <v>18</v>
      </c>
      <c r="K218" s="149" t="s">
        <v>184</v>
      </c>
      <c r="L218" s="360">
        <v>5</v>
      </c>
      <c r="M218" s="361">
        <v>5</v>
      </c>
      <c r="N218" s="362">
        <v>5</v>
      </c>
      <c r="O218" s="362">
        <v>5</v>
      </c>
      <c r="P218" s="362">
        <v>5</v>
      </c>
      <c r="Q218" s="360">
        <v>5</v>
      </c>
      <c r="R218" s="362">
        <v>5</v>
      </c>
      <c r="S218" s="362">
        <v>5</v>
      </c>
      <c r="T218" s="362">
        <v>5</v>
      </c>
      <c r="U218" s="361"/>
      <c r="V218" s="362"/>
      <c r="W218" s="362"/>
      <c r="X218" s="363">
        <v>5</v>
      </c>
      <c r="Y218" s="363">
        <v>5</v>
      </c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22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</row>
    <row r="219" spans="2:97" s="18" customFormat="1" ht="30" customHeight="1">
      <c r="B219" s="369"/>
      <c r="C219" s="233"/>
      <c r="D219" s="50"/>
      <c r="E219" s="50"/>
      <c r="F219" s="50"/>
      <c r="G219" s="50"/>
      <c r="H219" s="50"/>
      <c r="I219" s="50"/>
      <c r="J219" s="50"/>
      <c r="K219" s="149"/>
      <c r="L219" s="360"/>
      <c r="M219" s="361"/>
      <c r="N219" s="362"/>
      <c r="O219" s="362"/>
      <c r="P219" s="362"/>
      <c r="Q219" s="360"/>
      <c r="R219" s="362"/>
      <c r="S219" s="362"/>
      <c r="T219" s="362"/>
      <c r="U219" s="361"/>
      <c r="V219" s="362"/>
      <c r="W219" s="362"/>
      <c r="X219" s="363"/>
      <c r="Y219" s="363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22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</row>
    <row r="220" spans="2:97" s="18" customFormat="1" ht="30" customHeight="1">
      <c r="B220" s="369"/>
      <c r="C220" s="233"/>
      <c r="D220" s="50"/>
      <c r="E220" s="50"/>
      <c r="F220" s="50"/>
      <c r="G220" s="50"/>
      <c r="H220" s="50"/>
      <c r="I220" s="50"/>
      <c r="J220" s="50"/>
      <c r="K220" s="149"/>
      <c r="L220" s="360"/>
      <c r="M220" s="361"/>
      <c r="N220" s="362"/>
      <c r="O220" s="362"/>
      <c r="P220" s="362"/>
      <c r="Q220" s="360"/>
      <c r="R220" s="362"/>
      <c r="S220" s="362"/>
      <c r="T220" s="362"/>
      <c r="U220" s="361"/>
      <c r="V220" s="362"/>
      <c r="W220" s="362"/>
      <c r="X220" s="363"/>
      <c r="Y220" s="363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22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</row>
    <row r="221" spans="2:97" s="18" customFormat="1" ht="30" customHeight="1">
      <c r="B221" s="369">
        <v>222</v>
      </c>
      <c r="C221" s="233">
        <v>45645</v>
      </c>
      <c r="D221" s="50" t="s">
        <v>127</v>
      </c>
      <c r="E221" s="50" t="s">
        <v>138</v>
      </c>
      <c r="F221" s="50" t="s">
        <v>103</v>
      </c>
      <c r="G221" s="50" t="s">
        <v>15</v>
      </c>
      <c r="H221" s="50" t="s">
        <v>430</v>
      </c>
      <c r="I221" s="50" t="s">
        <v>89</v>
      </c>
      <c r="J221" s="50" t="s">
        <v>35</v>
      </c>
      <c r="K221" s="149" t="s">
        <v>444</v>
      </c>
      <c r="L221" s="360">
        <v>5</v>
      </c>
      <c r="M221" s="361"/>
      <c r="N221" s="362">
        <v>5</v>
      </c>
      <c r="O221" s="362">
        <v>5</v>
      </c>
      <c r="P221" s="362">
        <v>5</v>
      </c>
      <c r="Q221" s="360">
        <v>5</v>
      </c>
      <c r="R221" s="362">
        <v>5</v>
      </c>
      <c r="S221" s="362">
        <v>5</v>
      </c>
      <c r="T221" s="362">
        <v>5</v>
      </c>
      <c r="U221" s="361">
        <v>5</v>
      </c>
      <c r="V221" s="362">
        <v>5</v>
      </c>
      <c r="W221" s="362">
        <v>5</v>
      </c>
      <c r="X221" s="363">
        <v>5</v>
      </c>
      <c r="Y221" s="363">
        <v>5</v>
      </c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22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</row>
    <row r="222" spans="2:97" s="18" customFormat="1" ht="30" customHeight="1">
      <c r="B222" s="369">
        <v>223</v>
      </c>
      <c r="C222" s="233">
        <v>45645</v>
      </c>
      <c r="D222" s="50" t="s">
        <v>128</v>
      </c>
      <c r="E222" s="50" t="s">
        <v>137</v>
      </c>
      <c r="F222" s="50" t="s">
        <v>84</v>
      </c>
      <c r="G222" s="50" t="s">
        <v>15</v>
      </c>
      <c r="H222" s="50" t="s">
        <v>431</v>
      </c>
      <c r="I222" s="50" t="s">
        <v>51</v>
      </c>
      <c r="J222" s="50" t="s">
        <v>36</v>
      </c>
      <c r="K222" s="149" t="s">
        <v>173</v>
      </c>
      <c r="L222" s="360">
        <v>4</v>
      </c>
      <c r="M222" s="361">
        <v>4</v>
      </c>
      <c r="N222" s="362">
        <v>4</v>
      </c>
      <c r="O222" s="362">
        <v>5</v>
      </c>
      <c r="P222" s="362">
        <v>4</v>
      </c>
      <c r="Q222" s="360">
        <v>5</v>
      </c>
      <c r="R222" s="362"/>
      <c r="S222" s="362"/>
      <c r="T222" s="362"/>
      <c r="U222" s="361">
        <v>5</v>
      </c>
      <c r="V222" s="362"/>
      <c r="W222" s="362"/>
      <c r="X222" s="363">
        <v>5</v>
      </c>
      <c r="Y222" s="363">
        <v>5</v>
      </c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22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</row>
    <row r="223" spans="2:97" s="18" customFormat="1" ht="30" customHeight="1">
      <c r="B223" s="369">
        <v>224</v>
      </c>
      <c r="C223" s="233">
        <v>45645</v>
      </c>
      <c r="D223" s="50" t="s">
        <v>128</v>
      </c>
      <c r="E223" s="50" t="s">
        <v>137</v>
      </c>
      <c r="F223" s="50" t="s">
        <v>454</v>
      </c>
      <c r="G223" s="50" t="s">
        <v>15</v>
      </c>
      <c r="H223" s="50" t="s">
        <v>432</v>
      </c>
      <c r="I223" s="50" t="s">
        <v>51</v>
      </c>
      <c r="J223" s="50" t="s">
        <v>36</v>
      </c>
      <c r="K223" s="149" t="s">
        <v>173</v>
      </c>
      <c r="L223" s="360"/>
      <c r="M223" s="361"/>
      <c r="N223" s="362">
        <v>5</v>
      </c>
      <c r="O223" s="362">
        <v>5</v>
      </c>
      <c r="P223" s="362">
        <v>5</v>
      </c>
      <c r="Q223" s="360">
        <v>5</v>
      </c>
      <c r="R223" s="362">
        <v>5</v>
      </c>
      <c r="S223" s="362">
        <v>5</v>
      </c>
      <c r="T223" s="362">
        <v>5</v>
      </c>
      <c r="U223" s="361"/>
      <c r="V223" s="362"/>
      <c r="W223" s="362"/>
      <c r="X223" s="363">
        <v>5</v>
      </c>
      <c r="Y223" s="363">
        <v>5</v>
      </c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22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</row>
    <row r="224" spans="2:97" s="18" customFormat="1" ht="30" customHeight="1">
      <c r="B224" s="369"/>
      <c r="C224" s="233"/>
      <c r="D224" s="50"/>
      <c r="E224" s="50"/>
      <c r="F224" s="50"/>
      <c r="G224" s="50"/>
      <c r="H224" s="50"/>
      <c r="I224" s="50"/>
      <c r="J224" s="50"/>
      <c r="K224" s="149"/>
      <c r="L224" s="360"/>
      <c r="M224" s="361"/>
      <c r="N224" s="362"/>
      <c r="O224" s="362"/>
      <c r="P224" s="362"/>
      <c r="Q224" s="360"/>
      <c r="R224" s="362"/>
      <c r="S224" s="362"/>
      <c r="T224" s="362"/>
      <c r="U224" s="361"/>
      <c r="V224" s="362"/>
      <c r="W224" s="362"/>
      <c r="X224" s="363"/>
      <c r="Y224" s="363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22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</row>
    <row r="225" spans="2:97" s="18" customFormat="1" ht="30" customHeight="1">
      <c r="B225" s="369">
        <v>226</v>
      </c>
      <c r="C225" s="233">
        <v>45646</v>
      </c>
      <c r="D225" s="50" t="s">
        <v>127</v>
      </c>
      <c r="E225" s="50" t="s">
        <v>138</v>
      </c>
      <c r="F225" s="50" t="s">
        <v>83</v>
      </c>
      <c r="G225" s="50" t="s">
        <v>16</v>
      </c>
      <c r="H225" s="50" t="s">
        <v>287</v>
      </c>
      <c r="I225" s="50" t="s">
        <v>89</v>
      </c>
      <c r="J225" s="50" t="s">
        <v>170</v>
      </c>
      <c r="K225" s="149" t="s">
        <v>446</v>
      </c>
      <c r="L225" s="360">
        <v>4</v>
      </c>
      <c r="M225" s="361">
        <v>4</v>
      </c>
      <c r="N225" s="362">
        <v>2</v>
      </c>
      <c r="O225" s="362">
        <v>3</v>
      </c>
      <c r="P225" s="362">
        <v>4</v>
      </c>
      <c r="Q225" s="360">
        <v>4</v>
      </c>
      <c r="R225" s="362"/>
      <c r="S225" s="362">
        <v>4</v>
      </c>
      <c r="T225" s="362">
        <v>5</v>
      </c>
      <c r="U225" s="361">
        <v>4</v>
      </c>
      <c r="V225" s="362">
        <v>4</v>
      </c>
      <c r="W225" s="362">
        <v>4</v>
      </c>
      <c r="X225" s="363">
        <v>3</v>
      </c>
      <c r="Y225" s="363">
        <v>4</v>
      </c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22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</row>
    <row r="226" spans="2:97" s="18" customFormat="1" ht="30" customHeight="1">
      <c r="B226" s="369"/>
      <c r="C226" s="233"/>
      <c r="D226" s="231"/>
      <c r="E226" s="231"/>
      <c r="F226" s="231"/>
      <c r="G226" s="231"/>
      <c r="H226" s="238"/>
      <c r="I226" s="231"/>
      <c r="J226" s="231"/>
      <c r="K226" s="232"/>
      <c r="L226" s="360"/>
      <c r="M226" s="361"/>
      <c r="N226" s="362"/>
      <c r="O226" s="362"/>
      <c r="P226" s="362"/>
      <c r="Q226" s="360"/>
      <c r="R226" s="362"/>
      <c r="S226" s="362"/>
      <c r="T226" s="362"/>
      <c r="U226" s="361"/>
      <c r="V226" s="362"/>
      <c r="W226" s="362"/>
      <c r="X226" s="363"/>
      <c r="Y226" s="363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22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</row>
    <row r="227" spans="2:97" s="18" customFormat="1" ht="30" customHeight="1">
      <c r="B227" s="369"/>
      <c r="C227" s="233"/>
      <c r="D227" s="231"/>
      <c r="E227" s="231"/>
      <c r="F227" s="231"/>
      <c r="G227" s="231"/>
      <c r="H227" s="238"/>
      <c r="I227" s="231"/>
      <c r="J227" s="231"/>
      <c r="K227" s="232"/>
      <c r="L227" s="360"/>
      <c r="M227" s="361"/>
      <c r="N227" s="362"/>
      <c r="O227" s="362"/>
      <c r="P227" s="362"/>
      <c r="Q227" s="360"/>
      <c r="R227" s="362"/>
      <c r="S227" s="362"/>
      <c r="T227" s="362"/>
      <c r="U227" s="361"/>
      <c r="V227" s="362"/>
      <c r="W227" s="362"/>
      <c r="X227" s="363"/>
      <c r="Y227" s="363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22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</row>
    <row r="228" spans="2:97" s="18" customFormat="1" ht="30" customHeight="1">
      <c r="B228" s="369"/>
      <c r="C228" s="233"/>
      <c r="D228" s="231"/>
      <c r="E228" s="231"/>
      <c r="F228" s="231"/>
      <c r="G228" s="231"/>
      <c r="H228" s="238"/>
      <c r="I228" s="231"/>
      <c r="J228" s="231"/>
      <c r="K228" s="232"/>
      <c r="L228" s="360"/>
      <c r="M228" s="361"/>
      <c r="N228" s="362"/>
      <c r="O228" s="362"/>
      <c r="P228" s="362"/>
      <c r="Q228" s="360"/>
      <c r="R228" s="362"/>
      <c r="S228" s="362"/>
      <c r="T228" s="362"/>
      <c r="U228" s="361"/>
      <c r="V228" s="362"/>
      <c r="W228" s="362"/>
      <c r="X228" s="363"/>
      <c r="Y228" s="363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22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</row>
    <row r="229" spans="2:97" s="18" customFormat="1" ht="30" customHeight="1">
      <c r="B229" s="369"/>
      <c r="C229" s="233"/>
      <c r="D229" s="231"/>
      <c r="E229" s="231"/>
      <c r="F229" s="231"/>
      <c r="G229" s="231"/>
      <c r="H229" s="238"/>
      <c r="I229" s="231"/>
      <c r="J229" s="231"/>
      <c r="K229" s="232"/>
      <c r="L229" s="360"/>
      <c r="M229" s="361"/>
      <c r="N229" s="362"/>
      <c r="O229" s="362"/>
      <c r="P229" s="362"/>
      <c r="Q229" s="360"/>
      <c r="R229" s="362"/>
      <c r="S229" s="362"/>
      <c r="T229" s="362"/>
      <c r="U229" s="361"/>
      <c r="V229" s="362"/>
      <c r="W229" s="362"/>
      <c r="X229" s="363"/>
      <c r="Y229" s="363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22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</row>
    <row r="230" spans="2:97" s="18" customFormat="1" ht="30" customHeight="1">
      <c r="B230" s="369"/>
      <c r="C230" s="233"/>
      <c r="D230" s="231"/>
      <c r="E230" s="231"/>
      <c r="F230" s="231"/>
      <c r="G230" s="231"/>
      <c r="H230" s="238"/>
      <c r="I230" s="231"/>
      <c r="J230" s="231"/>
      <c r="K230" s="232"/>
      <c r="L230" s="360"/>
      <c r="M230" s="361"/>
      <c r="N230" s="362"/>
      <c r="O230" s="362"/>
      <c r="P230" s="362"/>
      <c r="Q230" s="360"/>
      <c r="R230" s="362"/>
      <c r="S230" s="362"/>
      <c r="T230" s="362"/>
      <c r="U230" s="361"/>
      <c r="V230" s="362"/>
      <c r="W230" s="362"/>
      <c r="X230" s="363"/>
      <c r="Y230" s="363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22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</row>
    <row r="231" spans="2:97" s="18" customFormat="1" ht="30" customHeight="1">
      <c r="B231" s="230"/>
      <c r="C231" s="233"/>
      <c r="D231" s="231"/>
      <c r="E231" s="231"/>
      <c r="F231" s="231"/>
      <c r="G231" s="231"/>
      <c r="H231" s="238"/>
      <c r="I231" s="231"/>
      <c r="J231" s="231"/>
      <c r="K231" s="232"/>
      <c r="L231" s="360"/>
      <c r="M231" s="361"/>
      <c r="N231" s="362"/>
      <c r="O231" s="362"/>
      <c r="P231" s="362"/>
      <c r="Q231" s="360"/>
      <c r="R231" s="362"/>
      <c r="S231" s="362"/>
      <c r="T231" s="362"/>
      <c r="U231" s="361"/>
      <c r="V231" s="362"/>
      <c r="W231" s="362"/>
      <c r="X231" s="363"/>
      <c r="Y231" s="363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22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</row>
    <row r="232" spans="2:97" s="18" customFormat="1" ht="30" customHeight="1">
      <c r="B232" s="230"/>
      <c r="C232" s="233"/>
      <c r="D232" s="231"/>
      <c r="E232" s="231"/>
      <c r="F232" s="231"/>
      <c r="G232" s="231"/>
      <c r="H232" s="238"/>
      <c r="I232" s="231"/>
      <c r="J232" s="231"/>
      <c r="K232" s="232"/>
      <c r="L232" s="360"/>
      <c r="M232" s="361"/>
      <c r="N232" s="362"/>
      <c r="O232" s="362"/>
      <c r="P232" s="362"/>
      <c r="Q232" s="360"/>
      <c r="R232" s="362"/>
      <c r="S232" s="362"/>
      <c r="T232" s="362"/>
      <c r="U232" s="361"/>
      <c r="V232" s="362"/>
      <c r="W232" s="362"/>
      <c r="X232" s="363"/>
      <c r="Y232" s="363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BO232" s="16"/>
    </row>
    <row r="233" spans="2:97" s="18" customFormat="1" ht="30" customHeight="1">
      <c r="B233" s="230"/>
      <c r="C233" s="233"/>
      <c r="D233" s="231"/>
      <c r="E233" s="231"/>
      <c r="F233" s="231"/>
      <c r="G233" s="231"/>
      <c r="H233" s="238"/>
      <c r="I233" s="231"/>
      <c r="J233" s="231"/>
      <c r="K233" s="232"/>
      <c r="L233" s="360"/>
      <c r="M233" s="361"/>
      <c r="N233" s="362"/>
      <c r="O233" s="362"/>
      <c r="P233" s="362"/>
      <c r="Q233" s="360"/>
      <c r="R233" s="362"/>
      <c r="S233" s="362"/>
      <c r="T233" s="362"/>
      <c r="U233" s="361"/>
      <c r="V233" s="362"/>
      <c r="W233" s="362"/>
      <c r="X233" s="363"/>
      <c r="Y233" s="363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BO233" s="16"/>
    </row>
    <row r="234" spans="2:97" s="18" customFormat="1" ht="30" customHeight="1">
      <c r="B234" s="230"/>
      <c r="C234" s="233"/>
      <c r="D234" s="231"/>
      <c r="E234" s="231"/>
      <c r="F234" s="231"/>
      <c r="G234" s="231"/>
      <c r="H234" s="238"/>
      <c r="I234" s="231"/>
      <c r="J234" s="231"/>
      <c r="K234" s="232"/>
      <c r="L234" s="360"/>
      <c r="M234" s="361"/>
      <c r="N234" s="362"/>
      <c r="O234" s="362"/>
      <c r="P234" s="362"/>
      <c r="Q234" s="360"/>
      <c r="R234" s="362"/>
      <c r="S234" s="362"/>
      <c r="T234" s="362"/>
      <c r="U234" s="361"/>
      <c r="V234" s="362"/>
      <c r="W234" s="362"/>
      <c r="X234" s="363"/>
      <c r="Y234" s="363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BO234" s="16"/>
    </row>
    <row r="235" spans="2:97" s="15" customFormat="1" ht="30" customHeight="1">
      <c r="B235" s="230"/>
      <c r="C235" s="233"/>
      <c r="D235" s="231"/>
      <c r="E235" s="231"/>
      <c r="F235" s="231"/>
      <c r="G235" s="231"/>
      <c r="H235" s="238"/>
      <c r="I235" s="231"/>
      <c r="J235" s="231"/>
      <c r="K235" s="232"/>
      <c r="L235" s="360"/>
      <c r="M235" s="361"/>
      <c r="N235" s="362"/>
      <c r="O235" s="362"/>
      <c r="P235" s="362"/>
      <c r="Q235" s="360"/>
      <c r="R235" s="362"/>
      <c r="S235" s="362"/>
      <c r="T235" s="362"/>
      <c r="U235" s="361"/>
      <c r="V235" s="362"/>
      <c r="W235" s="362"/>
      <c r="X235" s="363"/>
      <c r="Y235" s="363"/>
      <c r="Z235" s="64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6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</row>
    <row r="236" spans="2:97" s="15" customFormat="1" ht="30.75">
      <c r="B236" s="95" t="s">
        <v>134</v>
      </c>
      <c r="C236" s="96"/>
      <c r="D236" s="96"/>
      <c r="E236" s="96"/>
      <c r="F236" s="64"/>
      <c r="G236" s="97"/>
      <c r="H236" s="97"/>
      <c r="I236" s="64"/>
      <c r="J236" s="98"/>
      <c r="K236" s="98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64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6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</row>
    <row r="237" spans="2:97" s="15" customFormat="1" ht="15.75">
      <c r="B237" s="95"/>
      <c r="C237" s="96"/>
      <c r="D237" s="96"/>
      <c r="E237" s="96"/>
      <c r="F237" s="64"/>
      <c r="G237" s="97"/>
      <c r="H237" s="97"/>
      <c r="I237" s="64"/>
      <c r="J237" s="98"/>
      <c r="K237" s="98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BO237" s="66"/>
    </row>
    <row r="238" spans="2:97" s="15" customFormat="1" ht="26.25" customHeight="1">
      <c r="B238" s="147" t="s">
        <v>97</v>
      </c>
      <c r="C238" s="176"/>
      <c r="D238" s="96"/>
      <c r="E238" s="96"/>
      <c r="F238" s="64"/>
      <c r="G238" s="97"/>
      <c r="H238" s="97"/>
      <c r="I238" s="64"/>
      <c r="J238" s="98"/>
      <c r="K238" s="98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BO238" s="66"/>
    </row>
    <row r="239" spans="2:97" s="15" customFormat="1" ht="30">
      <c r="B239" s="60" t="s">
        <v>14</v>
      </c>
      <c r="C239" s="172" t="s">
        <v>130</v>
      </c>
      <c r="D239" s="173" t="s">
        <v>131</v>
      </c>
      <c r="E239" s="172" t="s">
        <v>132</v>
      </c>
      <c r="F239" s="173" t="s">
        <v>133</v>
      </c>
      <c r="G239" s="51" t="s">
        <v>135</v>
      </c>
      <c r="H239" s="52"/>
      <c r="I239" s="49"/>
      <c r="J239" s="49"/>
      <c r="K239" s="50"/>
      <c r="L239" s="69" t="s">
        <v>154</v>
      </c>
      <c r="M239" s="70"/>
      <c r="N239" s="68"/>
      <c r="O239" s="68"/>
      <c r="P239" s="68"/>
      <c r="Q239" s="68"/>
      <c r="R239" s="50"/>
      <c r="S239" s="50"/>
      <c r="T239" s="50"/>
      <c r="U239" s="50"/>
      <c r="V239" s="50"/>
      <c r="W239" s="50"/>
      <c r="X239" s="50"/>
      <c r="Y239" s="50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BO239" s="66"/>
    </row>
    <row r="240" spans="2:97" s="15" customFormat="1" ht="24.95" customHeight="1" thickBot="1">
      <c r="B240" s="61">
        <v>45621</v>
      </c>
      <c r="C240" s="49">
        <f t="shared" ref="C240:C265" si="117">COUNTIF($C$5:$C$234,B240)</f>
        <v>52</v>
      </c>
      <c r="D240" s="62">
        <f>C240/373</f>
        <v>0.13941018766756033</v>
      </c>
      <c r="E240" s="49">
        <f>C240</f>
        <v>52</v>
      </c>
      <c r="F240" s="62">
        <f>E240/373</f>
        <v>0.13941018766756033</v>
      </c>
      <c r="G240" s="57" t="s">
        <v>127</v>
      </c>
      <c r="H240" s="55">
        <f>+COUNTIF($D$5:$D$234,G240)/$E$265</f>
        <v>0.88481675392670156</v>
      </c>
      <c r="I240" s="49"/>
      <c r="J240" s="49"/>
      <c r="K240" s="50"/>
      <c r="L240" s="18"/>
      <c r="M240" s="18"/>
      <c r="N240" s="18"/>
      <c r="O240" s="18"/>
      <c r="P240" s="18"/>
      <c r="Q240" s="18"/>
      <c r="R240" s="50"/>
      <c r="S240" s="50"/>
      <c r="T240" s="50"/>
      <c r="U240" s="50"/>
      <c r="V240" s="50"/>
      <c r="W240" s="50"/>
      <c r="X240" s="50"/>
      <c r="Y240" s="50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BO240" s="66"/>
    </row>
    <row r="241" spans="2:97" s="15" customFormat="1" ht="24.95" customHeight="1">
      <c r="B241" s="61">
        <v>45622</v>
      </c>
      <c r="C241" s="49">
        <f t="shared" si="117"/>
        <v>8</v>
      </c>
      <c r="D241" s="62">
        <f t="shared" ref="D241:D265" si="118">C241/373</f>
        <v>2.1447721179624665E-2</v>
      </c>
      <c r="E241" s="49">
        <f t="shared" ref="E241:E265" si="119">E240+C241</f>
        <v>60</v>
      </c>
      <c r="F241" s="62">
        <f t="shared" ref="F241:F265" si="120">E241/373</f>
        <v>0.16085790884718498</v>
      </c>
      <c r="G241" s="57" t="s">
        <v>129</v>
      </c>
      <c r="H241" s="55">
        <f t="shared" ref="H241:H242" si="121">+COUNTIF($D$5:$D$234,G241)/$E$265</f>
        <v>8.3769633507853408E-2</v>
      </c>
      <c r="I241" s="53"/>
      <c r="J241" s="53"/>
      <c r="K241" s="71" t="s">
        <v>109</v>
      </c>
      <c r="L241" s="240">
        <f t="shared" ref="L241:Y241" si="122">+AVERAGE(L5:L234)</f>
        <v>3.8655913978494625</v>
      </c>
      <c r="M241" s="241">
        <f t="shared" si="122"/>
        <v>3.3918128654970761</v>
      </c>
      <c r="N241" s="240">
        <f t="shared" si="122"/>
        <v>4.1010638297872344</v>
      </c>
      <c r="O241" s="241">
        <f t="shared" si="122"/>
        <v>3.7759562841530054</v>
      </c>
      <c r="P241" s="242">
        <f t="shared" si="122"/>
        <v>3.8956043956043955</v>
      </c>
      <c r="Q241" s="241">
        <f t="shared" si="122"/>
        <v>4.3519553072625694</v>
      </c>
      <c r="R241" s="241">
        <f t="shared" si="122"/>
        <v>4.5333333333333332</v>
      </c>
      <c r="S241" s="241">
        <f t="shared" si="122"/>
        <v>4.5683060109289615</v>
      </c>
      <c r="T241" s="241">
        <f t="shared" si="122"/>
        <v>4.5423728813559325</v>
      </c>
      <c r="U241" s="241">
        <f t="shared" si="122"/>
        <v>3.9887640449438204</v>
      </c>
      <c r="V241" s="240">
        <f t="shared" si="122"/>
        <v>4.050314465408805</v>
      </c>
      <c r="W241" s="241">
        <f t="shared" si="122"/>
        <v>4.1716417910447765</v>
      </c>
      <c r="X241" s="243">
        <f t="shared" si="122"/>
        <v>4.4555555555555557</v>
      </c>
      <c r="Y241" s="242">
        <f t="shared" si="122"/>
        <v>4.1242937853107344</v>
      </c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BO241" s="66"/>
    </row>
    <row r="242" spans="2:97" s="15" customFormat="1" ht="24.95" customHeight="1">
      <c r="B242" s="61">
        <v>45623</v>
      </c>
      <c r="C242" s="49">
        <f t="shared" si="117"/>
        <v>10</v>
      </c>
      <c r="D242" s="62">
        <f t="shared" si="118"/>
        <v>2.6809651474530832E-2</v>
      </c>
      <c r="E242" s="49">
        <f t="shared" si="119"/>
        <v>70</v>
      </c>
      <c r="F242" s="62">
        <f t="shared" si="120"/>
        <v>0.1876675603217158</v>
      </c>
      <c r="G242" s="174" t="s">
        <v>128</v>
      </c>
      <c r="H242" s="55">
        <f t="shared" si="121"/>
        <v>3.1413612565445025E-2</v>
      </c>
      <c r="I242" s="53"/>
      <c r="J242" s="53"/>
      <c r="K242" s="249" t="s">
        <v>147</v>
      </c>
      <c r="L242" s="244">
        <f>AVERAGE(L5:M234)</f>
        <v>3.6386554621848739</v>
      </c>
      <c r="M242" s="245"/>
      <c r="N242" s="244">
        <f>AVERAGE(N5:P234)</f>
        <v>3.9258589511754067</v>
      </c>
      <c r="O242" s="246"/>
      <c r="P242" s="247"/>
      <c r="Q242" s="245">
        <f>AVERAGE(Q5:U234)</f>
        <v>4.3979933110367897</v>
      </c>
      <c r="R242" s="246"/>
      <c r="S242" s="246"/>
      <c r="T242" s="246"/>
      <c r="U242" s="246"/>
      <c r="V242" s="244">
        <f>AVERAGE(V5:W234)</f>
        <v>4.1058020477815695</v>
      </c>
      <c r="W242" s="246"/>
      <c r="X242" s="248">
        <f>AVERAGE(X5:X234)</f>
        <v>4.4555555555555557</v>
      </c>
      <c r="Y242" s="247">
        <f>AVERAGE(Y5:Y234)</f>
        <v>4.1242937853107344</v>
      </c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BO242" s="66"/>
    </row>
    <row r="243" spans="2:97" s="15" customFormat="1" ht="24.95" customHeight="1" thickBot="1">
      <c r="B243" s="61">
        <v>45624</v>
      </c>
      <c r="C243" s="49">
        <f t="shared" si="117"/>
        <v>3</v>
      </c>
      <c r="D243" s="62">
        <f t="shared" si="118"/>
        <v>8.0428954423592495E-3</v>
      </c>
      <c r="E243" s="49">
        <f t="shared" si="119"/>
        <v>73</v>
      </c>
      <c r="F243" s="62">
        <f t="shared" si="120"/>
        <v>0.19571045576407506</v>
      </c>
      <c r="G243" s="51" t="s">
        <v>141</v>
      </c>
      <c r="H243" s="52"/>
      <c r="I243" s="53"/>
      <c r="J243" s="53"/>
      <c r="K243" s="251" t="s">
        <v>110</v>
      </c>
      <c r="L243" s="250">
        <f>AVERAGE(L5:Y234)</f>
        <v>4.1310541310541309</v>
      </c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58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BO243" s="66"/>
    </row>
    <row r="244" spans="2:97" s="15" customFormat="1" ht="24.95" customHeight="1">
      <c r="B244" s="61">
        <v>45625</v>
      </c>
      <c r="C244" s="49">
        <f t="shared" si="117"/>
        <v>1</v>
      </c>
      <c r="D244" s="62">
        <f t="shared" si="118"/>
        <v>2.6809651474530832E-3</v>
      </c>
      <c r="E244" s="49">
        <f t="shared" si="119"/>
        <v>74</v>
      </c>
      <c r="F244" s="62">
        <f t="shared" si="120"/>
        <v>0.19839142091152814</v>
      </c>
      <c r="G244" s="57" t="s">
        <v>137</v>
      </c>
      <c r="H244" s="55">
        <f>+COUNTIF($E$5:$E$234,"Home")/$E$265</f>
        <v>0.4607329842931937</v>
      </c>
      <c r="I244" s="53"/>
      <c r="J244" s="53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BO244" s="66"/>
    </row>
    <row r="245" spans="2:97" s="15" customFormat="1" ht="24.95" customHeight="1">
      <c r="B245" s="61">
        <v>45626</v>
      </c>
      <c r="C245" s="49">
        <f t="shared" si="117"/>
        <v>2</v>
      </c>
      <c r="D245" s="62">
        <f t="shared" si="118"/>
        <v>5.3619302949061663E-3</v>
      </c>
      <c r="E245" s="49">
        <f t="shared" si="119"/>
        <v>76</v>
      </c>
      <c r="F245" s="62">
        <f t="shared" si="120"/>
        <v>0.20375335120643431</v>
      </c>
      <c r="G245" s="57" t="s">
        <v>138</v>
      </c>
      <c r="H245" s="55">
        <f>+COUNTIF($E$5:$E$234,"Muller")/$E$265</f>
        <v>0.53926701570680624</v>
      </c>
      <c r="I245" s="53"/>
      <c r="J245" s="53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BO245" s="66"/>
    </row>
    <row r="246" spans="2:97" s="15" customFormat="1" ht="24.95" customHeight="1">
      <c r="B246" s="61">
        <v>45627</v>
      </c>
      <c r="C246" s="49">
        <f t="shared" si="117"/>
        <v>0</v>
      </c>
      <c r="D246" s="62">
        <f t="shared" si="118"/>
        <v>0</v>
      </c>
      <c r="E246" s="49">
        <f t="shared" si="119"/>
        <v>76</v>
      </c>
      <c r="F246" s="62">
        <f t="shared" si="120"/>
        <v>0.20375335120643431</v>
      </c>
      <c r="G246" s="174"/>
      <c r="H246" s="55"/>
      <c r="I246" s="53"/>
      <c r="J246" s="53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BO246" s="66"/>
    </row>
    <row r="247" spans="2:97" s="15" customFormat="1" ht="24.95" customHeight="1">
      <c r="B247" s="61">
        <v>45628</v>
      </c>
      <c r="C247" s="49">
        <f t="shared" si="117"/>
        <v>4</v>
      </c>
      <c r="D247" s="62">
        <f t="shared" si="118"/>
        <v>1.0723860589812333E-2</v>
      </c>
      <c r="E247" s="49">
        <f t="shared" si="119"/>
        <v>80</v>
      </c>
      <c r="F247" s="62">
        <f t="shared" si="120"/>
        <v>0.21447721179624665</v>
      </c>
      <c r="G247" s="175"/>
      <c r="H247" s="175"/>
      <c r="I247" s="53"/>
      <c r="J247" s="53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BO247" s="66"/>
    </row>
    <row r="248" spans="2:97" s="15" customFormat="1" ht="24.95" customHeight="1">
      <c r="B248" s="61">
        <v>45629</v>
      </c>
      <c r="C248" s="49">
        <f t="shared" si="117"/>
        <v>52</v>
      </c>
      <c r="D248" s="62">
        <f t="shared" si="118"/>
        <v>0.13941018766756033</v>
      </c>
      <c r="E248" s="49">
        <f t="shared" si="119"/>
        <v>132</v>
      </c>
      <c r="F248" s="62">
        <f t="shared" si="120"/>
        <v>0.35388739946380698</v>
      </c>
      <c r="G248" s="51" t="s">
        <v>142</v>
      </c>
      <c r="H248" s="52"/>
      <c r="I248" s="51" t="s">
        <v>139</v>
      </c>
      <c r="J248" s="148"/>
      <c r="K248" s="50"/>
      <c r="L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BO248" s="66"/>
    </row>
    <row r="249" spans="2:97" s="15" customFormat="1" ht="24.95" customHeight="1">
      <c r="B249" s="61">
        <v>45630</v>
      </c>
      <c r="C249" s="49">
        <f t="shared" si="117"/>
        <v>7</v>
      </c>
      <c r="D249" s="62">
        <f t="shared" si="118"/>
        <v>1.876675603217158E-2</v>
      </c>
      <c r="E249" s="49">
        <f t="shared" si="119"/>
        <v>139</v>
      </c>
      <c r="F249" s="62">
        <f t="shared" si="120"/>
        <v>0.37265415549597858</v>
      </c>
      <c r="G249" s="239" t="s">
        <v>83</v>
      </c>
      <c r="H249" s="55">
        <f>+COUNTIF($F$5:$F$234,G249)/$E$265</f>
        <v>0.53403141361256545</v>
      </c>
      <c r="I249" s="54" t="s">
        <v>89</v>
      </c>
      <c r="J249" s="55">
        <f>+COUNTIF($I$5:$I$234,I249)/$E$265</f>
        <v>0.65968586387434558</v>
      </c>
      <c r="K249" s="50"/>
      <c r="L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BO249" s="66"/>
    </row>
    <row r="250" spans="2:97" ht="24.95" customHeight="1">
      <c r="B250" s="61">
        <v>45631</v>
      </c>
      <c r="C250" s="49">
        <f t="shared" si="117"/>
        <v>0</v>
      </c>
      <c r="D250" s="62">
        <f t="shared" si="118"/>
        <v>0</v>
      </c>
      <c r="E250" s="49">
        <f t="shared" si="119"/>
        <v>139</v>
      </c>
      <c r="F250" s="62">
        <f t="shared" si="120"/>
        <v>0.37265415549597858</v>
      </c>
      <c r="G250" s="239" t="s">
        <v>84</v>
      </c>
      <c r="H250" s="55">
        <f t="shared" ref="H250:H258" si="123">+COUNTIF($F$5:$F$234,G250)/$E$265</f>
        <v>0.20942408376963351</v>
      </c>
      <c r="I250" s="54" t="s">
        <v>90</v>
      </c>
      <c r="J250" s="55">
        <f t="shared" ref="J250:J251" si="124">+COUNTIF($I$5:$I$234,I250)/$E$265</f>
        <v>0.29842931937172773</v>
      </c>
      <c r="K250" s="50"/>
      <c r="L250" s="50"/>
      <c r="M250" s="15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49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66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</row>
    <row r="251" spans="2:97" ht="24.95" customHeight="1">
      <c r="B251" s="61">
        <v>45632</v>
      </c>
      <c r="C251" s="49">
        <f t="shared" si="117"/>
        <v>1</v>
      </c>
      <c r="D251" s="62">
        <f t="shared" si="118"/>
        <v>2.6809651474530832E-3</v>
      </c>
      <c r="E251" s="49">
        <f t="shared" si="119"/>
        <v>140</v>
      </c>
      <c r="F251" s="62">
        <f t="shared" si="120"/>
        <v>0.37533512064343161</v>
      </c>
      <c r="G251" s="239" t="s">
        <v>108</v>
      </c>
      <c r="H251" s="55">
        <f t="shared" si="123"/>
        <v>4.1884816753926704E-2</v>
      </c>
      <c r="I251" s="56" t="s">
        <v>51</v>
      </c>
      <c r="J251" s="55">
        <f t="shared" si="124"/>
        <v>4.1884816753926704E-2</v>
      </c>
      <c r="K251" s="50"/>
      <c r="L251" s="50"/>
      <c r="M251" s="15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49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66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</row>
    <row r="252" spans="2:97" ht="24.95" customHeight="1">
      <c r="B252" s="61">
        <v>45633</v>
      </c>
      <c r="C252" s="49">
        <f t="shared" si="117"/>
        <v>1</v>
      </c>
      <c r="D252" s="62">
        <f t="shared" si="118"/>
        <v>2.6809651474530832E-3</v>
      </c>
      <c r="E252" s="49">
        <f t="shared" si="119"/>
        <v>141</v>
      </c>
      <c r="F252" s="62">
        <f t="shared" si="120"/>
        <v>0.37801608579088469</v>
      </c>
      <c r="G252" s="239" t="s">
        <v>85</v>
      </c>
      <c r="H252" s="55">
        <f t="shared" si="123"/>
        <v>1.0471204188481676E-2</v>
      </c>
      <c r="I252" s="51" t="s">
        <v>155</v>
      </c>
      <c r="J252" s="148"/>
      <c r="L252" s="50"/>
      <c r="M252" s="15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BO252" s="25"/>
    </row>
    <row r="253" spans="2:97" ht="24.95" customHeight="1">
      <c r="B253" s="61">
        <v>45634</v>
      </c>
      <c r="C253" s="49">
        <f t="shared" si="117"/>
        <v>0</v>
      </c>
      <c r="D253" s="62">
        <f t="shared" si="118"/>
        <v>0</v>
      </c>
      <c r="E253" s="49">
        <f t="shared" si="119"/>
        <v>141</v>
      </c>
      <c r="F253" s="62">
        <f t="shared" si="120"/>
        <v>0.37801608579088469</v>
      </c>
      <c r="G253" s="49" t="s">
        <v>148</v>
      </c>
      <c r="H253" s="55">
        <f t="shared" si="123"/>
        <v>3.6649214659685861E-2</v>
      </c>
      <c r="I253" s="57" t="s">
        <v>16</v>
      </c>
      <c r="J253" s="55">
        <f>+COUNTIF($G$5:$G$234,I253)/$E$265</f>
        <v>0.37696335078534032</v>
      </c>
      <c r="L253" s="50"/>
      <c r="M253" s="15"/>
      <c r="N253" s="50"/>
      <c r="O253" s="50"/>
      <c r="P253" s="50"/>
      <c r="Q253" s="50"/>
      <c r="R253" s="50"/>
      <c r="S253" s="50"/>
      <c r="T253" s="50"/>
      <c r="U253" s="50"/>
      <c r="V253" s="50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BO253" s="25"/>
    </row>
    <row r="254" spans="2:97" ht="24.95" customHeight="1">
      <c r="B254" s="61">
        <v>45635</v>
      </c>
      <c r="C254" s="49">
        <f t="shared" si="117"/>
        <v>1</v>
      </c>
      <c r="D254" s="62">
        <f t="shared" si="118"/>
        <v>2.6809651474530832E-3</v>
      </c>
      <c r="E254" s="49">
        <f t="shared" si="119"/>
        <v>142</v>
      </c>
      <c r="F254" s="62">
        <f t="shared" si="120"/>
        <v>0.38069705093833778</v>
      </c>
      <c r="G254" s="49" t="s">
        <v>209</v>
      </c>
      <c r="H254" s="55">
        <f t="shared" si="123"/>
        <v>1.0471204188481676E-2</v>
      </c>
      <c r="I254" s="57" t="s">
        <v>15</v>
      </c>
      <c r="J254" s="55">
        <f t="shared" ref="J254:J255" si="125">+COUNTIF($G$5:$G$234,I254)/$E$265</f>
        <v>0.58638743455497377</v>
      </c>
      <c r="L254" s="50"/>
      <c r="M254" s="15"/>
      <c r="N254" s="50"/>
      <c r="O254" s="50"/>
      <c r="P254" s="50"/>
      <c r="Q254" s="50"/>
      <c r="R254" s="50"/>
      <c r="S254" s="50"/>
      <c r="T254" s="50"/>
      <c r="U254" s="50"/>
      <c r="V254" s="50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BO254" s="25"/>
    </row>
    <row r="255" spans="2:97" ht="24.95" customHeight="1">
      <c r="B255" s="61">
        <v>45636</v>
      </c>
      <c r="C255" s="49">
        <f t="shared" si="117"/>
        <v>1</v>
      </c>
      <c r="D255" s="62">
        <f t="shared" si="118"/>
        <v>2.6809651474530832E-3</v>
      </c>
      <c r="E255" s="49">
        <f t="shared" si="119"/>
        <v>143</v>
      </c>
      <c r="F255" s="62">
        <f t="shared" si="120"/>
        <v>0.38337801608579086</v>
      </c>
      <c r="G255" s="49" t="s">
        <v>165</v>
      </c>
      <c r="H255" s="55">
        <f t="shared" si="123"/>
        <v>5.235602094240838E-3</v>
      </c>
      <c r="I255" s="54" t="s">
        <v>104</v>
      </c>
      <c r="J255" s="55">
        <f t="shared" si="125"/>
        <v>3.6649214659685861E-2</v>
      </c>
      <c r="L255" s="50"/>
      <c r="M255" s="15"/>
      <c r="N255" s="50"/>
      <c r="O255" s="50"/>
      <c r="P255" s="50"/>
      <c r="Q255" s="50"/>
      <c r="R255" s="50"/>
      <c r="S255" s="50"/>
      <c r="T255" s="50"/>
      <c r="U255" s="50"/>
      <c r="V255" s="50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BO255" s="25"/>
    </row>
    <row r="256" spans="2:97" ht="24.95" customHeight="1">
      <c r="B256" s="61">
        <v>45637</v>
      </c>
      <c r="C256" s="49">
        <f t="shared" si="117"/>
        <v>19</v>
      </c>
      <c r="D256" s="62">
        <f t="shared" si="118"/>
        <v>5.0938337801608578E-2</v>
      </c>
      <c r="E256" s="49">
        <f t="shared" si="119"/>
        <v>162</v>
      </c>
      <c r="F256" s="62">
        <f t="shared" si="120"/>
        <v>0.43431635388739948</v>
      </c>
      <c r="G256" s="237" t="s">
        <v>450</v>
      </c>
      <c r="H256" s="55">
        <f t="shared" si="123"/>
        <v>5.235602094240838E-3</v>
      </c>
      <c r="I256" s="364"/>
      <c r="N256" s="50"/>
      <c r="O256" s="50"/>
      <c r="P256" s="50"/>
      <c r="Q256" s="50"/>
      <c r="R256" s="50"/>
      <c r="S256" s="50"/>
      <c r="T256" s="50"/>
      <c r="U256" s="50"/>
      <c r="V256" s="50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BO256" s="25"/>
    </row>
    <row r="257" spans="2:82" ht="24.95" customHeight="1">
      <c r="B257" s="61">
        <v>45638</v>
      </c>
      <c r="C257" s="49">
        <f t="shared" si="117"/>
        <v>4</v>
      </c>
      <c r="D257" s="62">
        <f t="shared" si="118"/>
        <v>1.0723860589812333E-2</v>
      </c>
      <c r="E257" s="49">
        <f t="shared" si="119"/>
        <v>166</v>
      </c>
      <c r="F257" s="62">
        <f t="shared" si="120"/>
        <v>0.44504021447721182</v>
      </c>
      <c r="G257" s="239" t="s">
        <v>297</v>
      </c>
      <c r="H257" s="55">
        <f t="shared" si="123"/>
        <v>5.235602094240838E-3</v>
      </c>
      <c r="I257" s="364"/>
      <c r="N257" s="50"/>
      <c r="O257" s="50"/>
      <c r="P257" s="50"/>
      <c r="Q257" s="50"/>
      <c r="R257" s="50"/>
      <c r="S257" s="50"/>
      <c r="T257" s="50"/>
      <c r="U257" s="50"/>
      <c r="V257" s="50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BO257" s="25"/>
    </row>
    <row r="258" spans="2:82" ht="24.95" customHeight="1">
      <c r="B258" s="61">
        <v>45639</v>
      </c>
      <c r="C258" s="49">
        <f t="shared" si="117"/>
        <v>4</v>
      </c>
      <c r="D258" s="62">
        <f t="shared" si="118"/>
        <v>1.0723860589812333E-2</v>
      </c>
      <c r="E258" s="49">
        <f t="shared" si="119"/>
        <v>170</v>
      </c>
      <c r="F258" s="62">
        <f t="shared" si="120"/>
        <v>0.45576407506702415</v>
      </c>
      <c r="G258" s="49" t="s">
        <v>451</v>
      </c>
      <c r="H258" s="55">
        <f t="shared" si="123"/>
        <v>5.235602094240838E-3</v>
      </c>
      <c r="I258" s="364"/>
      <c r="N258" s="50"/>
      <c r="O258" s="50"/>
      <c r="P258" s="50"/>
      <c r="Q258" s="50"/>
      <c r="R258" s="50"/>
      <c r="S258" s="50"/>
      <c r="T258" s="50"/>
      <c r="U258" s="50"/>
      <c r="V258" s="50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BO258" s="25"/>
    </row>
    <row r="259" spans="2:82" ht="24.95" customHeight="1">
      <c r="B259" s="61">
        <v>45640</v>
      </c>
      <c r="C259" s="49">
        <f t="shared" si="117"/>
        <v>0</v>
      </c>
      <c r="D259" s="62">
        <f t="shared" si="118"/>
        <v>0</v>
      </c>
      <c r="E259" s="49">
        <f t="shared" si="119"/>
        <v>170</v>
      </c>
      <c r="F259" s="62">
        <f t="shared" si="120"/>
        <v>0.45576407506702415</v>
      </c>
      <c r="G259" s="49" t="s">
        <v>210</v>
      </c>
      <c r="H259" s="55">
        <f t="shared" ref="H259:H275" si="126">+COUNTIF($F$5:$F$234,G259)/$E$265</f>
        <v>1.0471204188481676E-2</v>
      </c>
      <c r="I259" s="20"/>
      <c r="N259" s="50"/>
      <c r="O259" s="50"/>
      <c r="P259" s="50"/>
      <c r="Q259" s="50"/>
      <c r="R259" s="50"/>
      <c r="S259" s="50"/>
      <c r="T259" s="50"/>
      <c r="U259" s="50"/>
      <c r="V259" s="50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BO259" s="25"/>
    </row>
    <row r="260" spans="2:82" ht="24.95" customHeight="1">
      <c r="B260" s="61">
        <v>45641</v>
      </c>
      <c r="C260" s="49">
        <f t="shared" si="117"/>
        <v>0</v>
      </c>
      <c r="D260" s="62">
        <f t="shared" si="118"/>
        <v>0</v>
      </c>
      <c r="E260" s="49">
        <f t="shared" si="119"/>
        <v>170</v>
      </c>
      <c r="F260" s="62">
        <f t="shared" si="120"/>
        <v>0.45576407506702415</v>
      </c>
      <c r="G260" s="49" t="s">
        <v>453</v>
      </c>
      <c r="H260" s="55">
        <f t="shared" si="126"/>
        <v>5.235602094240838E-3</v>
      </c>
      <c r="I260" s="20"/>
      <c r="J260" s="175"/>
      <c r="K260" s="49"/>
      <c r="L260" s="49"/>
      <c r="M260" s="49"/>
      <c r="N260" s="50"/>
      <c r="O260" s="50"/>
      <c r="P260" s="50"/>
      <c r="Q260" s="50"/>
      <c r="R260" s="50"/>
      <c r="S260" s="50"/>
      <c r="T260" s="50"/>
      <c r="U260" s="50"/>
      <c r="V260" s="50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BO260" s="25"/>
    </row>
    <row r="261" spans="2:82" ht="24.95" customHeight="1">
      <c r="B261" s="61">
        <v>45642</v>
      </c>
      <c r="C261" s="49">
        <f t="shared" si="117"/>
        <v>0</v>
      </c>
      <c r="D261" s="62">
        <f t="shared" si="118"/>
        <v>0</v>
      </c>
      <c r="E261" s="49">
        <f t="shared" si="119"/>
        <v>170</v>
      </c>
      <c r="F261" s="62">
        <f t="shared" si="120"/>
        <v>0.45576407506702415</v>
      </c>
      <c r="G261" s="49" t="s">
        <v>295</v>
      </c>
      <c r="H261" s="55">
        <f t="shared" si="126"/>
        <v>1.0471204188481676E-2</v>
      </c>
      <c r="I261" s="20"/>
      <c r="J261" s="175"/>
      <c r="K261" s="49"/>
      <c r="N261" s="50"/>
      <c r="O261" s="50"/>
      <c r="P261" s="50"/>
      <c r="Q261" s="50"/>
      <c r="R261" s="50"/>
      <c r="S261" s="50"/>
      <c r="T261" s="50"/>
      <c r="U261" s="50"/>
      <c r="V261" s="50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BO261" s="25"/>
    </row>
    <row r="262" spans="2:82" ht="24.95" customHeight="1">
      <c r="B262" s="61">
        <v>45643</v>
      </c>
      <c r="C262" s="49">
        <f t="shared" si="117"/>
        <v>0</v>
      </c>
      <c r="D262" s="62">
        <f t="shared" si="118"/>
        <v>0</v>
      </c>
      <c r="E262" s="49">
        <f t="shared" si="119"/>
        <v>170</v>
      </c>
      <c r="F262" s="62">
        <f t="shared" si="120"/>
        <v>0.45576407506702415</v>
      </c>
      <c r="G262" s="49" t="s">
        <v>454</v>
      </c>
      <c r="H262" s="55">
        <f t="shared" si="126"/>
        <v>5.235602094240838E-3</v>
      </c>
      <c r="I262" s="20"/>
      <c r="J262" s="175"/>
      <c r="K262" s="49"/>
      <c r="N262" s="50"/>
      <c r="O262" s="50"/>
      <c r="P262" s="50"/>
      <c r="Q262" s="50"/>
      <c r="R262" s="50"/>
      <c r="S262" s="50"/>
      <c r="T262" s="50"/>
      <c r="U262" s="50"/>
      <c r="V262" s="50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BO262" s="25"/>
    </row>
    <row r="263" spans="2:82" ht="24.95" customHeight="1">
      <c r="B263" s="61">
        <v>45644</v>
      </c>
      <c r="C263" s="49">
        <f t="shared" si="117"/>
        <v>17</v>
      </c>
      <c r="D263" s="62">
        <f t="shared" si="118"/>
        <v>4.5576407506702415E-2</v>
      </c>
      <c r="E263" s="49">
        <f t="shared" si="119"/>
        <v>187</v>
      </c>
      <c r="F263" s="62">
        <f t="shared" si="120"/>
        <v>0.50134048257372654</v>
      </c>
      <c r="G263" s="237" t="s">
        <v>455</v>
      </c>
      <c r="H263" s="55">
        <f t="shared" si="126"/>
        <v>5.235602094240838E-3</v>
      </c>
      <c r="I263" s="20"/>
      <c r="J263" s="18"/>
      <c r="K263" s="18"/>
      <c r="N263" s="50"/>
      <c r="O263" s="50"/>
      <c r="P263" s="50"/>
      <c r="Q263" s="50"/>
      <c r="R263" s="50"/>
      <c r="S263" s="50"/>
      <c r="T263" s="50"/>
      <c r="U263" s="50"/>
      <c r="V263" s="50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BM263" s="18"/>
      <c r="BN263" s="1"/>
      <c r="CC263" s="18"/>
      <c r="CD263" s="1"/>
    </row>
    <row r="264" spans="2:82" ht="24.95" customHeight="1">
      <c r="B264" s="61">
        <v>45645</v>
      </c>
      <c r="C264" s="49">
        <f t="shared" si="117"/>
        <v>3</v>
      </c>
      <c r="D264" s="62">
        <f t="shared" si="118"/>
        <v>8.0428954423592495E-3</v>
      </c>
      <c r="E264" s="49">
        <f t="shared" si="119"/>
        <v>190</v>
      </c>
      <c r="F264" s="62">
        <f t="shared" si="120"/>
        <v>0.5093833780160858</v>
      </c>
      <c r="G264" s="237" t="s">
        <v>456</v>
      </c>
      <c r="H264" s="55">
        <f t="shared" si="126"/>
        <v>5.235602094240838E-3</v>
      </c>
      <c r="I264" s="20"/>
      <c r="J264" s="18"/>
      <c r="K264" s="18"/>
      <c r="N264" s="50"/>
      <c r="O264" s="50"/>
      <c r="P264" s="50"/>
      <c r="Q264" s="50"/>
      <c r="R264" s="50"/>
      <c r="S264" s="50"/>
      <c r="T264" s="50"/>
      <c r="U264" s="50"/>
      <c r="V264" s="50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BM264" s="18"/>
      <c r="BN264" s="1"/>
      <c r="CC264" s="18"/>
      <c r="CD264" s="1"/>
    </row>
    <row r="265" spans="2:82" ht="24.95" customHeight="1">
      <c r="B265" s="61">
        <v>45646</v>
      </c>
      <c r="C265" s="49">
        <f t="shared" si="117"/>
        <v>1</v>
      </c>
      <c r="D265" s="62">
        <f t="shared" si="118"/>
        <v>2.6809651474530832E-3</v>
      </c>
      <c r="E265" s="49">
        <f t="shared" si="119"/>
        <v>191</v>
      </c>
      <c r="F265" s="62">
        <f t="shared" si="120"/>
        <v>0.51206434316353888</v>
      </c>
      <c r="G265" s="239" t="s">
        <v>103</v>
      </c>
      <c r="H265" s="55">
        <f t="shared" si="126"/>
        <v>2.0942408376963352E-2</v>
      </c>
      <c r="I265" s="20"/>
      <c r="J265" s="49"/>
      <c r="K265" s="49"/>
      <c r="L265" s="49"/>
      <c r="M265" s="49"/>
      <c r="N265" s="50"/>
      <c r="O265" s="50"/>
      <c r="P265" s="50"/>
      <c r="Q265" s="50"/>
      <c r="R265" s="50"/>
      <c r="S265" s="50"/>
      <c r="T265" s="50"/>
      <c r="U265" s="50"/>
      <c r="V265" s="50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BM265" s="18"/>
      <c r="BN265" s="1"/>
      <c r="CC265" s="18"/>
      <c r="CD265" s="1"/>
    </row>
    <row r="266" spans="2:82" ht="24.95" customHeight="1">
      <c r="B266" s="61"/>
      <c r="C266" s="49"/>
      <c r="D266" s="62"/>
      <c r="E266" s="49"/>
      <c r="F266" s="62"/>
      <c r="G266" s="239" t="s">
        <v>296</v>
      </c>
      <c r="H266" s="55">
        <f t="shared" si="126"/>
        <v>0</v>
      </c>
      <c r="I266" s="20"/>
      <c r="J266" s="18"/>
      <c r="K266" s="18"/>
      <c r="N266" s="50"/>
      <c r="O266" s="50"/>
      <c r="P266" s="50"/>
      <c r="Q266" s="50"/>
      <c r="R266" s="50"/>
      <c r="S266" s="50"/>
      <c r="T266" s="50"/>
      <c r="U266" s="50"/>
      <c r="V266" s="50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BM266" s="18"/>
      <c r="BN266" s="1"/>
      <c r="CC266" s="18"/>
      <c r="CD266" s="1"/>
    </row>
    <row r="267" spans="2:82" ht="24.95" customHeight="1">
      <c r="B267" s="61"/>
      <c r="C267" s="49"/>
      <c r="D267" s="62"/>
      <c r="E267" s="49"/>
      <c r="F267" s="62"/>
      <c r="G267" s="239" t="s">
        <v>409</v>
      </c>
      <c r="H267" s="55">
        <f t="shared" si="126"/>
        <v>5.235602094240838E-3</v>
      </c>
      <c r="I267" s="20"/>
      <c r="J267" s="18"/>
      <c r="K267" s="18"/>
      <c r="N267" s="50"/>
      <c r="O267" s="50"/>
      <c r="P267" s="50"/>
      <c r="Q267" s="50"/>
      <c r="R267" s="50"/>
      <c r="S267" s="50"/>
      <c r="T267" s="50"/>
      <c r="U267" s="50"/>
      <c r="V267" s="50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BM267" s="18"/>
      <c r="BN267" s="1"/>
      <c r="CC267" s="18"/>
      <c r="CD267" s="1"/>
    </row>
    <row r="268" spans="2:82" ht="24.95" customHeight="1">
      <c r="B268" s="61"/>
      <c r="C268" s="49"/>
      <c r="D268" s="62"/>
      <c r="E268" s="49"/>
      <c r="F268" s="62"/>
      <c r="G268" s="239" t="s">
        <v>303</v>
      </c>
      <c r="H268" s="55">
        <f t="shared" si="126"/>
        <v>1.0471204188481676E-2</v>
      </c>
      <c r="I268" s="20"/>
      <c r="J268" s="18"/>
      <c r="K268" s="18"/>
      <c r="N268" s="50"/>
      <c r="O268" s="50"/>
      <c r="P268" s="50"/>
      <c r="Q268" s="50"/>
      <c r="R268" s="50"/>
      <c r="S268" s="50"/>
      <c r="T268" s="50"/>
      <c r="U268" s="50"/>
      <c r="V268" s="50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BM268" s="18"/>
      <c r="BN268" s="1"/>
      <c r="CC268" s="18"/>
      <c r="CD268" s="1"/>
    </row>
    <row r="269" spans="2:82" ht="24.95" customHeight="1">
      <c r="B269" s="61"/>
      <c r="C269" s="49"/>
      <c r="D269" s="62"/>
      <c r="E269" s="49"/>
      <c r="F269" s="62"/>
      <c r="G269" s="239" t="s">
        <v>357</v>
      </c>
      <c r="H269" s="55">
        <f t="shared" si="126"/>
        <v>5.235602094240838E-3</v>
      </c>
      <c r="I269" s="20"/>
      <c r="J269" s="18"/>
      <c r="K269" s="18"/>
      <c r="N269" s="50"/>
      <c r="O269" s="50"/>
      <c r="P269" s="50"/>
      <c r="Q269" s="50"/>
      <c r="R269" s="50"/>
      <c r="S269" s="50"/>
      <c r="T269" s="50"/>
      <c r="U269" s="50"/>
      <c r="V269" s="50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BM269" s="18"/>
      <c r="BN269" s="1"/>
      <c r="CC269" s="18"/>
      <c r="CD269" s="1"/>
    </row>
    <row r="270" spans="2:82" ht="24.95" customHeight="1">
      <c r="B270" s="61"/>
      <c r="C270" s="49"/>
      <c r="D270" s="62"/>
      <c r="E270" s="49"/>
      <c r="F270" s="62"/>
      <c r="G270" s="239" t="s">
        <v>457</v>
      </c>
      <c r="H270" s="55">
        <f t="shared" si="126"/>
        <v>5.235602094240838E-3</v>
      </c>
      <c r="I270" s="20"/>
      <c r="J270" s="18"/>
      <c r="K270" s="18"/>
      <c r="N270" s="50"/>
      <c r="O270" s="50"/>
      <c r="P270" s="50"/>
      <c r="Q270" s="50"/>
      <c r="R270" s="50"/>
      <c r="S270" s="50"/>
      <c r="T270" s="50"/>
      <c r="U270" s="50"/>
      <c r="V270" s="50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BM270" s="18"/>
      <c r="BN270" s="1"/>
      <c r="CC270" s="18"/>
      <c r="CD270" s="1"/>
    </row>
    <row r="271" spans="2:82" ht="24.95" customHeight="1">
      <c r="B271" s="61"/>
      <c r="C271" s="49"/>
      <c r="D271" s="62"/>
      <c r="E271" s="49"/>
      <c r="F271" s="62"/>
      <c r="G271" s="239" t="s">
        <v>311</v>
      </c>
      <c r="H271" s="55">
        <f t="shared" si="126"/>
        <v>5.235602094240838E-3</v>
      </c>
      <c r="I271" s="20"/>
      <c r="J271" s="18"/>
      <c r="K271" s="18"/>
      <c r="N271" s="50"/>
      <c r="O271" s="50"/>
      <c r="P271" s="50"/>
      <c r="Q271" s="50"/>
      <c r="R271" s="50"/>
      <c r="S271" s="50"/>
      <c r="T271" s="50"/>
      <c r="U271" s="50"/>
      <c r="V271" s="50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BM271" s="18"/>
      <c r="BN271" s="1"/>
      <c r="CC271" s="18"/>
      <c r="CD271" s="1"/>
    </row>
    <row r="272" spans="2:82" ht="24.95" customHeight="1">
      <c r="B272" s="50"/>
      <c r="C272" s="59"/>
      <c r="D272" s="49"/>
      <c r="E272" s="49"/>
      <c r="F272" s="53"/>
      <c r="G272" s="239" t="s">
        <v>312</v>
      </c>
      <c r="H272" s="55">
        <f t="shared" si="126"/>
        <v>5.235602094240838E-3</v>
      </c>
      <c r="I272" s="53"/>
      <c r="J272" s="18"/>
      <c r="K272" s="18"/>
      <c r="N272" s="50"/>
      <c r="O272" s="50"/>
      <c r="P272" s="50"/>
      <c r="Q272" s="50"/>
      <c r="R272" s="50"/>
      <c r="S272" s="50"/>
      <c r="T272" s="50"/>
      <c r="U272" s="50"/>
      <c r="V272" s="50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BM272" s="18"/>
      <c r="BN272" s="1"/>
      <c r="CC272" s="18"/>
      <c r="CD272" s="1"/>
    </row>
    <row r="273" spans="7:82" ht="24.95" customHeight="1">
      <c r="G273" s="239" t="s">
        <v>313</v>
      </c>
      <c r="H273" s="55">
        <f t="shared" si="126"/>
        <v>5.235602094240838E-3</v>
      </c>
      <c r="I273" s="53"/>
      <c r="J273" s="53"/>
      <c r="N273" s="50"/>
      <c r="O273" s="50"/>
      <c r="P273" s="50"/>
      <c r="Q273" s="50"/>
      <c r="R273" s="50"/>
      <c r="S273" s="50"/>
      <c r="T273" s="50"/>
      <c r="U273" s="50"/>
      <c r="V273" s="50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BM273" s="18"/>
      <c r="BN273" s="1"/>
      <c r="CC273" s="18"/>
      <c r="CD273" s="1"/>
    </row>
    <row r="274" spans="7:82" ht="24.95" customHeight="1">
      <c r="G274" s="239" t="s">
        <v>452</v>
      </c>
      <c r="H274" s="55">
        <f t="shared" si="126"/>
        <v>5.235602094240838E-3</v>
      </c>
      <c r="I274" s="53"/>
      <c r="J274" s="53"/>
      <c r="N274" s="50"/>
      <c r="O274" s="50"/>
      <c r="P274" s="50"/>
      <c r="Q274" s="50"/>
      <c r="R274" s="50"/>
      <c r="S274" s="50"/>
      <c r="T274" s="50"/>
      <c r="U274" s="50"/>
      <c r="V274" s="50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BM274" s="18"/>
      <c r="BN274" s="1"/>
      <c r="CC274" s="18"/>
      <c r="CD274" s="1"/>
    </row>
    <row r="275" spans="7:82" ht="24.95" customHeight="1">
      <c r="G275" s="239" t="s">
        <v>51</v>
      </c>
      <c r="H275" s="55">
        <f t="shared" si="126"/>
        <v>2.6178010471204188E-2</v>
      </c>
      <c r="I275" s="53"/>
      <c r="J275" s="53"/>
      <c r="L275" s="49"/>
      <c r="M275" s="63"/>
      <c r="N275" s="50"/>
      <c r="O275" s="50"/>
      <c r="P275" s="50"/>
      <c r="Q275" s="50"/>
      <c r="R275" s="50"/>
      <c r="S275" s="50"/>
      <c r="T275" s="50"/>
      <c r="U275" s="50"/>
      <c r="V275" s="50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BM275" s="18"/>
      <c r="BN275" s="1"/>
      <c r="CC275" s="18"/>
      <c r="CD275" s="1"/>
    </row>
    <row r="276" spans="7:82" ht="24.95" customHeight="1">
      <c r="I276" s="53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BM276" s="18"/>
      <c r="BN276" s="1"/>
      <c r="CC276" s="18"/>
      <c r="CD276" s="1"/>
    </row>
    <row r="277" spans="7:82" ht="24.95" customHeight="1"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BM277" s="18"/>
      <c r="BN277" s="1"/>
      <c r="CC277" s="18"/>
      <c r="CD277" s="1"/>
    </row>
    <row r="278" spans="7:82" ht="24.95" customHeight="1">
      <c r="G278" s="237"/>
      <c r="H278" s="55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BM278" s="18"/>
      <c r="BN278" s="1"/>
      <c r="CC278" s="18"/>
      <c r="CD278" s="1"/>
    </row>
    <row r="279" spans="7:82">
      <c r="BO279" s="25"/>
    </row>
    <row r="280" spans="7:82">
      <c r="BO280" s="25"/>
    </row>
    <row r="281" spans="7:82">
      <c r="BO281" s="25"/>
    </row>
    <row r="282" spans="7:82">
      <c r="BO282" s="25"/>
    </row>
    <row r="283" spans="7:82">
      <c r="BO283" s="25"/>
    </row>
    <row r="284" spans="7:82">
      <c r="BO284" s="25"/>
    </row>
    <row r="285" spans="7:82"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BO285" s="25"/>
    </row>
    <row r="286" spans="7:82">
      <c r="BO286" s="25"/>
    </row>
    <row r="287" spans="7:82">
      <c r="BO287" s="25"/>
    </row>
    <row r="288" spans="7:82">
      <c r="BO288" s="25"/>
    </row>
    <row r="289" spans="67:67">
      <c r="BO289" s="25"/>
    </row>
    <row r="290" spans="67:67">
      <c r="BO290" s="25"/>
    </row>
    <row r="291" spans="67:67">
      <c r="BO291" s="25"/>
    </row>
    <row r="292" spans="67:67">
      <c r="BO292" s="25"/>
    </row>
    <row r="293" spans="67:67">
      <c r="BO293" s="25"/>
    </row>
    <row r="294" spans="67:67">
      <c r="BO294" s="25"/>
    </row>
    <row r="295" spans="67:67">
      <c r="BO295" s="25"/>
    </row>
    <row r="296" spans="67:67">
      <c r="BO296" s="25"/>
    </row>
    <row r="297" spans="67:67">
      <c r="BO297" s="25"/>
    </row>
    <row r="298" spans="67:67">
      <c r="BO298" s="25"/>
    </row>
    <row r="299" spans="67:67">
      <c r="BO299" s="25"/>
    </row>
    <row r="300" spans="67:67">
      <c r="BO300" s="25"/>
    </row>
    <row r="301" spans="67:67">
      <c r="BO301" s="25"/>
    </row>
    <row r="302" spans="67:67">
      <c r="BO302" s="25"/>
    </row>
    <row r="303" spans="67:67">
      <c r="BO303" s="25"/>
    </row>
    <row r="304" spans="67:67">
      <c r="BO304" s="25"/>
    </row>
    <row r="305" spans="67:67">
      <c r="BO305" s="25"/>
    </row>
    <row r="306" spans="67:67">
      <c r="BO306" s="25"/>
    </row>
    <row r="307" spans="67:67">
      <c r="BO307" s="25"/>
    </row>
    <row r="308" spans="67:67">
      <c r="BO308" s="25"/>
    </row>
    <row r="309" spans="67:67">
      <c r="BO309" s="25"/>
    </row>
    <row r="310" spans="67:67">
      <c r="BO310" s="25"/>
    </row>
    <row r="311" spans="67:67">
      <c r="BO311" s="25"/>
    </row>
    <row r="312" spans="67:67">
      <c r="BO312" s="25"/>
    </row>
    <row r="313" spans="67:67">
      <c r="BO313" s="25"/>
    </row>
    <row r="314" spans="67:67">
      <c r="BO314" s="25"/>
    </row>
    <row r="315" spans="67:67">
      <c r="BO315" s="25"/>
    </row>
    <row r="316" spans="67:67">
      <c r="BO316" s="25"/>
    </row>
    <row r="317" spans="67:67">
      <c r="BO317" s="25"/>
    </row>
    <row r="318" spans="67:67">
      <c r="BO318" s="25"/>
    </row>
    <row r="319" spans="67:67">
      <c r="BO319" s="25"/>
    </row>
    <row r="320" spans="67:67">
      <c r="BO320" s="25"/>
    </row>
    <row r="321" spans="67:67">
      <c r="BO321" s="25"/>
    </row>
    <row r="322" spans="67:67">
      <c r="BO322" s="25"/>
    </row>
    <row r="323" spans="67:67">
      <c r="BO323" s="25"/>
    </row>
    <row r="324" spans="67:67">
      <c r="BO324" s="25"/>
    </row>
    <row r="325" spans="67:67">
      <c r="BO325" s="25"/>
    </row>
    <row r="326" spans="67:67">
      <c r="BO326" s="25"/>
    </row>
    <row r="327" spans="67:67">
      <c r="BO327" s="25"/>
    </row>
    <row r="328" spans="67:67">
      <c r="BO328" s="25"/>
    </row>
    <row r="329" spans="67:67">
      <c r="BO329" s="25"/>
    </row>
    <row r="330" spans="67:67">
      <c r="BO330" s="25"/>
    </row>
    <row r="331" spans="67:67">
      <c r="BO331" s="25"/>
    </row>
    <row r="332" spans="67:67">
      <c r="BO332" s="25"/>
    </row>
    <row r="333" spans="67:67">
      <c r="BO333" s="25"/>
    </row>
    <row r="334" spans="67:67">
      <c r="BO334" s="25"/>
    </row>
    <row r="335" spans="67:67">
      <c r="BO335" s="25"/>
    </row>
    <row r="336" spans="67:67">
      <c r="BO336" s="25"/>
    </row>
    <row r="337" spans="67:67">
      <c r="BO337" s="25"/>
    </row>
    <row r="338" spans="67:67">
      <c r="BO338" s="25"/>
    </row>
    <row r="339" spans="67:67">
      <c r="BO339" s="25"/>
    </row>
    <row r="340" spans="67:67">
      <c r="BO340" s="25"/>
    </row>
    <row r="341" spans="67:67">
      <c r="BO341" s="25"/>
    </row>
    <row r="342" spans="67:67">
      <c r="BO342" s="25"/>
    </row>
    <row r="343" spans="67:67">
      <c r="BO343" s="25"/>
    </row>
    <row r="344" spans="67:67">
      <c r="BO344" s="25"/>
    </row>
    <row r="345" spans="67:67">
      <c r="BO345" s="25"/>
    </row>
    <row r="346" spans="67:67">
      <c r="BO346" s="25"/>
    </row>
    <row r="347" spans="67:67">
      <c r="BO347" s="25"/>
    </row>
    <row r="348" spans="67:67">
      <c r="BO348" s="25"/>
    </row>
    <row r="349" spans="67:67">
      <c r="BO349" s="25"/>
    </row>
    <row r="350" spans="67:67">
      <c r="BO350" s="25"/>
    </row>
    <row r="351" spans="67:67">
      <c r="BO351" s="25"/>
    </row>
    <row r="352" spans="67:67">
      <c r="BO352" s="25"/>
    </row>
    <row r="353" spans="67:67">
      <c r="BO353" s="25"/>
    </row>
    <row r="354" spans="67:67">
      <c r="BO354" s="25"/>
    </row>
    <row r="355" spans="67:67">
      <c r="BO355" s="25"/>
    </row>
    <row r="356" spans="67:67">
      <c r="BO356" s="25"/>
    </row>
    <row r="357" spans="67:67">
      <c r="BO357" s="25"/>
    </row>
    <row r="358" spans="67:67">
      <c r="BO358" s="25"/>
    </row>
    <row r="359" spans="67:67">
      <c r="BO359" s="25"/>
    </row>
    <row r="360" spans="67:67">
      <c r="BO360" s="25"/>
    </row>
    <row r="361" spans="67:67">
      <c r="BO361" s="25"/>
    </row>
    <row r="362" spans="67:67">
      <c r="BO362" s="25"/>
    </row>
    <row r="363" spans="67:67">
      <c r="BO363" s="25"/>
    </row>
    <row r="364" spans="67:67">
      <c r="BO364" s="25"/>
    </row>
    <row r="365" spans="67:67">
      <c r="BO365" s="25"/>
    </row>
    <row r="366" spans="67:67">
      <c r="BO366" s="25"/>
    </row>
    <row r="367" spans="67:67">
      <c r="BO367" s="25"/>
    </row>
    <row r="368" spans="67:67">
      <c r="BO368" s="25"/>
    </row>
    <row r="369" spans="67:67">
      <c r="BO369" s="25"/>
    </row>
    <row r="370" spans="67:67">
      <c r="BO370" s="25"/>
    </row>
    <row r="371" spans="67:67">
      <c r="BO371" s="25"/>
    </row>
    <row r="372" spans="67:67">
      <c r="BO372" s="25"/>
    </row>
    <row r="373" spans="67:67">
      <c r="BO373" s="25"/>
    </row>
    <row r="374" spans="67:67">
      <c r="BO374" s="25"/>
    </row>
    <row r="375" spans="67:67">
      <c r="BO375" s="25"/>
    </row>
    <row r="376" spans="67:67">
      <c r="BO376" s="25"/>
    </row>
    <row r="377" spans="67:67">
      <c r="BO377" s="25"/>
    </row>
    <row r="378" spans="67:67">
      <c r="BO378" s="25"/>
    </row>
    <row r="379" spans="67:67">
      <c r="BO379" s="25"/>
    </row>
    <row r="380" spans="67:67">
      <c r="BO380" s="25"/>
    </row>
    <row r="381" spans="67:67">
      <c r="BO381" s="25"/>
    </row>
    <row r="382" spans="67:67">
      <c r="BO382" s="25"/>
    </row>
    <row r="383" spans="67:67">
      <c r="BO383" s="25"/>
    </row>
    <row r="384" spans="67:67">
      <c r="BO384" s="25"/>
    </row>
    <row r="385" spans="67:67">
      <c r="BO385" s="25"/>
    </row>
    <row r="386" spans="67:67">
      <c r="BO386" s="25"/>
    </row>
    <row r="387" spans="67:67">
      <c r="BO387" s="25"/>
    </row>
    <row r="388" spans="67:67">
      <c r="BO388" s="25"/>
    </row>
    <row r="389" spans="67:67">
      <c r="BO389" s="25"/>
    </row>
    <row r="390" spans="67:67">
      <c r="BO390" s="25"/>
    </row>
    <row r="391" spans="67:67">
      <c r="BO391" s="25"/>
    </row>
    <row r="392" spans="67:67">
      <c r="BO392" s="25"/>
    </row>
    <row r="393" spans="67:67">
      <c r="BO393" s="25"/>
    </row>
    <row r="394" spans="67:67">
      <c r="BO394" s="25"/>
    </row>
    <row r="395" spans="67:67">
      <c r="BO395" s="25"/>
    </row>
    <row r="396" spans="67:67">
      <c r="BO396" s="25"/>
    </row>
    <row r="397" spans="67:67">
      <c r="BO397" s="25"/>
    </row>
    <row r="398" spans="67:67">
      <c r="BO398" s="25"/>
    </row>
    <row r="399" spans="67:67">
      <c r="BO399" s="25"/>
    </row>
    <row r="400" spans="67:67">
      <c r="BO400" s="25"/>
    </row>
    <row r="401" spans="67:67">
      <c r="BO401" s="25"/>
    </row>
    <row r="402" spans="67:67">
      <c r="BO402" s="25"/>
    </row>
    <row r="403" spans="67:67">
      <c r="BO403" s="25"/>
    </row>
    <row r="404" spans="67:67">
      <c r="BO404" s="25"/>
    </row>
    <row r="405" spans="67:67">
      <c r="BO405" s="25"/>
    </row>
    <row r="406" spans="67:67">
      <c r="BO406" s="25"/>
    </row>
    <row r="407" spans="67:67">
      <c r="BO407" s="25"/>
    </row>
    <row r="408" spans="67:67">
      <c r="BO408" s="25"/>
    </row>
    <row r="409" spans="67:67">
      <c r="BO409" s="25"/>
    </row>
    <row r="410" spans="67:67">
      <c r="BO410" s="25"/>
    </row>
    <row r="411" spans="67:67">
      <c r="BO411" s="25"/>
    </row>
    <row r="412" spans="67:67">
      <c r="BO412" s="25"/>
    </row>
    <row r="413" spans="67:67">
      <c r="BO413" s="25"/>
    </row>
    <row r="414" spans="67:67">
      <c r="BO414" s="25"/>
    </row>
    <row r="415" spans="67:67">
      <c r="BO415" s="25"/>
    </row>
    <row r="416" spans="67:67">
      <c r="BO416" s="25"/>
    </row>
    <row r="417" spans="67:67">
      <c r="BO417" s="25"/>
    </row>
    <row r="418" spans="67:67">
      <c r="BO418" s="25"/>
    </row>
    <row r="419" spans="67:67">
      <c r="BO419" s="25"/>
    </row>
    <row r="420" spans="67:67">
      <c r="BO420" s="25"/>
    </row>
    <row r="421" spans="67:67">
      <c r="BO421" s="25"/>
    </row>
    <row r="422" spans="67:67">
      <c r="BO422" s="25"/>
    </row>
    <row r="423" spans="67:67">
      <c r="BO423" s="25"/>
    </row>
    <row r="424" spans="67:67">
      <c r="BO424" s="25"/>
    </row>
    <row r="425" spans="67:67">
      <c r="BO425" s="25"/>
    </row>
    <row r="426" spans="67:67">
      <c r="BO426" s="25"/>
    </row>
    <row r="427" spans="67:67">
      <c r="BO427" s="25"/>
    </row>
    <row r="428" spans="67:67">
      <c r="BO428" s="25"/>
    </row>
    <row r="429" spans="67:67">
      <c r="BO429" s="25"/>
    </row>
    <row r="430" spans="67:67">
      <c r="BO430" s="25"/>
    </row>
    <row r="431" spans="67:67">
      <c r="BO431" s="25"/>
    </row>
    <row r="432" spans="67:67">
      <c r="BO432" s="25"/>
    </row>
    <row r="433" spans="67:67">
      <c r="BO433" s="25"/>
    </row>
    <row r="434" spans="67:67">
      <c r="BO434" s="25"/>
    </row>
    <row r="435" spans="67:67">
      <c r="BO435" s="25"/>
    </row>
    <row r="436" spans="67:67">
      <c r="BO436" s="25"/>
    </row>
    <row r="437" spans="67:67">
      <c r="BO437" s="25"/>
    </row>
    <row r="438" spans="67:67">
      <c r="BO438" s="25"/>
    </row>
    <row r="439" spans="67:67">
      <c r="BO439" s="25"/>
    </row>
    <row r="440" spans="67:67">
      <c r="BO440" s="25"/>
    </row>
    <row r="441" spans="67:67">
      <c r="BO441" s="25"/>
    </row>
    <row r="442" spans="67:67">
      <c r="BO442" s="25"/>
    </row>
    <row r="443" spans="67:67">
      <c r="BO443" s="25"/>
    </row>
    <row r="444" spans="67:67">
      <c r="BO444" s="25"/>
    </row>
    <row r="445" spans="67:67">
      <c r="BO445" s="25"/>
    </row>
    <row r="446" spans="67:67">
      <c r="BO446" s="25"/>
    </row>
    <row r="447" spans="67:67">
      <c r="BO447" s="25"/>
    </row>
    <row r="448" spans="67:67">
      <c r="BO448" s="25"/>
    </row>
    <row r="449" spans="67:67">
      <c r="BO449" s="25"/>
    </row>
    <row r="450" spans="67:67">
      <c r="BO450" s="25"/>
    </row>
    <row r="451" spans="67:67">
      <c r="BO451" s="25"/>
    </row>
    <row r="452" spans="67:67">
      <c r="BO452" s="25"/>
    </row>
    <row r="453" spans="67:67">
      <c r="BO453" s="25"/>
    </row>
    <row r="454" spans="67:67">
      <c r="BO454" s="25"/>
    </row>
    <row r="455" spans="67:67">
      <c r="BO455" s="25"/>
    </row>
    <row r="456" spans="67:67">
      <c r="BO456" s="25"/>
    </row>
    <row r="457" spans="67:67">
      <c r="BO457" s="25"/>
    </row>
    <row r="458" spans="67:67">
      <c r="BO458" s="25"/>
    </row>
    <row r="459" spans="67:67">
      <c r="BO459" s="25"/>
    </row>
    <row r="460" spans="67:67">
      <c r="BO460" s="25"/>
    </row>
    <row r="461" spans="67:67">
      <c r="BO461" s="25"/>
    </row>
    <row r="462" spans="67:67">
      <c r="BO462" s="25"/>
    </row>
    <row r="463" spans="67:67">
      <c r="BO463" s="25"/>
    </row>
    <row r="464" spans="67:67">
      <c r="BO464" s="25"/>
    </row>
    <row r="465" spans="67:67">
      <c r="BO465" s="25"/>
    </row>
    <row r="466" spans="67:67">
      <c r="BO466" s="25"/>
    </row>
    <row r="467" spans="67:67">
      <c r="BO467" s="25"/>
    </row>
    <row r="468" spans="67:67">
      <c r="BO468" s="25"/>
    </row>
    <row r="469" spans="67:67">
      <c r="BO469" s="25"/>
    </row>
    <row r="470" spans="67:67">
      <c r="BO470" s="25"/>
    </row>
    <row r="471" spans="67:67">
      <c r="BO471" s="25"/>
    </row>
    <row r="472" spans="67:67">
      <c r="BO472" s="25"/>
    </row>
    <row r="473" spans="67:67">
      <c r="BO473" s="25"/>
    </row>
    <row r="474" spans="67:67">
      <c r="BO474" s="25"/>
    </row>
    <row r="475" spans="67:67">
      <c r="BO475" s="25"/>
    </row>
    <row r="476" spans="67:67">
      <c r="BO476" s="25"/>
    </row>
    <row r="477" spans="67:67">
      <c r="BO477" s="25"/>
    </row>
    <row r="478" spans="67:67">
      <c r="BO478" s="25"/>
    </row>
    <row r="479" spans="67:67">
      <c r="BO479" s="25"/>
    </row>
    <row r="480" spans="67:67">
      <c r="BO480" s="25"/>
    </row>
    <row r="481" spans="67:67">
      <c r="BO481" s="25"/>
    </row>
    <row r="482" spans="67:67">
      <c r="BO482" s="25"/>
    </row>
    <row r="483" spans="67:67">
      <c r="BO483" s="25"/>
    </row>
    <row r="484" spans="67:67">
      <c r="BO484" s="25"/>
    </row>
    <row r="485" spans="67:67">
      <c r="BO485" s="25"/>
    </row>
    <row r="486" spans="67:67">
      <c r="BO486" s="25"/>
    </row>
    <row r="487" spans="67:67">
      <c r="BO487" s="25"/>
    </row>
    <row r="488" spans="67:67">
      <c r="BO488" s="25"/>
    </row>
    <row r="489" spans="67:67">
      <c r="BO489" s="25"/>
    </row>
    <row r="490" spans="67:67">
      <c r="BO490" s="25"/>
    </row>
    <row r="491" spans="67:67">
      <c r="BO491" s="25"/>
    </row>
    <row r="492" spans="67:67">
      <c r="BO492" s="25"/>
    </row>
    <row r="493" spans="67:67">
      <c r="BO493" s="25"/>
    </row>
    <row r="494" spans="67:67">
      <c r="BO494" s="25"/>
    </row>
    <row r="495" spans="67:67">
      <c r="BO495" s="25"/>
    </row>
    <row r="496" spans="67:67">
      <c r="BO496" s="25"/>
    </row>
    <row r="497" spans="67:67">
      <c r="BO497" s="25"/>
    </row>
    <row r="498" spans="67:67">
      <c r="BO498" s="25"/>
    </row>
    <row r="499" spans="67:67">
      <c r="BO499" s="25"/>
    </row>
    <row r="500" spans="67:67">
      <c r="BO500" s="25"/>
    </row>
    <row r="501" spans="67:67">
      <c r="BO501" s="25"/>
    </row>
    <row r="502" spans="67:67">
      <c r="BO502" s="25"/>
    </row>
    <row r="503" spans="67:67">
      <c r="BO503" s="25"/>
    </row>
    <row r="504" spans="67:67">
      <c r="BO504" s="25"/>
    </row>
    <row r="505" spans="67:67">
      <c r="BO505" s="25"/>
    </row>
    <row r="506" spans="67:67">
      <c r="BO506" s="25"/>
    </row>
    <row r="507" spans="67:67">
      <c r="BO507" s="25"/>
    </row>
    <row r="508" spans="67:67">
      <c r="BO508" s="25"/>
    </row>
    <row r="509" spans="67:67">
      <c r="BO509" s="25"/>
    </row>
    <row r="510" spans="67:67">
      <c r="BO510" s="25"/>
    </row>
    <row r="511" spans="67:67">
      <c r="BO511" s="25"/>
    </row>
    <row r="512" spans="67:67">
      <c r="BO512" s="25"/>
    </row>
    <row r="513" spans="67:67">
      <c r="BO513" s="25"/>
    </row>
    <row r="514" spans="67:67">
      <c r="BO514" s="25"/>
    </row>
    <row r="515" spans="67:67">
      <c r="BO515" s="25"/>
    </row>
    <row r="516" spans="67:67">
      <c r="BO516" s="25"/>
    </row>
    <row r="517" spans="67:67">
      <c r="BO517" s="25"/>
    </row>
    <row r="518" spans="67:67">
      <c r="BO518" s="25"/>
    </row>
    <row r="519" spans="67:67">
      <c r="BO519" s="25"/>
    </row>
    <row r="520" spans="67:67">
      <c r="BO520" s="25"/>
    </row>
    <row r="521" spans="67:67">
      <c r="BO521" s="25"/>
    </row>
    <row r="522" spans="67:67">
      <c r="BO522" s="25"/>
    </row>
    <row r="523" spans="67:67">
      <c r="BO523" s="25"/>
    </row>
    <row r="524" spans="67:67">
      <c r="BO524" s="25"/>
    </row>
    <row r="525" spans="67:67">
      <c r="BO525" s="25"/>
    </row>
    <row r="526" spans="67:67">
      <c r="BO526" s="25"/>
    </row>
    <row r="527" spans="67:67">
      <c r="BO527" s="25"/>
    </row>
    <row r="528" spans="67:67">
      <c r="BO528" s="25"/>
    </row>
    <row r="529" spans="67:67">
      <c r="BO529" s="25"/>
    </row>
    <row r="530" spans="67:67">
      <c r="BO530" s="25"/>
    </row>
    <row r="531" spans="67:67">
      <c r="BO531" s="25"/>
    </row>
    <row r="532" spans="67:67">
      <c r="BO532" s="25"/>
    </row>
    <row r="533" spans="67:67">
      <c r="BO533" s="25"/>
    </row>
    <row r="534" spans="67:67">
      <c r="BO534" s="25"/>
    </row>
    <row r="535" spans="67:67">
      <c r="BO535" s="25"/>
    </row>
    <row r="536" spans="67:67">
      <c r="BO536" s="25"/>
    </row>
    <row r="537" spans="67:67">
      <c r="BO537" s="25"/>
    </row>
    <row r="538" spans="67:67">
      <c r="BO538" s="25"/>
    </row>
    <row r="539" spans="67:67">
      <c r="BO539" s="25"/>
    </row>
    <row r="540" spans="67:67">
      <c r="BO540" s="25"/>
    </row>
    <row r="541" spans="67:67">
      <c r="BO541" s="25"/>
    </row>
    <row r="542" spans="67:67">
      <c r="BO542" s="25"/>
    </row>
    <row r="543" spans="67:67">
      <c r="BO543" s="25"/>
    </row>
    <row r="544" spans="67:67">
      <c r="BO544" s="25"/>
    </row>
    <row r="545" spans="67:67">
      <c r="BO545" s="25"/>
    </row>
    <row r="546" spans="67:67">
      <c r="BO546" s="25"/>
    </row>
    <row r="547" spans="67:67">
      <c r="BO547" s="25"/>
    </row>
    <row r="548" spans="67:67">
      <c r="BO548" s="25"/>
    </row>
    <row r="549" spans="67:67">
      <c r="BO549" s="25"/>
    </row>
    <row r="550" spans="67:67">
      <c r="BO550" s="25"/>
    </row>
    <row r="551" spans="67:67">
      <c r="BO551" s="25"/>
    </row>
    <row r="552" spans="67:67">
      <c r="BO552" s="25"/>
    </row>
    <row r="553" spans="67:67">
      <c r="BO553" s="25"/>
    </row>
    <row r="554" spans="67:67">
      <c r="BO554" s="25"/>
    </row>
    <row r="555" spans="67:67">
      <c r="BO555" s="25"/>
    </row>
    <row r="556" spans="67:67">
      <c r="BO556" s="25"/>
    </row>
    <row r="557" spans="67:67">
      <c r="BO557" s="25"/>
    </row>
    <row r="558" spans="67:67">
      <c r="BO558" s="25"/>
    </row>
    <row r="559" spans="67:67">
      <c r="BO559" s="25"/>
    </row>
    <row r="560" spans="67:67">
      <c r="BO560" s="25"/>
    </row>
    <row r="561" spans="67:67">
      <c r="BO561" s="25"/>
    </row>
    <row r="562" spans="67:67">
      <c r="BO562" s="25"/>
    </row>
    <row r="563" spans="67:67">
      <c r="BO563" s="25"/>
    </row>
    <row r="564" spans="67:67">
      <c r="BO564" s="25"/>
    </row>
    <row r="565" spans="67:67">
      <c r="BO565" s="25"/>
    </row>
    <row r="566" spans="67:67">
      <c r="BO566" s="25"/>
    </row>
    <row r="567" spans="67:67">
      <c r="BO567" s="25"/>
    </row>
    <row r="568" spans="67:67">
      <c r="BO568" s="25"/>
    </row>
    <row r="569" spans="67:67">
      <c r="BO569" s="25"/>
    </row>
    <row r="570" spans="67:67">
      <c r="BO570" s="25"/>
    </row>
    <row r="571" spans="67:67">
      <c r="BO571" s="25"/>
    </row>
    <row r="572" spans="67:67">
      <c r="BO572" s="25"/>
    </row>
    <row r="573" spans="67:67">
      <c r="BO573" s="25"/>
    </row>
    <row r="574" spans="67:67">
      <c r="BO574" s="25"/>
    </row>
    <row r="575" spans="67:67">
      <c r="BO575" s="25"/>
    </row>
    <row r="576" spans="67:67">
      <c r="BO576" s="25"/>
    </row>
    <row r="577" spans="67:67">
      <c r="BO577" s="25"/>
    </row>
    <row r="578" spans="67:67">
      <c r="BO578" s="25"/>
    </row>
    <row r="579" spans="67:67">
      <c r="BO579" s="25"/>
    </row>
    <row r="580" spans="67:67">
      <c r="BO580" s="25"/>
    </row>
    <row r="581" spans="67:67">
      <c r="BO581" s="25"/>
    </row>
    <row r="582" spans="67:67">
      <c r="BO582" s="25"/>
    </row>
    <row r="583" spans="67:67">
      <c r="BO583" s="25"/>
    </row>
    <row r="584" spans="67:67">
      <c r="BO584" s="25"/>
    </row>
    <row r="585" spans="67:67">
      <c r="BO585" s="25"/>
    </row>
    <row r="586" spans="67:67">
      <c r="BO586" s="25"/>
    </row>
    <row r="587" spans="67:67">
      <c r="BO587" s="25"/>
    </row>
    <row r="588" spans="67:67">
      <c r="BO588" s="25"/>
    </row>
    <row r="589" spans="67:67">
      <c r="BO589" s="25"/>
    </row>
    <row r="590" spans="67:67">
      <c r="BO590" s="25"/>
    </row>
    <row r="591" spans="67:67">
      <c r="BO591" s="25"/>
    </row>
    <row r="592" spans="67:67">
      <c r="BO592" s="25"/>
    </row>
    <row r="593" spans="67:67">
      <c r="BO593" s="25"/>
    </row>
    <row r="594" spans="67:67">
      <c r="BO594" s="25"/>
    </row>
    <row r="595" spans="67:67">
      <c r="BO595" s="25"/>
    </row>
    <row r="596" spans="67:67">
      <c r="BO596" s="25"/>
    </row>
    <row r="597" spans="67:67">
      <c r="BO597" s="25"/>
    </row>
    <row r="598" spans="67:67">
      <c r="BO598" s="25"/>
    </row>
    <row r="599" spans="67:67">
      <c r="BO599" s="25"/>
    </row>
    <row r="600" spans="67:67">
      <c r="BO600" s="25"/>
    </row>
    <row r="601" spans="67:67">
      <c r="BO601" s="25"/>
    </row>
    <row r="602" spans="67:67">
      <c r="BO602" s="25"/>
    </row>
    <row r="603" spans="67:67">
      <c r="BO603" s="25"/>
    </row>
    <row r="604" spans="67:67">
      <c r="BO604" s="25"/>
    </row>
    <row r="605" spans="67:67">
      <c r="BO605" s="25"/>
    </row>
    <row r="606" spans="67:67">
      <c r="BO606" s="25"/>
    </row>
    <row r="607" spans="67:67">
      <c r="BO607" s="25"/>
    </row>
    <row r="608" spans="67:67">
      <c r="BO608" s="25"/>
    </row>
    <row r="609" spans="67:67">
      <c r="BO609" s="25"/>
    </row>
    <row r="610" spans="67:67">
      <c r="BO610" s="25"/>
    </row>
    <row r="611" spans="67:67">
      <c r="BO611" s="25"/>
    </row>
    <row r="612" spans="67:67">
      <c r="BO612" s="25"/>
    </row>
    <row r="613" spans="67:67">
      <c r="BO613" s="25"/>
    </row>
    <row r="614" spans="67:67">
      <c r="BO614" s="25"/>
    </row>
    <row r="615" spans="67:67">
      <c r="BO615" s="25"/>
    </row>
    <row r="616" spans="67:67">
      <c r="BO616" s="25"/>
    </row>
    <row r="617" spans="67:67">
      <c r="BO617" s="25"/>
    </row>
    <row r="618" spans="67:67">
      <c r="BO618" s="25"/>
    </row>
    <row r="619" spans="67:67">
      <c r="BO619" s="25"/>
    </row>
    <row r="620" spans="67:67">
      <c r="BO620" s="25"/>
    </row>
    <row r="621" spans="67:67">
      <c r="BO621" s="25"/>
    </row>
    <row r="622" spans="67:67">
      <c r="BO622" s="25"/>
    </row>
    <row r="623" spans="67:67">
      <c r="BO623" s="25"/>
    </row>
    <row r="624" spans="67:67">
      <c r="BO624" s="25"/>
    </row>
    <row r="625" spans="67:67">
      <c r="BO625" s="25"/>
    </row>
    <row r="626" spans="67:67">
      <c r="BO626" s="25"/>
    </row>
    <row r="627" spans="67:67">
      <c r="BO627" s="25"/>
    </row>
    <row r="628" spans="67:67">
      <c r="BO628" s="25"/>
    </row>
    <row r="629" spans="67:67">
      <c r="BO629" s="25"/>
    </row>
    <row r="630" spans="67:67">
      <c r="BO630" s="25"/>
    </row>
    <row r="631" spans="67:67">
      <c r="BO631" s="25"/>
    </row>
    <row r="632" spans="67:67">
      <c r="BO632" s="25"/>
    </row>
    <row r="633" spans="67:67">
      <c r="BO633" s="25"/>
    </row>
    <row r="634" spans="67:67">
      <c r="BO634" s="25"/>
    </row>
    <row r="635" spans="67:67">
      <c r="BO635" s="25"/>
    </row>
    <row r="636" spans="67:67">
      <c r="BO636" s="25"/>
    </row>
    <row r="637" spans="67:67">
      <c r="BO637" s="25"/>
    </row>
    <row r="638" spans="67:67">
      <c r="BO638" s="25"/>
    </row>
    <row r="639" spans="67:67">
      <c r="BO639" s="25"/>
    </row>
    <row r="640" spans="67:67">
      <c r="BO640" s="25"/>
    </row>
    <row r="641" spans="67:67">
      <c r="BO641" s="25"/>
    </row>
    <row r="642" spans="67:67">
      <c r="BO642" s="25"/>
    </row>
    <row r="643" spans="67:67">
      <c r="BO643" s="25"/>
    </row>
    <row r="644" spans="67:67">
      <c r="BO644" s="25"/>
    </row>
    <row r="645" spans="67:67">
      <c r="BO645" s="25"/>
    </row>
    <row r="646" spans="67:67">
      <c r="BO646" s="25"/>
    </row>
    <row r="647" spans="67:67">
      <c r="BO647" s="25"/>
    </row>
    <row r="648" spans="67:67">
      <c r="BO648" s="25"/>
    </row>
    <row r="649" spans="67:67">
      <c r="BO649" s="25"/>
    </row>
    <row r="650" spans="67:67">
      <c r="BO650" s="25"/>
    </row>
    <row r="651" spans="67:67">
      <c r="BO651" s="25"/>
    </row>
    <row r="652" spans="67:67">
      <c r="BO652" s="25"/>
    </row>
    <row r="653" spans="67:67">
      <c r="BO653" s="25"/>
    </row>
    <row r="654" spans="67:67">
      <c r="BO654" s="25"/>
    </row>
    <row r="655" spans="67:67">
      <c r="BO655" s="25"/>
    </row>
    <row r="656" spans="67:67">
      <c r="BO656" s="25"/>
    </row>
    <row r="657" spans="67:67">
      <c r="BO657" s="25"/>
    </row>
    <row r="658" spans="67:67">
      <c r="BO658" s="25"/>
    </row>
    <row r="659" spans="67:67">
      <c r="BO659" s="25"/>
    </row>
    <row r="660" spans="67:67">
      <c r="BO660" s="25"/>
    </row>
    <row r="661" spans="67:67">
      <c r="BO661" s="25"/>
    </row>
    <row r="662" spans="67:67">
      <c r="BO662" s="25"/>
    </row>
    <row r="663" spans="67:67">
      <c r="BO663" s="25"/>
    </row>
    <row r="664" spans="67:67">
      <c r="BO664" s="25"/>
    </row>
    <row r="665" spans="67:67">
      <c r="BO665" s="25"/>
    </row>
    <row r="666" spans="67:67">
      <c r="BO666" s="25"/>
    </row>
    <row r="667" spans="67:67">
      <c r="BO667" s="25"/>
    </row>
    <row r="668" spans="67:67">
      <c r="BO668" s="25"/>
    </row>
    <row r="669" spans="67:67">
      <c r="BO669" s="25"/>
    </row>
    <row r="670" spans="67:67">
      <c r="BO670" s="25"/>
    </row>
    <row r="671" spans="67:67">
      <c r="BO671" s="25"/>
    </row>
    <row r="672" spans="67:67">
      <c r="BO672" s="25"/>
    </row>
    <row r="673" spans="67:67">
      <c r="BO673" s="25"/>
    </row>
    <row r="674" spans="67:67">
      <c r="BO674" s="25"/>
    </row>
    <row r="675" spans="67:67">
      <c r="BO675" s="25"/>
    </row>
    <row r="676" spans="67:67">
      <c r="BO676" s="25"/>
    </row>
    <row r="677" spans="67:67">
      <c r="BO677" s="25"/>
    </row>
    <row r="678" spans="67:67">
      <c r="BO678" s="25"/>
    </row>
    <row r="679" spans="67:67">
      <c r="BO679" s="25"/>
    </row>
    <row r="680" spans="67:67">
      <c r="BO680" s="25"/>
    </row>
    <row r="681" spans="67:67">
      <c r="BO681" s="25"/>
    </row>
    <row r="682" spans="67:67">
      <c r="BO682" s="25"/>
    </row>
    <row r="683" spans="67:67">
      <c r="BO683" s="25"/>
    </row>
    <row r="684" spans="67:67">
      <c r="BO684" s="25"/>
    </row>
    <row r="685" spans="67:67">
      <c r="BO685" s="25"/>
    </row>
    <row r="686" spans="67:67">
      <c r="BO686" s="25"/>
    </row>
    <row r="687" spans="67:67">
      <c r="BO687" s="25"/>
    </row>
    <row r="688" spans="67:67">
      <c r="BO688" s="25"/>
    </row>
    <row r="689" spans="67:67">
      <c r="BO689" s="25"/>
    </row>
    <row r="690" spans="67:67">
      <c r="BO690" s="25"/>
    </row>
    <row r="691" spans="67:67">
      <c r="BO691" s="25"/>
    </row>
    <row r="692" spans="67:67">
      <c r="BO692" s="25"/>
    </row>
    <row r="693" spans="67:67">
      <c r="BO693" s="25"/>
    </row>
    <row r="694" spans="67:67">
      <c r="BO694" s="25"/>
    </row>
    <row r="695" spans="67:67">
      <c r="BO695" s="25"/>
    </row>
    <row r="696" spans="67:67">
      <c r="BO696" s="25"/>
    </row>
    <row r="697" spans="67:67">
      <c r="BO697" s="25"/>
    </row>
    <row r="698" spans="67:67">
      <c r="BO698" s="25"/>
    </row>
    <row r="699" spans="67:67">
      <c r="BO699" s="25"/>
    </row>
    <row r="700" spans="67:67">
      <c r="BO700" s="25"/>
    </row>
    <row r="701" spans="67:67">
      <c r="BO701" s="25"/>
    </row>
    <row r="702" spans="67:67">
      <c r="BO702" s="25"/>
    </row>
    <row r="703" spans="67:67">
      <c r="BO703" s="25"/>
    </row>
    <row r="704" spans="67:67">
      <c r="BO704" s="25"/>
    </row>
    <row r="705" spans="67:67">
      <c r="BO705" s="25"/>
    </row>
    <row r="706" spans="67:67">
      <c r="BO706" s="25"/>
    </row>
    <row r="707" spans="67:67">
      <c r="BO707" s="25"/>
    </row>
    <row r="708" spans="67:67">
      <c r="BO708" s="25"/>
    </row>
    <row r="709" spans="67:67">
      <c r="BO709" s="25"/>
    </row>
    <row r="710" spans="67:67">
      <c r="BO710" s="25"/>
    </row>
    <row r="711" spans="67:67">
      <c r="BO711" s="25"/>
    </row>
    <row r="712" spans="67:67">
      <c r="BO712" s="25"/>
    </row>
    <row r="713" spans="67:67">
      <c r="BO713" s="25"/>
    </row>
    <row r="714" spans="67:67">
      <c r="BO714" s="25"/>
    </row>
    <row r="715" spans="67:67">
      <c r="BO715" s="25"/>
    </row>
    <row r="716" spans="67:67">
      <c r="BO716" s="25"/>
    </row>
    <row r="717" spans="67:67">
      <c r="BO717" s="25"/>
    </row>
    <row r="718" spans="67:67">
      <c r="BO718" s="25"/>
    </row>
    <row r="719" spans="67:67">
      <c r="BO719" s="25"/>
    </row>
    <row r="720" spans="67:67">
      <c r="BO720" s="25"/>
    </row>
    <row r="721" spans="67:67">
      <c r="BO721" s="25"/>
    </row>
    <row r="722" spans="67:67">
      <c r="BO722" s="25"/>
    </row>
    <row r="723" spans="67:67">
      <c r="BO723" s="25"/>
    </row>
    <row r="724" spans="67:67">
      <c r="BO724" s="25"/>
    </row>
    <row r="725" spans="67:67">
      <c r="BO725" s="25"/>
    </row>
    <row r="726" spans="67:67">
      <c r="BO726" s="25"/>
    </row>
    <row r="727" spans="67:67">
      <c r="BO727" s="25"/>
    </row>
    <row r="728" spans="67:67">
      <c r="BO728" s="25"/>
    </row>
    <row r="729" spans="67:67">
      <c r="BO729" s="25"/>
    </row>
    <row r="730" spans="67:67">
      <c r="BO730" s="25"/>
    </row>
    <row r="731" spans="67:67">
      <c r="BO731" s="25"/>
    </row>
    <row r="732" spans="67:67">
      <c r="BO732" s="25"/>
    </row>
    <row r="733" spans="67:67">
      <c r="BO733" s="25"/>
    </row>
    <row r="734" spans="67:67">
      <c r="BO734" s="25"/>
    </row>
    <row r="735" spans="67:67">
      <c r="BO735" s="25"/>
    </row>
    <row r="736" spans="67:67">
      <c r="BO736" s="25"/>
    </row>
    <row r="737" spans="67:67">
      <c r="BO737" s="25"/>
    </row>
    <row r="738" spans="67:67">
      <c r="BO738" s="25"/>
    </row>
    <row r="739" spans="67:67">
      <c r="BO739" s="25"/>
    </row>
    <row r="740" spans="67:67">
      <c r="BO740" s="25"/>
    </row>
    <row r="741" spans="67:67">
      <c r="BO741" s="25"/>
    </row>
    <row r="742" spans="67:67">
      <c r="BO742" s="25"/>
    </row>
    <row r="743" spans="67:67">
      <c r="BO743" s="25"/>
    </row>
    <row r="744" spans="67:67">
      <c r="BO744" s="25"/>
    </row>
    <row r="745" spans="67:67">
      <c r="BO745" s="25"/>
    </row>
    <row r="746" spans="67:67">
      <c r="BO746" s="25"/>
    </row>
    <row r="747" spans="67:67">
      <c r="BO747" s="25"/>
    </row>
    <row r="748" spans="67:67">
      <c r="BO748" s="25"/>
    </row>
    <row r="749" spans="67:67">
      <c r="BO749" s="25"/>
    </row>
    <row r="750" spans="67:67">
      <c r="BO750" s="25"/>
    </row>
    <row r="751" spans="67:67">
      <c r="BO751" s="25"/>
    </row>
    <row r="752" spans="67:67">
      <c r="BO752" s="25"/>
    </row>
    <row r="753" spans="67:67">
      <c r="BO753" s="25"/>
    </row>
    <row r="754" spans="67:67">
      <c r="BO754" s="25"/>
    </row>
    <row r="755" spans="67:67">
      <c r="BO755" s="25"/>
    </row>
    <row r="756" spans="67:67">
      <c r="BO756" s="25"/>
    </row>
    <row r="757" spans="67:67">
      <c r="BO757" s="25"/>
    </row>
    <row r="758" spans="67:67">
      <c r="BO758" s="25"/>
    </row>
    <row r="759" spans="67:67">
      <c r="BO759" s="25"/>
    </row>
    <row r="760" spans="67:67">
      <c r="BO760" s="25"/>
    </row>
    <row r="761" spans="67:67">
      <c r="BO761" s="25"/>
    </row>
    <row r="762" spans="67:67">
      <c r="BO762" s="25"/>
    </row>
    <row r="763" spans="67:67">
      <c r="BO763" s="25"/>
    </row>
    <row r="764" spans="67:67">
      <c r="BO764" s="25"/>
    </row>
    <row r="765" spans="67:67">
      <c r="BO765" s="25"/>
    </row>
    <row r="766" spans="67:67">
      <c r="BO766" s="25"/>
    </row>
    <row r="767" spans="67:67">
      <c r="BO767" s="25"/>
    </row>
    <row r="768" spans="67:67">
      <c r="BO768" s="25"/>
    </row>
    <row r="769" spans="67:67">
      <c r="BO769" s="25"/>
    </row>
    <row r="770" spans="67:67">
      <c r="BO770" s="25"/>
    </row>
    <row r="771" spans="67:67">
      <c r="BO771" s="25"/>
    </row>
    <row r="772" spans="67:67">
      <c r="BO772" s="25"/>
    </row>
    <row r="773" spans="67:67">
      <c r="BO773" s="25"/>
    </row>
    <row r="774" spans="67:67">
      <c r="BO774" s="25"/>
    </row>
    <row r="775" spans="67:67">
      <c r="BO775" s="25"/>
    </row>
    <row r="776" spans="67:67">
      <c r="BO776" s="25"/>
    </row>
    <row r="777" spans="67:67">
      <c r="BO777" s="25"/>
    </row>
    <row r="778" spans="67:67">
      <c r="BO778" s="25"/>
    </row>
    <row r="779" spans="67:67">
      <c r="BO779" s="25"/>
    </row>
    <row r="780" spans="67:67">
      <c r="BO780" s="25"/>
    </row>
    <row r="781" spans="67:67">
      <c r="BO781" s="25"/>
    </row>
    <row r="782" spans="67:67">
      <c r="BO782" s="25"/>
    </row>
    <row r="783" spans="67:67">
      <c r="BO783" s="25"/>
    </row>
    <row r="784" spans="67:67">
      <c r="BO784" s="25"/>
    </row>
    <row r="785" spans="67:67">
      <c r="BO785" s="25"/>
    </row>
    <row r="786" spans="67:67">
      <c r="BO786" s="25"/>
    </row>
    <row r="787" spans="67:67">
      <c r="BO787" s="25"/>
    </row>
    <row r="788" spans="67:67">
      <c r="BO788" s="25"/>
    </row>
    <row r="789" spans="67:67">
      <c r="BO789" s="25"/>
    </row>
    <row r="790" spans="67:67">
      <c r="BO790" s="25"/>
    </row>
    <row r="791" spans="67:67">
      <c r="BO791" s="25"/>
    </row>
    <row r="792" spans="67:67">
      <c r="BO792" s="25"/>
    </row>
    <row r="793" spans="67:67">
      <c r="BO793" s="25"/>
    </row>
    <row r="794" spans="67:67">
      <c r="BO794" s="25"/>
    </row>
    <row r="795" spans="67:67">
      <c r="BO795" s="25"/>
    </row>
    <row r="796" spans="67:67">
      <c r="BO796" s="25"/>
    </row>
    <row r="797" spans="67:67">
      <c r="BO797" s="25"/>
    </row>
    <row r="798" spans="67:67">
      <c r="BO798" s="25"/>
    </row>
    <row r="799" spans="67:67">
      <c r="BO799" s="25"/>
    </row>
    <row r="800" spans="67:67">
      <c r="BO800" s="25"/>
    </row>
    <row r="801" spans="67:67">
      <c r="BO801" s="25"/>
    </row>
    <row r="802" spans="67:67">
      <c r="BO802" s="25"/>
    </row>
    <row r="803" spans="67:67">
      <c r="BO803" s="25"/>
    </row>
    <row r="804" spans="67:67">
      <c r="BO804" s="25"/>
    </row>
    <row r="805" spans="67:67">
      <c r="BO805" s="25"/>
    </row>
    <row r="806" spans="67:67">
      <c r="BO806" s="25"/>
    </row>
    <row r="807" spans="67:67">
      <c r="BO807" s="25"/>
    </row>
    <row r="808" spans="67:67">
      <c r="BO808" s="25"/>
    </row>
    <row r="809" spans="67:67">
      <c r="BO809" s="25"/>
    </row>
    <row r="810" spans="67:67">
      <c r="BO810" s="25"/>
    </row>
    <row r="811" spans="67:67">
      <c r="BO811" s="25"/>
    </row>
    <row r="812" spans="67:67">
      <c r="BO812" s="25"/>
    </row>
    <row r="813" spans="67:67">
      <c r="BO813" s="25"/>
    </row>
    <row r="814" spans="67:67">
      <c r="BO814" s="25"/>
    </row>
    <row r="815" spans="67:67">
      <c r="BO815" s="25"/>
    </row>
    <row r="816" spans="67:67">
      <c r="BO816" s="25"/>
    </row>
    <row r="817" spans="67:67">
      <c r="BO817" s="25"/>
    </row>
    <row r="818" spans="67:67">
      <c r="BO818" s="25"/>
    </row>
    <row r="819" spans="67:67">
      <c r="BO819" s="25"/>
    </row>
    <row r="820" spans="67:67">
      <c r="BO820" s="25"/>
    </row>
    <row r="821" spans="67:67">
      <c r="BO821" s="25"/>
    </row>
    <row r="822" spans="67:67">
      <c r="BO822" s="25"/>
    </row>
    <row r="823" spans="67:67">
      <c r="BO823" s="25"/>
    </row>
    <row r="824" spans="67:67">
      <c r="BO824" s="25"/>
    </row>
    <row r="825" spans="67:67">
      <c r="BO825" s="25"/>
    </row>
    <row r="826" spans="67:67">
      <c r="BO826" s="25"/>
    </row>
    <row r="827" spans="67:67">
      <c r="BO827" s="25"/>
    </row>
    <row r="828" spans="67:67">
      <c r="BO828" s="25"/>
    </row>
    <row r="829" spans="67:67">
      <c r="BO829" s="25"/>
    </row>
    <row r="830" spans="67:67">
      <c r="BO830" s="25"/>
    </row>
    <row r="831" spans="67:67">
      <c r="BO831" s="25"/>
    </row>
    <row r="832" spans="67:67">
      <c r="BO832" s="25"/>
    </row>
    <row r="833" spans="67:67">
      <c r="BO833" s="25"/>
    </row>
    <row r="834" spans="67:67">
      <c r="BO834" s="25"/>
    </row>
    <row r="835" spans="67:67">
      <c r="BO835" s="25"/>
    </row>
    <row r="836" spans="67:67">
      <c r="BO836" s="25"/>
    </row>
    <row r="837" spans="67:67">
      <c r="BO837" s="25"/>
    </row>
    <row r="838" spans="67:67">
      <c r="BO838" s="25"/>
    </row>
    <row r="839" spans="67:67">
      <c r="BO839" s="25"/>
    </row>
    <row r="840" spans="67:67">
      <c r="BO840" s="25"/>
    </row>
    <row r="841" spans="67:67">
      <c r="BO841" s="25"/>
    </row>
    <row r="842" spans="67:67">
      <c r="BO842" s="25"/>
    </row>
    <row r="843" spans="67:67">
      <c r="BO843" s="25"/>
    </row>
    <row r="844" spans="67:67">
      <c r="BO844" s="25"/>
    </row>
    <row r="845" spans="67:67">
      <c r="BO845" s="25"/>
    </row>
    <row r="846" spans="67:67">
      <c r="BO846" s="25"/>
    </row>
    <row r="847" spans="67:67">
      <c r="BO847" s="25"/>
    </row>
    <row r="848" spans="67:67">
      <c r="BO848" s="25"/>
    </row>
    <row r="849" spans="67:67">
      <c r="BO849" s="25"/>
    </row>
    <row r="850" spans="67:67">
      <c r="BO850" s="25"/>
    </row>
    <row r="851" spans="67:67">
      <c r="BO851" s="25"/>
    </row>
    <row r="852" spans="67:67">
      <c r="BO852" s="25"/>
    </row>
    <row r="853" spans="67:67">
      <c r="BO853" s="25"/>
    </row>
    <row r="854" spans="67:67">
      <c r="BO854" s="25"/>
    </row>
    <row r="855" spans="67:67">
      <c r="BO855" s="25"/>
    </row>
    <row r="856" spans="67:67">
      <c r="BO856" s="25"/>
    </row>
    <row r="857" spans="67:67">
      <c r="BO857" s="25"/>
    </row>
    <row r="858" spans="67:67">
      <c r="BO858" s="25"/>
    </row>
    <row r="859" spans="67:67">
      <c r="BO859" s="25"/>
    </row>
    <row r="860" spans="67:67">
      <c r="BO860" s="25"/>
    </row>
    <row r="861" spans="67:67">
      <c r="BO861" s="25"/>
    </row>
    <row r="862" spans="67:67">
      <c r="BO862" s="25"/>
    </row>
    <row r="863" spans="67:67">
      <c r="BO863" s="25"/>
    </row>
    <row r="864" spans="67:67">
      <c r="BO864" s="25"/>
    </row>
    <row r="865" spans="67:67">
      <c r="BO865" s="25"/>
    </row>
    <row r="866" spans="67:67">
      <c r="BO866" s="25"/>
    </row>
    <row r="867" spans="67:67">
      <c r="BO867" s="25"/>
    </row>
    <row r="868" spans="67:67">
      <c r="BO868" s="25"/>
    </row>
    <row r="869" spans="67:67">
      <c r="BO869" s="25"/>
    </row>
    <row r="870" spans="67:67">
      <c r="BO870" s="25"/>
    </row>
    <row r="871" spans="67:67">
      <c r="BO871" s="25"/>
    </row>
    <row r="872" spans="67:67">
      <c r="BO872" s="25"/>
    </row>
    <row r="873" spans="67:67">
      <c r="BO873" s="25"/>
    </row>
    <row r="874" spans="67:67">
      <c r="BO874" s="25"/>
    </row>
    <row r="875" spans="67:67">
      <c r="BO875" s="25"/>
    </row>
    <row r="876" spans="67:67">
      <c r="BO876" s="25"/>
    </row>
    <row r="877" spans="67:67">
      <c r="BO877" s="25"/>
    </row>
    <row r="878" spans="67:67">
      <c r="BO878" s="25"/>
    </row>
    <row r="879" spans="67:67">
      <c r="BO879" s="25"/>
    </row>
    <row r="880" spans="67:67">
      <c r="BO880" s="25"/>
    </row>
    <row r="881" spans="67:67">
      <c r="BO881" s="25"/>
    </row>
    <row r="882" spans="67:67">
      <c r="BO882" s="25"/>
    </row>
    <row r="883" spans="67:67">
      <c r="BO883" s="25"/>
    </row>
    <row r="884" spans="67:67">
      <c r="BO884" s="25"/>
    </row>
    <row r="885" spans="67:67">
      <c r="BO885" s="25"/>
    </row>
    <row r="886" spans="67:67">
      <c r="BO886" s="25"/>
    </row>
    <row r="887" spans="67:67">
      <c r="BO887" s="25"/>
    </row>
    <row r="888" spans="67:67">
      <c r="BO888" s="25"/>
    </row>
    <row r="889" spans="67:67">
      <c r="BO889" s="25"/>
    </row>
    <row r="890" spans="67:67">
      <c r="BO890" s="25"/>
    </row>
    <row r="891" spans="67:67">
      <c r="BO891" s="25"/>
    </row>
    <row r="892" spans="67:67">
      <c r="BO892" s="25"/>
    </row>
    <row r="893" spans="67:67">
      <c r="BO893" s="25"/>
    </row>
    <row r="894" spans="67:67">
      <c r="BO894" s="25"/>
    </row>
    <row r="895" spans="67:67">
      <c r="BO895" s="25"/>
    </row>
    <row r="896" spans="67:67">
      <c r="BO896" s="25"/>
    </row>
    <row r="897" spans="67:67">
      <c r="BO897" s="25"/>
    </row>
    <row r="898" spans="67:67">
      <c r="BO898" s="25"/>
    </row>
    <row r="899" spans="67:67">
      <c r="BO899" s="25"/>
    </row>
    <row r="900" spans="67:67">
      <c r="BO900" s="25"/>
    </row>
    <row r="901" spans="67:67">
      <c r="BO901" s="25"/>
    </row>
    <row r="902" spans="67:67">
      <c r="BO902" s="25"/>
    </row>
    <row r="903" spans="67:67">
      <c r="BO903" s="25"/>
    </row>
    <row r="904" spans="67:67">
      <c r="BO904" s="25"/>
    </row>
    <row r="905" spans="67:67">
      <c r="BO905" s="25"/>
    </row>
    <row r="906" spans="67:67">
      <c r="BO906" s="25"/>
    </row>
    <row r="907" spans="67:67">
      <c r="BO907" s="25"/>
    </row>
    <row r="908" spans="67:67">
      <c r="BO908" s="25"/>
    </row>
    <row r="909" spans="67:67">
      <c r="BO909" s="25"/>
    </row>
    <row r="910" spans="67:67">
      <c r="BO910" s="25"/>
    </row>
    <row r="911" spans="67:67">
      <c r="BO911" s="25"/>
    </row>
    <row r="912" spans="67:67">
      <c r="BO912" s="25"/>
    </row>
    <row r="913" spans="67:67">
      <c r="BO913" s="25"/>
    </row>
    <row r="914" spans="67:67">
      <c r="BO914" s="25"/>
    </row>
    <row r="915" spans="67:67">
      <c r="BO915" s="25"/>
    </row>
    <row r="916" spans="67:67">
      <c r="BO916" s="25"/>
    </row>
    <row r="917" spans="67:67">
      <c r="BO917" s="25"/>
    </row>
    <row r="918" spans="67:67">
      <c r="BO918" s="25"/>
    </row>
    <row r="919" spans="67:67">
      <c r="BO919" s="25"/>
    </row>
    <row r="920" spans="67:67">
      <c r="BO920" s="25"/>
    </row>
    <row r="921" spans="67:67">
      <c r="BO921" s="25"/>
    </row>
    <row r="922" spans="67:67">
      <c r="BO922" s="25"/>
    </row>
    <row r="923" spans="67:67">
      <c r="BO923" s="25"/>
    </row>
    <row r="924" spans="67:67">
      <c r="BO924" s="25"/>
    </row>
    <row r="925" spans="67:67">
      <c r="BO925" s="25"/>
    </row>
    <row r="926" spans="67:67">
      <c r="BO926" s="25"/>
    </row>
    <row r="927" spans="67:67">
      <c r="BO927" s="25"/>
    </row>
    <row r="928" spans="67:67">
      <c r="BO928" s="25"/>
    </row>
    <row r="929" spans="67:67">
      <c r="BO929" s="25"/>
    </row>
    <row r="930" spans="67:67">
      <c r="BO930" s="25"/>
    </row>
    <row r="931" spans="67:67">
      <c r="BO931" s="25"/>
    </row>
    <row r="932" spans="67:67">
      <c r="BO932" s="25"/>
    </row>
    <row r="933" spans="67:67">
      <c r="BO933" s="25"/>
    </row>
    <row r="934" spans="67:67">
      <c r="BO934" s="25"/>
    </row>
    <row r="935" spans="67:67">
      <c r="BO935" s="25"/>
    </row>
    <row r="936" spans="67:67">
      <c r="BO936" s="25"/>
    </row>
    <row r="937" spans="67:67">
      <c r="BO937" s="25"/>
    </row>
    <row r="938" spans="67:67">
      <c r="BO938" s="25"/>
    </row>
    <row r="939" spans="67:67">
      <c r="BO939" s="25"/>
    </row>
    <row r="940" spans="67:67">
      <c r="BO940" s="25"/>
    </row>
    <row r="941" spans="67:67">
      <c r="BO941" s="25"/>
    </row>
    <row r="942" spans="67:67">
      <c r="BO942" s="25"/>
    </row>
    <row r="943" spans="67:67">
      <c r="BO943" s="25"/>
    </row>
    <row r="944" spans="67:67">
      <c r="BO944" s="25"/>
    </row>
    <row r="945" spans="67:67">
      <c r="BO945" s="25"/>
    </row>
    <row r="946" spans="67:67">
      <c r="BO946" s="25"/>
    </row>
    <row r="947" spans="67:67">
      <c r="BO947" s="25"/>
    </row>
    <row r="948" spans="67:67">
      <c r="BO948" s="25"/>
    </row>
    <row r="949" spans="67:67">
      <c r="BO949" s="25"/>
    </row>
    <row r="950" spans="67:67">
      <c r="BO950" s="25"/>
    </row>
    <row r="951" spans="67:67">
      <c r="BO951" s="25"/>
    </row>
    <row r="952" spans="67:67">
      <c r="BO952" s="25"/>
    </row>
    <row r="953" spans="67:67">
      <c r="BO953" s="25"/>
    </row>
    <row r="954" spans="67:67">
      <c r="BO954" s="25"/>
    </row>
    <row r="955" spans="67:67">
      <c r="BO955" s="25"/>
    </row>
    <row r="956" spans="67:67">
      <c r="BO956" s="25"/>
    </row>
    <row r="957" spans="67:67">
      <c r="BO957" s="25"/>
    </row>
    <row r="958" spans="67:67">
      <c r="BO958" s="25"/>
    </row>
    <row r="959" spans="67:67">
      <c r="BO959" s="25"/>
    </row>
    <row r="960" spans="67:67">
      <c r="BO960" s="25"/>
    </row>
    <row r="961" spans="67:67">
      <c r="BO961" s="25"/>
    </row>
    <row r="962" spans="67:67">
      <c r="BO962" s="25"/>
    </row>
    <row r="963" spans="67:67">
      <c r="BO963" s="25"/>
    </row>
    <row r="964" spans="67:67">
      <c r="BO964" s="25"/>
    </row>
    <row r="965" spans="67:67">
      <c r="BO965" s="25"/>
    </row>
    <row r="966" spans="67:67">
      <c r="BO966" s="25"/>
    </row>
    <row r="967" spans="67:67">
      <c r="BO967" s="25"/>
    </row>
    <row r="968" spans="67:67">
      <c r="BO968" s="25"/>
    </row>
    <row r="969" spans="67:67">
      <c r="BO969" s="25"/>
    </row>
    <row r="970" spans="67:67">
      <c r="BO970" s="25"/>
    </row>
    <row r="971" spans="67:67">
      <c r="BO971" s="25"/>
    </row>
    <row r="972" spans="67:67">
      <c r="BO972" s="25"/>
    </row>
    <row r="973" spans="67:67">
      <c r="BO973" s="25"/>
    </row>
    <row r="974" spans="67:67">
      <c r="BO974" s="25"/>
    </row>
    <row r="975" spans="67:67">
      <c r="BO975" s="25"/>
    </row>
    <row r="976" spans="67:67">
      <c r="BO976" s="25"/>
    </row>
    <row r="977" spans="67:67">
      <c r="BO977" s="25"/>
    </row>
    <row r="978" spans="67:67">
      <c r="BO978" s="25"/>
    </row>
    <row r="979" spans="67:67">
      <c r="BO979" s="25"/>
    </row>
    <row r="980" spans="67:67">
      <c r="BO980" s="25"/>
    </row>
    <row r="981" spans="67:67">
      <c r="BO981" s="25"/>
    </row>
    <row r="982" spans="67:67">
      <c r="BO982" s="25"/>
    </row>
    <row r="983" spans="67:67">
      <c r="BO983" s="25"/>
    </row>
    <row r="984" spans="67:67">
      <c r="BO984" s="25"/>
    </row>
    <row r="985" spans="67:67">
      <c r="BO985" s="25"/>
    </row>
    <row r="986" spans="67:67">
      <c r="BO986" s="25"/>
    </row>
    <row r="987" spans="67:67">
      <c r="BO987" s="25"/>
    </row>
    <row r="988" spans="67:67">
      <c r="BO988" s="25"/>
    </row>
    <row r="989" spans="67:67">
      <c r="BO989" s="25"/>
    </row>
    <row r="990" spans="67:67">
      <c r="BO990" s="25"/>
    </row>
    <row r="991" spans="67:67">
      <c r="BO991" s="25"/>
    </row>
    <row r="992" spans="67:67">
      <c r="BO992" s="25"/>
    </row>
    <row r="993" spans="67:67">
      <c r="BO993" s="25"/>
    </row>
    <row r="994" spans="67:67">
      <c r="BO994" s="25"/>
    </row>
    <row r="995" spans="67:67">
      <c r="BO995" s="25"/>
    </row>
    <row r="996" spans="67:67">
      <c r="BO996" s="25"/>
    </row>
    <row r="997" spans="67:67">
      <c r="BO997" s="25"/>
    </row>
    <row r="998" spans="67:67">
      <c r="BO998" s="25"/>
    </row>
    <row r="999" spans="67:67">
      <c r="BO999" s="25"/>
    </row>
    <row r="1000" spans="67:67">
      <c r="BO1000" s="25"/>
    </row>
    <row r="1001" spans="67:67">
      <c r="BO1001" s="25"/>
    </row>
    <row r="1002" spans="67:67">
      <c r="BO1002" s="25"/>
    </row>
    <row r="1003" spans="67:67">
      <c r="BO1003" s="25"/>
    </row>
    <row r="1004" spans="67:67">
      <c r="BO1004" s="25"/>
    </row>
    <row r="1005" spans="67:67">
      <c r="BO1005" s="25"/>
    </row>
    <row r="1006" spans="67:67">
      <c r="BO1006" s="25"/>
    </row>
    <row r="1007" spans="67:67">
      <c r="BO1007" s="25"/>
    </row>
    <row r="1008" spans="67:67">
      <c r="BO1008" s="25"/>
    </row>
    <row r="1009" spans="67:67">
      <c r="BO1009" s="25"/>
    </row>
    <row r="1010" spans="67:67">
      <c r="BO1010" s="25"/>
    </row>
    <row r="1011" spans="67:67">
      <c r="BO1011" s="25"/>
    </row>
    <row r="1012" spans="67:67">
      <c r="BO1012" s="25"/>
    </row>
    <row r="1013" spans="67:67">
      <c r="BO1013" s="25"/>
    </row>
    <row r="1014" spans="67:67">
      <c r="BO1014" s="25"/>
    </row>
    <row r="1015" spans="67:67">
      <c r="BO1015" s="25"/>
    </row>
    <row r="1016" spans="67:67">
      <c r="BO1016" s="25"/>
    </row>
    <row r="1017" spans="67:67">
      <c r="BO1017" s="25"/>
    </row>
    <row r="1018" spans="67:67">
      <c r="BO1018" s="25"/>
    </row>
    <row r="1019" spans="67:67">
      <c r="BO1019" s="25"/>
    </row>
    <row r="1020" spans="67:67">
      <c r="BO1020" s="25"/>
    </row>
    <row r="1021" spans="67:67">
      <c r="BO1021" s="25"/>
    </row>
    <row r="1022" spans="67:67">
      <c r="BO1022" s="25"/>
    </row>
    <row r="1023" spans="67:67">
      <c r="BO1023" s="25"/>
    </row>
    <row r="1024" spans="67:67">
      <c r="BO1024" s="25"/>
    </row>
    <row r="1025" spans="67:67">
      <c r="BO1025" s="25"/>
    </row>
    <row r="1026" spans="67:67">
      <c r="BO1026" s="25"/>
    </row>
    <row r="1027" spans="67:67">
      <c r="BO1027" s="25"/>
    </row>
    <row r="1028" spans="67:67">
      <c r="BO1028" s="25"/>
    </row>
    <row r="1029" spans="67:67">
      <c r="BO1029" s="25"/>
    </row>
    <row r="1030" spans="67:67">
      <c r="BO1030" s="25"/>
    </row>
    <row r="1031" spans="67:67">
      <c r="BO1031" s="25"/>
    </row>
    <row r="1032" spans="67:67">
      <c r="BO1032" s="25"/>
    </row>
    <row r="1033" spans="67:67">
      <c r="BO1033" s="25"/>
    </row>
    <row r="1034" spans="67:67">
      <c r="BO1034" s="25"/>
    </row>
    <row r="1035" spans="67:67">
      <c r="BO1035" s="25"/>
    </row>
    <row r="1036" spans="67:67">
      <c r="BO1036" s="25"/>
    </row>
    <row r="1037" spans="67:67">
      <c r="BO1037" s="25"/>
    </row>
    <row r="1038" spans="67:67">
      <c r="BO1038" s="25"/>
    </row>
    <row r="1039" spans="67:67">
      <c r="BO1039" s="25"/>
    </row>
    <row r="1040" spans="67:67">
      <c r="BO1040" s="25"/>
    </row>
    <row r="1041" spans="67:67">
      <c r="BO1041" s="25"/>
    </row>
    <row r="1042" spans="67:67">
      <c r="BO1042" s="25"/>
    </row>
    <row r="1043" spans="67:67">
      <c r="BO1043" s="25"/>
    </row>
    <row r="1044" spans="67:67">
      <c r="BO1044" s="25"/>
    </row>
    <row r="1045" spans="67:67">
      <c r="BO1045" s="25"/>
    </row>
    <row r="1046" spans="67:67">
      <c r="BO1046" s="25"/>
    </row>
    <row r="1047" spans="67:67">
      <c r="BO1047" s="25"/>
    </row>
    <row r="1048" spans="67:67">
      <c r="BO1048" s="25"/>
    </row>
    <row r="1049" spans="67:67">
      <c r="BO1049" s="25"/>
    </row>
    <row r="1050" spans="67:67">
      <c r="BO1050" s="25"/>
    </row>
    <row r="1051" spans="67:67">
      <c r="BO1051" s="25"/>
    </row>
    <row r="1052" spans="67:67">
      <c r="BO1052" s="25"/>
    </row>
    <row r="1053" spans="67:67">
      <c r="BO1053" s="25"/>
    </row>
    <row r="1054" spans="67:67">
      <c r="BO1054" s="25"/>
    </row>
    <row r="1055" spans="67:67">
      <c r="BO1055" s="25"/>
    </row>
    <row r="1056" spans="67:67">
      <c r="BO1056" s="25"/>
    </row>
    <row r="1057" spans="67:67">
      <c r="BO1057" s="25"/>
    </row>
    <row r="1058" spans="67:67">
      <c r="BO1058" s="25"/>
    </row>
    <row r="1059" spans="67:67">
      <c r="BO1059" s="25"/>
    </row>
    <row r="1060" spans="67:67">
      <c r="BO1060" s="25"/>
    </row>
    <row r="1061" spans="67:67">
      <c r="BO1061" s="25"/>
    </row>
    <row r="1062" spans="67:67">
      <c r="BO1062" s="25"/>
    </row>
    <row r="1063" spans="67:67">
      <c r="BO1063" s="25"/>
    </row>
    <row r="1064" spans="67:67">
      <c r="BO1064" s="25"/>
    </row>
    <row r="1065" spans="67:67">
      <c r="BO1065" s="25"/>
    </row>
    <row r="1066" spans="67:67">
      <c r="BO1066" s="25"/>
    </row>
    <row r="1067" spans="67:67">
      <c r="BO1067" s="25"/>
    </row>
    <row r="1068" spans="67:67">
      <c r="BO1068" s="25"/>
    </row>
    <row r="1069" spans="67:67">
      <c r="BO1069" s="25"/>
    </row>
    <row r="1070" spans="67:67">
      <c r="BO1070" s="25"/>
    </row>
    <row r="1071" spans="67:67">
      <c r="BO1071" s="25"/>
    </row>
    <row r="1072" spans="67:67">
      <c r="BO1072" s="25"/>
    </row>
    <row r="1073" spans="67:67">
      <c r="BO1073" s="25"/>
    </row>
    <row r="1074" spans="67:67">
      <c r="BO1074" s="25"/>
    </row>
    <row r="1075" spans="67:67">
      <c r="BO1075" s="25"/>
    </row>
    <row r="1076" spans="67:67">
      <c r="BO1076" s="25"/>
    </row>
    <row r="1077" spans="67:67">
      <c r="BO1077" s="25"/>
    </row>
    <row r="1078" spans="67:67">
      <c r="BO1078" s="25"/>
    </row>
    <row r="1079" spans="67:67">
      <c r="BO1079" s="25"/>
    </row>
    <row r="1080" spans="67:67">
      <c r="BO1080" s="25"/>
    </row>
    <row r="1081" spans="67:67">
      <c r="BO1081" s="25"/>
    </row>
    <row r="1082" spans="67:67">
      <c r="BO1082" s="25"/>
    </row>
    <row r="1083" spans="67:67">
      <c r="BO1083" s="25"/>
    </row>
    <row r="1084" spans="67:67">
      <c r="BO1084" s="25"/>
    </row>
    <row r="1085" spans="67:67">
      <c r="BO1085" s="25"/>
    </row>
    <row r="1086" spans="67:67">
      <c r="BO1086" s="25"/>
    </row>
    <row r="1087" spans="67:67">
      <c r="BO1087" s="25"/>
    </row>
    <row r="1088" spans="67:67">
      <c r="BO1088" s="25"/>
    </row>
    <row r="1089" spans="67:67">
      <c r="BO1089" s="25"/>
    </row>
    <row r="1090" spans="67:67">
      <c r="BO1090" s="25"/>
    </row>
    <row r="1091" spans="67:67">
      <c r="BO1091" s="25"/>
    </row>
    <row r="1092" spans="67:67">
      <c r="BO1092" s="25"/>
    </row>
    <row r="1093" spans="67:67">
      <c r="BO1093" s="25"/>
    </row>
    <row r="1094" spans="67:67">
      <c r="BO1094" s="25"/>
    </row>
    <row r="1095" spans="67:67">
      <c r="BO1095" s="25"/>
    </row>
    <row r="1096" spans="67:67">
      <c r="BO1096" s="25"/>
    </row>
    <row r="1097" spans="67:67">
      <c r="BO1097" s="25"/>
    </row>
    <row r="1098" spans="67:67">
      <c r="BO1098" s="25"/>
    </row>
    <row r="1099" spans="67:67">
      <c r="BO1099" s="25"/>
    </row>
    <row r="1100" spans="67:67">
      <c r="BO1100" s="25"/>
    </row>
    <row r="1101" spans="67:67">
      <c r="BO1101" s="25"/>
    </row>
    <row r="1102" spans="67:67">
      <c r="BO1102" s="25"/>
    </row>
    <row r="1103" spans="67:67">
      <c r="BO1103" s="25"/>
    </row>
    <row r="1104" spans="67:67">
      <c r="BO1104" s="25"/>
    </row>
    <row r="1105" spans="67:67">
      <c r="BO1105" s="25"/>
    </row>
    <row r="1106" spans="67:67">
      <c r="BO1106" s="25"/>
    </row>
    <row r="1107" spans="67:67">
      <c r="BO1107" s="25"/>
    </row>
    <row r="1108" spans="67:67">
      <c r="BO1108" s="25"/>
    </row>
    <row r="1109" spans="67:67">
      <c r="BO1109" s="25"/>
    </row>
    <row r="1110" spans="67:67">
      <c r="BO1110" s="25"/>
    </row>
    <row r="1111" spans="67:67">
      <c r="BO1111" s="25"/>
    </row>
    <row r="1112" spans="67:67">
      <c r="BO1112" s="25"/>
    </row>
    <row r="1113" spans="67:67">
      <c r="BO1113" s="25"/>
    </row>
    <row r="1114" spans="67:67">
      <c r="BO1114" s="25"/>
    </row>
    <row r="1115" spans="67:67">
      <c r="BO1115" s="25"/>
    </row>
    <row r="1116" spans="67:67">
      <c r="BO1116" s="25"/>
    </row>
    <row r="1117" spans="67:67">
      <c r="BO1117" s="25"/>
    </row>
    <row r="1118" spans="67:67">
      <c r="BO1118" s="25"/>
    </row>
    <row r="1119" spans="67:67">
      <c r="BO1119" s="25"/>
    </row>
    <row r="1120" spans="67:67">
      <c r="BO1120" s="25"/>
    </row>
    <row r="1121" spans="67:67">
      <c r="BO1121" s="25"/>
    </row>
    <row r="1122" spans="67:67">
      <c r="BO1122" s="25"/>
    </row>
    <row r="1123" spans="67:67">
      <c r="BO1123" s="25"/>
    </row>
    <row r="1124" spans="67:67">
      <c r="BO1124" s="25"/>
    </row>
    <row r="1125" spans="67:67">
      <c r="BO1125" s="25"/>
    </row>
    <row r="1126" spans="67:67">
      <c r="BO1126" s="25"/>
    </row>
    <row r="1127" spans="67:67">
      <c r="BO1127" s="25"/>
    </row>
    <row r="1128" spans="67:67">
      <c r="BO1128" s="25"/>
    </row>
    <row r="1129" spans="67:67">
      <c r="BO1129" s="25"/>
    </row>
    <row r="1130" spans="67:67">
      <c r="BO1130" s="25"/>
    </row>
    <row r="1131" spans="67:67">
      <c r="BO1131" s="25"/>
    </row>
    <row r="1132" spans="67:67">
      <c r="BO1132" s="25"/>
    </row>
    <row r="1133" spans="67:67">
      <c r="BO1133" s="25"/>
    </row>
    <row r="1134" spans="67:67">
      <c r="BO1134" s="25"/>
    </row>
    <row r="1135" spans="67:67">
      <c r="BO1135" s="25"/>
    </row>
    <row r="1136" spans="67:67">
      <c r="BO1136" s="25"/>
    </row>
    <row r="1137" spans="67:67">
      <c r="BO1137" s="25"/>
    </row>
    <row r="1138" spans="67:67">
      <c r="BO1138" s="25"/>
    </row>
    <row r="1139" spans="67:67">
      <c r="BO1139" s="25"/>
    </row>
    <row r="1140" spans="67:67">
      <c r="BO1140" s="25"/>
    </row>
    <row r="1141" spans="67:67">
      <c r="BO1141" s="25"/>
    </row>
    <row r="1142" spans="67:67">
      <c r="BO1142" s="25"/>
    </row>
    <row r="1143" spans="67:67">
      <c r="BO1143" s="25"/>
    </row>
    <row r="1144" spans="67:67">
      <c r="BO1144" s="25"/>
    </row>
    <row r="1145" spans="67:67">
      <c r="BO1145" s="25"/>
    </row>
    <row r="1146" spans="67:67">
      <c r="BO1146" s="25"/>
    </row>
    <row r="1147" spans="67:67">
      <c r="BO1147" s="25"/>
    </row>
    <row r="1148" spans="67:67">
      <c r="BO1148" s="25"/>
    </row>
    <row r="1149" spans="67:67">
      <c r="BO1149" s="25"/>
    </row>
    <row r="1150" spans="67:67">
      <c r="BO1150" s="25"/>
    </row>
    <row r="1151" spans="67:67">
      <c r="BO1151" s="25"/>
    </row>
    <row r="1152" spans="67:67">
      <c r="BO1152" s="25"/>
    </row>
    <row r="1153" spans="67:67">
      <c r="BO1153" s="25"/>
    </row>
    <row r="1154" spans="67:67">
      <c r="BO1154" s="25"/>
    </row>
    <row r="1155" spans="67:67">
      <c r="BO1155" s="25"/>
    </row>
    <row r="1156" spans="67:67">
      <c r="BO1156" s="25"/>
    </row>
    <row r="1157" spans="67:67">
      <c r="BO1157" s="25"/>
    </row>
    <row r="1158" spans="67:67">
      <c r="BO1158" s="25"/>
    </row>
    <row r="1159" spans="67:67">
      <c r="BO1159" s="25"/>
    </row>
    <row r="1160" spans="67:67">
      <c r="BO1160" s="25"/>
    </row>
    <row r="1161" spans="67:67">
      <c r="BO1161" s="25"/>
    </row>
    <row r="1162" spans="67:67">
      <c r="BO1162" s="25"/>
    </row>
    <row r="1163" spans="67:67">
      <c r="BO1163" s="25"/>
    </row>
    <row r="1164" spans="67:67">
      <c r="BO1164" s="25"/>
    </row>
    <row r="1165" spans="67:67">
      <c r="BO1165" s="25"/>
    </row>
    <row r="1166" spans="67:67">
      <c r="BO1166" s="25"/>
    </row>
    <row r="1167" spans="67:67">
      <c r="BO1167" s="25"/>
    </row>
    <row r="1168" spans="67:67">
      <c r="BO1168" s="25"/>
    </row>
    <row r="1169" spans="67:67">
      <c r="BO1169" s="25"/>
    </row>
    <row r="1170" spans="67:67">
      <c r="BO1170" s="25"/>
    </row>
    <row r="1171" spans="67:67">
      <c r="BO1171" s="25"/>
    </row>
    <row r="1172" spans="67:67">
      <c r="BO1172" s="25"/>
    </row>
    <row r="1173" spans="67:67">
      <c r="BO1173" s="25"/>
    </row>
    <row r="1174" spans="67:67">
      <c r="BO1174" s="25"/>
    </row>
    <row r="1175" spans="67:67">
      <c r="BO1175" s="25"/>
    </row>
    <row r="1176" spans="67:67">
      <c r="BO1176" s="25"/>
    </row>
    <row r="1177" spans="67:67">
      <c r="BO1177" s="25"/>
    </row>
    <row r="1178" spans="67:67">
      <c r="BO1178" s="25"/>
    </row>
    <row r="1179" spans="67:67">
      <c r="BO1179" s="25"/>
    </row>
    <row r="1180" spans="67:67">
      <c r="BO1180" s="25"/>
    </row>
    <row r="1181" spans="67:67">
      <c r="BO1181" s="25"/>
    </row>
    <row r="1182" spans="67:67">
      <c r="BO1182" s="25"/>
    </row>
    <row r="1183" spans="67:67">
      <c r="BO1183" s="25"/>
    </row>
    <row r="1184" spans="67:67">
      <c r="BO1184" s="25"/>
    </row>
    <row r="1185" spans="67:67">
      <c r="BO1185" s="25"/>
    </row>
    <row r="1186" spans="67:67">
      <c r="BO1186" s="25"/>
    </row>
    <row r="1187" spans="67:67">
      <c r="BO1187" s="25"/>
    </row>
    <row r="1188" spans="67:67">
      <c r="BO1188" s="25"/>
    </row>
    <row r="1189" spans="67:67">
      <c r="BO1189" s="25"/>
    </row>
    <row r="1190" spans="67:67">
      <c r="BO1190" s="25"/>
    </row>
    <row r="1191" spans="67:67">
      <c r="BO1191" s="25"/>
    </row>
    <row r="1192" spans="67:67">
      <c r="BO1192" s="25"/>
    </row>
    <row r="1193" spans="67:67">
      <c r="BO1193" s="25"/>
    </row>
    <row r="1194" spans="67:67">
      <c r="BO1194" s="25"/>
    </row>
    <row r="1195" spans="67:67">
      <c r="BO1195" s="25"/>
    </row>
    <row r="1196" spans="67:67">
      <c r="BO1196" s="25"/>
    </row>
    <row r="1197" spans="67:67">
      <c r="BO1197" s="25"/>
    </row>
    <row r="1198" spans="67:67">
      <c r="BO1198" s="25"/>
    </row>
    <row r="1199" spans="67:67">
      <c r="BO1199" s="25"/>
    </row>
    <row r="1200" spans="67:67">
      <c r="BO1200" s="25"/>
    </row>
    <row r="1201" spans="67:67">
      <c r="BO1201" s="25"/>
    </row>
    <row r="1202" spans="67:67">
      <c r="BO1202" s="25"/>
    </row>
    <row r="1203" spans="67:67">
      <c r="BO1203" s="25"/>
    </row>
    <row r="1204" spans="67:67">
      <c r="BO1204" s="25"/>
    </row>
    <row r="1205" spans="67:67">
      <c r="BO1205" s="25"/>
    </row>
    <row r="1206" spans="67:67">
      <c r="BO1206" s="25"/>
    </row>
    <row r="1207" spans="67:67">
      <c r="BO1207" s="25"/>
    </row>
    <row r="1208" spans="67:67">
      <c r="BO1208" s="25"/>
    </row>
    <row r="1209" spans="67:67">
      <c r="BO1209" s="25"/>
    </row>
    <row r="1210" spans="67:67">
      <c r="BO1210" s="25"/>
    </row>
    <row r="1211" spans="67:67">
      <c r="BO1211" s="25"/>
    </row>
    <row r="1212" spans="67:67">
      <c r="BO1212" s="25"/>
    </row>
    <row r="1213" spans="67:67">
      <c r="BO1213" s="25"/>
    </row>
    <row r="1214" spans="67:67">
      <c r="BO1214" s="25"/>
    </row>
    <row r="1215" spans="67:67">
      <c r="BO1215" s="25"/>
    </row>
    <row r="1216" spans="67:67">
      <c r="BO1216" s="25"/>
    </row>
    <row r="1217" spans="67:67">
      <c r="BO1217" s="25"/>
    </row>
    <row r="1218" spans="67:67">
      <c r="BO1218" s="25"/>
    </row>
    <row r="1219" spans="67:67">
      <c r="BO1219" s="25"/>
    </row>
    <row r="1220" spans="67:67">
      <c r="BO1220" s="25"/>
    </row>
    <row r="1221" spans="67:67">
      <c r="BO1221" s="25"/>
    </row>
    <row r="1222" spans="67:67">
      <c r="BO1222" s="25"/>
    </row>
    <row r="1223" spans="67:67">
      <c r="BO1223" s="25"/>
    </row>
    <row r="1224" spans="67:67">
      <c r="BO1224" s="25"/>
    </row>
    <row r="1225" spans="67:67">
      <c r="BO1225" s="25"/>
    </row>
    <row r="1226" spans="67:67">
      <c r="BO1226" s="25"/>
    </row>
    <row r="1227" spans="67:67">
      <c r="BO1227" s="25"/>
    </row>
    <row r="1228" spans="67:67">
      <c r="BO1228" s="25"/>
    </row>
    <row r="1229" spans="67:67">
      <c r="BO1229" s="25"/>
    </row>
    <row r="1230" spans="67:67">
      <c r="BO1230" s="25"/>
    </row>
    <row r="1231" spans="67:67">
      <c r="BO1231" s="25"/>
    </row>
    <row r="1232" spans="67:67">
      <c r="BO1232" s="25"/>
    </row>
    <row r="1233" spans="67:67">
      <c r="BO1233" s="25"/>
    </row>
    <row r="1234" spans="67:67">
      <c r="BO1234" s="25"/>
    </row>
    <row r="1235" spans="67:67">
      <c r="BO1235" s="25"/>
    </row>
    <row r="1236" spans="67:67">
      <c r="BO1236" s="25"/>
    </row>
    <row r="1237" spans="67:67">
      <c r="BO1237" s="25"/>
    </row>
    <row r="1238" spans="67:67">
      <c r="BO1238" s="25"/>
    </row>
    <row r="1239" spans="67:67">
      <c r="BO1239" s="25"/>
    </row>
    <row r="1240" spans="67:67">
      <c r="BO1240" s="25"/>
    </row>
    <row r="1241" spans="67:67">
      <c r="BO1241" s="25"/>
    </row>
    <row r="1242" spans="67:67">
      <c r="BO1242" s="25"/>
    </row>
    <row r="1243" spans="67:67">
      <c r="BO1243" s="25"/>
    </row>
    <row r="1244" spans="67:67">
      <c r="BO1244" s="25"/>
    </row>
    <row r="1245" spans="67:67">
      <c r="BO1245" s="25"/>
    </row>
    <row r="1246" spans="67:67">
      <c r="BO1246" s="25"/>
    </row>
    <row r="1247" spans="67:67">
      <c r="BO1247" s="25"/>
    </row>
    <row r="1248" spans="67:67">
      <c r="BO1248" s="25"/>
    </row>
    <row r="1249" spans="67:67">
      <c r="BO1249" s="25"/>
    </row>
    <row r="1250" spans="67:67">
      <c r="BO1250" s="25"/>
    </row>
    <row r="1251" spans="67:67">
      <c r="BO1251" s="25"/>
    </row>
    <row r="1252" spans="67:67">
      <c r="BO1252" s="25"/>
    </row>
    <row r="1253" spans="67:67">
      <c r="BO1253" s="25"/>
    </row>
    <row r="1254" spans="67:67">
      <c r="BO1254" s="25"/>
    </row>
    <row r="1255" spans="67:67">
      <c r="BO1255" s="25"/>
    </row>
    <row r="1256" spans="67:67">
      <c r="BO1256" s="25"/>
    </row>
    <row r="1257" spans="67:67">
      <c r="BO1257" s="25"/>
    </row>
    <row r="1258" spans="67:67">
      <c r="BO1258" s="25"/>
    </row>
    <row r="1259" spans="67:67">
      <c r="BO1259" s="25"/>
    </row>
    <row r="1260" spans="67:67">
      <c r="BO1260" s="25"/>
    </row>
    <row r="1261" spans="67:67">
      <c r="BO1261" s="25"/>
    </row>
    <row r="1262" spans="67:67">
      <c r="BO1262" s="25"/>
    </row>
    <row r="1263" spans="67:67">
      <c r="BO1263" s="25"/>
    </row>
    <row r="1264" spans="67:67">
      <c r="BO1264" s="25"/>
    </row>
    <row r="1265" spans="67:67">
      <c r="BO1265" s="25"/>
    </row>
    <row r="1266" spans="67:67">
      <c r="BO1266" s="25"/>
    </row>
    <row r="1267" spans="67:67">
      <c r="BO1267" s="25"/>
    </row>
    <row r="1268" spans="67:67">
      <c r="BO1268" s="25"/>
    </row>
    <row r="1269" spans="67:67">
      <c r="BO1269" s="25"/>
    </row>
    <row r="1270" spans="67:67">
      <c r="BO1270" s="25"/>
    </row>
    <row r="1271" spans="67:67">
      <c r="BO1271" s="25"/>
    </row>
    <row r="1272" spans="67:67">
      <c r="BO1272" s="25"/>
    </row>
    <row r="1273" spans="67:67">
      <c r="BO1273" s="25"/>
    </row>
    <row r="1274" spans="67:67">
      <c r="BO1274" s="25"/>
    </row>
    <row r="1275" spans="67:67">
      <c r="BO1275" s="25"/>
    </row>
    <row r="1276" spans="67:67">
      <c r="BO1276" s="25"/>
    </row>
    <row r="1277" spans="67:67">
      <c r="BO1277" s="25"/>
    </row>
    <row r="1278" spans="67:67">
      <c r="BO1278" s="25"/>
    </row>
    <row r="1279" spans="67:67">
      <c r="BO1279" s="25"/>
    </row>
    <row r="1280" spans="67:67">
      <c r="BO1280" s="25"/>
    </row>
    <row r="1281" spans="67:67">
      <c r="BO1281" s="25"/>
    </row>
    <row r="1282" spans="67:67">
      <c r="BO1282" s="25"/>
    </row>
    <row r="1283" spans="67:67">
      <c r="BO1283" s="25"/>
    </row>
    <row r="1284" spans="67:67">
      <c r="BO1284" s="25"/>
    </row>
    <row r="1285" spans="67:67">
      <c r="BO1285" s="25"/>
    </row>
    <row r="1286" spans="67:67">
      <c r="BO1286" s="25"/>
    </row>
    <row r="1287" spans="67:67">
      <c r="BO1287" s="25"/>
    </row>
    <row r="1288" spans="67:67">
      <c r="BO1288" s="25"/>
    </row>
    <row r="1289" spans="67:67">
      <c r="BO1289" s="25"/>
    </row>
    <row r="1290" spans="67:67">
      <c r="BO1290" s="25"/>
    </row>
    <row r="1291" spans="67:67">
      <c r="BO1291" s="25"/>
    </row>
    <row r="1292" spans="67:67">
      <c r="BO1292" s="25"/>
    </row>
    <row r="1293" spans="67:67">
      <c r="BO1293" s="25"/>
    </row>
    <row r="1294" spans="67:67">
      <c r="BO1294" s="25"/>
    </row>
    <row r="1295" spans="67:67">
      <c r="BO1295" s="25"/>
    </row>
    <row r="1296" spans="67:67">
      <c r="BO1296" s="25"/>
    </row>
    <row r="1297" spans="67:67">
      <c r="BO1297" s="25"/>
    </row>
    <row r="1298" spans="67:67">
      <c r="BO1298" s="25"/>
    </row>
    <row r="1299" spans="67:67">
      <c r="BO1299" s="25"/>
    </row>
    <row r="1300" spans="67:67">
      <c r="BO1300" s="25"/>
    </row>
    <row r="1301" spans="67:67">
      <c r="BO1301" s="25"/>
    </row>
    <row r="1302" spans="67:67">
      <c r="BO1302" s="25"/>
    </row>
    <row r="1303" spans="67:67">
      <c r="BO1303" s="25"/>
    </row>
    <row r="1304" spans="67:67">
      <c r="BO1304" s="25"/>
    </row>
    <row r="1305" spans="67:67">
      <c r="BO1305" s="25"/>
    </row>
    <row r="1306" spans="67:67">
      <c r="BO1306" s="25"/>
    </row>
    <row r="1307" spans="67:67">
      <c r="BO1307" s="25"/>
    </row>
    <row r="1308" spans="67:67">
      <c r="BO1308" s="25"/>
    </row>
    <row r="1309" spans="67:67">
      <c r="BO1309" s="25"/>
    </row>
    <row r="1310" spans="67:67">
      <c r="BO1310" s="25"/>
    </row>
    <row r="1311" spans="67:67">
      <c r="BO1311" s="25"/>
    </row>
    <row r="1312" spans="67:67">
      <c r="BO1312" s="25"/>
    </row>
    <row r="1313" spans="67:67">
      <c r="BO1313" s="25"/>
    </row>
    <row r="1314" spans="67:67">
      <c r="BO1314" s="25"/>
    </row>
    <row r="1315" spans="67:67">
      <c r="BO1315" s="25"/>
    </row>
    <row r="1316" spans="67:67">
      <c r="BO1316" s="25"/>
    </row>
    <row r="1317" spans="67:67">
      <c r="BO1317" s="25"/>
    </row>
    <row r="1318" spans="67:67">
      <c r="BO1318" s="25"/>
    </row>
    <row r="1319" spans="67:67">
      <c r="BO1319" s="25"/>
    </row>
    <row r="1320" spans="67:67">
      <c r="BO1320" s="25"/>
    </row>
    <row r="1321" spans="67:67">
      <c r="BO1321" s="25"/>
    </row>
    <row r="1322" spans="67:67">
      <c r="BO1322" s="25"/>
    </row>
    <row r="1323" spans="67:67">
      <c r="BO1323" s="25"/>
    </row>
    <row r="1324" spans="67:67">
      <c r="BO1324" s="25"/>
    </row>
    <row r="1325" spans="67:67">
      <c r="BO1325" s="25"/>
    </row>
    <row r="1326" spans="67:67">
      <c r="BO1326" s="25"/>
    </row>
    <row r="1327" spans="67:67">
      <c r="BO1327" s="25"/>
    </row>
    <row r="1328" spans="67:67">
      <c r="BO1328" s="25"/>
    </row>
    <row r="1329" spans="67:67">
      <c r="BO1329" s="25"/>
    </row>
    <row r="1330" spans="67:67">
      <c r="BO1330" s="25"/>
    </row>
    <row r="1331" spans="67:67">
      <c r="BO1331" s="25"/>
    </row>
    <row r="1332" spans="67:67">
      <c r="BO1332" s="25"/>
    </row>
    <row r="1333" spans="67:67">
      <c r="BO1333" s="25"/>
    </row>
    <row r="1334" spans="67:67">
      <c r="BO1334" s="25"/>
    </row>
    <row r="1335" spans="67:67">
      <c r="BO1335" s="25"/>
    </row>
    <row r="1336" spans="67:67">
      <c r="BO1336" s="25"/>
    </row>
    <row r="1337" spans="67:67">
      <c r="BO1337" s="25"/>
    </row>
    <row r="1338" spans="67:67">
      <c r="BO1338" s="25"/>
    </row>
    <row r="1339" spans="67:67">
      <c r="BO1339" s="25"/>
    </row>
    <row r="1340" spans="67:67">
      <c r="BO1340" s="25"/>
    </row>
    <row r="1341" spans="67:67">
      <c r="BO1341" s="25"/>
    </row>
    <row r="1342" spans="67:67">
      <c r="BO1342" s="25"/>
    </row>
    <row r="1343" spans="67:67">
      <c r="BO1343" s="25"/>
    </row>
    <row r="1344" spans="67:67">
      <c r="BO1344" s="25"/>
    </row>
    <row r="1345" spans="67:67">
      <c r="BO1345" s="25"/>
    </row>
    <row r="1346" spans="67:67">
      <c r="BO1346" s="25"/>
    </row>
    <row r="1347" spans="67:67">
      <c r="BO1347" s="25"/>
    </row>
    <row r="1348" spans="67:67">
      <c r="BO1348" s="25"/>
    </row>
    <row r="1349" spans="67:67">
      <c r="BO1349" s="25"/>
    </row>
    <row r="1350" spans="67:67">
      <c r="BO1350" s="25"/>
    </row>
    <row r="1351" spans="67:67">
      <c r="BO1351" s="25"/>
    </row>
    <row r="1352" spans="67:67">
      <c r="BO1352" s="25"/>
    </row>
    <row r="1353" spans="67:67">
      <c r="BO1353" s="25"/>
    </row>
    <row r="1354" spans="67:67">
      <c r="BO1354" s="25"/>
    </row>
    <row r="1355" spans="67:67">
      <c r="BO1355" s="25"/>
    </row>
    <row r="1356" spans="67:67">
      <c r="BO1356" s="25"/>
    </row>
    <row r="1357" spans="67:67">
      <c r="BO1357" s="25"/>
    </row>
    <row r="1358" spans="67:67">
      <c r="BO1358" s="25"/>
    </row>
    <row r="1359" spans="67:67">
      <c r="BO1359" s="25"/>
    </row>
    <row r="1360" spans="67:67">
      <c r="BO1360" s="25"/>
    </row>
    <row r="1361" spans="67:67">
      <c r="BO1361" s="25"/>
    </row>
    <row r="1362" spans="67:67">
      <c r="BO1362" s="25"/>
    </row>
    <row r="1363" spans="67:67">
      <c r="BO1363" s="25"/>
    </row>
    <row r="1364" spans="67:67">
      <c r="BO1364" s="25"/>
    </row>
    <row r="1365" spans="67:67">
      <c r="BO1365" s="25"/>
    </row>
    <row r="1366" spans="67:67">
      <c r="BO1366" s="25"/>
    </row>
    <row r="1367" spans="67:67">
      <c r="BO1367" s="25"/>
    </row>
    <row r="1368" spans="67:67">
      <c r="BO1368" s="25"/>
    </row>
    <row r="1369" spans="67:67">
      <c r="BO1369" s="25"/>
    </row>
    <row r="1370" spans="67:67">
      <c r="BO1370" s="25"/>
    </row>
    <row r="1371" spans="67:67">
      <c r="BO1371" s="25"/>
    </row>
    <row r="1372" spans="67:67">
      <c r="BO1372" s="25"/>
    </row>
    <row r="1373" spans="67:67">
      <c r="BO1373" s="25"/>
    </row>
    <row r="1374" spans="67:67">
      <c r="BO1374" s="25"/>
    </row>
    <row r="1375" spans="67:67">
      <c r="BO1375" s="25"/>
    </row>
    <row r="1376" spans="67:67">
      <c r="BO1376" s="25"/>
    </row>
    <row r="1377" spans="67:67">
      <c r="BO1377" s="25"/>
    </row>
    <row r="1378" spans="67:67">
      <c r="BO1378" s="25"/>
    </row>
    <row r="1379" spans="67:67">
      <c r="BO1379" s="25"/>
    </row>
    <row r="1380" spans="67:67">
      <c r="BO1380" s="25"/>
    </row>
    <row r="1381" spans="67:67">
      <c r="BO1381" s="25"/>
    </row>
    <row r="1382" spans="67:67">
      <c r="BO1382" s="25"/>
    </row>
    <row r="1383" spans="67:67">
      <c r="BO1383" s="25"/>
    </row>
    <row r="1384" spans="67:67">
      <c r="BO1384" s="25"/>
    </row>
    <row r="1385" spans="67:67">
      <c r="BO1385" s="25"/>
    </row>
    <row r="1386" spans="67:67">
      <c r="BO1386" s="25"/>
    </row>
    <row r="1387" spans="67:67">
      <c r="BO1387" s="25"/>
    </row>
    <row r="1388" spans="67:67">
      <c r="BO1388" s="25"/>
    </row>
    <row r="1389" spans="67:67">
      <c r="BO1389" s="25"/>
    </row>
    <row r="1390" spans="67:67">
      <c r="BO1390" s="25"/>
    </row>
    <row r="1391" spans="67:67">
      <c r="BO1391" s="25"/>
    </row>
    <row r="1392" spans="67:67">
      <c r="BO1392" s="25"/>
    </row>
    <row r="1393" spans="67:67">
      <c r="BO1393" s="25"/>
    </row>
    <row r="1394" spans="67:67">
      <c r="BO1394" s="25"/>
    </row>
    <row r="1395" spans="67:67">
      <c r="BO1395" s="25"/>
    </row>
    <row r="1396" spans="67:67">
      <c r="BO1396" s="25"/>
    </row>
    <row r="1397" spans="67:67">
      <c r="BO1397" s="25"/>
    </row>
    <row r="1398" spans="67:67">
      <c r="BO1398" s="25"/>
    </row>
    <row r="1399" spans="67:67">
      <c r="BO1399" s="25"/>
    </row>
    <row r="1400" spans="67:67">
      <c r="BO1400" s="25"/>
    </row>
    <row r="1401" spans="67:67">
      <c r="BO1401" s="25"/>
    </row>
    <row r="1402" spans="67:67">
      <c r="BO1402" s="25"/>
    </row>
    <row r="1403" spans="67:67">
      <c r="BO1403" s="25"/>
    </row>
    <row r="1404" spans="67:67">
      <c r="BO1404" s="25"/>
    </row>
    <row r="1405" spans="67:67">
      <c r="BO1405" s="25"/>
    </row>
    <row r="1406" spans="67:67">
      <c r="BO1406" s="25"/>
    </row>
    <row r="1407" spans="67:67">
      <c r="BO1407" s="25"/>
    </row>
    <row r="1408" spans="67:67">
      <c r="BO1408" s="25"/>
    </row>
    <row r="1409" spans="67:67">
      <c r="BO1409" s="25"/>
    </row>
    <row r="1410" spans="67:67">
      <c r="BO1410" s="25"/>
    </row>
    <row r="1411" spans="67:67">
      <c r="BO1411" s="25"/>
    </row>
    <row r="1412" spans="67:67">
      <c r="BO1412" s="25"/>
    </row>
    <row r="1413" spans="67:67">
      <c r="BO1413" s="25"/>
    </row>
    <row r="1414" spans="67:67">
      <c r="BO1414" s="25"/>
    </row>
    <row r="1415" spans="67:67">
      <c r="BO1415" s="25"/>
    </row>
    <row r="1416" spans="67:67">
      <c r="BO1416" s="25"/>
    </row>
    <row r="1417" spans="67:67">
      <c r="BO1417" s="25"/>
    </row>
    <row r="1418" spans="67:67">
      <c r="BO1418" s="25"/>
    </row>
    <row r="1419" spans="67:67">
      <c r="BO1419" s="25"/>
    </row>
    <row r="1420" spans="67:67">
      <c r="BO1420" s="25"/>
    </row>
    <row r="1421" spans="67:67">
      <c r="BO1421" s="25"/>
    </row>
    <row r="1422" spans="67:67">
      <c r="BO1422" s="25"/>
    </row>
    <row r="1423" spans="67:67">
      <c r="BO1423" s="25"/>
    </row>
    <row r="1424" spans="67:67">
      <c r="BO1424" s="25"/>
    </row>
    <row r="1425" spans="67:67">
      <c r="BO1425" s="25"/>
    </row>
    <row r="1426" spans="67:67">
      <c r="BO1426" s="25"/>
    </row>
    <row r="1427" spans="67:67">
      <c r="BO1427" s="25"/>
    </row>
    <row r="1428" spans="67:67">
      <c r="BO1428" s="25"/>
    </row>
    <row r="1429" spans="67:67">
      <c r="BO1429" s="25"/>
    </row>
    <row r="1430" spans="67:67">
      <c r="BO1430" s="25"/>
    </row>
    <row r="1431" spans="67:67">
      <c r="BO1431" s="25"/>
    </row>
    <row r="1432" spans="67:67">
      <c r="BO1432" s="25"/>
    </row>
    <row r="1433" spans="67:67">
      <c r="BO1433" s="25"/>
    </row>
    <row r="1434" spans="67:67">
      <c r="BO1434" s="25"/>
    </row>
    <row r="1435" spans="67:67">
      <c r="BO1435" s="25"/>
    </row>
    <row r="1436" spans="67:67">
      <c r="BO1436" s="25"/>
    </row>
    <row r="1437" spans="67:67">
      <c r="BO1437" s="25"/>
    </row>
    <row r="1438" spans="67:67">
      <c r="BO1438" s="25"/>
    </row>
    <row r="1439" spans="67:67">
      <c r="BO1439" s="25"/>
    </row>
    <row r="1440" spans="67:67">
      <c r="BO1440" s="25"/>
    </row>
    <row r="1441" spans="67:67">
      <c r="BO1441" s="25"/>
    </row>
    <row r="1442" spans="67:67">
      <c r="BO1442" s="25"/>
    </row>
    <row r="1443" spans="67:67">
      <c r="BO1443" s="25"/>
    </row>
    <row r="1444" spans="67:67">
      <c r="BO1444" s="25"/>
    </row>
    <row r="1445" spans="67:67">
      <c r="BO1445" s="25"/>
    </row>
    <row r="1446" spans="67:67">
      <c r="BO1446" s="25"/>
    </row>
    <row r="1447" spans="67:67">
      <c r="BO1447" s="25"/>
    </row>
    <row r="1448" spans="67:67">
      <c r="BO1448" s="25"/>
    </row>
    <row r="1449" spans="67:67">
      <c r="BO1449" s="25"/>
    </row>
    <row r="1450" spans="67:67">
      <c r="BO1450" s="25"/>
    </row>
    <row r="1451" spans="67:67">
      <c r="BO1451" s="25"/>
    </row>
    <row r="1452" spans="67:67">
      <c r="BO1452" s="25"/>
    </row>
    <row r="1453" spans="67:67">
      <c r="BO1453" s="25"/>
    </row>
    <row r="1454" spans="67:67">
      <c r="BO1454" s="25"/>
    </row>
    <row r="1455" spans="67:67">
      <c r="BO1455" s="25"/>
    </row>
    <row r="1456" spans="67:67">
      <c r="BO1456" s="25"/>
    </row>
    <row r="1457" spans="67:67">
      <c r="BO1457" s="25"/>
    </row>
    <row r="1458" spans="67:67">
      <c r="BO1458" s="25"/>
    </row>
    <row r="1459" spans="67:67">
      <c r="BO1459" s="25"/>
    </row>
    <row r="1460" spans="67:67">
      <c r="BO1460" s="25"/>
    </row>
    <row r="1461" spans="67:67">
      <c r="BO1461" s="25"/>
    </row>
    <row r="1462" spans="67:67">
      <c r="BO1462" s="25"/>
    </row>
    <row r="1463" spans="67:67">
      <c r="BO1463" s="25"/>
    </row>
    <row r="1464" spans="67:67">
      <c r="BO1464" s="25"/>
    </row>
    <row r="1465" spans="67:67">
      <c r="BO1465" s="25"/>
    </row>
    <row r="1466" spans="67:67">
      <c r="BO1466" s="25"/>
    </row>
    <row r="1467" spans="67:67">
      <c r="BO1467" s="25"/>
    </row>
    <row r="1468" spans="67:67">
      <c r="BO1468" s="25"/>
    </row>
    <row r="1469" spans="67:67">
      <c r="BO1469" s="25"/>
    </row>
    <row r="1470" spans="67:67">
      <c r="BO1470" s="25"/>
    </row>
    <row r="1471" spans="67:67">
      <c r="BO1471" s="25"/>
    </row>
    <row r="1472" spans="67:67">
      <c r="BO1472" s="25"/>
    </row>
    <row r="1473" spans="67:67">
      <c r="BO1473" s="25"/>
    </row>
    <row r="1474" spans="67:67">
      <c r="BO1474" s="25"/>
    </row>
    <row r="1475" spans="67:67">
      <c r="BO1475" s="25"/>
    </row>
    <row r="1476" spans="67:67">
      <c r="BO1476" s="25"/>
    </row>
    <row r="1477" spans="67:67">
      <c r="BO1477" s="25"/>
    </row>
    <row r="1478" spans="67:67">
      <c r="BO1478" s="25"/>
    </row>
    <row r="1479" spans="67:67">
      <c r="BO1479" s="25"/>
    </row>
    <row r="1480" spans="67:67">
      <c r="BO1480" s="25"/>
    </row>
    <row r="1481" spans="67:67">
      <c r="BO1481" s="25"/>
    </row>
    <row r="1482" spans="67:67">
      <c r="BO1482" s="25"/>
    </row>
    <row r="1483" spans="67:67">
      <c r="BO1483" s="25"/>
    </row>
    <row r="1484" spans="67:67">
      <c r="BO1484" s="25"/>
    </row>
    <row r="1485" spans="67:67">
      <c r="BO1485" s="25"/>
    </row>
    <row r="1486" spans="67:67">
      <c r="BO1486" s="25"/>
    </row>
    <row r="1487" spans="67:67">
      <c r="BO1487" s="25"/>
    </row>
    <row r="1488" spans="67:67">
      <c r="BO1488" s="25"/>
    </row>
    <row r="1489" spans="67:67">
      <c r="BO1489" s="25"/>
    </row>
    <row r="1490" spans="67:67">
      <c r="BO1490" s="25"/>
    </row>
    <row r="1491" spans="67:67">
      <c r="BO1491" s="25"/>
    </row>
    <row r="1492" spans="67:67">
      <c r="BO1492" s="25"/>
    </row>
    <row r="1493" spans="67:67">
      <c r="BO1493" s="25"/>
    </row>
    <row r="1494" spans="67:67">
      <c r="BO1494" s="25"/>
    </row>
    <row r="1495" spans="67:67">
      <c r="BO1495" s="25"/>
    </row>
    <row r="1496" spans="67:67">
      <c r="BO1496" s="25"/>
    </row>
    <row r="1497" spans="67:67">
      <c r="BO1497" s="25"/>
    </row>
    <row r="1498" spans="67:67">
      <c r="BO1498" s="25"/>
    </row>
    <row r="1499" spans="67:67">
      <c r="BO1499" s="25"/>
    </row>
    <row r="1500" spans="67:67">
      <c r="BO1500" s="25"/>
    </row>
    <row r="1501" spans="67:67">
      <c r="BO1501" s="25"/>
    </row>
    <row r="1502" spans="67:67">
      <c r="BO1502" s="25"/>
    </row>
    <row r="1503" spans="67:67">
      <c r="BO1503" s="25"/>
    </row>
    <row r="1504" spans="67:67">
      <c r="BO1504" s="25"/>
    </row>
    <row r="1505" spans="67:67">
      <c r="BO1505" s="25"/>
    </row>
    <row r="1506" spans="67:67">
      <c r="BO1506" s="25"/>
    </row>
    <row r="1507" spans="67:67">
      <c r="BO1507" s="25"/>
    </row>
    <row r="1508" spans="67:67">
      <c r="BO1508" s="25"/>
    </row>
    <row r="1509" spans="67:67">
      <c r="BO1509" s="25"/>
    </row>
    <row r="1510" spans="67:67">
      <c r="BO1510" s="25"/>
    </row>
    <row r="1511" spans="67:67">
      <c r="BO1511" s="25"/>
    </row>
    <row r="1512" spans="67:67">
      <c r="BO1512" s="25"/>
    </row>
    <row r="1513" spans="67:67">
      <c r="BO1513" s="25"/>
    </row>
    <row r="1514" spans="67:67">
      <c r="BO1514" s="25"/>
    </row>
    <row r="1515" spans="67:67">
      <c r="BO1515" s="25"/>
    </row>
    <row r="1516" spans="67:67">
      <c r="BO1516" s="25"/>
    </row>
    <row r="1517" spans="67:67">
      <c r="BO1517" s="25"/>
    </row>
    <row r="1518" spans="67:67">
      <c r="BO1518" s="25"/>
    </row>
    <row r="1519" spans="67:67">
      <c r="BO1519" s="25"/>
    </row>
    <row r="1520" spans="67:67">
      <c r="BO1520" s="25"/>
    </row>
    <row r="1521" spans="67:67">
      <c r="BO1521" s="25"/>
    </row>
    <row r="1522" spans="67:67">
      <c r="BO1522" s="25"/>
    </row>
    <row r="1523" spans="67:67">
      <c r="BO1523" s="25"/>
    </row>
    <row r="1524" spans="67:67">
      <c r="BO1524" s="25"/>
    </row>
    <row r="1525" spans="67:67">
      <c r="BO1525" s="25"/>
    </row>
    <row r="1526" spans="67:67">
      <c r="BO1526" s="25"/>
    </row>
    <row r="1527" spans="67:67">
      <c r="BO1527" s="25"/>
    </row>
    <row r="1528" spans="67:67">
      <c r="BO1528" s="25"/>
    </row>
    <row r="1529" spans="67:67">
      <c r="BO1529" s="25"/>
    </row>
    <row r="1530" spans="67:67">
      <c r="BO1530" s="25"/>
    </row>
    <row r="1531" spans="67:67">
      <c r="BO1531" s="25"/>
    </row>
    <row r="1532" spans="67:67">
      <c r="BO1532" s="25"/>
    </row>
    <row r="1533" spans="67:67">
      <c r="BO1533" s="25"/>
    </row>
    <row r="1534" spans="67:67">
      <c r="BO1534" s="25"/>
    </row>
    <row r="1535" spans="67:67">
      <c r="BO1535" s="25"/>
    </row>
    <row r="1536" spans="67:67">
      <c r="BO1536" s="25"/>
    </row>
    <row r="1537" spans="67:67">
      <c r="BO1537" s="25"/>
    </row>
    <row r="1538" spans="67:67">
      <c r="BO1538" s="25"/>
    </row>
    <row r="1539" spans="67:67">
      <c r="BO1539" s="25"/>
    </row>
    <row r="1540" spans="67:67">
      <c r="BO1540" s="25"/>
    </row>
    <row r="1541" spans="67:67">
      <c r="BO1541" s="25"/>
    </row>
    <row r="1542" spans="67:67">
      <c r="BO1542" s="25"/>
    </row>
    <row r="1543" spans="67:67">
      <c r="BO1543" s="25"/>
    </row>
    <row r="1544" spans="67:67">
      <c r="BO1544" s="25"/>
    </row>
    <row r="1545" spans="67:67">
      <c r="BO1545" s="25"/>
    </row>
    <row r="1546" spans="67:67">
      <c r="BO1546" s="25"/>
    </row>
    <row r="1547" spans="67:67">
      <c r="BO1547" s="25"/>
    </row>
    <row r="1548" spans="67:67">
      <c r="BO1548" s="25"/>
    </row>
    <row r="1549" spans="67:67">
      <c r="BO1549" s="25"/>
    </row>
    <row r="1550" spans="67:67">
      <c r="BO1550" s="25"/>
    </row>
    <row r="1551" spans="67:67">
      <c r="BO1551" s="25"/>
    </row>
    <row r="1552" spans="67:67">
      <c r="BO1552" s="25"/>
    </row>
    <row r="1553" spans="67:67">
      <c r="BO1553" s="25"/>
    </row>
    <row r="1554" spans="67:67">
      <c r="BO1554" s="25"/>
    </row>
    <row r="1555" spans="67:67">
      <c r="BO1555" s="25"/>
    </row>
    <row r="1556" spans="67:67">
      <c r="BO1556" s="25"/>
    </row>
    <row r="1557" spans="67:67">
      <c r="BO1557" s="25"/>
    </row>
    <row r="1558" spans="67:67">
      <c r="BO1558" s="25"/>
    </row>
    <row r="1559" spans="67:67">
      <c r="BO1559" s="25"/>
    </row>
    <row r="1560" spans="67:67">
      <c r="BO1560" s="25"/>
    </row>
    <row r="1561" spans="67:67">
      <c r="BO1561" s="25"/>
    </row>
    <row r="1562" spans="67:67">
      <c r="BO1562" s="25"/>
    </row>
    <row r="1563" spans="67:67">
      <c r="BO1563" s="25"/>
    </row>
    <row r="1564" spans="67:67">
      <c r="BO1564" s="25"/>
    </row>
    <row r="1565" spans="67:67">
      <c r="BO1565" s="25"/>
    </row>
    <row r="1566" spans="67:67">
      <c r="BO1566" s="25"/>
    </row>
    <row r="1567" spans="67:67">
      <c r="BO1567" s="25"/>
    </row>
    <row r="1568" spans="67:67">
      <c r="BO1568" s="25"/>
    </row>
    <row r="1569" spans="67:67">
      <c r="BO1569" s="25"/>
    </row>
    <row r="1570" spans="67:67">
      <c r="BO1570" s="25"/>
    </row>
    <row r="1571" spans="67:67">
      <c r="BO1571" s="25"/>
    </row>
    <row r="1572" spans="67:67">
      <c r="BO1572" s="25"/>
    </row>
    <row r="1573" spans="67:67">
      <c r="BO1573" s="25"/>
    </row>
    <row r="1574" spans="67:67">
      <c r="BO1574" s="25"/>
    </row>
    <row r="1575" spans="67:67">
      <c r="BO1575" s="25"/>
    </row>
    <row r="1576" spans="67:67">
      <c r="BO1576" s="25"/>
    </row>
    <row r="1577" spans="67:67">
      <c r="BO1577" s="25"/>
    </row>
    <row r="1578" spans="67:67">
      <c r="BO1578" s="25"/>
    </row>
    <row r="1579" spans="67:67">
      <c r="BO1579" s="25"/>
    </row>
    <row r="1580" spans="67:67">
      <c r="BO1580" s="25"/>
    </row>
    <row r="1581" spans="67:67">
      <c r="BO1581" s="25"/>
    </row>
    <row r="1582" spans="67:67">
      <c r="BO1582" s="25"/>
    </row>
    <row r="1583" spans="67:67">
      <c r="BO1583" s="25"/>
    </row>
    <row r="1584" spans="67:67">
      <c r="BO1584" s="25"/>
    </row>
    <row r="1585" spans="67:67">
      <c r="BO1585" s="25"/>
    </row>
    <row r="1586" spans="67:67">
      <c r="BO1586" s="25"/>
    </row>
    <row r="1587" spans="67:67">
      <c r="BO1587" s="25"/>
    </row>
    <row r="1588" spans="67:67">
      <c r="BO1588" s="25"/>
    </row>
    <row r="1589" spans="67:67">
      <c r="BO1589" s="25"/>
    </row>
    <row r="1590" spans="67:67">
      <c r="BO1590" s="25"/>
    </row>
    <row r="1591" spans="67:67">
      <c r="BO1591" s="25"/>
    </row>
    <row r="1592" spans="67:67">
      <c r="BO1592" s="25"/>
    </row>
    <row r="1593" spans="67:67">
      <c r="BO1593" s="25"/>
    </row>
    <row r="1594" spans="67:67">
      <c r="BO1594" s="25"/>
    </row>
    <row r="1595" spans="67:67">
      <c r="BO1595" s="25"/>
    </row>
    <row r="1596" spans="67:67">
      <c r="BO1596" s="25"/>
    </row>
    <row r="1597" spans="67:67">
      <c r="BO1597" s="25"/>
    </row>
    <row r="1598" spans="67:67">
      <c r="BO1598" s="25"/>
    </row>
    <row r="1599" spans="67:67">
      <c r="BO1599" s="25"/>
    </row>
    <row r="1600" spans="67:67">
      <c r="BO1600" s="25"/>
    </row>
    <row r="1601" spans="67:67">
      <c r="BO1601" s="25"/>
    </row>
    <row r="1602" spans="67:67">
      <c r="BO1602" s="25"/>
    </row>
    <row r="1603" spans="67:67">
      <c r="BO1603" s="25"/>
    </row>
    <row r="1604" spans="67:67">
      <c r="BO1604" s="25"/>
    </row>
    <row r="1605" spans="67:67">
      <c r="BO1605" s="25"/>
    </row>
    <row r="1606" spans="67:67">
      <c r="BO1606" s="25"/>
    </row>
    <row r="1607" spans="67:67">
      <c r="BO1607" s="25"/>
    </row>
    <row r="1608" spans="67:67">
      <c r="BO1608" s="25"/>
    </row>
    <row r="1609" spans="67:67">
      <c r="BO1609" s="25"/>
    </row>
    <row r="1610" spans="67:67">
      <c r="BO1610" s="25"/>
    </row>
    <row r="1611" spans="67:67">
      <c r="BO1611" s="25"/>
    </row>
    <row r="1612" spans="67:67">
      <c r="BO1612" s="25"/>
    </row>
    <row r="1613" spans="67:67">
      <c r="BO1613" s="25"/>
    </row>
    <row r="1614" spans="67:67">
      <c r="BO1614" s="25"/>
    </row>
    <row r="1615" spans="67:67">
      <c r="BO1615" s="25"/>
    </row>
    <row r="1616" spans="67:67">
      <c r="BO1616" s="25"/>
    </row>
    <row r="1617" spans="67:67">
      <c r="BO1617" s="25"/>
    </row>
    <row r="1618" spans="67:67">
      <c r="BO1618" s="25"/>
    </row>
    <row r="1619" spans="67:67">
      <c r="BO1619" s="25"/>
    </row>
    <row r="1620" spans="67:67">
      <c r="BO1620" s="25"/>
    </row>
    <row r="1621" spans="67:67">
      <c r="BO1621" s="25"/>
    </row>
    <row r="1622" spans="67:67">
      <c r="BO1622" s="25"/>
    </row>
    <row r="1623" spans="67:67">
      <c r="BO1623" s="25"/>
    </row>
    <row r="1624" spans="67:67">
      <c r="BO1624" s="25"/>
    </row>
    <row r="1625" spans="67:67">
      <c r="BO1625" s="25"/>
    </row>
    <row r="1626" spans="67:67">
      <c r="BO1626" s="25"/>
    </row>
    <row r="1627" spans="67:67">
      <c r="BO1627" s="25"/>
    </row>
    <row r="1628" spans="67:67">
      <c r="BO1628" s="25"/>
    </row>
    <row r="1629" spans="67:67">
      <c r="BO1629" s="25"/>
    </row>
    <row r="1630" spans="67:67">
      <c r="BO1630" s="25"/>
    </row>
    <row r="1631" spans="67:67">
      <c r="BO1631" s="25"/>
    </row>
    <row r="1632" spans="67:67">
      <c r="BO1632" s="25"/>
    </row>
    <row r="1633" spans="67:67">
      <c r="BO1633" s="25"/>
    </row>
    <row r="1634" spans="67:67">
      <c r="BO1634" s="25"/>
    </row>
    <row r="1635" spans="67:67">
      <c r="BO1635" s="25"/>
    </row>
    <row r="1636" spans="67:67">
      <c r="BO1636" s="25"/>
    </row>
    <row r="1637" spans="67:67">
      <c r="BO1637" s="25"/>
    </row>
    <row r="1638" spans="67:67">
      <c r="BO1638" s="25"/>
    </row>
    <row r="1639" spans="67:67">
      <c r="BO1639" s="25"/>
    </row>
    <row r="1640" spans="67:67">
      <c r="BO1640" s="25"/>
    </row>
    <row r="1641" spans="67:67">
      <c r="BO1641" s="25"/>
    </row>
    <row r="1642" spans="67:67">
      <c r="BO1642" s="25"/>
    </row>
    <row r="1643" spans="67:67">
      <c r="BO1643" s="25"/>
    </row>
    <row r="1644" spans="67:67">
      <c r="BO1644" s="25"/>
    </row>
    <row r="1645" spans="67:67">
      <c r="BO1645" s="25"/>
    </row>
    <row r="1646" spans="67:67">
      <c r="BO1646" s="25"/>
    </row>
    <row r="1647" spans="67:67">
      <c r="BO1647" s="25"/>
    </row>
    <row r="1648" spans="67:67">
      <c r="BO1648" s="25"/>
    </row>
    <row r="1649" spans="67:67">
      <c r="BO1649" s="25"/>
    </row>
    <row r="1650" spans="67:67">
      <c r="BO1650" s="25"/>
    </row>
    <row r="1651" spans="67:67">
      <c r="BO1651" s="25"/>
    </row>
    <row r="1652" spans="67:67">
      <c r="BO1652" s="25"/>
    </row>
    <row r="1653" spans="67:67">
      <c r="BO1653" s="25"/>
    </row>
    <row r="1654" spans="67:67">
      <c r="BO1654" s="25"/>
    </row>
    <row r="1655" spans="67:67">
      <c r="BO1655" s="25"/>
    </row>
    <row r="1656" spans="67:67">
      <c r="BO1656" s="25"/>
    </row>
    <row r="1657" spans="67:67">
      <c r="BO1657" s="25"/>
    </row>
    <row r="1658" spans="67:67">
      <c r="BO1658" s="25"/>
    </row>
    <row r="1659" spans="67:67">
      <c r="BO1659" s="25"/>
    </row>
    <row r="1660" spans="67:67">
      <c r="BO1660" s="25"/>
    </row>
    <row r="1661" spans="67:67">
      <c r="BO1661" s="25"/>
    </row>
    <row r="1662" spans="67:67">
      <c r="BO1662" s="25"/>
    </row>
    <row r="1663" spans="67:67">
      <c r="BO1663" s="25"/>
    </row>
    <row r="1664" spans="67:67">
      <c r="BO1664" s="25"/>
    </row>
    <row r="1665" spans="67:67">
      <c r="BO1665" s="25"/>
    </row>
    <row r="1666" spans="67:67">
      <c r="BO1666" s="25"/>
    </row>
    <row r="1667" spans="67:67">
      <c r="BO1667" s="25"/>
    </row>
    <row r="1668" spans="67:67">
      <c r="BO1668" s="25"/>
    </row>
    <row r="1669" spans="67:67">
      <c r="BO1669" s="25"/>
    </row>
    <row r="1670" spans="67:67">
      <c r="BO1670" s="25"/>
    </row>
    <row r="1671" spans="67:67">
      <c r="BO1671" s="25"/>
    </row>
    <row r="1672" spans="67:67">
      <c r="BO1672" s="25"/>
    </row>
    <row r="1673" spans="67:67">
      <c r="BO1673" s="25"/>
    </row>
    <row r="1674" spans="67:67">
      <c r="BO1674" s="25"/>
    </row>
    <row r="1675" spans="67:67">
      <c r="BO1675" s="25"/>
    </row>
    <row r="1676" spans="67:67">
      <c r="BO1676" s="25"/>
    </row>
    <row r="1677" spans="67:67">
      <c r="BO1677" s="25"/>
    </row>
    <row r="1678" spans="67:67">
      <c r="BO1678" s="25"/>
    </row>
    <row r="1679" spans="67:67">
      <c r="BO1679" s="25"/>
    </row>
    <row r="1680" spans="67:67">
      <c r="BO1680" s="25"/>
    </row>
    <row r="1681" spans="67:67">
      <c r="BO1681" s="25"/>
    </row>
    <row r="1682" spans="67:67">
      <c r="BO1682" s="25"/>
    </row>
    <row r="1683" spans="67:67">
      <c r="BO1683" s="25"/>
    </row>
    <row r="1684" spans="67:67">
      <c r="BO1684" s="25"/>
    </row>
    <row r="1685" spans="67:67">
      <c r="BO1685" s="25"/>
    </row>
    <row r="1686" spans="67:67">
      <c r="BO1686" s="25"/>
    </row>
    <row r="1687" spans="67:67">
      <c r="BO1687" s="25"/>
    </row>
    <row r="1688" spans="67:67">
      <c r="BO1688" s="25"/>
    </row>
    <row r="1689" spans="67:67">
      <c r="BO1689" s="25"/>
    </row>
    <row r="1690" spans="67:67">
      <c r="BO1690" s="25"/>
    </row>
    <row r="1691" spans="67:67">
      <c r="BO1691" s="25"/>
    </row>
    <row r="1692" spans="67:67">
      <c r="BO1692" s="25"/>
    </row>
    <row r="1693" spans="67:67">
      <c r="BO1693" s="25"/>
    </row>
    <row r="1694" spans="67:67">
      <c r="BO1694" s="25"/>
    </row>
    <row r="1695" spans="67:67">
      <c r="BO1695" s="25"/>
    </row>
    <row r="1696" spans="67:67">
      <c r="BO1696" s="25"/>
    </row>
    <row r="1697" spans="67:67">
      <c r="BO1697" s="25"/>
    </row>
    <row r="1698" spans="67:67">
      <c r="BO1698" s="25"/>
    </row>
    <row r="1699" spans="67:67">
      <c r="BO1699" s="25"/>
    </row>
    <row r="1700" spans="67:67">
      <c r="BO1700" s="25"/>
    </row>
    <row r="1701" spans="67:67">
      <c r="BO1701" s="25"/>
    </row>
    <row r="1702" spans="67:67">
      <c r="BO1702" s="25"/>
    </row>
    <row r="1703" spans="67:67">
      <c r="BO1703" s="25"/>
    </row>
    <row r="1704" spans="67:67">
      <c r="BO1704" s="25"/>
    </row>
    <row r="1705" spans="67:67">
      <c r="BO1705" s="25"/>
    </row>
    <row r="1706" spans="67:67">
      <c r="BO1706" s="25"/>
    </row>
    <row r="1707" spans="67:67">
      <c r="BO1707" s="25"/>
    </row>
    <row r="1708" spans="67:67">
      <c r="BO1708" s="25"/>
    </row>
    <row r="1709" spans="67:67">
      <c r="BO1709" s="25"/>
    </row>
    <row r="1710" spans="67:67">
      <c r="BO1710" s="25"/>
    </row>
    <row r="1711" spans="67:67">
      <c r="BO1711" s="25"/>
    </row>
    <row r="1712" spans="67:67">
      <c r="BO1712" s="25"/>
    </row>
    <row r="1713" spans="67:67">
      <c r="BO1713" s="25"/>
    </row>
    <row r="1714" spans="67:67">
      <c r="BO1714" s="25"/>
    </row>
    <row r="1715" spans="67:67">
      <c r="BO1715" s="25"/>
    </row>
    <row r="1716" spans="67:67">
      <c r="BO1716" s="25"/>
    </row>
    <row r="1717" spans="67:67">
      <c r="BO1717" s="25"/>
    </row>
    <row r="1718" spans="67:67">
      <c r="BO1718" s="25"/>
    </row>
    <row r="1719" spans="67:67">
      <c r="BO1719" s="25"/>
    </row>
    <row r="1720" spans="67:67">
      <c r="BO1720" s="25"/>
    </row>
    <row r="1721" spans="67:67">
      <c r="BO1721" s="25"/>
    </row>
    <row r="1722" spans="67:67">
      <c r="BO1722" s="25"/>
    </row>
    <row r="1723" spans="67:67">
      <c r="BO1723" s="25"/>
    </row>
    <row r="1724" spans="67:67">
      <c r="BO1724" s="25"/>
    </row>
    <row r="1725" spans="67:67">
      <c r="BO1725" s="25"/>
    </row>
    <row r="1726" spans="67:67">
      <c r="BO1726" s="25"/>
    </row>
    <row r="1727" spans="67:67">
      <c r="BO1727" s="25"/>
    </row>
    <row r="1728" spans="67:67">
      <c r="BO1728" s="25"/>
    </row>
    <row r="1729" spans="67:67">
      <c r="BO1729" s="25"/>
    </row>
    <row r="1730" spans="67:67">
      <c r="BO1730" s="25"/>
    </row>
    <row r="1731" spans="67:67">
      <c r="BO1731" s="25"/>
    </row>
    <row r="1732" spans="67:67">
      <c r="BO1732" s="25"/>
    </row>
    <row r="1733" spans="67:67">
      <c r="BO1733" s="25"/>
    </row>
    <row r="1734" spans="67:67">
      <c r="BO1734" s="25"/>
    </row>
    <row r="1735" spans="67:67">
      <c r="BO1735" s="25"/>
    </row>
    <row r="1736" spans="67:67">
      <c r="BO1736" s="25"/>
    </row>
    <row r="1737" spans="67:67">
      <c r="BO1737" s="25"/>
    </row>
    <row r="1738" spans="67:67">
      <c r="BO1738" s="25"/>
    </row>
    <row r="1739" spans="67:67">
      <c r="BO1739" s="25"/>
    </row>
    <row r="1740" spans="67:67">
      <c r="BO1740" s="25"/>
    </row>
    <row r="1741" spans="67:67">
      <c r="BO1741" s="25"/>
    </row>
    <row r="1742" spans="67:67">
      <c r="BO1742" s="25"/>
    </row>
    <row r="1743" spans="67:67">
      <c r="BO1743" s="25"/>
    </row>
    <row r="1744" spans="67:67">
      <c r="BO1744" s="25"/>
    </row>
    <row r="1745" spans="67:67">
      <c r="BO1745" s="25"/>
    </row>
    <row r="1746" spans="67:67">
      <c r="BO1746" s="25"/>
    </row>
    <row r="1747" spans="67:67">
      <c r="BO1747" s="25"/>
    </row>
    <row r="1748" spans="67:67">
      <c r="BO1748" s="25"/>
    </row>
    <row r="1749" spans="67:67">
      <c r="BO1749" s="25"/>
    </row>
    <row r="1750" spans="67:67">
      <c r="BO1750" s="25"/>
    </row>
    <row r="1751" spans="67:67">
      <c r="BO1751" s="25"/>
    </row>
    <row r="1752" spans="67:67">
      <c r="BO1752" s="25"/>
    </row>
    <row r="1753" spans="67:67">
      <c r="BO1753" s="25"/>
    </row>
    <row r="1754" spans="67:67">
      <c r="BO1754" s="25"/>
    </row>
    <row r="1755" spans="67:67">
      <c r="BO1755" s="25"/>
    </row>
    <row r="1756" spans="67:67">
      <c r="BO1756" s="25"/>
    </row>
    <row r="1757" spans="67:67">
      <c r="BO1757" s="25"/>
    </row>
    <row r="1758" spans="67:67">
      <c r="BO1758" s="25"/>
    </row>
    <row r="1759" spans="67:67">
      <c r="BO1759" s="25"/>
    </row>
    <row r="1760" spans="67:67">
      <c r="BO1760" s="25"/>
    </row>
    <row r="1761" spans="67:67">
      <c r="BO1761" s="25"/>
    </row>
    <row r="1762" spans="67:67">
      <c r="BO1762" s="25"/>
    </row>
    <row r="1763" spans="67:67">
      <c r="BO1763" s="25"/>
    </row>
    <row r="1764" spans="67:67">
      <c r="BO1764" s="25"/>
    </row>
    <row r="1765" spans="67:67">
      <c r="BO1765" s="25"/>
    </row>
    <row r="1766" spans="67:67">
      <c r="BO1766" s="25"/>
    </row>
    <row r="1767" spans="67:67">
      <c r="BO1767" s="25"/>
    </row>
    <row r="1768" spans="67:67">
      <c r="BO1768" s="25"/>
    </row>
    <row r="1769" spans="67:67">
      <c r="BO1769" s="25"/>
    </row>
    <row r="1770" spans="67:67">
      <c r="BO1770" s="25"/>
    </row>
    <row r="1771" spans="67:67">
      <c r="BO1771" s="25"/>
    </row>
    <row r="1772" spans="67:67">
      <c r="BO1772" s="25"/>
    </row>
    <row r="1773" spans="67:67">
      <c r="BO1773" s="25"/>
    </row>
    <row r="1774" spans="67:67">
      <c r="BO1774" s="25"/>
    </row>
    <row r="1775" spans="67:67">
      <c r="BO1775" s="25"/>
    </row>
    <row r="1776" spans="67:67">
      <c r="BO1776" s="25"/>
    </row>
    <row r="1777" spans="67:67">
      <c r="BO1777" s="25"/>
    </row>
    <row r="1778" spans="67:67">
      <c r="BO1778" s="25"/>
    </row>
    <row r="1779" spans="67:67">
      <c r="BO1779" s="25"/>
    </row>
    <row r="1780" spans="67:67">
      <c r="BO1780" s="25"/>
    </row>
    <row r="1781" spans="67:67">
      <c r="BO1781" s="25"/>
    </row>
    <row r="1782" spans="67:67">
      <c r="BO1782" s="25"/>
    </row>
    <row r="1783" spans="67:67">
      <c r="BO1783" s="25"/>
    </row>
    <row r="1784" spans="67:67">
      <c r="BO1784" s="25"/>
    </row>
    <row r="1785" spans="67:67">
      <c r="BO1785" s="25"/>
    </row>
    <row r="1786" spans="67:67">
      <c r="BO1786" s="25"/>
    </row>
    <row r="1787" spans="67:67">
      <c r="BO1787" s="25"/>
    </row>
    <row r="1788" spans="67:67">
      <c r="BO1788" s="25"/>
    </row>
    <row r="1789" spans="67:67">
      <c r="BO1789" s="25"/>
    </row>
    <row r="1790" spans="67:67">
      <c r="BO1790" s="25"/>
    </row>
    <row r="1791" spans="67:67">
      <c r="BO1791" s="25"/>
    </row>
    <row r="1792" spans="67:67">
      <c r="BO1792" s="25"/>
    </row>
    <row r="1793" spans="67:67">
      <c r="BO1793" s="25"/>
    </row>
    <row r="1794" spans="67:67">
      <c r="BO1794" s="25"/>
    </row>
    <row r="1795" spans="67:67">
      <c r="BO1795" s="25"/>
    </row>
    <row r="1796" spans="67:67">
      <c r="BO1796" s="25"/>
    </row>
    <row r="1797" spans="67:67">
      <c r="BO1797" s="25"/>
    </row>
    <row r="1798" spans="67:67">
      <c r="BO1798" s="25"/>
    </row>
    <row r="1799" spans="67:67">
      <c r="BO1799" s="25"/>
    </row>
    <row r="1800" spans="67:67">
      <c r="BO1800" s="25"/>
    </row>
    <row r="1801" spans="67:67">
      <c r="BO1801" s="25"/>
    </row>
    <row r="1802" spans="67:67">
      <c r="BO1802" s="25"/>
    </row>
    <row r="1803" spans="67:67">
      <c r="BO1803" s="25"/>
    </row>
    <row r="1804" spans="67:67">
      <c r="BO1804" s="25"/>
    </row>
    <row r="1805" spans="67:67">
      <c r="BO1805" s="25"/>
    </row>
    <row r="1806" spans="67:67">
      <c r="BO1806" s="25"/>
    </row>
    <row r="1807" spans="67:67">
      <c r="BO1807" s="25"/>
    </row>
    <row r="1808" spans="67:67">
      <c r="BO1808" s="25"/>
    </row>
    <row r="1809" spans="67:67">
      <c r="BO1809" s="25"/>
    </row>
    <row r="1810" spans="67:67">
      <c r="BO1810" s="25"/>
    </row>
    <row r="1811" spans="67:67">
      <c r="BO1811" s="25"/>
    </row>
    <row r="1812" spans="67:67">
      <c r="BO1812" s="25"/>
    </row>
    <row r="1813" spans="67:67">
      <c r="BO1813" s="25"/>
    </row>
    <row r="1814" spans="67:67">
      <c r="BO1814" s="25"/>
    </row>
    <row r="1815" spans="67:67">
      <c r="BO1815" s="25"/>
    </row>
    <row r="1816" spans="67:67">
      <c r="BO1816" s="25"/>
    </row>
    <row r="1817" spans="67:67">
      <c r="BO1817" s="25"/>
    </row>
    <row r="1818" spans="67:67">
      <c r="BO1818" s="25"/>
    </row>
    <row r="1819" spans="67:67">
      <c r="BO1819" s="25"/>
    </row>
    <row r="1820" spans="67:67">
      <c r="BO1820" s="25"/>
    </row>
    <row r="1821" spans="67:67">
      <c r="BO1821" s="25"/>
    </row>
    <row r="1822" spans="67:67">
      <c r="BO1822" s="25"/>
    </row>
    <row r="1823" spans="67:67">
      <c r="BO1823" s="25"/>
    </row>
    <row r="1824" spans="67:67">
      <c r="BO1824" s="25"/>
    </row>
    <row r="1825" spans="67:67">
      <c r="BO1825" s="25"/>
    </row>
    <row r="1826" spans="67:67">
      <c r="BO1826" s="25"/>
    </row>
    <row r="1827" spans="67:67">
      <c r="BO1827" s="25"/>
    </row>
    <row r="1828" spans="67:67">
      <c r="BO1828" s="25"/>
    </row>
    <row r="1829" spans="67:67">
      <c r="BO1829" s="25"/>
    </row>
    <row r="1830" spans="67:67">
      <c r="BO1830" s="25"/>
    </row>
    <row r="1831" spans="67:67">
      <c r="BO1831" s="25"/>
    </row>
    <row r="1832" spans="67:67">
      <c r="BO1832" s="25"/>
    </row>
    <row r="1833" spans="67:67">
      <c r="BO1833" s="25"/>
    </row>
    <row r="1834" spans="67:67">
      <c r="BO1834" s="25"/>
    </row>
    <row r="1835" spans="67:67">
      <c r="BO1835" s="25"/>
    </row>
    <row r="1836" spans="67:67">
      <c r="BO1836" s="25"/>
    </row>
    <row r="1837" spans="67:67">
      <c r="BO1837" s="25"/>
    </row>
    <row r="1838" spans="67:67">
      <c r="BO1838" s="25"/>
    </row>
    <row r="1839" spans="67:67">
      <c r="BO1839" s="25"/>
    </row>
    <row r="1840" spans="67:67">
      <c r="BO1840" s="25"/>
    </row>
    <row r="1841" spans="67:67">
      <c r="BO1841" s="25"/>
    </row>
    <row r="1842" spans="67:67">
      <c r="BO1842" s="25"/>
    </row>
    <row r="1843" spans="67:67">
      <c r="BO1843" s="25"/>
    </row>
    <row r="1844" spans="67:67">
      <c r="BO1844" s="25"/>
    </row>
    <row r="1845" spans="67:67">
      <c r="BO1845" s="25"/>
    </row>
    <row r="1846" spans="67:67">
      <c r="BO1846" s="25"/>
    </row>
    <row r="1847" spans="67:67">
      <c r="BO1847" s="25"/>
    </row>
    <row r="1848" spans="67:67">
      <c r="BO1848" s="25"/>
    </row>
    <row r="1849" spans="67:67">
      <c r="BO1849" s="25"/>
    </row>
    <row r="1850" spans="67:67">
      <c r="BO1850" s="25"/>
    </row>
    <row r="1851" spans="67:67">
      <c r="BO1851" s="25"/>
    </row>
    <row r="1852" spans="67:67">
      <c r="BO1852" s="25"/>
    </row>
    <row r="1853" spans="67:67">
      <c r="BO1853" s="25"/>
    </row>
    <row r="1854" spans="67:67">
      <c r="BO1854" s="25"/>
    </row>
    <row r="1855" spans="67:67">
      <c r="BO1855" s="25"/>
    </row>
    <row r="1856" spans="67:67">
      <c r="BO1856" s="25"/>
    </row>
    <row r="1857" spans="67:67">
      <c r="BO1857" s="25"/>
    </row>
    <row r="1858" spans="67:67">
      <c r="BO1858" s="25"/>
    </row>
    <row r="1859" spans="67:67">
      <c r="BO1859" s="25"/>
    </row>
    <row r="1860" spans="67:67">
      <c r="BO1860" s="25"/>
    </row>
    <row r="1861" spans="67:67">
      <c r="BO1861" s="25"/>
    </row>
    <row r="1862" spans="67:67">
      <c r="BO1862" s="25"/>
    </row>
    <row r="1863" spans="67:67">
      <c r="BO1863" s="25"/>
    </row>
    <row r="1864" spans="67:67">
      <c r="BO1864" s="25"/>
    </row>
    <row r="1865" spans="67:67">
      <c r="BO1865" s="25"/>
    </row>
    <row r="1866" spans="67:67">
      <c r="BO1866" s="25"/>
    </row>
    <row r="1867" spans="67:67">
      <c r="BO1867" s="25"/>
    </row>
    <row r="1868" spans="67:67">
      <c r="BO1868" s="25"/>
    </row>
    <row r="1869" spans="67:67">
      <c r="BO1869" s="25"/>
    </row>
    <row r="1870" spans="67:67">
      <c r="BO1870" s="25"/>
    </row>
    <row r="1871" spans="67:67">
      <c r="BO1871" s="25"/>
    </row>
    <row r="1872" spans="67:67">
      <c r="BO1872" s="25"/>
    </row>
    <row r="1873" spans="67:67">
      <c r="BO1873" s="25"/>
    </row>
    <row r="1874" spans="67:67">
      <c r="BO1874" s="25"/>
    </row>
    <row r="1875" spans="67:67">
      <c r="BO1875" s="25"/>
    </row>
    <row r="1876" spans="67:67">
      <c r="BO1876" s="25"/>
    </row>
    <row r="1877" spans="67:67">
      <c r="BO1877" s="25"/>
    </row>
    <row r="1878" spans="67:67">
      <c r="BO1878" s="25"/>
    </row>
    <row r="1879" spans="67:67">
      <c r="BO1879" s="25"/>
    </row>
    <row r="1880" spans="67:67">
      <c r="BO1880" s="25"/>
    </row>
    <row r="1881" spans="67:67">
      <c r="BO1881" s="25"/>
    </row>
    <row r="1882" spans="67:67">
      <c r="BO1882" s="25"/>
    </row>
    <row r="1883" spans="67:67">
      <c r="BO1883" s="25"/>
    </row>
    <row r="1884" spans="67:67">
      <c r="BO1884" s="25"/>
    </row>
    <row r="1885" spans="67:67">
      <c r="BO1885" s="25"/>
    </row>
    <row r="1886" spans="67:67">
      <c r="BO1886" s="25"/>
    </row>
    <row r="1887" spans="67:67">
      <c r="BO1887" s="25"/>
    </row>
    <row r="1888" spans="67:67">
      <c r="BO1888" s="25"/>
    </row>
    <row r="1889" spans="67:67">
      <c r="BO1889" s="25"/>
    </row>
    <row r="1890" spans="67:67">
      <c r="BO1890" s="25"/>
    </row>
    <row r="1891" spans="67:67">
      <c r="BO1891" s="25"/>
    </row>
    <row r="1892" spans="67:67">
      <c r="BO1892" s="25"/>
    </row>
    <row r="1893" spans="67:67">
      <c r="BO1893" s="25"/>
    </row>
    <row r="1894" spans="67:67">
      <c r="BO1894" s="25"/>
    </row>
    <row r="1895" spans="67:67">
      <c r="BO1895" s="25"/>
    </row>
    <row r="1896" spans="67:67">
      <c r="BO1896" s="25"/>
    </row>
    <row r="1897" spans="67:67">
      <c r="BO1897" s="25"/>
    </row>
    <row r="1898" spans="67:67">
      <c r="BO1898" s="25"/>
    </row>
    <row r="1899" spans="67:67">
      <c r="BO1899" s="25"/>
    </row>
    <row r="1900" spans="67:67">
      <c r="BO1900" s="25"/>
    </row>
    <row r="1901" spans="67:67">
      <c r="BO1901" s="25"/>
    </row>
    <row r="1902" spans="67:67">
      <c r="BO1902" s="25"/>
    </row>
    <row r="1903" spans="67:67">
      <c r="BO1903" s="25"/>
    </row>
    <row r="1904" spans="67:67">
      <c r="BO1904" s="25"/>
    </row>
    <row r="1905" spans="67:67">
      <c r="BO1905" s="25"/>
    </row>
    <row r="1906" spans="67:67">
      <c r="BO1906" s="25"/>
    </row>
    <row r="1907" spans="67:67">
      <c r="BO1907" s="25"/>
    </row>
    <row r="1908" spans="67:67">
      <c r="BO1908" s="25"/>
    </row>
    <row r="1909" spans="67:67">
      <c r="BO1909" s="25"/>
    </row>
    <row r="1910" spans="67:67">
      <c r="BO1910" s="25"/>
    </row>
    <row r="1911" spans="67:67">
      <c r="BO1911" s="25"/>
    </row>
    <row r="1912" spans="67:67">
      <c r="BO1912" s="25"/>
    </row>
    <row r="1913" spans="67:67">
      <c r="BO1913" s="25"/>
    </row>
    <row r="1914" spans="67:67">
      <c r="BO1914" s="25"/>
    </row>
    <row r="1915" spans="67:67">
      <c r="BO1915" s="25"/>
    </row>
    <row r="1916" spans="67:67">
      <c r="BO1916" s="25"/>
    </row>
    <row r="1917" spans="67:67">
      <c r="BO1917" s="25"/>
    </row>
    <row r="1918" spans="67:67">
      <c r="BO1918" s="25"/>
    </row>
    <row r="1919" spans="67:67">
      <c r="BO1919" s="25"/>
    </row>
    <row r="1920" spans="67:67">
      <c r="BO1920" s="25"/>
    </row>
    <row r="1921" spans="67:67">
      <c r="BO1921" s="25"/>
    </row>
    <row r="1922" spans="67:67">
      <c r="BO1922" s="25"/>
    </row>
    <row r="1923" spans="67:67">
      <c r="BO1923" s="25"/>
    </row>
    <row r="1924" spans="67:67">
      <c r="BO1924" s="25"/>
    </row>
    <row r="1925" spans="67:67">
      <c r="BO1925" s="25"/>
    </row>
    <row r="1926" spans="67:67">
      <c r="BO1926" s="25"/>
    </row>
    <row r="1927" spans="67:67">
      <c r="BO1927" s="25"/>
    </row>
    <row r="1928" spans="67:67">
      <c r="BO1928" s="25"/>
    </row>
    <row r="1929" spans="67:67">
      <c r="BO1929" s="25"/>
    </row>
    <row r="1930" spans="67:67">
      <c r="BO1930" s="25"/>
    </row>
    <row r="1931" spans="67:67">
      <c r="BO1931" s="25"/>
    </row>
    <row r="1932" spans="67:67">
      <c r="BO1932" s="25"/>
    </row>
    <row r="1933" spans="67:67">
      <c r="BO1933" s="25"/>
    </row>
    <row r="1934" spans="67:67">
      <c r="BO1934" s="25"/>
    </row>
    <row r="1935" spans="67:67">
      <c r="BO1935" s="25"/>
    </row>
    <row r="1936" spans="67:67">
      <c r="BO1936" s="25"/>
    </row>
    <row r="1937" spans="67:67">
      <c r="BO1937" s="25"/>
    </row>
    <row r="1938" spans="67:67">
      <c r="BO1938" s="25"/>
    </row>
    <row r="1939" spans="67:67">
      <c r="BO1939" s="25"/>
    </row>
    <row r="1940" spans="67:67">
      <c r="BO1940" s="25"/>
    </row>
    <row r="1941" spans="67:67">
      <c r="BO1941" s="25"/>
    </row>
    <row r="1942" spans="67:67">
      <c r="BO1942" s="25"/>
    </row>
    <row r="1943" spans="67:67">
      <c r="BO1943" s="25"/>
    </row>
    <row r="1944" spans="67:67">
      <c r="BO1944" s="25"/>
    </row>
    <row r="1945" spans="67:67">
      <c r="BO1945" s="25"/>
    </row>
    <row r="1946" spans="67:67">
      <c r="BO1946" s="25"/>
    </row>
    <row r="1947" spans="67:67">
      <c r="BO1947" s="25"/>
    </row>
    <row r="1948" spans="67:67">
      <c r="BO1948" s="25"/>
    </row>
    <row r="1949" spans="67:67">
      <c r="BO1949" s="25"/>
    </row>
    <row r="1950" spans="67:67">
      <c r="BO1950" s="25"/>
    </row>
    <row r="1951" spans="67:67">
      <c r="BO1951" s="25"/>
    </row>
    <row r="1952" spans="67:67">
      <c r="BO1952" s="25"/>
    </row>
    <row r="1953" spans="67:67">
      <c r="BO1953" s="25"/>
    </row>
    <row r="1954" spans="67:67">
      <c r="BO1954" s="25"/>
    </row>
    <row r="1955" spans="67:67">
      <c r="BO1955" s="25"/>
    </row>
    <row r="1956" spans="67:67">
      <c r="BO1956" s="25"/>
    </row>
    <row r="1957" spans="67:67">
      <c r="BO1957" s="25"/>
    </row>
    <row r="1958" spans="67:67">
      <c r="BO1958" s="25"/>
    </row>
    <row r="1959" spans="67:67">
      <c r="BO1959" s="25"/>
    </row>
    <row r="1960" spans="67:67">
      <c r="BO1960" s="25"/>
    </row>
    <row r="1961" spans="67:67">
      <c r="BO1961" s="25"/>
    </row>
    <row r="1962" spans="67:67">
      <c r="BO1962" s="25"/>
    </row>
    <row r="1963" spans="67:67">
      <c r="BO1963" s="25"/>
    </row>
    <row r="1964" spans="67:67">
      <c r="BO1964" s="25"/>
    </row>
    <row r="1965" spans="67:67">
      <c r="BO1965" s="25"/>
    </row>
    <row r="1966" spans="67:67">
      <c r="BO1966" s="25"/>
    </row>
    <row r="1967" spans="67:67">
      <c r="BO1967" s="25"/>
    </row>
    <row r="1968" spans="67:67">
      <c r="BO1968" s="25"/>
    </row>
    <row r="1969" spans="67:67">
      <c r="BO1969" s="25"/>
    </row>
    <row r="1970" spans="67:67">
      <c r="BO1970" s="25"/>
    </row>
    <row r="1971" spans="67:67">
      <c r="BO1971" s="25"/>
    </row>
    <row r="1972" spans="67:67">
      <c r="BO1972" s="25"/>
    </row>
    <row r="1973" spans="67:67">
      <c r="BO1973" s="25"/>
    </row>
    <row r="1974" spans="67:67">
      <c r="BO1974" s="25"/>
    </row>
    <row r="1975" spans="67:67">
      <c r="BO1975" s="25"/>
    </row>
    <row r="1976" spans="67:67">
      <c r="BO1976" s="25"/>
    </row>
    <row r="1977" spans="67:67">
      <c r="BO1977" s="25"/>
    </row>
    <row r="1978" spans="67:67">
      <c r="BO1978" s="25"/>
    </row>
    <row r="1979" spans="67:67">
      <c r="BO1979" s="25"/>
    </row>
    <row r="1980" spans="67:67">
      <c r="BO1980" s="25"/>
    </row>
    <row r="1981" spans="67:67">
      <c r="BO1981" s="25"/>
    </row>
    <row r="1982" spans="67:67">
      <c r="BO1982" s="25"/>
    </row>
    <row r="1983" spans="67:67">
      <c r="BO1983" s="25"/>
    </row>
    <row r="1984" spans="67:67">
      <c r="BO1984" s="25"/>
    </row>
    <row r="1985" spans="67:67">
      <c r="BO1985" s="25"/>
    </row>
    <row r="1986" spans="67:67">
      <c r="BO1986" s="25"/>
    </row>
    <row r="1987" spans="67:67">
      <c r="BO1987" s="25"/>
    </row>
    <row r="1988" spans="67:67">
      <c r="BO1988" s="25"/>
    </row>
    <row r="1989" spans="67:67">
      <c r="BO1989" s="25"/>
    </row>
    <row r="1990" spans="67:67">
      <c r="BO1990" s="25"/>
    </row>
    <row r="1991" spans="67:67">
      <c r="BO1991" s="25"/>
    </row>
    <row r="1992" spans="67:67">
      <c r="BO1992" s="25"/>
    </row>
    <row r="1993" spans="67:67">
      <c r="BO1993" s="25"/>
    </row>
    <row r="1994" spans="67:67">
      <c r="BO1994" s="25"/>
    </row>
    <row r="1995" spans="67:67">
      <c r="BO1995" s="25"/>
    </row>
    <row r="1996" spans="67:67">
      <c r="BO1996" s="25"/>
    </row>
    <row r="1997" spans="67:67">
      <c r="BO1997" s="25"/>
    </row>
    <row r="1998" spans="67:67">
      <c r="BO1998" s="25"/>
    </row>
    <row r="1999" spans="67:67">
      <c r="BO1999" s="25"/>
    </row>
    <row r="2000" spans="67:67">
      <c r="BO2000" s="25"/>
    </row>
    <row r="2001" spans="67:67">
      <c r="BO2001" s="25"/>
    </row>
    <row r="2002" spans="67:67">
      <c r="BO2002" s="25"/>
    </row>
    <row r="2003" spans="67:67">
      <c r="BO2003" s="25"/>
    </row>
    <row r="2004" spans="67:67">
      <c r="BO2004" s="25"/>
    </row>
    <row r="2005" spans="67:67">
      <c r="BO2005" s="25"/>
    </row>
    <row r="2006" spans="67:67">
      <c r="BO2006" s="25"/>
    </row>
    <row r="2007" spans="67:67">
      <c r="BO2007" s="25"/>
    </row>
    <row r="2008" spans="67:67">
      <c r="BO2008" s="25"/>
    </row>
    <row r="2009" spans="67:67">
      <c r="BO2009" s="25"/>
    </row>
    <row r="2010" spans="67:67">
      <c r="BO2010" s="25"/>
    </row>
    <row r="2011" spans="67:67">
      <c r="BO2011" s="25"/>
    </row>
    <row r="2012" spans="67:67">
      <c r="BO2012" s="25"/>
    </row>
    <row r="2013" spans="67:67">
      <c r="BO2013" s="25"/>
    </row>
    <row r="2014" spans="67:67">
      <c r="BO2014" s="25"/>
    </row>
    <row r="2015" spans="67:67">
      <c r="BO2015" s="25"/>
    </row>
    <row r="2016" spans="67:67">
      <c r="BO2016" s="25"/>
    </row>
    <row r="2017" spans="67:67">
      <c r="BO2017" s="25"/>
    </row>
    <row r="2018" spans="67:67">
      <c r="BO2018" s="25"/>
    </row>
    <row r="2019" spans="67:67">
      <c r="BO2019" s="25"/>
    </row>
    <row r="2020" spans="67:67">
      <c r="BO2020" s="25"/>
    </row>
    <row r="2021" spans="67:67">
      <c r="BO2021" s="25"/>
    </row>
    <row r="2022" spans="67:67">
      <c r="BO2022" s="25"/>
    </row>
    <row r="2023" spans="67:67">
      <c r="BO2023" s="25"/>
    </row>
    <row r="2024" spans="67:67">
      <c r="BO2024" s="25"/>
    </row>
    <row r="2025" spans="67:67">
      <c r="BO2025" s="25"/>
    </row>
    <row r="2026" spans="67:67">
      <c r="BO2026" s="25"/>
    </row>
    <row r="2027" spans="67:67">
      <c r="BO2027" s="25"/>
    </row>
    <row r="2028" spans="67:67">
      <c r="BO2028" s="25"/>
    </row>
    <row r="2029" spans="67:67">
      <c r="BO2029" s="25"/>
    </row>
    <row r="2030" spans="67:67">
      <c r="BO2030" s="25"/>
    </row>
    <row r="2031" spans="67:67">
      <c r="BO2031" s="25"/>
    </row>
    <row r="2032" spans="67:67">
      <c r="BO2032" s="25"/>
    </row>
    <row r="2033" spans="67:67">
      <c r="BO2033" s="25"/>
    </row>
    <row r="2034" spans="67:67">
      <c r="BO2034" s="25"/>
    </row>
    <row r="2035" spans="67:67">
      <c r="BO2035" s="25"/>
    </row>
    <row r="2036" spans="67:67">
      <c r="BO2036" s="25"/>
    </row>
    <row r="2037" spans="67:67">
      <c r="BO2037" s="25"/>
    </row>
    <row r="2038" spans="67:67">
      <c r="BO2038" s="25"/>
    </row>
    <row r="2039" spans="67:67">
      <c r="BO2039" s="25"/>
    </row>
    <row r="2040" spans="67:67">
      <c r="BO2040" s="25"/>
    </row>
    <row r="2041" spans="67:67">
      <c r="BO2041" s="25"/>
    </row>
    <row r="2042" spans="67:67">
      <c r="BO2042" s="25"/>
    </row>
    <row r="2043" spans="67:67">
      <c r="BO2043" s="25"/>
    </row>
    <row r="2044" spans="67:67">
      <c r="BO2044" s="25"/>
    </row>
    <row r="2045" spans="67:67">
      <c r="BO2045" s="25"/>
    </row>
    <row r="2046" spans="67:67">
      <c r="BO2046" s="25"/>
    </row>
    <row r="2047" spans="67:67">
      <c r="BO2047" s="25"/>
    </row>
    <row r="2048" spans="67:67">
      <c r="BO2048" s="25"/>
    </row>
    <row r="2049" spans="67:67">
      <c r="BO2049" s="25"/>
    </row>
    <row r="2050" spans="67:67">
      <c r="BO2050" s="25"/>
    </row>
    <row r="2051" spans="67:67">
      <c r="BO2051" s="25"/>
    </row>
    <row r="2052" spans="67:67">
      <c r="BO2052" s="25"/>
    </row>
    <row r="2053" spans="67:67">
      <c r="BO2053" s="25"/>
    </row>
    <row r="2054" spans="67:67">
      <c r="BO2054" s="25"/>
    </row>
    <row r="2055" spans="67:67">
      <c r="BO2055" s="25"/>
    </row>
    <row r="2056" spans="67:67">
      <c r="BO2056" s="25"/>
    </row>
    <row r="2057" spans="67:67">
      <c r="BO2057" s="25"/>
    </row>
    <row r="2058" spans="67:67">
      <c r="BO2058" s="25"/>
    </row>
    <row r="2059" spans="67:67">
      <c r="BO2059" s="25"/>
    </row>
    <row r="2060" spans="67:67">
      <c r="BO2060" s="25"/>
    </row>
    <row r="2061" spans="67:67">
      <c r="BO2061" s="25"/>
    </row>
    <row r="2062" spans="67:67">
      <c r="BO2062" s="25"/>
    </row>
    <row r="2063" spans="67:67">
      <c r="BO2063" s="25"/>
    </row>
    <row r="2064" spans="67:67">
      <c r="BO2064" s="25"/>
    </row>
    <row r="2065" spans="67:67">
      <c r="BO2065" s="25"/>
    </row>
    <row r="2066" spans="67:67">
      <c r="BO2066" s="25"/>
    </row>
    <row r="2067" spans="67:67">
      <c r="BO2067" s="25"/>
    </row>
    <row r="2068" spans="67:67">
      <c r="BO2068" s="25"/>
    </row>
    <row r="2069" spans="67:67">
      <c r="BO2069" s="25"/>
    </row>
    <row r="2070" spans="67:67">
      <c r="BO2070" s="25"/>
    </row>
    <row r="2071" spans="67:67">
      <c r="BO2071" s="25"/>
    </row>
    <row r="2072" spans="67:67">
      <c r="BO2072" s="25"/>
    </row>
    <row r="2073" spans="67:67">
      <c r="BO2073" s="25"/>
    </row>
    <row r="2074" spans="67:67">
      <c r="BO2074" s="25"/>
    </row>
    <row r="2075" spans="67:67">
      <c r="BO2075" s="25"/>
    </row>
    <row r="2076" spans="67:67">
      <c r="BO2076" s="25"/>
    </row>
    <row r="2077" spans="67:67">
      <c r="BO2077" s="25"/>
    </row>
    <row r="2078" spans="67:67">
      <c r="BO2078" s="25"/>
    </row>
    <row r="2079" spans="67:67">
      <c r="BO2079" s="25"/>
    </row>
    <row r="2080" spans="67:67">
      <c r="BO2080" s="25"/>
    </row>
    <row r="2081" spans="67:67">
      <c r="BO2081" s="25"/>
    </row>
    <row r="2082" spans="67:67">
      <c r="BO2082" s="25"/>
    </row>
    <row r="2083" spans="67:67">
      <c r="BO2083" s="25"/>
    </row>
    <row r="2084" spans="67:67">
      <c r="BO2084" s="25"/>
    </row>
    <row r="2085" spans="67:67">
      <c r="BO2085" s="25"/>
    </row>
    <row r="2086" spans="67:67">
      <c r="BO2086" s="25"/>
    </row>
    <row r="2087" spans="67:67">
      <c r="BO2087" s="25"/>
    </row>
    <row r="2088" spans="67:67">
      <c r="BO2088" s="25"/>
    </row>
    <row r="2089" spans="67:67">
      <c r="BO2089" s="25"/>
    </row>
    <row r="2090" spans="67:67">
      <c r="BO2090" s="25"/>
    </row>
    <row r="2091" spans="67:67">
      <c r="BO2091" s="25"/>
    </row>
    <row r="2092" spans="67:67">
      <c r="BO2092" s="25"/>
    </row>
    <row r="2093" spans="67:67">
      <c r="BO2093" s="25"/>
    </row>
    <row r="2094" spans="67:67">
      <c r="BO2094" s="25"/>
    </row>
    <row r="2095" spans="67:67">
      <c r="BO2095" s="25"/>
    </row>
    <row r="2096" spans="67:67">
      <c r="BO2096" s="25"/>
    </row>
    <row r="2097" spans="67:67">
      <c r="BO2097" s="25"/>
    </row>
    <row r="2098" spans="67:67">
      <c r="BO2098" s="25"/>
    </row>
    <row r="2099" spans="67:67">
      <c r="BO2099" s="25"/>
    </row>
    <row r="2100" spans="67:67">
      <c r="BO2100" s="25"/>
    </row>
    <row r="2101" spans="67:67">
      <c r="BO2101" s="25"/>
    </row>
    <row r="2102" spans="67:67">
      <c r="BO2102" s="25"/>
    </row>
    <row r="2103" spans="67:67">
      <c r="BO2103" s="25"/>
    </row>
    <row r="2104" spans="67:67">
      <c r="BO2104" s="25"/>
    </row>
    <row r="2105" spans="67:67">
      <c r="BO2105" s="25"/>
    </row>
    <row r="2106" spans="67:67">
      <c r="BO2106" s="25"/>
    </row>
    <row r="2107" spans="67:67">
      <c r="BO2107" s="25"/>
    </row>
    <row r="2108" spans="67:67">
      <c r="BO2108" s="25"/>
    </row>
    <row r="2109" spans="67:67">
      <c r="BO2109" s="25"/>
    </row>
    <row r="2110" spans="67:67">
      <c r="BO2110" s="25"/>
    </row>
    <row r="2111" spans="67:67">
      <c r="BO2111" s="25"/>
    </row>
    <row r="2112" spans="67:67">
      <c r="BO2112" s="25"/>
    </row>
    <row r="2113" spans="67:67">
      <c r="BO2113" s="25"/>
    </row>
    <row r="2114" spans="67:67">
      <c r="BO2114" s="25"/>
    </row>
    <row r="2115" spans="67:67">
      <c r="BO2115" s="25"/>
    </row>
    <row r="2116" spans="67:67">
      <c r="BO2116" s="25"/>
    </row>
    <row r="2117" spans="67:67">
      <c r="BO2117" s="25"/>
    </row>
    <row r="2118" spans="67:67">
      <c r="BO2118" s="25"/>
    </row>
    <row r="2119" spans="67:67">
      <c r="BO2119" s="25"/>
    </row>
    <row r="2120" spans="67:67">
      <c r="BO2120" s="25"/>
    </row>
    <row r="2121" spans="67:67">
      <c r="BO2121" s="25"/>
    </row>
    <row r="2122" spans="67:67">
      <c r="BO2122" s="25"/>
    </row>
    <row r="2123" spans="67:67">
      <c r="BO2123" s="25"/>
    </row>
    <row r="2124" spans="67:67">
      <c r="BO2124" s="25"/>
    </row>
    <row r="2125" spans="67:67">
      <c r="BO2125" s="25"/>
    </row>
    <row r="2126" spans="67:67">
      <c r="BO2126" s="25"/>
    </row>
    <row r="2127" spans="67:67">
      <c r="BO2127" s="25"/>
    </row>
    <row r="2128" spans="67:67">
      <c r="BO2128" s="25"/>
    </row>
    <row r="2129" spans="67:67">
      <c r="BO2129" s="25"/>
    </row>
    <row r="2130" spans="67:67">
      <c r="BO2130" s="25"/>
    </row>
    <row r="2131" spans="67:67">
      <c r="BO2131" s="25"/>
    </row>
    <row r="2132" spans="67:67">
      <c r="BO2132" s="25"/>
    </row>
    <row r="2133" spans="67:67">
      <c r="BO2133" s="25"/>
    </row>
    <row r="2134" spans="67:67">
      <c r="BO2134" s="25"/>
    </row>
    <row r="2135" spans="67:67">
      <c r="BO2135" s="25"/>
    </row>
    <row r="2136" spans="67:67">
      <c r="BO2136" s="25"/>
    </row>
    <row r="2137" spans="67:67">
      <c r="BO2137" s="25"/>
    </row>
    <row r="2138" spans="67:67">
      <c r="BO2138" s="25"/>
    </row>
    <row r="2139" spans="67:67">
      <c r="BO2139" s="25"/>
    </row>
    <row r="2140" spans="67:67">
      <c r="BO2140" s="25"/>
    </row>
    <row r="2141" spans="67:67">
      <c r="BO2141" s="25"/>
    </row>
    <row r="2142" spans="67:67">
      <c r="BO2142" s="25"/>
    </row>
    <row r="2143" spans="67:67">
      <c r="BO2143" s="25"/>
    </row>
    <row r="2144" spans="67:67">
      <c r="BO2144" s="25"/>
    </row>
    <row r="2145" spans="67:67">
      <c r="BO2145" s="25"/>
    </row>
    <row r="2146" spans="67:67">
      <c r="BO2146" s="25"/>
    </row>
    <row r="2147" spans="67:67">
      <c r="BO2147" s="25"/>
    </row>
    <row r="2148" spans="67:67">
      <c r="BO2148" s="25"/>
    </row>
    <row r="2149" spans="67:67">
      <c r="BO2149" s="25"/>
    </row>
    <row r="2150" spans="67:67">
      <c r="BO2150" s="25"/>
    </row>
    <row r="2151" spans="67:67">
      <c r="BO2151" s="25"/>
    </row>
    <row r="2152" spans="67:67">
      <c r="BO2152" s="25"/>
    </row>
    <row r="2153" spans="67:67">
      <c r="BO2153" s="25"/>
    </row>
    <row r="2154" spans="67:67">
      <c r="BO2154" s="25"/>
    </row>
    <row r="2155" spans="67:67">
      <c r="BO2155" s="25"/>
    </row>
    <row r="2156" spans="67:67">
      <c r="BO2156" s="25"/>
    </row>
    <row r="2157" spans="67:67">
      <c r="BO2157" s="25"/>
    </row>
    <row r="2158" spans="67:67">
      <c r="BO2158" s="25"/>
    </row>
    <row r="2159" spans="67:67">
      <c r="BO2159" s="25"/>
    </row>
    <row r="2160" spans="67:67">
      <c r="BO2160" s="25"/>
    </row>
    <row r="2161" spans="67:67">
      <c r="BO2161" s="25"/>
    </row>
    <row r="2162" spans="67:67">
      <c r="BO2162" s="25"/>
    </row>
    <row r="2163" spans="67:67">
      <c r="BO2163" s="25"/>
    </row>
    <row r="2164" spans="67:67">
      <c r="BO2164" s="25"/>
    </row>
    <row r="2165" spans="67:67">
      <c r="BO2165" s="25"/>
    </row>
    <row r="2166" spans="67:67">
      <c r="BO2166" s="25"/>
    </row>
    <row r="2167" spans="67:67">
      <c r="BO2167" s="25"/>
    </row>
    <row r="2168" spans="67:67">
      <c r="BO2168" s="25"/>
    </row>
    <row r="2169" spans="67:67">
      <c r="BO2169" s="25"/>
    </row>
    <row r="2170" spans="67:67">
      <c r="BO2170" s="25"/>
    </row>
    <row r="2171" spans="67:67">
      <c r="BO2171" s="25"/>
    </row>
    <row r="2172" spans="67:67">
      <c r="BO2172" s="25"/>
    </row>
    <row r="2173" spans="67:67">
      <c r="BO2173" s="25"/>
    </row>
    <row r="2174" spans="67:67">
      <c r="BO2174" s="25"/>
    </row>
    <row r="2175" spans="67:67">
      <c r="BO2175" s="25"/>
    </row>
    <row r="2176" spans="67:67">
      <c r="BO2176" s="25"/>
    </row>
    <row r="2177" spans="67:67">
      <c r="BO2177" s="25"/>
    </row>
    <row r="2178" spans="67:67">
      <c r="BO2178" s="25"/>
    </row>
    <row r="2179" spans="67:67">
      <c r="BO2179" s="25"/>
    </row>
    <row r="2180" spans="67:67">
      <c r="BO2180" s="25"/>
    </row>
    <row r="2181" spans="67:67">
      <c r="BO2181" s="25"/>
    </row>
    <row r="2182" spans="67:67">
      <c r="BO2182" s="25"/>
    </row>
    <row r="2183" spans="67:67">
      <c r="BO2183" s="25"/>
    </row>
    <row r="2184" spans="67:67">
      <c r="BO2184" s="25"/>
    </row>
    <row r="2185" spans="67:67">
      <c r="BO2185" s="25"/>
    </row>
    <row r="2186" spans="67:67">
      <c r="BO2186" s="25"/>
    </row>
    <row r="2187" spans="67:67">
      <c r="BO2187" s="25"/>
    </row>
    <row r="2188" spans="67:67">
      <c r="BO2188" s="25"/>
    </row>
    <row r="2189" spans="67:67">
      <c r="BO2189" s="25"/>
    </row>
    <row r="2190" spans="67:67">
      <c r="BO2190" s="25"/>
    </row>
    <row r="2191" spans="67:67">
      <c r="BO2191" s="25"/>
    </row>
    <row r="2192" spans="67:67">
      <c r="BO2192" s="25"/>
    </row>
    <row r="2193" spans="67:67">
      <c r="BO2193" s="25"/>
    </row>
    <row r="2194" spans="67:67">
      <c r="BO2194" s="25"/>
    </row>
    <row r="2195" spans="67:67">
      <c r="BO2195" s="25"/>
    </row>
    <row r="2196" spans="67:67">
      <c r="BO2196" s="25"/>
    </row>
    <row r="2197" spans="67:67">
      <c r="BO2197" s="25"/>
    </row>
    <row r="2198" spans="67:67">
      <c r="BO2198" s="25"/>
    </row>
    <row r="2199" spans="67:67">
      <c r="BO2199" s="25"/>
    </row>
    <row r="2200" spans="67:67">
      <c r="BO2200" s="25"/>
    </row>
    <row r="2201" spans="67:67">
      <c r="BO2201" s="25"/>
    </row>
    <row r="2202" spans="67:67">
      <c r="BO2202" s="25"/>
    </row>
    <row r="2203" spans="67:67">
      <c r="BO2203" s="25"/>
    </row>
    <row r="2204" spans="67:67">
      <c r="BO2204" s="25"/>
    </row>
    <row r="2205" spans="67:67">
      <c r="BO2205" s="25"/>
    </row>
    <row r="2206" spans="67:67">
      <c r="BO2206" s="25"/>
    </row>
    <row r="2207" spans="67:67">
      <c r="BO2207" s="25"/>
    </row>
    <row r="2208" spans="67:67">
      <c r="BO2208" s="25"/>
    </row>
    <row r="2209" spans="67:67">
      <c r="BO2209" s="25"/>
    </row>
    <row r="2210" spans="67:67">
      <c r="BO2210" s="25"/>
    </row>
    <row r="2211" spans="67:67">
      <c r="BO2211" s="25"/>
    </row>
    <row r="2212" spans="67:67">
      <c r="BO2212" s="25"/>
    </row>
    <row r="2213" spans="67:67">
      <c r="BO2213" s="25"/>
    </row>
    <row r="2214" spans="67:67">
      <c r="BO2214" s="25"/>
    </row>
    <row r="2215" spans="67:67">
      <c r="BO2215" s="25"/>
    </row>
    <row r="2216" spans="67:67">
      <c r="BO2216" s="25"/>
    </row>
    <row r="2217" spans="67:67">
      <c r="BO2217" s="25"/>
    </row>
    <row r="2218" spans="67:67">
      <c r="BO2218" s="25"/>
    </row>
    <row r="2219" spans="67:67">
      <c r="BO2219" s="25"/>
    </row>
    <row r="2220" spans="67:67">
      <c r="BO2220" s="25"/>
    </row>
    <row r="2221" spans="67:67">
      <c r="BO2221" s="25"/>
    </row>
    <row r="2222" spans="67:67">
      <c r="BO2222" s="25"/>
    </row>
    <row r="2223" spans="67:67">
      <c r="BO2223" s="25"/>
    </row>
    <row r="2224" spans="67:67">
      <c r="BO2224" s="25"/>
    </row>
    <row r="2225" spans="67:67">
      <c r="BO2225" s="25"/>
    </row>
    <row r="2226" spans="67:67">
      <c r="BO2226" s="25"/>
    </row>
    <row r="2227" spans="67:67">
      <c r="BO2227" s="25"/>
    </row>
    <row r="2228" spans="67:67">
      <c r="BO2228" s="25"/>
    </row>
    <row r="2229" spans="67:67">
      <c r="BO2229" s="25"/>
    </row>
    <row r="2230" spans="67:67">
      <c r="BO2230" s="25"/>
    </row>
    <row r="2231" spans="67:67">
      <c r="BO2231" s="25"/>
    </row>
    <row r="2232" spans="67:67">
      <c r="BO2232" s="25"/>
    </row>
    <row r="2233" spans="67:67">
      <c r="BO2233" s="25"/>
    </row>
    <row r="2234" spans="67:67">
      <c r="BO2234" s="25"/>
    </row>
    <row r="2235" spans="67:67">
      <c r="BO2235" s="25"/>
    </row>
    <row r="2236" spans="67:67">
      <c r="BO2236" s="25"/>
    </row>
    <row r="2237" spans="67:67">
      <c r="BO2237" s="25"/>
    </row>
    <row r="2238" spans="67:67">
      <c r="BO2238" s="25"/>
    </row>
    <row r="2239" spans="67:67">
      <c r="BO2239" s="25"/>
    </row>
    <row r="2240" spans="67:67">
      <c r="BO2240" s="25"/>
    </row>
    <row r="2241" spans="67:67">
      <c r="BO2241" s="25"/>
    </row>
    <row r="2242" spans="67:67">
      <c r="BO2242" s="25"/>
    </row>
    <row r="2243" spans="67:67">
      <c r="BO2243" s="25"/>
    </row>
    <row r="2244" spans="67:67">
      <c r="BO2244" s="25"/>
    </row>
    <row r="2245" spans="67:67">
      <c r="BO2245" s="25"/>
    </row>
    <row r="2246" spans="67:67">
      <c r="BO2246" s="25"/>
    </row>
    <row r="2247" spans="67:67">
      <c r="BO2247" s="25"/>
    </row>
    <row r="2248" spans="67:67">
      <c r="BO2248" s="25"/>
    </row>
    <row r="2249" spans="67:67">
      <c r="BO2249" s="25"/>
    </row>
    <row r="2250" spans="67:67">
      <c r="BO2250" s="25"/>
    </row>
    <row r="2251" spans="67:67">
      <c r="BO2251" s="25"/>
    </row>
    <row r="2252" spans="67:67">
      <c r="BO2252" s="25"/>
    </row>
    <row r="2253" spans="67:67">
      <c r="BO2253" s="25"/>
    </row>
    <row r="2254" spans="67:67">
      <c r="BO2254" s="25"/>
    </row>
    <row r="2255" spans="67:67">
      <c r="BO2255" s="25"/>
    </row>
    <row r="2256" spans="67:67">
      <c r="BO2256" s="25"/>
    </row>
    <row r="2257" spans="67:67">
      <c r="BO2257" s="25"/>
    </row>
    <row r="2258" spans="67:67">
      <c r="BO2258" s="25"/>
    </row>
    <row r="2259" spans="67:67">
      <c r="BO2259" s="25"/>
    </row>
    <row r="2260" spans="67:67">
      <c r="BO2260" s="25"/>
    </row>
    <row r="2261" spans="67:67">
      <c r="BO2261" s="25"/>
    </row>
    <row r="2262" spans="67:67">
      <c r="BO2262" s="25"/>
    </row>
    <row r="2263" spans="67:67">
      <c r="BO2263" s="25"/>
    </row>
    <row r="2264" spans="67:67">
      <c r="BO2264" s="25"/>
    </row>
    <row r="2265" spans="67:67">
      <c r="BO2265" s="25"/>
    </row>
    <row r="2266" spans="67:67">
      <c r="BO2266" s="25"/>
    </row>
    <row r="2267" spans="67:67">
      <c r="BO2267" s="25"/>
    </row>
    <row r="2268" spans="67:67">
      <c r="BO2268" s="25"/>
    </row>
    <row r="2269" spans="67:67">
      <c r="BO2269" s="25"/>
    </row>
    <row r="2270" spans="67:67">
      <c r="BO2270" s="25"/>
    </row>
    <row r="2271" spans="67:67">
      <c r="BO2271" s="25"/>
    </row>
    <row r="2272" spans="67:67">
      <c r="BO2272" s="25"/>
    </row>
    <row r="2273" spans="67:67">
      <c r="BO2273" s="25"/>
    </row>
    <row r="2274" spans="67:67">
      <c r="BO2274" s="25"/>
    </row>
    <row r="2275" spans="67:67">
      <c r="BO2275" s="25"/>
    </row>
    <row r="2276" spans="67:67">
      <c r="BO2276" s="25"/>
    </row>
    <row r="2277" spans="67:67">
      <c r="BO2277" s="25"/>
    </row>
    <row r="2278" spans="67:67">
      <c r="BO2278" s="25"/>
    </row>
    <row r="2279" spans="67:67">
      <c r="BO2279" s="25"/>
    </row>
    <row r="2280" spans="67:67">
      <c r="BO2280" s="25"/>
    </row>
    <row r="2281" spans="67:67">
      <c r="BO2281" s="25"/>
    </row>
    <row r="2282" spans="67:67">
      <c r="BO2282" s="25"/>
    </row>
    <row r="2283" spans="67:67">
      <c r="BO2283" s="25"/>
    </row>
    <row r="2284" spans="67:67">
      <c r="BO2284" s="25"/>
    </row>
    <row r="2285" spans="67:67">
      <c r="BO2285" s="25"/>
    </row>
    <row r="2286" spans="67:67">
      <c r="BO2286" s="25"/>
    </row>
    <row r="2287" spans="67:67">
      <c r="BO2287" s="25"/>
    </row>
    <row r="2288" spans="67:67">
      <c r="BO2288" s="25"/>
    </row>
    <row r="2289" spans="67:67">
      <c r="BO2289" s="25"/>
    </row>
    <row r="2290" spans="67:67">
      <c r="BO2290" s="25"/>
    </row>
    <row r="2291" spans="67:67">
      <c r="BO2291" s="25"/>
    </row>
    <row r="2292" spans="67:67">
      <c r="BO2292" s="25"/>
    </row>
    <row r="2293" spans="67:67">
      <c r="BO2293" s="25"/>
    </row>
    <row r="2294" spans="67:67">
      <c r="BO2294" s="25"/>
    </row>
    <row r="2295" spans="67:67">
      <c r="BO2295" s="25"/>
    </row>
    <row r="2296" spans="67:67">
      <c r="BO2296" s="25"/>
    </row>
    <row r="2297" spans="67:67">
      <c r="BO2297" s="25"/>
    </row>
    <row r="2298" spans="67:67">
      <c r="BO2298" s="25"/>
    </row>
    <row r="2299" spans="67:67">
      <c r="BO2299" s="25"/>
    </row>
    <row r="2300" spans="67:67">
      <c r="BO2300" s="25"/>
    </row>
    <row r="2301" spans="67:67">
      <c r="BO2301" s="25"/>
    </row>
    <row r="2302" spans="67:67">
      <c r="BO2302" s="25"/>
    </row>
    <row r="2303" spans="67:67">
      <c r="BO2303" s="25"/>
    </row>
    <row r="2304" spans="67:67">
      <c r="BO2304" s="25"/>
    </row>
    <row r="2305" spans="67:67">
      <c r="BO2305" s="25"/>
    </row>
    <row r="2306" spans="67:67">
      <c r="BO2306" s="25"/>
    </row>
    <row r="2307" spans="67:67">
      <c r="BO2307" s="25"/>
    </row>
    <row r="2308" spans="67:67">
      <c r="BO2308" s="25"/>
    </row>
    <row r="2309" spans="67:67">
      <c r="BO2309" s="25"/>
    </row>
    <row r="2310" spans="67:67">
      <c r="BO2310" s="25"/>
    </row>
    <row r="2311" spans="67:67">
      <c r="BO2311" s="25"/>
    </row>
    <row r="2312" spans="67:67">
      <c r="BO2312" s="25"/>
    </row>
    <row r="2313" spans="67:67">
      <c r="BO2313" s="25"/>
    </row>
    <row r="2314" spans="67:67">
      <c r="BO2314" s="25"/>
    </row>
    <row r="2315" spans="67:67">
      <c r="BO2315" s="25"/>
    </row>
    <row r="2316" spans="67:67">
      <c r="BO2316" s="25"/>
    </row>
    <row r="2317" spans="67:67">
      <c r="BO2317" s="25"/>
    </row>
    <row r="2318" spans="67:67">
      <c r="BO2318" s="25"/>
    </row>
    <row r="2319" spans="67:67">
      <c r="BO2319" s="25"/>
    </row>
    <row r="2320" spans="67:67">
      <c r="BO2320" s="25"/>
    </row>
    <row r="2321" spans="67:67">
      <c r="BO2321" s="25"/>
    </row>
    <row r="2322" spans="67:67">
      <c r="BO2322" s="25"/>
    </row>
    <row r="2323" spans="67:67">
      <c r="BO2323" s="25"/>
    </row>
    <row r="2324" spans="67:67">
      <c r="BO2324" s="25"/>
    </row>
    <row r="2325" spans="67:67">
      <c r="BO2325" s="25"/>
    </row>
    <row r="2326" spans="67:67">
      <c r="BO2326" s="25"/>
    </row>
    <row r="2327" spans="67:67">
      <c r="BO2327" s="25"/>
    </row>
    <row r="2328" spans="67:67">
      <c r="BO2328" s="25"/>
    </row>
    <row r="2329" spans="67:67">
      <c r="BO2329" s="25"/>
    </row>
    <row r="2330" spans="67:67">
      <c r="BO2330" s="25"/>
    </row>
    <row r="2331" spans="67:67">
      <c r="BO2331" s="25"/>
    </row>
    <row r="2332" spans="67:67">
      <c r="BO2332" s="25"/>
    </row>
    <row r="2333" spans="67:67">
      <c r="BO2333" s="25"/>
    </row>
    <row r="2334" spans="67:67">
      <c r="BO2334" s="25"/>
    </row>
    <row r="2335" spans="67:67">
      <c r="BO2335" s="25"/>
    </row>
    <row r="2336" spans="67:67">
      <c r="BO2336" s="25"/>
    </row>
    <row r="2337" spans="67:67">
      <c r="BO2337" s="25"/>
    </row>
    <row r="2338" spans="67:67">
      <c r="BO2338" s="25"/>
    </row>
    <row r="2339" spans="67:67">
      <c r="BO2339" s="25"/>
    </row>
    <row r="2340" spans="67:67">
      <c r="BO2340" s="25"/>
    </row>
    <row r="2341" spans="67:67">
      <c r="BO2341" s="25"/>
    </row>
    <row r="2342" spans="67:67">
      <c r="BO2342" s="25"/>
    </row>
    <row r="2343" spans="67:67">
      <c r="BO2343" s="25"/>
    </row>
    <row r="2344" spans="67:67">
      <c r="BO2344" s="25"/>
    </row>
    <row r="2345" spans="67:67">
      <c r="BO2345" s="25"/>
    </row>
    <row r="2346" spans="67:67">
      <c r="BO2346" s="25"/>
    </row>
    <row r="2347" spans="67:67">
      <c r="BO2347" s="25"/>
    </row>
    <row r="2348" spans="67:67">
      <c r="BO2348" s="25"/>
    </row>
    <row r="2349" spans="67:67">
      <c r="BO2349" s="25"/>
    </row>
    <row r="2350" spans="67:67">
      <c r="BO2350" s="25"/>
    </row>
    <row r="2351" spans="67:67">
      <c r="BO2351" s="25"/>
    </row>
    <row r="2352" spans="67:67">
      <c r="BO2352" s="25"/>
    </row>
    <row r="2353" spans="67:67">
      <c r="BO2353" s="25"/>
    </row>
    <row r="2354" spans="67:67">
      <c r="BO2354" s="25"/>
    </row>
    <row r="2355" spans="67:67">
      <c r="BO2355" s="25"/>
    </row>
    <row r="2356" spans="67:67">
      <c r="BO2356" s="25"/>
    </row>
    <row r="2357" spans="67:67">
      <c r="BO2357" s="25"/>
    </row>
    <row r="2358" spans="67:67">
      <c r="BO2358" s="25"/>
    </row>
    <row r="2359" spans="67:67">
      <c r="BO2359" s="25"/>
    </row>
    <row r="2360" spans="67:67">
      <c r="BO2360" s="25"/>
    </row>
    <row r="2361" spans="67:67">
      <c r="BO2361" s="25"/>
    </row>
    <row r="2362" spans="67:67">
      <c r="BO2362" s="25"/>
    </row>
    <row r="2363" spans="67:67">
      <c r="BO2363" s="25"/>
    </row>
    <row r="2364" spans="67:67">
      <c r="BO2364" s="25"/>
    </row>
    <row r="2365" spans="67:67">
      <c r="BO2365" s="25"/>
    </row>
    <row r="2366" spans="67:67">
      <c r="BO2366" s="25"/>
    </row>
    <row r="2367" spans="67:67">
      <c r="BO2367" s="25"/>
    </row>
    <row r="2368" spans="67:67">
      <c r="BO2368" s="25"/>
    </row>
    <row r="2369" spans="67:67">
      <c r="BO2369" s="25"/>
    </row>
    <row r="2370" spans="67:67">
      <c r="BO2370" s="25"/>
    </row>
    <row r="2371" spans="67:67">
      <c r="BO2371" s="25"/>
    </row>
    <row r="2372" spans="67:67">
      <c r="BO2372" s="25"/>
    </row>
    <row r="2373" spans="67:67">
      <c r="BO2373" s="25"/>
    </row>
    <row r="2374" spans="67:67">
      <c r="BO2374" s="25"/>
    </row>
    <row r="2375" spans="67:67">
      <c r="BO2375" s="25"/>
    </row>
    <row r="2376" spans="67:67">
      <c r="BO2376" s="25"/>
    </row>
    <row r="2377" spans="67:67">
      <c r="BO2377" s="25"/>
    </row>
    <row r="2378" spans="67:67">
      <c r="BO2378" s="25"/>
    </row>
    <row r="2379" spans="67:67">
      <c r="BO2379" s="25"/>
    </row>
    <row r="2380" spans="67:67">
      <c r="BO2380" s="25"/>
    </row>
    <row r="2381" spans="67:67">
      <c r="BO2381" s="25"/>
    </row>
    <row r="2382" spans="67:67">
      <c r="BO2382" s="25"/>
    </row>
    <row r="2383" spans="67:67">
      <c r="BO2383" s="25"/>
    </row>
    <row r="2384" spans="67:67">
      <c r="BO2384" s="25"/>
    </row>
    <row r="2385" spans="67:67">
      <c r="BO2385" s="25"/>
    </row>
    <row r="2386" spans="67:67">
      <c r="BO2386" s="25"/>
    </row>
    <row r="2387" spans="67:67">
      <c r="BO2387" s="25"/>
    </row>
    <row r="2388" spans="67:67">
      <c r="BO2388" s="25"/>
    </row>
    <row r="2389" spans="67:67">
      <c r="BO2389" s="25"/>
    </row>
    <row r="2390" spans="67:67">
      <c r="BO2390" s="25"/>
    </row>
    <row r="2391" spans="67:67">
      <c r="BO2391" s="25"/>
    </row>
    <row r="2392" spans="67:67">
      <c r="BO2392" s="25"/>
    </row>
    <row r="2393" spans="67:67">
      <c r="BO2393" s="25"/>
    </row>
    <row r="2394" spans="67:67">
      <c r="BO2394" s="25"/>
    </row>
    <row r="2395" spans="67:67">
      <c r="BO2395" s="25"/>
    </row>
    <row r="2396" spans="67:67">
      <c r="BO2396" s="25"/>
    </row>
    <row r="2397" spans="67:67">
      <c r="BO2397" s="25"/>
    </row>
    <row r="2398" spans="67:67">
      <c r="BO2398" s="25"/>
    </row>
    <row r="2399" spans="67:67">
      <c r="BO2399" s="25"/>
    </row>
    <row r="2400" spans="67:67">
      <c r="BO2400" s="25"/>
    </row>
    <row r="2401" spans="67:67">
      <c r="BO2401" s="25"/>
    </row>
    <row r="2402" spans="67:67">
      <c r="BO2402" s="25"/>
    </row>
    <row r="2403" spans="67:67">
      <c r="BO2403" s="25"/>
    </row>
    <row r="2404" spans="67:67">
      <c r="BO2404" s="25"/>
    </row>
    <row r="2405" spans="67:67">
      <c r="BO2405" s="25"/>
    </row>
    <row r="2406" spans="67:67">
      <c r="BO2406" s="25"/>
    </row>
    <row r="2407" spans="67:67">
      <c r="BO2407" s="25"/>
    </row>
    <row r="2408" spans="67:67">
      <c r="BO2408" s="25"/>
    </row>
    <row r="2409" spans="67:67">
      <c r="BO2409" s="25"/>
    </row>
    <row r="2410" spans="67:67">
      <c r="BO2410" s="25"/>
    </row>
    <row r="2411" spans="67:67">
      <c r="BO2411" s="25"/>
    </row>
    <row r="2412" spans="67:67">
      <c r="BO2412" s="25"/>
    </row>
    <row r="2413" spans="67:67">
      <c r="BO2413" s="25"/>
    </row>
    <row r="2414" spans="67:67">
      <c r="BO2414" s="25"/>
    </row>
    <row r="2415" spans="67:67">
      <c r="BO2415" s="25"/>
    </row>
    <row r="2416" spans="67:67">
      <c r="BO2416" s="25"/>
    </row>
    <row r="2417" spans="67:67">
      <c r="BO2417" s="25"/>
    </row>
    <row r="2418" spans="67:67">
      <c r="BO2418" s="25"/>
    </row>
    <row r="2419" spans="67:67">
      <c r="BO2419" s="25"/>
    </row>
    <row r="2420" spans="67:67">
      <c r="BO2420" s="25"/>
    </row>
    <row r="2421" spans="67:67">
      <c r="BO2421" s="25"/>
    </row>
    <row r="2422" spans="67:67">
      <c r="BO2422" s="25"/>
    </row>
    <row r="2423" spans="67:67">
      <c r="BO2423" s="25"/>
    </row>
    <row r="2424" spans="67:67">
      <c r="BO2424" s="25"/>
    </row>
    <row r="2425" spans="67:67">
      <c r="BO2425" s="25"/>
    </row>
    <row r="2426" spans="67:67">
      <c r="BO2426" s="25"/>
    </row>
    <row r="2427" spans="67:67">
      <c r="BO2427" s="25"/>
    </row>
    <row r="2428" spans="67:67">
      <c r="BO2428" s="25"/>
    </row>
    <row r="2429" spans="67:67">
      <c r="BO2429" s="25"/>
    </row>
    <row r="2430" spans="67:67">
      <c r="BO2430" s="25"/>
    </row>
    <row r="2431" spans="67:67">
      <c r="BO2431" s="25"/>
    </row>
    <row r="2432" spans="67:67">
      <c r="BO2432" s="25"/>
    </row>
    <row r="2433" spans="67:67">
      <c r="BO2433" s="25"/>
    </row>
    <row r="2434" spans="67:67">
      <c r="BO2434" s="25"/>
    </row>
    <row r="2435" spans="67:67">
      <c r="BO2435" s="25"/>
    </row>
    <row r="2436" spans="67:67">
      <c r="BO2436" s="25"/>
    </row>
    <row r="2437" spans="67:67">
      <c r="BO2437" s="25"/>
    </row>
    <row r="2438" spans="67:67">
      <c r="BO2438" s="25"/>
    </row>
    <row r="2439" spans="67:67">
      <c r="BO2439" s="25"/>
    </row>
    <row r="2440" spans="67:67">
      <c r="BO2440" s="25"/>
    </row>
    <row r="2441" spans="67:67">
      <c r="BO2441" s="25"/>
    </row>
    <row r="2442" spans="67:67">
      <c r="BO2442" s="25"/>
    </row>
    <row r="2443" spans="67:67">
      <c r="BO2443" s="25"/>
    </row>
    <row r="2444" spans="67:67">
      <c r="BO2444" s="25"/>
    </row>
    <row r="2445" spans="67:67">
      <c r="BO2445" s="25"/>
    </row>
    <row r="2446" spans="67:67">
      <c r="BO2446" s="25"/>
    </row>
    <row r="2447" spans="67:67">
      <c r="BO2447" s="25"/>
    </row>
    <row r="2448" spans="67:67">
      <c r="BO2448" s="25"/>
    </row>
    <row r="2449" spans="67:67">
      <c r="BO2449" s="25"/>
    </row>
    <row r="2450" spans="67:67">
      <c r="BO2450" s="25"/>
    </row>
    <row r="2451" spans="67:67">
      <c r="BO2451" s="25"/>
    </row>
    <row r="2452" spans="67:67">
      <c r="BO2452" s="25"/>
    </row>
    <row r="2453" spans="67:67">
      <c r="BO2453" s="25"/>
    </row>
    <row r="2454" spans="67:67">
      <c r="BO2454" s="25"/>
    </row>
    <row r="2455" spans="67:67">
      <c r="BO2455" s="25"/>
    </row>
    <row r="2456" spans="67:67">
      <c r="BO2456" s="25"/>
    </row>
    <row r="2457" spans="67:67">
      <c r="BO2457" s="25"/>
    </row>
    <row r="2458" spans="67:67">
      <c r="BO2458" s="25"/>
    </row>
    <row r="2459" spans="67:67">
      <c r="BO2459" s="25"/>
    </row>
    <row r="2460" spans="67:67">
      <c r="BO2460" s="25"/>
    </row>
    <row r="2461" spans="67:67">
      <c r="BO2461" s="25"/>
    </row>
    <row r="2462" spans="67:67">
      <c r="BO2462" s="25"/>
    </row>
    <row r="2463" spans="67:67">
      <c r="BO2463" s="25"/>
    </row>
    <row r="2464" spans="67:67">
      <c r="BO2464" s="25"/>
    </row>
    <row r="2465" spans="67:67">
      <c r="BO2465" s="25"/>
    </row>
    <row r="2466" spans="67:67">
      <c r="BO2466" s="25"/>
    </row>
    <row r="2467" spans="67:67">
      <c r="BO2467" s="25"/>
    </row>
    <row r="2468" spans="67:67">
      <c r="BO2468" s="25"/>
    </row>
    <row r="2469" spans="67:67">
      <c r="BO2469" s="25"/>
    </row>
    <row r="2470" spans="67:67">
      <c r="BO2470" s="25"/>
    </row>
    <row r="2471" spans="67:67">
      <c r="BO2471" s="25"/>
    </row>
    <row r="2472" spans="67:67">
      <c r="BO2472" s="25"/>
    </row>
    <row r="2473" spans="67:67">
      <c r="BO2473" s="25"/>
    </row>
    <row r="2474" spans="67:67">
      <c r="BO2474" s="25"/>
    </row>
    <row r="2475" spans="67:67">
      <c r="BO2475" s="25"/>
    </row>
    <row r="2476" spans="67:67">
      <c r="BO2476" s="25"/>
    </row>
    <row r="2477" spans="67:67">
      <c r="BO2477" s="25"/>
    </row>
    <row r="2478" spans="67:67">
      <c r="BO2478" s="25"/>
    </row>
    <row r="2479" spans="67:67">
      <c r="BO2479" s="25"/>
    </row>
    <row r="2480" spans="67:67">
      <c r="BO2480" s="25"/>
    </row>
    <row r="2481" spans="67:67">
      <c r="BO2481" s="25"/>
    </row>
    <row r="2482" spans="67:67">
      <c r="BO2482" s="25"/>
    </row>
    <row r="2483" spans="67:67">
      <c r="BO2483" s="25"/>
    </row>
    <row r="2484" spans="67:67">
      <c r="BO2484" s="25"/>
    </row>
    <row r="2485" spans="67:67">
      <c r="BO2485" s="25"/>
    </row>
    <row r="2486" spans="67:67">
      <c r="BO2486" s="25"/>
    </row>
    <row r="2487" spans="67:67">
      <c r="BO2487" s="25"/>
    </row>
    <row r="2488" spans="67:67">
      <c r="BO2488" s="25"/>
    </row>
    <row r="2489" spans="67:67">
      <c r="BO2489" s="25"/>
    </row>
    <row r="2490" spans="67:67">
      <c r="BO2490" s="25"/>
    </row>
    <row r="2491" spans="67:67">
      <c r="BO2491" s="25"/>
    </row>
    <row r="2492" spans="67:67">
      <c r="BO2492" s="25"/>
    </row>
    <row r="2493" spans="67:67">
      <c r="BO2493" s="25"/>
    </row>
    <row r="2494" spans="67:67">
      <c r="BO2494" s="25"/>
    </row>
    <row r="2495" spans="67:67">
      <c r="BO2495" s="25"/>
    </row>
    <row r="2496" spans="67:67">
      <c r="BO2496" s="25"/>
    </row>
    <row r="2497" spans="67:67">
      <c r="BO2497" s="25"/>
    </row>
    <row r="2498" spans="67:67">
      <c r="BO2498" s="25"/>
    </row>
    <row r="2499" spans="67:67">
      <c r="BO2499" s="25"/>
    </row>
    <row r="2500" spans="67:67">
      <c r="BO2500" s="25"/>
    </row>
    <row r="2501" spans="67:67">
      <c r="BO2501" s="25"/>
    </row>
    <row r="2502" spans="67:67">
      <c r="BO2502" s="25"/>
    </row>
    <row r="2503" spans="67:67">
      <c r="BO2503" s="25"/>
    </row>
    <row r="2504" spans="67:67">
      <c r="BO2504" s="25"/>
    </row>
    <row r="2505" spans="67:67">
      <c r="BO2505" s="25"/>
    </row>
    <row r="2506" spans="67:67">
      <c r="BO2506" s="25"/>
    </row>
    <row r="2507" spans="67:67">
      <c r="BO2507" s="25"/>
    </row>
    <row r="2508" spans="67:67">
      <c r="BO2508" s="25"/>
    </row>
    <row r="2509" spans="67:67">
      <c r="BO2509" s="25"/>
    </row>
    <row r="2510" spans="67:67">
      <c r="BO2510" s="25"/>
    </row>
    <row r="2511" spans="67:67">
      <c r="BO2511" s="25"/>
    </row>
    <row r="2512" spans="67:67">
      <c r="BO2512" s="25"/>
    </row>
    <row r="2513" spans="67:67">
      <c r="BO2513" s="25"/>
    </row>
    <row r="2514" spans="67:67">
      <c r="BO2514" s="25"/>
    </row>
    <row r="2515" spans="67:67">
      <c r="BO2515" s="25"/>
    </row>
    <row r="2516" spans="67:67">
      <c r="BO2516" s="25"/>
    </row>
    <row r="2517" spans="67:67">
      <c r="BO2517" s="25"/>
    </row>
    <row r="2518" spans="67:67">
      <c r="BO2518" s="25"/>
    </row>
    <row r="2519" spans="67:67">
      <c r="BO2519" s="25"/>
    </row>
    <row r="2520" spans="67:67">
      <c r="BO2520" s="25"/>
    </row>
    <row r="2521" spans="67:67">
      <c r="BO2521" s="25"/>
    </row>
    <row r="2522" spans="67:67">
      <c r="BO2522" s="25"/>
    </row>
    <row r="2523" spans="67:67">
      <c r="BO2523" s="25"/>
    </row>
    <row r="2524" spans="67:67">
      <c r="BO2524" s="25"/>
    </row>
    <row r="2525" spans="67:67">
      <c r="BO2525" s="25"/>
    </row>
    <row r="2526" spans="67:67">
      <c r="BO2526" s="25"/>
    </row>
    <row r="2527" spans="67:67">
      <c r="BO2527" s="25"/>
    </row>
    <row r="2528" spans="67:67">
      <c r="BO2528" s="25"/>
    </row>
    <row r="2529" spans="67:67">
      <c r="BO2529" s="25"/>
    </row>
    <row r="2530" spans="67:67">
      <c r="BO2530" s="25"/>
    </row>
    <row r="2531" spans="67:67">
      <c r="BO2531" s="25"/>
    </row>
    <row r="2532" spans="67:67">
      <c r="BO2532" s="25"/>
    </row>
    <row r="2533" spans="67:67">
      <c r="BO2533" s="25"/>
    </row>
    <row r="2534" spans="67:67">
      <c r="BO2534" s="25"/>
    </row>
    <row r="2535" spans="67:67">
      <c r="BO2535" s="25"/>
    </row>
    <row r="2536" spans="67:67">
      <c r="BO2536" s="25"/>
    </row>
    <row r="2537" spans="67:67">
      <c r="BO2537" s="25"/>
    </row>
    <row r="2538" spans="67:67">
      <c r="BO2538" s="25"/>
    </row>
    <row r="2539" spans="67:67">
      <c r="BO2539" s="25"/>
    </row>
    <row r="2540" spans="67:67">
      <c r="BO2540" s="25"/>
    </row>
    <row r="2541" spans="67:67">
      <c r="BO2541" s="25"/>
    </row>
    <row r="2542" spans="67:67">
      <c r="BO2542" s="25"/>
    </row>
    <row r="2543" spans="67:67">
      <c r="BO2543" s="25"/>
    </row>
    <row r="2544" spans="67:67">
      <c r="BO2544" s="25"/>
    </row>
    <row r="2545" spans="67:67">
      <c r="BO2545" s="25"/>
    </row>
    <row r="2546" spans="67:67">
      <c r="BO2546" s="25"/>
    </row>
    <row r="2547" spans="67:67">
      <c r="BO2547" s="25"/>
    </row>
    <row r="2548" spans="67:67">
      <c r="BO2548" s="25"/>
    </row>
    <row r="2549" spans="67:67">
      <c r="BO2549" s="25"/>
    </row>
    <row r="2550" spans="67:67">
      <c r="BO2550" s="25"/>
    </row>
    <row r="2551" spans="67:67">
      <c r="BO2551" s="25"/>
    </row>
    <row r="2552" spans="67:67">
      <c r="BO2552" s="25"/>
    </row>
    <row r="2553" spans="67:67">
      <c r="BO2553" s="25"/>
    </row>
    <row r="2554" spans="67:67">
      <c r="BO2554" s="25"/>
    </row>
    <row r="2555" spans="67:67">
      <c r="BO2555" s="25"/>
    </row>
    <row r="2556" spans="67:67">
      <c r="BO2556" s="25"/>
    </row>
    <row r="2557" spans="67:67">
      <c r="BO2557" s="25"/>
    </row>
    <row r="2558" spans="67:67">
      <c r="BO2558" s="25"/>
    </row>
    <row r="2559" spans="67:67">
      <c r="BO2559" s="25"/>
    </row>
    <row r="2560" spans="67:67">
      <c r="BO2560" s="25"/>
    </row>
    <row r="2561" spans="67:67">
      <c r="BO2561" s="25"/>
    </row>
    <row r="2562" spans="67:67">
      <c r="BO2562" s="25"/>
    </row>
    <row r="2563" spans="67:67">
      <c r="BO2563" s="25"/>
    </row>
    <row r="2564" spans="67:67">
      <c r="BO2564" s="25"/>
    </row>
    <row r="2565" spans="67:67">
      <c r="BO2565" s="25"/>
    </row>
    <row r="2566" spans="67:67">
      <c r="BO2566" s="25"/>
    </row>
    <row r="2567" spans="67:67">
      <c r="BO2567" s="25"/>
    </row>
    <row r="2568" spans="67:67">
      <c r="BO2568" s="25"/>
    </row>
    <row r="2569" spans="67:67">
      <c r="BO2569" s="25"/>
    </row>
    <row r="2570" spans="67:67">
      <c r="BO2570" s="25"/>
    </row>
    <row r="2571" spans="67:67">
      <c r="BO2571" s="25"/>
    </row>
    <row r="2572" spans="67:67">
      <c r="BO2572" s="25"/>
    </row>
    <row r="2573" spans="67:67">
      <c r="BO2573" s="25"/>
    </row>
    <row r="2574" spans="67:67">
      <c r="BO2574" s="25"/>
    </row>
    <row r="2575" spans="67:67">
      <c r="BO2575" s="25"/>
    </row>
    <row r="2576" spans="67:67">
      <c r="BO2576" s="25"/>
    </row>
    <row r="2577" spans="67:67">
      <c r="BO2577" s="25"/>
    </row>
    <row r="2578" spans="67:67">
      <c r="BO2578" s="25"/>
    </row>
    <row r="2579" spans="67:67">
      <c r="BO2579" s="25"/>
    </row>
    <row r="2580" spans="67:67">
      <c r="BO2580" s="25"/>
    </row>
    <row r="2581" spans="67:67">
      <c r="BO2581" s="25"/>
    </row>
    <row r="2582" spans="67:67">
      <c r="BO2582" s="25"/>
    </row>
    <row r="2583" spans="67:67">
      <c r="BO2583" s="25"/>
    </row>
    <row r="2584" spans="67:67">
      <c r="BO2584" s="25"/>
    </row>
    <row r="2585" spans="67:67">
      <c r="BO2585" s="25"/>
    </row>
    <row r="2586" spans="67:67">
      <c r="BO2586" s="25"/>
    </row>
    <row r="2587" spans="67:67">
      <c r="BO2587" s="25"/>
    </row>
    <row r="2588" spans="67:67">
      <c r="BO2588" s="25"/>
    </row>
    <row r="2589" spans="67:67">
      <c r="BO2589" s="25"/>
    </row>
    <row r="2590" spans="67:67">
      <c r="BO2590" s="25"/>
    </row>
    <row r="2591" spans="67:67">
      <c r="BO2591" s="25"/>
    </row>
    <row r="2592" spans="67:67">
      <c r="BO2592" s="25"/>
    </row>
    <row r="2593" spans="67:67">
      <c r="BO2593" s="25"/>
    </row>
    <row r="2594" spans="67:67">
      <c r="BO2594" s="25"/>
    </row>
    <row r="2595" spans="67:67">
      <c r="BO2595" s="25"/>
    </row>
    <row r="2596" spans="67:67">
      <c r="BO2596" s="25"/>
    </row>
    <row r="2597" spans="67:67">
      <c r="BO2597" s="25"/>
    </row>
    <row r="2598" spans="67:67">
      <c r="BO2598" s="25"/>
    </row>
    <row r="2599" spans="67:67">
      <c r="BO2599" s="25"/>
    </row>
    <row r="2600" spans="67:67">
      <c r="BO2600" s="25"/>
    </row>
    <row r="2601" spans="67:67">
      <c r="BO2601" s="25"/>
    </row>
    <row r="2602" spans="67:67">
      <c r="BO2602" s="25"/>
    </row>
    <row r="2603" spans="67:67">
      <c r="BO2603" s="25"/>
    </row>
    <row r="2604" spans="67:67">
      <c r="BO2604" s="25"/>
    </row>
    <row r="2605" spans="67:67">
      <c r="BO2605" s="25"/>
    </row>
    <row r="2606" spans="67:67">
      <c r="BO2606" s="25"/>
    </row>
    <row r="2607" spans="67:67">
      <c r="BO2607" s="25"/>
    </row>
    <row r="2608" spans="67:67">
      <c r="BO2608" s="25"/>
    </row>
    <row r="2609" spans="67:67">
      <c r="BO2609" s="25"/>
    </row>
    <row r="2610" spans="67:67">
      <c r="BO2610" s="25"/>
    </row>
    <row r="2611" spans="67:67">
      <c r="BO2611" s="25"/>
    </row>
    <row r="2612" spans="67:67">
      <c r="BO2612" s="25"/>
    </row>
    <row r="2613" spans="67:67">
      <c r="BO2613" s="25"/>
    </row>
    <row r="2614" spans="67:67">
      <c r="BO2614" s="25"/>
    </row>
    <row r="2615" spans="67:67">
      <c r="BO2615" s="25"/>
    </row>
    <row r="2616" spans="67:67">
      <c r="BO2616" s="25"/>
    </row>
    <row r="2617" spans="67:67">
      <c r="BO2617" s="25"/>
    </row>
    <row r="2618" spans="67:67">
      <c r="BO2618" s="25"/>
    </row>
    <row r="2619" spans="67:67">
      <c r="BO2619" s="25"/>
    </row>
    <row r="2620" spans="67:67">
      <c r="BO2620" s="25"/>
    </row>
    <row r="2621" spans="67:67">
      <c r="BO2621" s="25"/>
    </row>
    <row r="2622" spans="67:67">
      <c r="BO2622" s="25"/>
    </row>
    <row r="2623" spans="67:67">
      <c r="BO2623" s="25"/>
    </row>
    <row r="2624" spans="67:67">
      <c r="BO2624" s="25"/>
    </row>
    <row r="2625" spans="67:67">
      <c r="BO2625" s="25"/>
    </row>
    <row r="2626" spans="67:67">
      <c r="BO2626" s="25"/>
    </row>
    <row r="2627" spans="67:67">
      <c r="BO2627" s="25"/>
    </row>
    <row r="2628" spans="67:67">
      <c r="BO2628" s="25"/>
    </row>
    <row r="2629" spans="67:67">
      <c r="BO2629" s="25"/>
    </row>
    <row r="2630" spans="67:67">
      <c r="BO2630" s="25"/>
    </row>
    <row r="2631" spans="67:67">
      <c r="BO2631" s="25"/>
    </row>
    <row r="2632" spans="67:67">
      <c r="BO2632" s="25"/>
    </row>
    <row r="2633" spans="67:67">
      <c r="BO2633" s="25"/>
    </row>
    <row r="2634" spans="67:67">
      <c r="BO2634" s="25"/>
    </row>
    <row r="2635" spans="67:67">
      <c r="BO2635" s="25"/>
    </row>
    <row r="2636" spans="67:67">
      <c r="BO2636" s="25"/>
    </row>
    <row r="2637" spans="67:67">
      <c r="BO2637" s="25"/>
    </row>
    <row r="2638" spans="67:67">
      <c r="BO2638" s="25"/>
    </row>
    <row r="2639" spans="67:67">
      <c r="BO2639" s="25"/>
    </row>
    <row r="2640" spans="67:67">
      <c r="BO2640" s="25"/>
    </row>
    <row r="2641" spans="67:67">
      <c r="BO2641" s="25"/>
    </row>
    <row r="2642" spans="67:67">
      <c r="BO2642" s="25"/>
    </row>
    <row r="2643" spans="67:67">
      <c r="BO2643" s="25"/>
    </row>
    <row r="2644" spans="67:67">
      <c r="BO2644" s="25"/>
    </row>
    <row r="2645" spans="67:67">
      <c r="BO2645" s="25"/>
    </row>
    <row r="2646" spans="67:67">
      <c r="BO2646" s="25"/>
    </row>
    <row r="2647" spans="67:67">
      <c r="BO2647" s="25"/>
    </row>
    <row r="2648" spans="67:67">
      <c r="BO2648" s="25"/>
    </row>
    <row r="2649" spans="67:67">
      <c r="BO2649" s="25"/>
    </row>
    <row r="2650" spans="67:67">
      <c r="BO2650" s="25"/>
    </row>
    <row r="2651" spans="67:67">
      <c r="BO2651" s="25"/>
    </row>
    <row r="2652" spans="67:67">
      <c r="BO2652" s="25"/>
    </row>
    <row r="2653" spans="67:67">
      <c r="BO2653" s="25"/>
    </row>
    <row r="2654" spans="67:67">
      <c r="BO2654" s="25"/>
    </row>
    <row r="2655" spans="67:67">
      <c r="BO2655" s="25"/>
    </row>
    <row r="2656" spans="67:67">
      <c r="BO2656" s="25"/>
    </row>
    <row r="2657" spans="67:67">
      <c r="BO2657" s="25"/>
    </row>
    <row r="2658" spans="67:67">
      <c r="BO2658" s="25"/>
    </row>
    <row r="2659" spans="67:67">
      <c r="BO2659" s="25"/>
    </row>
    <row r="2660" spans="67:67">
      <c r="BO2660" s="25"/>
    </row>
    <row r="2661" spans="67:67">
      <c r="BO2661" s="25"/>
    </row>
    <row r="2662" spans="67:67">
      <c r="BO2662" s="25"/>
    </row>
    <row r="2663" spans="67:67">
      <c r="BO2663" s="25"/>
    </row>
    <row r="2664" spans="67:67">
      <c r="BO2664" s="25"/>
    </row>
    <row r="2665" spans="67:67">
      <c r="BO2665" s="25"/>
    </row>
    <row r="2666" spans="67:67">
      <c r="BO2666" s="25"/>
    </row>
    <row r="2667" spans="67:67">
      <c r="BO2667" s="25"/>
    </row>
    <row r="2668" spans="67:67">
      <c r="BO2668" s="25"/>
    </row>
    <row r="2669" spans="67:67">
      <c r="BO2669" s="25"/>
    </row>
    <row r="2670" spans="67:67">
      <c r="BO2670" s="25"/>
    </row>
    <row r="2671" spans="67:67">
      <c r="BO2671" s="25"/>
    </row>
    <row r="2672" spans="67:67">
      <c r="BO2672" s="25"/>
    </row>
    <row r="2673" spans="67:67">
      <c r="BO2673" s="25"/>
    </row>
    <row r="2674" spans="67:67">
      <c r="BO2674" s="25"/>
    </row>
    <row r="2675" spans="67:67">
      <c r="BO2675" s="25"/>
    </row>
    <row r="2676" spans="67:67">
      <c r="BO2676" s="25"/>
    </row>
    <row r="2677" spans="67:67">
      <c r="BO2677" s="25"/>
    </row>
    <row r="2678" spans="67:67">
      <c r="BO2678" s="25"/>
    </row>
    <row r="2679" spans="67:67">
      <c r="BO2679" s="25"/>
    </row>
    <row r="2680" spans="67:67">
      <c r="BO2680" s="25"/>
    </row>
    <row r="2681" spans="67:67">
      <c r="BO2681" s="25"/>
    </row>
    <row r="2682" spans="67:67">
      <c r="BO2682" s="25"/>
    </row>
    <row r="2683" spans="67:67">
      <c r="BO2683" s="25"/>
    </row>
    <row r="2684" spans="67:67">
      <c r="BO2684" s="25"/>
    </row>
    <row r="2685" spans="67:67">
      <c r="BO2685" s="25"/>
    </row>
    <row r="2686" spans="67:67">
      <c r="BO2686" s="25"/>
    </row>
    <row r="2687" spans="67:67">
      <c r="BO2687" s="25"/>
    </row>
    <row r="2688" spans="67:67">
      <c r="BO2688" s="25"/>
    </row>
    <row r="2689" spans="67:67">
      <c r="BO2689" s="25"/>
    </row>
    <row r="2690" spans="67:67">
      <c r="BO2690" s="25"/>
    </row>
    <row r="2691" spans="67:67">
      <c r="BO2691" s="25"/>
    </row>
    <row r="2692" spans="67:67">
      <c r="BO2692" s="25"/>
    </row>
    <row r="2693" spans="67:67">
      <c r="BO2693" s="25"/>
    </row>
    <row r="2694" spans="67:67">
      <c r="BO2694" s="25"/>
    </row>
    <row r="2695" spans="67:67">
      <c r="BO2695" s="25"/>
    </row>
    <row r="2696" spans="67:67">
      <c r="BO2696" s="25"/>
    </row>
    <row r="2697" spans="67:67">
      <c r="BO2697" s="25"/>
    </row>
    <row r="2698" spans="67:67">
      <c r="BO2698" s="25"/>
    </row>
    <row r="2699" spans="67:67">
      <c r="BO2699" s="25"/>
    </row>
    <row r="2700" spans="67:67">
      <c r="BO2700" s="25"/>
    </row>
    <row r="2701" spans="67:67">
      <c r="BO2701" s="25"/>
    </row>
    <row r="2702" spans="67:67">
      <c r="BO2702" s="25"/>
    </row>
    <row r="2703" spans="67:67">
      <c r="BO2703" s="25"/>
    </row>
    <row r="2704" spans="67:67">
      <c r="BO2704" s="25"/>
    </row>
    <row r="2705" spans="67:67">
      <c r="BO2705" s="25"/>
    </row>
    <row r="2706" spans="67:67">
      <c r="BO2706" s="25"/>
    </row>
    <row r="2707" spans="67:67">
      <c r="BO2707" s="25"/>
    </row>
    <row r="2708" spans="67:67">
      <c r="BO2708" s="25"/>
    </row>
    <row r="2709" spans="67:67">
      <c r="BO2709" s="25"/>
    </row>
    <row r="2710" spans="67:67">
      <c r="BO2710" s="25"/>
    </row>
    <row r="2711" spans="67:67">
      <c r="BO2711" s="25"/>
    </row>
    <row r="2712" spans="67:67">
      <c r="BO2712" s="25"/>
    </row>
    <row r="2713" spans="67:67">
      <c r="BO2713" s="25"/>
    </row>
    <row r="2714" spans="67:67">
      <c r="BO2714" s="25"/>
    </row>
    <row r="2715" spans="67:67">
      <c r="BO2715" s="25"/>
    </row>
    <row r="2716" spans="67:67">
      <c r="BO2716" s="25"/>
    </row>
    <row r="2717" spans="67:67">
      <c r="BO2717" s="25"/>
    </row>
    <row r="2718" spans="67:67">
      <c r="BO2718" s="25"/>
    </row>
    <row r="2719" spans="67:67">
      <c r="BO2719" s="25"/>
    </row>
    <row r="2720" spans="67:67">
      <c r="BO2720" s="25"/>
    </row>
    <row r="2721" spans="67:67">
      <c r="BO2721" s="25"/>
    </row>
    <row r="2722" spans="67:67">
      <c r="BO2722" s="25"/>
    </row>
    <row r="2723" spans="67:67">
      <c r="BO2723" s="25"/>
    </row>
    <row r="2724" spans="67:67">
      <c r="BO2724" s="25"/>
    </row>
    <row r="2725" spans="67:67">
      <c r="BO2725" s="25"/>
    </row>
    <row r="2726" spans="67:67">
      <c r="BO2726" s="25"/>
    </row>
    <row r="2727" spans="67:67">
      <c r="BO2727" s="25"/>
    </row>
    <row r="2728" spans="67:67">
      <c r="BO2728" s="25"/>
    </row>
    <row r="2729" spans="67:67">
      <c r="BO2729" s="25"/>
    </row>
    <row r="2730" spans="67:67">
      <c r="BO2730" s="25"/>
    </row>
    <row r="2731" spans="67:67">
      <c r="BO2731" s="25"/>
    </row>
    <row r="2732" spans="67:67">
      <c r="BO2732" s="25"/>
    </row>
    <row r="2733" spans="67:67">
      <c r="BO2733" s="25"/>
    </row>
    <row r="2734" spans="67:67">
      <c r="BO2734" s="25"/>
    </row>
    <row r="2735" spans="67:67">
      <c r="BO2735" s="25"/>
    </row>
    <row r="2736" spans="67:67">
      <c r="BO2736" s="25"/>
    </row>
    <row r="2737" spans="67:67">
      <c r="BO2737" s="25"/>
    </row>
    <row r="2738" spans="67:67">
      <c r="BO2738" s="25"/>
    </row>
    <row r="2739" spans="67:67">
      <c r="BO2739" s="25"/>
    </row>
    <row r="2740" spans="67:67">
      <c r="BO2740" s="25"/>
    </row>
    <row r="2741" spans="67:67">
      <c r="BO2741" s="25"/>
    </row>
    <row r="2742" spans="67:67">
      <c r="BO2742" s="25"/>
    </row>
    <row r="2743" spans="67:67">
      <c r="BO2743" s="25"/>
    </row>
    <row r="2744" spans="67:67">
      <c r="BO2744" s="25"/>
    </row>
    <row r="2745" spans="67:67">
      <c r="BO2745" s="25"/>
    </row>
    <row r="2746" spans="67:67">
      <c r="BO2746" s="25"/>
    </row>
    <row r="2747" spans="67:67">
      <c r="BO2747" s="25"/>
    </row>
    <row r="2748" spans="67:67">
      <c r="BO2748" s="25"/>
    </row>
    <row r="2749" spans="67:67">
      <c r="BO2749" s="25"/>
    </row>
    <row r="2750" spans="67:67">
      <c r="BO2750" s="25"/>
    </row>
    <row r="2751" spans="67:67">
      <c r="BO2751" s="25"/>
    </row>
    <row r="2752" spans="67:67">
      <c r="BO2752" s="25"/>
    </row>
    <row r="2753" spans="67:67">
      <c r="BO2753" s="25"/>
    </row>
    <row r="2754" spans="67:67">
      <c r="BO2754" s="25"/>
    </row>
    <row r="2755" spans="67:67">
      <c r="BO2755" s="25"/>
    </row>
    <row r="2756" spans="67:67">
      <c r="BO2756" s="25"/>
    </row>
    <row r="2757" spans="67:67">
      <c r="BO2757" s="25"/>
    </row>
    <row r="2758" spans="67:67">
      <c r="BO2758" s="25"/>
    </row>
    <row r="2759" spans="67:67">
      <c r="BO2759" s="25"/>
    </row>
    <row r="2760" spans="67:67">
      <c r="BO2760" s="25"/>
    </row>
    <row r="2761" spans="67:67">
      <c r="BO2761" s="25"/>
    </row>
    <row r="2762" spans="67:67">
      <c r="BO2762" s="25"/>
    </row>
    <row r="2763" spans="67:67">
      <c r="BO2763" s="25"/>
    </row>
    <row r="2764" spans="67:67">
      <c r="BO2764" s="25"/>
    </row>
    <row r="2765" spans="67:67">
      <c r="BO2765" s="25"/>
    </row>
    <row r="2766" spans="67:67">
      <c r="BO2766" s="25"/>
    </row>
    <row r="2767" spans="67:67">
      <c r="BO2767" s="25"/>
    </row>
    <row r="2768" spans="67:67">
      <c r="BO2768" s="25"/>
    </row>
    <row r="2769" spans="67:67">
      <c r="BO2769" s="25"/>
    </row>
    <row r="2770" spans="67:67">
      <c r="BO2770" s="25"/>
    </row>
    <row r="2771" spans="67:67">
      <c r="BO2771" s="25"/>
    </row>
    <row r="2772" spans="67:67">
      <c r="BO2772" s="25"/>
    </row>
    <row r="2773" spans="67:67">
      <c r="BO2773" s="25"/>
    </row>
    <row r="2774" spans="67:67">
      <c r="BO2774" s="25"/>
    </row>
    <row r="2775" spans="67:67">
      <c r="BO2775" s="25"/>
    </row>
    <row r="2776" spans="67:67">
      <c r="BO2776" s="25"/>
    </row>
    <row r="2777" spans="67:67">
      <c r="BO2777" s="25"/>
    </row>
    <row r="2778" spans="67:67">
      <c r="BO2778" s="25"/>
    </row>
    <row r="2779" spans="67:67">
      <c r="BO2779" s="25"/>
    </row>
    <row r="2780" spans="67:67">
      <c r="BO2780" s="25"/>
    </row>
    <row r="2781" spans="67:67">
      <c r="BO2781" s="25"/>
    </row>
    <row r="2782" spans="67:67">
      <c r="BO2782" s="25"/>
    </row>
    <row r="2783" spans="67:67">
      <c r="BO2783" s="25"/>
    </row>
    <row r="2784" spans="67:67">
      <c r="BO2784" s="25"/>
    </row>
    <row r="2785" spans="67:67">
      <c r="BO2785" s="25"/>
    </row>
    <row r="2786" spans="67:67">
      <c r="BO2786" s="25"/>
    </row>
    <row r="2787" spans="67:67">
      <c r="BO2787" s="25"/>
    </row>
    <row r="2788" spans="67:67">
      <c r="BO2788" s="25"/>
    </row>
    <row r="2789" spans="67:67">
      <c r="BO2789" s="25"/>
    </row>
    <row r="2790" spans="67:67">
      <c r="BO2790" s="25"/>
    </row>
    <row r="2791" spans="67:67">
      <c r="BO2791" s="25"/>
    </row>
    <row r="2792" spans="67:67">
      <c r="BO2792" s="25"/>
    </row>
    <row r="2793" spans="67:67">
      <c r="BO2793" s="25"/>
    </row>
    <row r="2794" spans="67:67">
      <c r="BO2794" s="25"/>
    </row>
    <row r="2795" spans="67:67">
      <c r="BO2795" s="25"/>
    </row>
    <row r="2796" spans="67:67">
      <c r="BO2796" s="25"/>
    </row>
    <row r="2797" spans="67:67">
      <c r="BO2797" s="25"/>
    </row>
    <row r="2798" spans="67:67">
      <c r="BO2798" s="25"/>
    </row>
    <row r="2799" spans="67:67">
      <c r="BO2799" s="25"/>
    </row>
    <row r="2800" spans="67:67">
      <c r="BO2800" s="25"/>
    </row>
    <row r="2801" spans="67:67">
      <c r="BO2801" s="25"/>
    </row>
    <row r="2802" spans="67:67">
      <c r="BO2802" s="25"/>
    </row>
    <row r="2803" spans="67:67">
      <c r="BO2803" s="25"/>
    </row>
    <row r="2804" spans="67:67">
      <c r="BO2804" s="25"/>
    </row>
    <row r="2805" spans="67:67">
      <c r="BO2805" s="25"/>
    </row>
    <row r="2806" spans="67:67">
      <c r="BO2806" s="25"/>
    </row>
    <row r="2807" spans="67:67">
      <c r="BO2807" s="25"/>
    </row>
    <row r="2808" spans="67:67">
      <c r="BO2808" s="25"/>
    </row>
    <row r="2809" spans="67:67">
      <c r="BO2809" s="25"/>
    </row>
    <row r="2810" spans="67:67">
      <c r="BO2810" s="25"/>
    </row>
    <row r="2811" spans="67:67">
      <c r="BO2811" s="25"/>
    </row>
    <row r="2812" spans="67:67">
      <c r="BO2812" s="25"/>
    </row>
    <row r="2813" spans="67:67">
      <c r="BO2813" s="25"/>
    </row>
    <row r="2814" spans="67:67">
      <c r="BO2814" s="25"/>
    </row>
    <row r="2815" spans="67:67">
      <c r="BO2815" s="25"/>
    </row>
    <row r="2816" spans="67:67">
      <c r="BO2816" s="25"/>
    </row>
    <row r="2817" spans="67:67">
      <c r="BO2817" s="25"/>
    </row>
    <row r="2818" spans="67:67">
      <c r="BO2818" s="25"/>
    </row>
    <row r="2819" spans="67:67">
      <c r="BO2819" s="25"/>
    </row>
    <row r="2820" spans="67:67">
      <c r="BO2820" s="25"/>
    </row>
    <row r="2821" spans="67:67">
      <c r="BO2821" s="25"/>
    </row>
    <row r="2822" spans="67:67">
      <c r="BO2822" s="25"/>
    </row>
    <row r="2823" spans="67:67">
      <c r="BO2823" s="25"/>
    </row>
    <row r="2824" spans="67:67">
      <c r="BO2824" s="25"/>
    </row>
    <row r="2825" spans="67:67">
      <c r="BO2825" s="25"/>
    </row>
    <row r="2826" spans="67:67">
      <c r="BO2826" s="25"/>
    </row>
    <row r="2827" spans="67:67">
      <c r="BO2827" s="25"/>
    </row>
    <row r="2828" spans="67:67">
      <c r="BO2828" s="25"/>
    </row>
    <row r="2829" spans="67:67">
      <c r="BO2829" s="25"/>
    </row>
    <row r="2830" spans="67:67">
      <c r="BO2830" s="25"/>
    </row>
    <row r="2831" spans="67:67">
      <c r="BO2831" s="25"/>
    </row>
    <row r="2832" spans="67:67">
      <c r="BO2832" s="25"/>
    </row>
    <row r="2833" spans="67:67">
      <c r="BO2833" s="25"/>
    </row>
    <row r="2834" spans="67:67">
      <c r="BO2834" s="25"/>
    </row>
    <row r="2835" spans="67:67">
      <c r="BO2835" s="25"/>
    </row>
    <row r="2836" spans="67:67">
      <c r="BO2836" s="25"/>
    </row>
    <row r="2837" spans="67:67">
      <c r="BO2837" s="25"/>
    </row>
    <row r="2838" spans="67:67">
      <c r="BO2838" s="25"/>
    </row>
    <row r="2839" spans="67:67">
      <c r="BO2839" s="25"/>
    </row>
    <row r="2840" spans="67:67">
      <c r="BO2840" s="25"/>
    </row>
    <row r="2841" spans="67:67">
      <c r="BO2841" s="25"/>
    </row>
    <row r="2842" spans="67:67">
      <c r="BO2842" s="25"/>
    </row>
    <row r="2843" spans="67:67">
      <c r="BO2843" s="25"/>
    </row>
    <row r="2844" spans="67:67">
      <c r="BO2844" s="25"/>
    </row>
    <row r="2845" spans="67:67">
      <c r="BO2845" s="25"/>
    </row>
    <row r="2846" spans="67:67">
      <c r="BO2846" s="25"/>
    </row>
    <row r="2847" spans="67:67">
      <c r="BO2847" s="25"/>
    </row>
    <row r="2848" spans="67:67">
      <c r="BO2848" s="25"/>
    </row>
    <row r="2849" spans="67:67">
      <c r="BO2849" s="25"/>
    </row>
    <row r="2850" spans="67:67">
      <c r="BO2850" s="25"/>
    </row>
    <row r="2851" spans="67:67">
      <c r="BO2851" s="25"/>
    </row>
    <row r="2852" spans="67:67">
      <c r="BO2852" s="25"/>
    </row>
    <row r="2853" spans="67:67">
      <c r="BO2853" s="25"/>
    </row>
    <row r="2854" spans="67:67">
      <c r="BO2854" s="25"/>
    </row>
    <row r="2855" spans="67:67">
      <c r="BO2855" s="25"/>
    </row>
    <row r="2856" spans="67:67">
      <c r="BO2856" s="25"/>
    </row>
    <row r="2857" spans="67:67">
      <c r="BO2857" s="25"/>
    </row>
    <row r="2858" spans="67:67">
      <c r="BO2858" s="25"/>
    </row>
    <row r="2859" spans="67:67">
      <c r="BO2859" s="25"/>
    </row>
    <row r="2860" spans="67:67">
      <c r="BO2860" s="25"/>
    </row>
    <row r="2861" spans="67:67">
      <c r="BO2861" s="25"/>
    </row>
    <row r="2862" spans="67:67">
      <c r="BO2862" s="25"/>
    </row>
    <row r="2863" spans="67:67">
      <c r="BO2863" s="25"/>
    </row>
    <row r="2864" spans="67:67">
      <c r="BO2864" s="25"/>
    </row>
    <row r="2865" spans="67:67">
      <c r="BO2865" s="25"/>
    </row>
    <row r="2866" spans="67:67">
      <c r="BO2866" s="25"/>
    </row>
    <row r="2867" spans="67:67">
      <c r="BO2867" s="25"/>
    </row>
    <row r="2868" spans="67:67">
      <c r="BO2868" s="25"/>
    </row>
    <row r="2869" spans="67:67">
      <c r="BO2869" s="25"/>
    </row>
    <row r="2870" spans="67:67">
      <c r="BO2870" s="25"/>
    </row>
    <row r="2871" spans="67:67">
      <c r="BO2871" s="25"/>
    </row>
    <row r="2872" spans="67:67">
      <c r="BO2872" s="25"/>
    </row>
    <row r="2873" spans="67:67">
      <c r="BO2873" s="25"/>
    </row>
    <row r="2874" spans="67:67">
      <c r="BO2874" s="25"/>
    </row>
    <row r="2875" spans="67:67">
      <c r="BO2875" s="25"/>
    </row>
    <row r="2876" spans="67:67">
      <c r="BO2876" s="25"/>
    </row>
    <row r="2877" spans="67:67">
      <c r="BO2877" s="25"/>
    </row>
    <row r="2878" spans="67:67">
      <c r="BO2878" s="25"/>
    </row>
    <row r="2879" spans="67:67">
      <c r="BO2879" s="25"/>
    </row>
    <row r="2880" spans="67:67">
      <c r="BO2880" s="25"/>
    </row>
    <row r="2881" spans="67:67">
      <c r="BO2881" s="25"/>
    </row>
    <row r="2882" spans="67:67">
      <c r="BO2882" s="25"/>
    </row>
    <row r="2883" spans="67:67">
      <c r="BO2883" s="25"/>
    </row>
    <row r="2884" spans="67:67">
      <c r="BO2884" s="25"/>
    </row>
    <row r="2885" spans="67:67">
      <c r="BO2885" s="25"/>
    </row>
    <row r="2886" spans="67:67">
      <c r="BO2886" s="25"/>
    </row>
    <row r="2887" spans="67:67">
      <c r="BO2887" s="25"/>
    </row>
    <row r="2888" spans="67:67">
      <c r="BO2888" s="25"/>
    </row>
    <row r="2889" spans="67:67">
      <c r="BO2889" s="25"/>
    </row>
    <row r="2890" spans="67:67">
      <c r="BO2890" s="25"/>
    </row>
    <row r="2891" spans="67:67">
      <c r="BO2891" s="25"/>
    </row>
    <row r="2892" spans="67:67">
      <c r="BO2892" s="25"/>
    </row>
    <row r="2893" spans="67:67">
      <c r="BO2893" s="25"/>
    </row>
    <row r="2894" spans="67:67">
      <c r="BO2894" s="25"/>
    </row>
    <row r="2895" spans="67:67">
      <c r="BO2895" s="25"/>
    </row>
    <row r="2896" spans="67:67">
      <c r="BO2896" s="25"/>
    </row>
    <row r="2897" spans="67:67">
      <c r="BO2897" s="25"/>
    </row>
    <row r="2898" spans="67:67">
      <c r="BO2898" s="25"/>
    </row>
    <row r="2899" spans="67:67">
      <c r="BO2899" s="25"/>
    </row>
    <row r="2900" spans="67:67">
      <c r="BO2900" s="25"/>
    </row>
    <row r="2901" spans="67:67">
      <c r="BO2901" s="25"/>
    </row>
    <row r="2902" spans="67:67">
      <c r="BO2902" s="25"/>
    </row>
    <row r="2903" spans="67:67">
      <c r="BO2903" s="25"/>
    </row>
    <row r="2904" spans="67:67">
      <c r="BO2904" s="25"/>
    </row>
    <row r="2905" spans="67:67">
      <c r="BO2905" s="25"/>
    </row>
    <row r="2906" spans="67:67">
      <c r="BO2906" s="25"/>
    </row>
    <row r="2907" spans="67:67">
      <c r="BO2907" s="25"/>
    </row>
    <row r="2908" spans="67:67">
      <c r="BO2908" s="25"/>
    </row>
    <row r="2909" spans="67:67">
      <c r="BO2909" s="25"/>
    </row>
    <row r="2910" spans="67:67">
      <c r="BO2910" s="25"/>
    </row>
    <row r="2911" spans="67:67">
      <c r="BO2911" s="25"/>
    </row>
    <row r="2912" spans="67:67">
      <c r="BO2912" s="25"/>
    </row>
    <row r="2913" spans="67:67">
      <c r="BO2913" s="25"/>
    </row>
    <row r="2914" spans="67:67">
      <c r="BO2914" s="25"/>
    </row>
    <row r="2915" spans="67:67">
      <c r="BO2915" s="25"/>
    </row>
    <row r="2916" spans="67:67">
      <c r="BO2916" s="25"/>
    </row>
    <row r="2917" spans="67:67">
      <c r="BO2917" s="25"/>
    </row>
    <row r="2918" spans="67:67">
      <c r="BO2918" s="25"/>
    </row>
    <row r="2919" spans="67:67">
      <c r="BO2919" s="25"/>
    </row>
    <row r="2920" spans="67:67">
      <c r="BO2920" s="25"/>
    </row>
    <row r="2921" spans="67:67">
      <c r="BO2921" s="25"/>
    </row>
    <row r="2922" spans="67:67">
      <c r="BO2922" s="25"/>
    </row>
    <row r="2923" spans="67:67">
      <c r="BO2923" s="25"/>
    </row>
    <row r="2924" spans="67:67">
      <c r="BO2924" s="25"/>
    </row>
    <row r="2925" spans="67:67">
      <c r="BO2925" s="25"/>
    </row>
    <row r="2926" spans="67:67">
      <c r="BO2926" s="25"/>
    </row>
    <row r="2927" spans="67:67">
      <c r="BO2927" s="25"/>
    </row>
    <row r="2928" spans="67:67">
      <c r="BO2928" s="25"/>
    </row>
    <row r="2929" spans="67:67">
      <c r="BO2929" s="25"/>
    </row>
    <row r="2930" spans="67:67">
      <c r="BO2930" s="25"/>
    </row>
    <row r="2931" spans="67:67">
      <c r="BO2931" s="25"/>
    </row>
    <row r="2932" spans="67:67">
      <c r="BO2932" s="25"/>
    </row>
    <row r="2933" spans="67:67">
      <c r="BO2933" s="25"/>
    </row>
    <row r="2934" spans="67:67">
      <c r="BO2934" s="25"/>
    </row>
    <row r="2935" spans="67:67">
      <c r="BO2935" s="25"/>
    </row>
    <row r="2936" spans="67:67">
      <c r="BO2936" s="25"/>
    </row>
    <row r="2937" spans="67:67">
      <c r="BO2937" s="25"/>
    </row>
    <row r="2938" spans="67:67">
      <c r="BO2938" s="25"/>
    </row>
    <row r="2939" spans="67:67">
      <c r="BO2939" s="25"/>
    </row>
    <row r="2940" spans="67:67">
      <c r="BO2940" s="25"/>
    </row>
    <row r="2941" spans="67:67">
      <c r="BO2941" s="25"/>
    </row>
    <row r="2942" spans="67:67">
      <c r="BO2942" s="25"/>
    </row>
    <row r="2943" spans="67:67">
      <c r="BO2943" s="25"/>
    </row>
    <row r="2944" spans="67:67">
      <c r="BO2944" s="25"/>
    </row>
    <row r="2945" spans="67:67">
      <c r="BO2945" s="25"/>
    </row>
    <row r="2946" spans="67:67">
      <c r="BO2946" s="25"/>
    </row>
    <row r="2947" spans="67:67">
      <c r="BO2947" s="25"/>
    </row>
    <row r="2948" spans="67:67">
      <c r="BO2948" s="25"/>
    </row>
    <row r="2949" spans="67:67">
      <c r="BO2949" s="25"/>
    </row>
    <row r="2950" spans="67:67">
      <c r="BO2950" s="25"/>
    </row>
    <row r="2951" spans="67:67">
      <c r="BO2951" s="25"/>
    </row>
    <row r="2952" spans="67:67">
      <c r="BO2952" s="25"/>
    </row>
    <row r="2953" spans="67:67">
      <c r="BO2953" s="25"/>
    </row>
    <row r="2954" spans="67:67">
      <c r="BO2954" s="25"/>
    </row>
    <row r="2955" spans="67:67">
      <c r="BO2955" s="25"/>
    </row>
    <row r="2956" spans="67:67">
      <c r="BO2956" s="25"/>
    </row>
    <row r="2957" spans="67:67">
      <c r="BO2957" s="25"/>
    </row>
    <row r="2958" spans="67:67">
      <c r="BO2958" s="25"/>
    </row>
    <row r="2959" spans="67:67">
      <c r="BO2959" s="25"/>
    </row>
    <row r="2960" spans="67:67">
      <c r="BO2960" s="25"/>
    </row>
    <row r="2961" spans="67:67">
      <c r="BO2961" s="25"/>
    </row>
    <row r="2962" spans="67:67">
      <c r="BO2962" s="25"/>
    </row>
    <row r="2963" spans="67:67">
      <c r="BO2963" s="25"/>
    </row>
    <row r="2964" spans="67:67">
      <c r="BO2964" s="25"/>
    </row>
    <row r="2965" spans="67:67">
      <c r="BO2965" s="25"/>
    </row>
    <row r="2966" spans="67:67">
      <c r="BO2966" s="25"/>
    </row>
    <row r="2967" spans="67:67">
      <c r="BO2967" s="25"/>
    </row>
    <row r="2968" spans="67:67">
      <c r="BO2968" s="25"/>
    </row>
    <row r="2969" spans="67:67">
      <c r="BO2969" s="25"/>
    </row>
    <row r="2970" spans="67:67">
      <c r="BO2970" s="25"/>
    </row>
    <row r="2971" spans="67:67">
      <c r="BO2971" s="25"/>
    </row>
    <row r="2972" spans="67:67">
      <c r="BO2972" s="25"/>
    </row>
    <row r="2973" spans="67:67">
      <c r="BO2973" s="25"/>
    </row>
    <row r="2974" spans="67:67">
      <c r="BO2974" s="25"/>
    </row>
    <row r="2975" spans="67:67">
      <c r="BO2975" s="25"/>
    </row>
    <row r="2976" spans="67:67">
      <c r="BO2976" s="25"/>
    </row>
    <row r="2977" spans="67:67">
      <c r="BO2977" s="25"/>
    </row>
    <row r="2978" spans="67:67">
      <c r="BO2978" s="25"/>
    </row>
    <row r="2979" spans="67:67">
      <c r="BO2979" s="25"/>
    </row>
    <row r="2980" spans="67:67">
      <c r="BO2980" s="25"/>
    </row>
    <row r="2981" spans="67:67">
      <c r="BO2981" s="25"/>
    </row>
    <row r="2982" spans="67:67">
      <c r="BO2982" s="25"/>
    </row>
    <row r="2983" spans="67:67">
      <c r="BO2983" s="25"/>
    </row>
    <row r="2984" spans="67:67">
      <c r="BO2984" s="25"/>
    </row>
    <row r="2985" spans="67:67">
      <c r="BO2985" s="25"/>
    </row>
    <row r="2986" spans="67:67">
      <c r="BO2986" s="25"/>
    </row>
    <row r="2987" spans="67:67">
      <c r="BO2987" s="25"/>
    </row>
    <row r="2988" spans="67:67">
      <c r="BO2988" s="25"/>
    </row>
    <row r="2989" spans="67:67">
      <c r="BO2989" s="25"/>
    </row>
    <row r="2990" spans="67:67">
      <c r="BO2990" s="25"/>
    </row>
    <row r="2991" spans="67:67">
      <c r="BO2991" s="25"/>
    </row>
    <row r="2992" spans="67:67">
      <c r="BO2992" s="25"/>
    </row>
    <row r="2993" spans="67:67">
      <c r="BO2993" s="25"/>
    </row>
    <row r="2994" spans="67:67">
      <c r="BO2994" s="25"/>
    </row>
    <row r="2995" spans="67:67">
      <c r="BO2995" s="25"/>
    </row>
    <row r="2996" spans="67:67">
      <c r="BO2996" s="25"/>
    </row>
    <row r="2997" spans="67:67">
      <c r="BO2997" s="25"/>
    </row>
    <row r="2998" spans="67:67">
      <c r="BO2998" s="25"/>
    </row>
    <row r="2999" spans="67:67">
      <c r="BO2999" s="25"/>
    </row>
    <row r="3000" spans="67:67">
      <c r="BO3000" s="25"/>
    </row>
    <row r="3001" spans="67:67">
      <c r="BO3001" s="25"/>
    </row>
    <row r="3002" spans="67:67">
      <c r="BO3002" s="25"/>
    </row>
    <row r="3003" spans="67:67">
      <c r="BO3003" s="25"/>
    </row>
    <row r="3004" spans="67:67">
      <c r="BO3004" s="25"/>
    </row>
    <row r="3005" spans="67:67">
      <c r="BO3005" s="25"/>
    </row>
    <row r="3006" spans="67:67">
      <c r="BO3006" s="25"/>
    </row>
    <row r="3007" spans="67:67">
      <c r="BO3007" s="25"/>
    </row>
    <row r="3008" spans="67:67">
      <c r="BO3008" s="25"/>
    </row>
    <row r="3009" spans="67:67">
      <c r="BO3009" s="25"/>
    </row>
    <row r="3010" spans="67:67">
      <c r="BO3010" s="25"/>
    </row>
    <row r="3011" spans="67:67">
      <c r="BO3011" s="25"/>
    </row>
    <row r="3012" spans="67:67">
      <c r="BO3012" s="25"/>
    </row>
    <row r="3013" spans="67:67">
      <c r="BO3013" s="25"/>
    </row>
    <row r="3014" spans="67:67">
      <c r="BO3014" s="25"/>
    </row>
    <row r="3015" spans="67:67">
      <c r="BO3015" s="25"/>
    </row>
    <row r="3016" spans="67:67">
      <c r="BO3016" s="25"/>
    </row>
    <row r="3017" spans="67:67">
      <c r="BO3017" s="25"/>
    </row>
    <row r="3018" spans="67:67">
      <c r="BO3018" s="25"/>
    </row>
    <row r="3019" spans="67:67">
      <c r="BO3019" s="25"/>
    </row>
    <row r="3020" spans="67:67">
      <c r="BO3020" s="25"/>
    </row>
    <row r="3021" spans="67:67">
      <c r="BO3021" s="25"/>
    </row>
    <row r="3022" spans="67:67">
      <c r="BO3022" s="25"/>
    </row>
    <row r="3023" spans="67:67">
      <c r="BO3023" s="25"/>
    </row>
    <row r="3024" spans="67:67">
      <c r="BO3024" s="25"/>
    </row>
    <row r="3025" spans="67:67">
      <c r="BO3025" s="25"/>
    </row>
    <row r="3026" spans="67:67">
      <c r="BO3026" s="25"/>
    </row>
    <row r="3027" spans="67:67">
      <c r="BO3027" s="25"/>
    </row>
    <row r="3028" spans="67:67">
      <c r="BO3028" s="25"/>
    </row>
    <row r="3029" spans="67:67">
      <c r="BO3029" s="25"/>
    </row>
    <row r="3030" spans="67:67">
      <c r="BO3030" s="25"/>
    </row>
    <row r="3031" spans="67:67">
      <c r="BO3031" s="25"/>
    </row>
    <row r="3032" spans="67:67">
      <c r="BO3032" s="25"/>
    </row>
    <row r="3033" spans="67:67">
      <c r="BO3033" s="25"/>
    </row>
    <row r="3034" spans="67:67">
      <c r="BO3034" s="25"/>
    </row>
    <row r="3035" spans="67:67">
      <c r="BO3035" s="25"/>
    </row>
    <row r="3036" spans="67:67">
      <c r="BO3036" s="25"/>
    </row>
    <row r="3037" spans="67:67">
      <c r="BO3037" s="25"/>
    </row>
    <row r="3038" spans="67:67">
      <c r="BO3038" s="25"/>
    </row>
    <row r="3039" spans="67:67">
      <c r="BO3039" s="25"/>
    </row>
    <row r="3040" spans="67:67">
      <c r="BO3040" s="25"/>
    </row>
    <row r="3041" spans="67:67">
      <c r="BO3041" s="25"/>
    </row>
    <row r="3042" spans="67:67">
      <c r="BO3042" s="25"/>
    </row>
    <row r="3043" spans="67:67">
      <c r="BO3043" s="25"/>
    </row>
    <row r="3044" spans="67:67">
      <c r="BO3044" s="25"/>
    </row>
    <row r="3045" spans="67:67">
      <c r="BO3045" s="25"/>
    </row>
    <row r="3046" spans="67:67">
      <c r="BO3046" s="25"/>
    </row>
    <row r="3047" spans="67:67">
      <c r="BO3047" s="25"/>
    </row>
    <row r="3048" spans="67:67">
      <c r="BO3048" s="25"/>
    </row>
    <row r="3049" spans="67:67">
      <c r="BO3049" s="25"/>
    </row>
    <row r="3050" spans="67:67">
      <c r="BO3050" s="25"/>
    </row>
    <row r="3051" spans="67:67">
      <c r="BO3051" s="25"/>
    </row>
    <row r="3052" spans="67:67">
      <c r="BO3052" s="25"/>
    </row>
    <row r="3053" spans="67:67">
      <c r="BO3053" s="25"/>
    </row>
    <row r="3054" spans="67:67">
      <c r="BO3054" s="25"/>
    </row>
    <row r="3055" spans="67:67">
      <c r="BO3055" s="25"/>
    </row>
    <row r="3056" spans="67:67">
      <c r="BO3056" s="25"/>
    </row>
    <row r="3057" spans="67:67">
      <c r="BO3057" s="25"/>
    </row>
    <row r="3058" spans="67:67">
      <c r="BO3058" s="25"/>
    </row>
    <row r="3059" spans="67:67">
      <c r="BO3059" s="25"/>
    </row>
    <row r="3060" spans="67:67">
      <c r="BO3060" s="25"/>
    </row>
    <row r="3061" spans="67:67">
      <c r="BO3061" s="25"/>
    </row>
    <row r="3062" spans="67:67">
      <c r="BO3062" s="25"/>
    </row>
    <row r="3063" spans="67:67">
      <c r="BO3063" s="25"/>
    </row>
    <row r="3064" spans="67:67">
      <c r="BO3064" s="25"/>
    </row>
    <row r="3065" spans="67:67">
      <c r="BO3065" s="25"/>
    </row>
    <row r="3066" spans="67:67">
      <c r="BO3066" s="25"/>
    </row>
    <row r="3067" spans="67:67">
      <c r="BO3067" s="25"/>
    </row>
    <row r="3068" spans="67:67">
      <c r="BO3068" s="25"/>
    </row>
    <row r="3069" spans="67:67">
      <c r="BO3069" s="25"/>
    </row>
    <row r="3070" spans="67:67">
      <c r="BO3070" s="25"/>
    </row>
    <row r="3071" spans="67:67">
      <c r="BO3071" s="25"/>
    </row>
    <row r="3072" spans="67:67">
      <c r="BO3072" s="25"/>
    </row>
    <row r="3073" spans="67:67">
      <c r="BO3073" s="25"/>
    </row>
    <row r="3074" spans="67:67">
      <c r="BO3074" s="25"/>
    </row>
    <row r="3075" spans="67:67">
      <c r="BO3075" s="25"/>
    </row>
    <row r="3076" spans="67:67">
      <c r="BO3076" s="25"/>
    </row>
    <row r="3077" spans="67:67">
      <c r="BO3077" s="25"/>
    </row>
    <row r="3078" spans="67:67">
      <c r="BO3078" s="25"/>
    </row>
    <row r="3079" spans="67:67">
      <c r="BO3079" s="25"/>
    </row>
    <row r="3080" spans="67:67">
      <c r="BO3080" s="25"/>
    </row>
    <row r="3081" spans="67:67">
      <c r="BO3081" s="25"/>
    </row>
    <row r="3082" spans="67:67">
      <c r="BO3082" s="25"/>
    </row>
    <row r="3083" spans="67:67">
      <c r="BO3083" s="25"/>
    </row>
    <row r="3084" spans="67:67">
      <c r="BO3084" s="25"/>
    </row>
    <row r="3085" spans="67:67">
      <c r="BO3085" s="25"/>
    </row>
    <row r="3086" spans="67:67">
      <c r="BO3086" s="25"/>
    </row>
    <row r="3087" spans="67:67">
      <c r="BO3087" s="25"/>
    </row>
    <row r="3088" spans="67:67">
      <c r="BO3088" s="25"/>
    </row>
    <row r="3089" spans="67:67">
      <c r="BO3089" s="25"/>
    </row>
    <row r="3090" spans="67:67">
      <c r="BO3090" s="25"/>
    </row>
    <row r="3091" spans="67:67">
      <c r="BO3091" s="25"/>
    </row>
    <row r="3092" spans="67:67">
      <c r="BO3092" s="25"/>
    </row>
    <row r="3093" spans="67:67">
      <c r="BO3093" s="25"/>
    </row>
    <row r="3094" spans="67:67">
      <c r="BO3094" s="25"/>
    </row>
    <row r="3095" spans="67:67">
      <c r="BO3095" s="25"/>
    </row>
    <row r="3096" spans="67:67">
      <c r="BO3096" s="25"/>
    </row>
    <row r="3097" spans="67:67">
      <c r="BO3097" s="25"/>
    </row>
    <row r="3098" spans="67:67">
      <c r="BO3098" s="25"/>
    </row>
    <row r="3099" spans="67:67">
      <c r="BO3099" s="25"/>
    </row>
    <row r="3100" spans="67:67">
      <c r="BO3100" s="25"/>
    </row>
    <row r="3101" spans="67:67">
      <c r="BO3101" s="25"/>
    </row>
    <row r="3102" spans="67:67">
      <c r="BO3102" s="25"/>
    </row>
    <row r="3103" spans="67:67">
      <c r="BO3103" s="25"/>
    </row>
    <row r="3104" spans="67:67">
      <c r="BO3104" s="25"/>
    </row>
    <row r="3105" spans="67:67">
      <c r="BO3105" s="25"/>
    </row>
    <row r="3106" spans="67:67">
      <c r="BO3106" s="25"/>
    </row>
    <row r="3107" spans="67:67">
      <c r="BO3107" s="25"/>
    </row>
    <row r="3108" spans="67:67">
      <c r="BO3108" s="25"/>
    </row>
    <row r="3109" spans="67:67">
      <c r="BO3109" s="25"/>
    </row>
    <row r="3110" spans="67:67">
      <c r="BO3110" s="25"/>
    </row>
    <row r="3111" spans="67:67">
      <c r="BO3111" s="25"/>
    </row>
    <row r="3112" spans="67:67">
      <c r="BO3112" s="25"/>
    </row>
    <row r="3113" spans="67:67">
      <c r="BO3113" s="25"/>
    </row>
    <row r="3114" spans="67:67">
      <c r="BO3114" s="25"/>
    </row>
    <row r="3115" spans="67:67">
      <c r="BO3115" s="25"/>
    </row>
    <row r="3116" spans="67:67">
      <c r="BO3116" s="25"/>
    </row>
    <row r="3117" spans="67:67">
      <c r="BO3117" s="25"/>
    </row>
    <row r="3118" spans="67:67">
      <c r="BO3118" s="25"/>
    </row>
    <row r="3119" spans="67:67">
      <c r="BO3119" s="25"/>
    </row>
    <row r="3120" spans="67:67">
      <c r="BO3120" s="25"/>
    </row>
    <row r="3121" spans="67:67">
      <c r="BO3121" s="25"/>
    </row>
    <row r="3122" spans="67:67">
      <c r="BO3122" s="25"/>
    </row>
    <row r="3123" spans="67:67">
      <c r="BO3123" s="25"/>
    </row>
    <row r="3124" spans="67:67">
      <c r="BO3124" s="25"/>
    </row>
    <row r="3125" spans="67:67">
      <c r="BO3125" s="25"/>
    </row>
    <row r="3126" spans="67:67">
      <c r="BO3126" s="25"/>
    </row>
    <row r="3127" spans="67:67">
      <c r="BO3127" s="25"/>
    </row>
    <row r="3128" spans="67:67">
      <c r="BO3128" s="25"/>
    </row>
    <row r="3129" spans="67:67">
      <c r="BO3129" s="25"/>
    </row>
    <row r="3130" spans="67:67">
      <c r="BO3130" s="25"/>
    </row>
    <row r="3131" spans="67:67">
      <c r="BO3131" s="25"/>
    </row>
    <row r="3132" spans="67:67">
      <c r="BO3132" s="25"/>
    </row>
    <row r="3133" spans="67:67">
      <c r="BO3133" s="25"/>
    </row>
    <row r="3134" spans="67:67">
      <c r="BO3134" s="25"/>
    </row>
    <row r="3135" spans="67:67">
      <c r="BO3135" s="25"/>
    </row>
    <row r="3136" spans="67:67">
      <c r="BO3136" s="25"/>
    </row>
    <row r="3137" spans="67:67">
      <c r="BO3137" s="25"/>
    </row>
    <row r="3138" spans="67:67">
      <c r="BO3138" s="25"/>
    </row>
    <row r="3139" spans="67:67">
      <c r="BO3139" s="25"/>
    </row>
    <row r="3140" spans="67:67">
      <c r="BO3140" s="25"/>
    </row>
    <row r="3141" spans="67:67">
      <c r="BO3141" s="25"/>
    </row>
    <row r="3142" spans="67:67">
      <c r="BO3142" s="25"/>
    </row>
    <row r="3143" spans="67:67">
      <c r="BO3143" s="25"/>
    </row>
    <row r="3144" spans="67:67">
      <c r="BO3144" s="25"/>
    </row>
    <row r="3145" spans="67:67">
      <c r="BO3145" s="25"/>
    </row>
    <row r="3146" spans="67:67">
      <c r="BO3146" s="25"/>
    </row>
    <row r="3147" spans="67:67">
      <c r="BO3147" s="25"/>
    </row>
    <row r="3148" spans="67:67">
      <c r="BO3148" s="25"/>
    </row>
    <row r="3149" spans="67:67">
      <c r="BO3149" s="25"/>
    </row>
    <row r="3150" spans="67:67">
      <c r="BO3150" s="25"/>
    </row>
    <row r="3151" spans="67:67">
      <c r="BO3151" s="25"/>
    </row>
    <row r="3152" spans="67:67">
      <c r="BO3152" s="25"/>
    </row>
    <row r="3153" spans="67:67">
      <c r="BO3153" s="25"/>
    </row>
    <row r="3154" spans="67:67">
      <c r="BO3154" s="25"/>
    </row>
    <row r="3155" spans="67:67">
      <c r="BO3155" s="25"/>
    </row>
    <row r="3156" spans="67:67">
      <c r="BO3156" s="25"/>
    </row>
    <row r="3157" spans="67:67">
      <c r="BO3157" s="25"/>
    </row>
    <row r="3158" spans="67:67">
      <c r="BO3158" s="25"/>
    </row>
    <row r="3159" spans="67:67">
      <c r="BO3159" s="25"/>
    </row>
    <row r="3160" spans="67:67">
      <c r="BO3160" s="25"/>
    </row>
    <row r="3161" spans="67:67">
      <c r="BO3161" s="25"/>
    </row>
    <row r="3162" spans="67:67">
      <c r="BO3162" s="25"/>
    </row>
    <row r="3163" spans="67:67">
      <c r="BO3163" s="25"/>
    </row>
    <row r="3164" spans="67:67">
      <c r="BO3164" s="25"/>
    </row>
    <row r="3165" spans="67:67">
      <c r="BO3165" s="25"/>
    </row>
    <row r="3166" spans="67:67">
      <c r="BO3166" s="25"/>
    </row>
    <row r="3167" spans="67:67">
      <c r="BO3167" s="25"/>
    </row>
    <row r="3168" spans="67:67">
      <c r="BO3168" s="25"/>
    </row>
    <row r="3169" spans="67:67">
      <c r="BO3169" s="25"/>
    </row>
    <row r="3170" spans="67:67">
      <c r="BO3170" s="25"/>
    </row>
    <row r="3171" spans="67:67">
      <c r="BO3171" s="25"/>
    </row>
    <row r="3172" spans="67:67">
      <c r="BO3172" s="25"/>
    </row>
    <row r="3173" spans="67:67">
      <c r="BO3173" s="25"/>
    </row>
    <row r="3174" spans="67:67">
      <c r="BO3174" s="25"/>
    </row>
    <row r="3175" spans="67:67">
      <c r="BO3175" s="25"/>
    </row>
    <row r="3176" spans="67:67">
      <c r="BO3176" s="25"/>
    </row>
    <row r="3177" spans="67:67">
      <c r="BO3177" s="25"/>
    </row>
    <row r="3178" spans="67:67">
      <c r="BO3178" s="25"/>
    </row>
    <row r="3179" spans="67:67">
      <c r="BO3179" s="25"/>
    </row>
    <row r="3180" spans="67:67">
      <c r="BO3180" s="25"/>
    </row>
    <row r="3181" spans="67:67">
      <c r="BO3181" s="25"/>
    </row>
    <row r="3182" spans="67:67">
      <c r="BO3182" s="25"/>
    </row>
    <row r="3183" spans="67:67">
      <c r="BO3183" s="25"/>
    </row>
    <row r="3184" spans="67:67">
      <c r="BO3184" s="25"/>
    </row>
    <row r="3185" spans="67:67">
      <c r="BO3185" s="25"/>
    </row>
    <row r="3186" spans="67:67">
      <c r="BO3186" s="25"/>
    </row>
    <row r="3187" spans="67:67">
      <c r="BO3187" s="25"/>
    </row>
    <row r="3188" spans="67:67">
      <c r="BO3188" s="25"/>
    </row>
    <row r="3189" spans="67:67">
      <c r="BO3189" s="25"/>
    </row>
    <row r="3190" spans="67:67">
      <c r="BO3190" s="25"/>
    </row>
    <row r="3191" spans="67:67">
      <c r="BO3191" s="25"/>
    </row>
    <row r="3192" spans="67:67">
      <c r="BO3192" s="25"/>
    </row>
    <row r="3193" spans="67:67">
      <c r="BO3193" s="25"/>
    </row>
    <row r="3194" spans="67:67">
      <c r="BO3194" s="25"/>
    </row>
    <row r="3195" spans="67:67">
      <c r="BO3195" s="25"/>
    </row>
    <row r="3196" spans="67:67">
      <c r="BO3196" s="25"/>
    </row>
    <row r="3197" spans="67:67">
      <c r="BO3197" s="25"/>
    </row>
    <row r="3198" spans="67:67">
      <c r="BO3198" s="25"/>
    </row>
    <row r="3199" spans="67:67">
      <c r="BO3199" s="25"/>
    </row>
    <row r="3200" spans="67:67">
      <c r="BO3200" s="25"/>
    </row>
    <row r="3201" spans="67:67">
      <c r="BO3201" s="25"/>
    </row>
    <row r="3202" spans="67:67">
      <c r="BO3202" s="25"/>
    </row>
    <row r="3203" spans="67:67">
      <c r="BO3203" s="25"/>
    </row>
    <row r="3204" spans="67:67">
      <c r="BO3204" s="25"/>
    </row>
    <row r="3205" spans="67:67">
      <c r="BO3205" s="25"/>
    </row>
    <row r="3206" spans="67:67">
      <c r="BO3206" s="25"/>
    </row>
    <row r="3207" spans="67:67">
      <c r="BO3207" s="25"/>
    </row>
    <row r="3208" spans="67:67">
      <c r="BO3208" s="25"/>
    </row>
    <row r="3209" spans="67:67">
      <c r="BO3209" s="25"/>
    </row>
    <row r="3210" spans="67:67">
      <c r="BO3210" s="25"/>
    </row>
    <row r="3211" spans="67:67">
      <c r="BO3211" s="25"/>
    </row>
    <row r="3212" spans="67:67">
      <c r="BO3212" s="25"/>
    </row>
    <row r="3213" spans="67:67">
      <c r="BO3213" s="25"/>
    </row>
    <row r="3214" spans="67:67">
      <c r="BO3214" s="25"/>
    </row>
    <row r="3215" spans="67:67">
      <c r="BO3215" s="25"/>
    </row>
    <row r="3216" spans="67:67">
      <c r="BO3216" s="25"/>
    </row>
    <row r="3217" spans="67:67">
      <c r="BO3217" s="25"/>
    </row>
    <row r="3218" spans="67:67">
      <c r="BO3218" s="25"/>
    </row>
    <row r="3219" spans="67:67">
      <c r="BO3219" s="25"/>
    </row>
    <row r="3220" spans="67:67">
      <c r="BO3220" s="25"/>
    </row>
    <row r="3221" spans="67:67">
      <c r="BO3221" s="25"/>
    </row>
    <row r="3222" spans="67:67">
      <c r="BO3222" s="25"/>
    </row>
    <row r="3223" spans="67:67">
      <c r="BO3223" s="25"/>
    </row>
    <row r="3224" spans="67:67">
      <c r="BO3224" s="25"/>
    </row>
    <row r="3225" spans="67:67">
      <c r="BO3225" s="25"/>
    </row>
    <row r="3226" spans="67:67">
      <c r="BO3226" s="25"/>
    </row>
    <row r="3227" spans="67:67">
      <c r="BO3227" s="25"/>
    </row>
    <row r="3228" spans="67:67">
      <c r="BO3228" s="25"/>
    </row>
    <row r="3229" spans="67:67">
      <c r="BO3229" s="25"/>
    </row>
    <row r="3230" spans="67:67">
      <c r="BO3230" s="25"/>
    </row>
    <row r="3231" spans="67:67">
      <c r="BO3231" s="25"/>
    </row>
    <row r="3232" spans="67:67">
      <c r="BO3232" s="25"/>
    </row>
    <row r="3233" spans="67:67">
      <c r="BO3233" s="25"/>
    </row>
    <row r="3234" spans="67:67">
      <c r="BO3234" s="25"/>
    </row>
    <row r="3235" spans="67:67">
      <c r="BO3235" s="25"/>
    </row>
    <row r="3236" spans="67:67">
      <c r="BO3236" s="25"/>
    </row>
    <row r="3237" spans="67:67">
      <c r="BO3237" s="25"/>
    </row>
    <row r="3238" spans="67:67">
      <c r="BO3238" s="25"/>
    </row>
    <row r="3239" spans="67:67">
      <c r="BO3239" s="25"/>
    </row>
    <row r="3240" spans="67:67">
      <c r="BO3240" s="25"/>
    </row>
    <row r="3241" spans="67:67">
      <c r="BO3241" s="25"/>
    </row>
    <row r="3242" spans="67:67">
      <c r="BO3242" s="25"/>
    </row>
    <row r="3243" spans="67:67">
      <c r="BO3243" s="25"/>
    </row>
    <row r="3244" spans="67:67">
      <c r="BO3244" s="25"/>
    </row>
    <row r="3245" spans="67:67">
      <c r="BO3245" s="25"/>
    </row>
    <row r="3246" spans="67:67">
      <c r="BO3246" s="25"/>
    </row>
    <row r="3247" spans="67:67">
      <c r="BO3247" s="25"/>
    </row>
    <row r="3248" spans="67:67">
      <c r="BO3248" s="25"/>
    </row>
    <row r="3249" spans="67:67">
      <c r="BO3249" s="25"/>
    </row>
    <row r="3250" spans="67:67">
      <c r="BO3250" s="25"/>
    </row>
    <row r="3251" spans="67:67">
      <c r="BO3251" s="25"/>
    </row>
    <row r="3252" spans="67:67">
      <c r="BO3252" s="25"/>
    </row>
    <row r="3253" spans="67:67">
      <c r="BO3253" s="25"/>
    </row>
    <row r="3254" spans="67:67">
      <c r="BO3254" s="25"/>
    </row>
    <row r="3255" spans="67:67">
      <c r="BO3255" s="25"/>
    </row>
    <row r="3256" spans="67:67">
      <c r="BO3256" s="25"/>
    </row>
    <row r="3257" spans="67:67">
      <c r="BO3257" s="25"/>
    </row>
    <row r="3258" spans="67:67">
      <c r="BO3258" s="25"/>
    </row>
    <row r="3259" spans="67:67">
      <c r="BO3259" s="25"/>
    </row>
    <row r="3260" spans="67:67">
      <c r="BO3260" s="25"/>
    </row>
    <row r="3261" spans="67:67">
      <c r="BO3261" s="25"/>
    </row>
    <row r="3262" spans="67:67">
      <c r="BO3262" s="25"/>
    </row>
    <row r="3263" spans="67:67">
      <c r="BO3263" s="25"/>
    </row>
    <row r="3264" spans="67:67">
      <c r="BO3264" s="25"/>
    </row>
    <row r="3265" spans="67:67">
      <c r="BO3265" s="25"/>
    </row>
    <row r="3266" spans="67:67">
      <c r="BO3266" s="25"/>
    </row>
    <row r="3267" spans="67:67">
      <c r="BO3267" s="25"/>
    </row>
    <row r="3268" spans="67:67">
      <c r="BO3268" s="25"/>
    </row>
    <row r="3269" spans="67:67">
      <c r="BO3269" s="25"/>
    </row>
    <row r="3270" spans="67:67">
      <c r="BO3270" s="25"/>
    </row>
    <row r="3271" spans="67:67">
      <c r="BO3271" s="25"/>
    </row>
    <row r="3272" spans="67:67">
      <c r="BO3272" s="25"/>
    </row>
    <row r="3273" spans="67:67">
      <c r="BO3273" s="25"/>
    </row>
    <row r="3274" spans="67:67">
      <c r="BO3274" s="25"/>
    </row>
    <row r="3275" spans="67:67">
      <c r="BO3275" s="25"/>
    </row>
    <row r="3276" spans="67:67">
      <c r="BO3276" s="25"/>
    </row>
    <row r="3277" spans="67:67">
      <c r="BO3277" s="25"/>
    </row>
    <row r="3278" spans="67:67">
      <c r="BO3278" s="25"/>
    </row>
    <row r="3279" spans="67:67">
      <c r="BO3279" s="25"/>
    </row>
    <row r="3280" spans="67:67">
      <c r="BO3280" s="25"/>
    </row>
    <row r="3281" spans="67:67">
      <c r="BO3281" s="25"/>
    </row>
    <row r="3282" spans="67:67">
      <c r="BO3282" s="25"/>
    </row>
    <row r="3283" spans="67:67">
      <c r="BO3283" s="25"/>
    </row>
    <row r="3284" spans="67:67">
      <c r="BO3284" s="25"/>
    </row>
    <row r="3285" spans="67:67">
      <c r="BO3285" s="25"/>
    </row>
    <row r="3286" spans="67:67">
      <c r="BO3286" s="25"/>
    </row>
    <row r="3287" spans="67:67">
      <c r="BO3287" s="25"/>
    </row>
    <row r="3288" spans="67:67">
      <c r="BO3288" s="25"/>
    </row>
    <row r="3289" spans="67:67">
      <c r="BO3289" s="25"/>
    </row>
    <row r="3290" spans="67:67">
      <c r="BO3290" s="25"/>
    </row>
    <row r="3291" spans="67:67">
      <c r="BO3291" s="25"/>
    </row>
    <row r="3292" spans="67:67">
      <c r="BO3292" s="25"/>
    </row>
    <row r="3293" spans="67:67">
      <c r="BO3293" s="25"/>
    </row>
    <row r="3294" spans="67:67">
      <c r="BO3294" s="25"/>
    </row>
    <row r="3295" spans="67:67">
      <c r="BO3295" s="25"/>
    </row>
    <row r="3296" spans="67:67">
      <c r="BO3296" s="25"/>
    </row>
    <row r="3297" spans="67:67">
      <c r="BO3297" s="25"/>
    </row>
    <row r="3298" spans="67:67">
      <c r="BO3298" s="25"/>
    </row>
    <row r="3299" spans="67:67">
      <c r="BO3299" s="25"/>
    </row>
    <row r="3300" spans="67:67">
      <c r="BO3300" s="25"/>
    </row>
    <row r="3301" spans="67:67">
      <c r="BO3301" s="25"/>
    </row>
    <row r="3302" spans="67:67">
      <c r="BO3302" s="25"/>
    </row>
    <row r="3303" spans="67:67">
      <c r="BO3303" s="25"/>
    </row>
    <row r="3304" spans="67:67">
      <c r="BO3304" s="25"/>
    </row>
    <row r="3305" spans="67:67">
      <c r="BO3305" s="25"/>
    </row>
    <row r="3306" spans="67:67">
      <c r="BO3306" s="25"/>
    </row>
    <row r="3307" spans="67:67">
      <c r="BO3307" s="25"/>
    </row>
    <row r="3308" spans="67:67">
      <c r="BO3308" s="25"/>
    </row>
    <row r="3309" spans="67:67">
      <c r="BO3309" s="25"/>
    </row>
    <row r="3310" spans="67:67">
      <c r="BO3310" s="25"/>
    </row>
    <row r="3311" spans="67:67">
      <c r="BO3311" s="25"/>
    </row>
    <row r="3312" spans="67:67">
      <c r="BO3312" s="25"/>
    </row>
    <row r="3313" spans="67:67">
      <c r="BO3313" s="25"/>
    </row>
    <row r="3314" spans="67:67">
      <c r="BO3314" s="25"/>
    </row>
    <row r="3315" spans="67:67">
      <c r="BO3315" s="25"/>
    </row>
    <row r="3316" spans="67:67">
      <c r="BO3316" s="25"/>
    </row>
    <row r="3317" spans="67:67">
      <c r="BO3317" s="25"/>
    </row>
    <row r="3318" spans="67:67">
      <c r="BO3318" s="25"/>
    </row>
    <row r="3319" spans="67:67">
      <c r="BO3319" s="25"/>
    </row>
    <row r="3320" spans="67:67">
      <c r="BO3320" s="25"/>
    </row>
    <row r="3321" spans="67:67">
      <c r="BO3321" s="25"/>
    </row>
    <row r="3322" spans="67:67">
      <c r="BO3322" s="25"/>
    </row>
    <row r="3323" spans="67:67">
      <c r="BO3323" s="25"/>
    </row>
    <row r="3324" spans="67:67">
      <c r="BO3324" s="25"/>
    </row>
    <row r="3325" spans="67:67">
      <c r="BO3325" s="25"/>
    </row>
    <row r="3326" spans="67:67">
      <c r="BO3326" s="25"/>
    </row>
    <row r="3327" spans="67:67">
      <c r="BO3327" s="25"/>
    </row>
    <row r="3328" spans="67:67">
      <c r="BO3328" s="25"/>
    </row>
    <row r="3329" spans="67:67">
      <c r="BO3329" s="25"/>
    </row>
    <row r="3330" spans="67:67">
      <c r="BO3330" s="25"/>
    </row>
    <row r="3331" spans="67:67">
      <c r="BO3331" s="25"/>
    </row>
    <row r="3332" spans="67:67">
      <c r="BO3332" s="25"/>
    </row>
    <row r="3333" spans="67:67">
      <c r="BO3333" s="25"/>
    </row>
    <row r="3334" spans="67:67">
      <c r="BO3334" s="25"/>
    </row>
    <row r="3335" spans="67:67">
      <c r="BO3335" s="25"/>
    </row>
    <row r="3336" spans="67:67">
      <c r="BO3336" s="25"/>
    </row>
    <row r="3337" spans="67:67">
      <c r="BO3337" s="25"/>
    </row>
    <row r="3338" spans="67:67">
      <c r="BO3338" s="25"/>
    </row>
    <row r="3339" spans="67:67">
      <c r="BO3339" s="25"/>
    </row>
    <row r="3340" spans="67:67">
      <c r="BO3340" s="25"/>
    </row>
    <row r="3341" spans="67:67">
      <c r="BO3341" s="25"/>
    </row>
    <row r="3342" spans="67:67">
      <c r="BO3342" s="25"/>
    </row>
    <row r="3343" spans="67:67">
      <c r="BO3343" s="25"/>
    </row>
    <row r="3344" spans="67:67">
      <c r="BO3344" s="25"/>
    </row>
    <row r="3345" spans="67:67">
      <c r="BO3345" s="25"/>
    </row>
    <row r="3346" spans="67:67">
      <c r="BO3346" s="25"/>
    </row>
    <row r="3347" spans="67:67">
      <c r="BO3347" s="25"/>
    </row>
    <row r="3348" spans="67:67">
      <c r="BO3348" s="25"/>
    </row>
    <row r="3349" spans="67:67">
      <c r="BO3349" s="25"/>
    </row>
    <row r="3350" spans="67:67">
      <c r="BO3350" s="25"/>
    </row>
    <row r="3351" spans="67:67">
      <c r="BO3351" s="25"/>
    </row>
    <row r="3352" spans="67:67">
      <c r="BO3352" s="25"/>
    </row>
    <row r="3353" spans="67:67">
      <c r="BO3353" s="25"/>
    </row>
    <row r="3354" spans="67:67">
      <c r="BO3354" s="25"/>
    </row>
    <row r="3355" spans="67:67">
      <c r="BO3355" s="25"/>
    </row>
    <row r="3356" spans="67:67">
      <c r="BO3356" s="25"/>
    </row>
    <row r="3357" spans="67:67">
      <c r="BO3357" s="25"/>
    </row>
    <row r="3358" spans="67:67">
      <c r="BO3358" s="25"/>
    </row>
    <row r="3359" spans="67:67">
      <c r="BO3359" s="25"/>
    </row>
    <row r="3360" spans="67:67">
      <c r="BO3360" s="25"/>
    </row>
    <row r="3361" spans="67:67">
      <c r="BO3361" s="25"/>
    </row>
    <row r="3362" spans="67:67">
      <c r="BO3362" s="25"/>
    </row>
    <row r="3363" spans="67:67">
      <c r="BO3363" s="25"/>
    </row>
    <row r="3364" spans="67:67">
      <c r="BO3364" s="25"/>
    </row>
    <row r="3365" spans="67:67">
      <c r="BO3365" s="25"/>
    </row>
    <row r="3366" spans="67:67">
      <c r="BO3366" s="25"/>
    </row>
    <row r="3367" spans="67:67">
      <c r="BO3367" s="25"/>
    </row>
    <row r="3368" spans="67:67">
      <c r="BO3368" s="25"/>
    </row>
    <row r="3369" spans="67:67">
      <c r="BO3369" s="25"/>
    </row>
    <row r="3370" spans="67:67">
      <c r="BO3370" s="25"/>
    </row>
    <row r="3371" spans="67:67">
      <c r="BO3371" s="25"/>
    </row>
    <row r="3372" spans="67:67">
      <c r="BO3372" s="25"/>
    </row>
    <row r="3373" spans="67:67">
      <c r="BO3373" s="25"/>
    </row>
    <row r="3374" spans="67:67">
      <c r="BO3374" s="25"/>
    </row>
    <row r="3375" spans="67:67">
      <c r="BO3375" s="25"/>
    </row>
    <row r="3376" spans="67:67">
      <c r="BO3376" s="25"/>
    </row>
    <row r="3377" spans="67:67">
      <c r="BO3377" s="25"/>
    </row>
    <row r="3378" spans="67:67">
      <c r="BO3378" s="25"/>
    </row>
    <row r="3379" spans="67:67">
      <c r="BO3379" s="25"/>
    </row>
    <row r="3380" spans="67:67">
      <c r="BO3380" s="25"/>
    </row>
    <row r="3381" spans="67:67">
      <c r="BO3381" s="25"/>
    </row>
    <row r="3382" spans="67:67">
      <c r="BO3382" s="25"/>
    </row>
    <row r="3383" spans="67:67">
      <c r="BO3383" s="25"/>
    </row>
    <row r="3384" spans="67:67">
      <c r="BO3384" s="25"/>
    </row>
    <row r="3385" spans="67:67">
      <c r="BO3385" s="25"/>
    </row>
    <row r="3386" spans="67:67">
      <c r="BO3386" s="25"/>
    </row>
    <row r="3387" spans="67:67">
      <c r="BO3387" s="25"/>
    </row>
    <row r="3388" spans="67:67">
      <c r="BO3388" s="25"/>
    </row>
    <row r="3389" spans="67:67">
      <c r="BO3389" s="25"/>
    </row>
    <row r="3390" spans="67:67">
      <c r="BO3390" s="25"/>
    </row>
    <row r="3391" spans="67:67">
      <c r="BO3391" s="25"/>
    </row>
    <row r="3392" spans="67:67">
      <c r="BO3392" s="25"/>
    </row>
    <row r="3393" spans="67:67">
      <c r="BO3393" s="25"/>
    </row>
    <row r="3394" spans="67:67">
      <c r="BO3394" s="25"/>
    </row>
    <row r="3395" spans="67:67">
      <c r="BO3395" s="25"/>
    </row>
    <row r="3396" spans="67:67">
      <c r="BO3396" s="25"/>
    </row>
    <row r="3397" spans="67:67">
      <c r="BO3397" s="25"/>
    </row>
    <row r="3398" spans="67:67">
      <c r="BO3398" s="25"/>
    </row>
    <row r="3399" spans="67:67">
      <c r="BO3399" s="25"/>
    </row>
    <row r="3400" spans="67:67">
      <c r="BO3400" s="25"/>
    </row>
    <row r="3401" spans="67:67">
      <c r="BO3401" s="25"/>
    </row>
    <row r="3402" spans="67:67">
      <c r="BO3402" s="25"/>
    </row>
    <row r="3403" spans="67:67">
      <c r="BO3403" s="25"/>
    </row>
    <row r="3404" spans="67:67">
      <c r="BO3404" s="25"/>
    </row>
    <row r="3405" spans="67:67">
      <c r="BO3405" s="25"/>
    </row>
    <row r="3406" spans="67:67">
      <c r="BO3406" s="25"/>
    </row>
    <row r="3407" spans="67:67">
      <c r="BO3407" s="25"/>
    </row>
    <row r="3408" spans="67:67">
      <c r="BO3408" s="25"/>
    </row>
    <row r="3409" spans="67:67">
      <c r="BO3409" s="25"/>
    </row>
    <row r="3410" spans="67:67">
      <c r="BO3410" s="25"/>
    </row>
    <row r="3411" spans="67:67">
      <c r="BO3411" s="25"/>
    </row>
    <row r="3412" spans="67:67">
      <c r="BO3412" s="25"/>
    </row>
    <row r="3413" spans="67:67">
      <c r="BO3413" s="25"/>
    </row>
    <row r="3414" spans="67:67">
      <c r="BO3414" s="25"/>
    </row>
    <row r="3415" spans="67:67">
      <c r="BO3415" s="25"/>
    </row>
    <row r="3416" spans="67:67">
      <c r="BO3416" s="25"/>
    </row>
    <row r="3417" spans="67:67">
      <c r="BO3417" s="25"/>
    </row>
    <row r="3418" spans="67:67">
      <c r="BO3418" s="25"/>
    </row>
    <row r="3419" spans="67:67">
      <c r="BO3419" s="25"/>
    </row>
    <row r="3420" spans="67:67">
      <c r="BO3420" s="25"/>
    </row>
    <row r="3421" spans="67:67">
      <c r="BO3421" s="25"/>
    </row>
    <row r="3422" spans="67:67">
      <c r="BO3422" s="25"/>
    </row>
    <row r="3423" spans="67:67">
      <c r="BO3423" s="25"/>
    </row>
    <row r="3424" spans="67:67">
      <c r="BO3424" s="25"/>
    </row>
    <row r="3425" spans="67:67">
      <c r="BO3425" s="25"/>
    </row>
    <row r="3426" spans="67:67">
      <c r="BO3426" s="25"/>
    </row>
    <row r="3427" spans="67:67">
      <c r="BO3427" s="25"/>
    </row>
    <row r="3428" spans="67:67">
      <c r="BO3428" s="25"/>
    </row>
    <row r="3429" spans="67:67">
      <c r="BO3429" s="25"/>
    </row>
    <row r="3430" spans="67:67">
      <c r="BO3430" s="25"/>
    </row>
    <row r="3431" spans="67:67">
      <c r="BO3431" s="25"/>
    </row>
    <row r="3432" spans="67:67">
      <c r="BO3432" s="25"/>
    </row>
    <row r="3433" spans="67:67">
      <c r="BO3433" s="25"/>
    </row>
    <row r="3434" spans="67:67">
      <c r="BO3434" s="25"/>
    </row>
    <row r="3435" spans="67:67">
      <c r="BO3435" s="25"/>
    </row>
    <row r="3436" spans="67:67">
      <c r="BO3436" s="25"/>
    </row>
    <row r="3437" spans="67:67">
      <c r="BO3437" s="25"/>
    </row>
    <row r="3438" spans="67:67">
      <c r="BO3438" s="25"/>
    </row>
    <row r="3439" spans="67:67">
      <c r="BO3439" s="25"/>
    </row>
    <row r="3440" spans="67:67">
      <c r="BO3440" s="25"/>
    </row>
    <row r="3441" spans="67:67">
      <c r="BO3441" s="25"/>
    </row>
    <row r="3442" spans="67:67">
      <c r="BO3442" s="25"/>
    </row>
    <row r="3443" spans="67:67">
      <c r="BO3443" s="25"/>
    </row>
    <row r="3444" spans="67:67">
      <c r="BO3444" s="25"/>
    </row>
    <row r="3445" spans="67:67">
      <c r="BO3445" s="25"/>
    </row>
    <row r="3446" spans="67:67">
      <c r="BO3446" s="25"/>
    </row>
    <row r="3447" spans="67:67">
      <c r="BO3447" s="25"/>
    </row>
    <row r="3448" spans="67:67">
      <c r="BO3448" s="25"/>
    </row>
    <row r="3449" spans="67:67">
      <c r="BO3449" s="25"/>
    </row>
    <row r="3450" spans="67:67">
      <c r="BO3450" s="25"/>
    </row>
    <row r="3451" spans="67:67">
      <c r="BO3451" s="25"/>
    </row>
    <row r="3452" spans="67:67">
      <c r="BO3452" s="25"/>
    </row>
    <row r="3453" spans="67:67">
      <c r="BO3453" s="25"/>
    </row>
    <row r="3454" spans="67:67">
      <c r="BO3454" s="25"/>
    </row>
    <row r="3455" spans="67:67">
      <c r="BO3455" s="25"/>
    </row>
    <row r="3456" spans="67:67">
      <c r="BO3456" s="25"/>
    </row>
    <row r="3457" spans="67:67">
      <c r="BO3457" s="25"/>
    </row>
    <row r="3458" spans="67:67">
      <c r="BO3458" s="25"/>
    </row>
    <row r="3459" spans="67:67">
      <c r="BO3459" s="25"/>
    </row>
    <row r="3460" spans="67:67">
      <c r="BO3460" s="25"/>
    </row>
    <row r="3461" spans="67:67">
      <c r="BO3461" s="25"/>
    </row>
    <row r="3462" spans="67:67">
      <c r="BO3462" s="25"/>
    </row>
    <row r="3463" spans="67:67">
      <c r="BO3463" s="25"/>
    </row>
    <row r="3464" spans="67:67">
      <c r="BO3464" s="25"/>
    </row>
    <row r="3465" spans="67:67">
      <c r="BO3465" s="25"/>
    </row>
    <row r="3466" spans="67:67">
      <c r="BO3466" s="25"/>
    </row>
    <row r="3467" spans="67:67">
      <c r="BO3467" s="25"/>
    </row>
    <row r="3468" spans="67:67">
      <c r="BO3468" s="25"/>
    </row>
    <row r="3469" spans="67:67">
      <c r="BO3469" s="25"/>
    </row>
    <row r="3470" spans="67:67">
      <c r="BO3470" s="25"/>
    </row>
    <row r="3471" spans="67:67">
      <c r="BO3471" s="25"/>
    </row>
    <row r="3472" spans="67:67">
      <c r="BO3472" s="25"/>
    </row>
    <row r="3473" spans="67:67">
      <c r="BO3473" s="25"/>
    </row>
    <row r="3474" spans="67:67">
      <c r="BO3474" s="25"/>
    </row>
    <row r="3475" spans="67:67">
      <c r="BO3475" s="25"/>
    </row>
    <row r="3476" spans="67:67">
      <c r="BO3476" s="25"/>
    </row>
    <row r="3477" spans="67:67">
      <c r="BO3477" s="25"/>
    </row>
    <row r="3478" spans="67:67">
      <c r="BO3478" s="25"/>
    </row>
    <row r="3479" spans="67:67">
      <c r="BO3479" s="25"/>
    </row>
    <row r="3480" spans="67:67">
      <c r="BO3480" s="25"/>
    </row>
    <row r="3481" spans="67:67">
      <c r="BO3481" s="25"/>
    </row>
    <row r="3482" spans="67:67">
      <c r="BO3482" s="25"/>
    </row>
    <row r="3483" spans="67:67">
      <c r="BO3483" s="25"/>
    </row>
    <row r="3484" spans="67:67">
      <c r="BO3484" s="25"/>
    </row>
    <row r="3485" spans="67:67">
      <c r="BO3485" s="25"/>
    </row>
    <row r="3486" spans="67:67">
      <c r="BO3486" s="25"/>
    </row>
    <row r="3487" spans="67:67">
      <c r="BO3487" s="25"/>
    </row>
    <row r="3488" spans="67:67">
      <c r="BO3488" s="25"/>
    </row>
    <row r="3489" spans="67:67">
      <c r="BO3489" s="25"/>
    </row>
    <row r="3490" spans="67:67">
      <c r="BO3490" s="25"/>
    </row>
    <row r="3491" spans="67:67">
      <c r="BO3491" s="25"/>
    </row>
    <row r="3492" spans="67:67">
      <c r="BO3492" s="25"/>
    </row>
    <row r="3493" spans="67:67">
      <c r="BO3493" s="25"/>
    </row>
    <row r="3494" spans="67:67">
      <c r="BO3494" s="25"/>
    </row>
    <row r="3495" spans="67:67">
      <c r="BO3495" s="25"/>
    </row>
    <row r="3496" spans="67:67">
      <c r="BO3496" s="25"/>
    </row>
    <row r="3497" spans="67:67">
      <c r="BO3497" s="25"/>
    </row>
    <row r="3498" spans="67:67">
      <c r="BO3498" s="25"/>
    </row>
    <row r="3499" spans="67:67">
      <c r="BO3499" s="25"/>
    </row>
    <row r="3500" spans="67:67">
      <c r="BO3500" s="25"/>
    </row>
    <row r="3501" spans="67:67">
      <c r="BO3501" s="25"/>
    </row>
    <row r="3502" spans="67:67">
      <c r="BO3502" s="25"/>
    </row>
    <row r="3503" spans="67:67">
      <c r="BO3503" s="25"/>
    </row>
    <row r="3504" spans="67:67">
      <c r="BO3504" s="25"/>
    </row>
    <row r="3505" spans="67:67">
      <c r="BO3505" s="25"/>
    </row>
    <row r="3506" spans="67:67">
      <c r="BO3506" s="25"/>
    </row>
    <row r="3507" spans="67:67">
      <c r="BO3507" s="25"/>
    </row>
    <row r="3508" spans="67:67">
      <c r="BO3508" s="25"/>
    </row>
    <row r="3509" spans="67:67">
      <c r="BO3509" s="25"/>
    </row>
    <row r="3510" spans="67:67">
      <c r="BO3510" s="25"/>
    </row>
    <row r="3511" spans="67:67">
      <c r="BO3511" s="25"/>
    </row>
    <row r="3512" spans="67:67">
      <c r="BO3512" s="25"/>
    </row>
    <row r="3513" spans="67:67">
      <c r="BO3513" s="25"/>
    </row>
    <row r="3514" spans="67:67">
      <c r="BO3514" s="25"/>
    </row>
    <row r="3515" spans="67:67">
      <c r="BO3515" s="25"/>
    </row>
    <row r="3516" spans="67:67">
      <c r="BO3516" s="25"/>
    </row>
    <row r="3517" spans="67:67">
      <c r="BO3517" s="25"/>
    </row>
    <row r="3518" spans="67:67">
      <c r="BO3518" s="25"/>
    </row>
    <row r="3519" spans="67:67">
      <c r="BO3519" s="25"/>
    </row>
    <row r="3520" spans="67:67">
      <c r="BO3520" s="25"/>
    </row>
    <row r="3521" spans="67:67">
      <c r="BO3521" s="25"/>
    </row>
    <row r="3522" spans="67:67">
      <c r="BO3522" s="25"/>
    </row>
    <row r="3523" spans="67:67">
      <c r="BO3523" s="25"/>
    </row>
    <row r="3524" spans="67:67">
      <c r="BO3524" s="25"/>
    </row>
    <row r="3525" spans="67:67">
      <c r="BO3525" s="25"/>
    </row>
    <row r="3526" spans="67:67">
      <c r="BO3526" s="25"/>
    </row>
    <row r="3527" spans="67:67">
      <c r="BO3527" s="25"/>
    </row>
    <row r="3528" spans="67:67">
      <c r="BO3528" s="25"/>
    </row>
    <row r="3529" spans="67:67">
      <c r="BO3529" s="25"/>
    </row>
    <row r="3530" spans="67:67">
      <c r="BO3530" s="25"/>
    </row>
    <row r="3531" spans="67:67">
      <c r="BO3531" s="25"/>
    </row>
    <row r="3532" spans="67:67">
      <c r="BO3532" s="25"/>
    </row>
    <row r="3533" spans="67:67">
      <c r="BO3533" s="25"/>
    </row>
    <row r="3534" spans="67:67">
      <c r="BO3534" s="25"/>
    </row>
    <row r="3535" spans="67:67">
      <c r="BO3535" s="25"/>
    </row>
    <row r="3536" spans="67:67">
      <c r="BO3536" s="25"/>
    </row>
    <row r="3537" spans="67:67">
      <c r="BO3537" s="25"/>
    </row>
    <row r="3538" spans="67:67">
      <c r="BO3538" s="25"/>
    </row>
    <row r="3539" spans="67:67">
      <c r="BO3539" s="25"/>
    </row>
    <row r="3540" spans="67:67">
      <c r="BO3540" s="25"/>
    </row>
    <row r="3541" spans="67:67">
      <c r="BO3541" s="25"/>
    </row>
    <row r="3542" spans="67:67">
      <c r="BO3542" s="25"/>
    </row>
    <row r="3543" spans="67:67">
      <c r="BO3543" s="25"/>
    </row>
    <row r="3544" spans="67:67">
      <c r="BO3544" s="25"/>
    </row>
    <row r="3545" spans="67:67">
      <c r="BO3545" s="25"/>
    </row>
    <row r="3546" spans="67:67">
      <c r="BO3546" s="25"/>
    </row>
    <row r="3547" spans="67:67">
      <c r="BO3547" s="25"/>
    </row>
    <row r="3548" spans="67:67">
      <c r="BO3548" s="25"/>
    </row>
    <row r="3549" spans="67:67">
      <c r="BO3549" s="25"/>
    </row>
    <row r="3550" spans="67:67">
      <c r="BO3550" s="25"/>
    </row>
    <row r="3551" spans="67:67">
      <c r="BO3551" s="25"/>
    </row>
    <row r="3552" spans="67:67">
      <c r="BO3552" s="25"/>
    </row>
    <row r="3553" spans="67:67">
      <c r="BO3553" s="25"/>
    </row>
    <row r="3554" spans="67:67">
      <c r="BO3554" s="25"/>
    </row>
    <row r="3555" spans="67:67">
      <c r="BO3555" s="25"/>
    </row>
    <row r="3556" spans="67:67">
      <c r="BO3556" s="25"/>
    </row>
    <row r="3557" spans="67:67">
      <c r="BO3557" s="25"/>
    </row>
    <row r="3558" spans="67:67">
      <c r="BO3558" s="25"/>
    </row>
    <row r="3559" spans="67:67">
      <c r="BO3559" s="25"/>
    </row>
    <row r="3560" spans="67:67">
      <c r="BO3560" s="25"/>
    </row>
    <row r="3561" spans="67:67">
      <c r="BO3561" s="25"/>
    </row>
    <row r="3562" spans="67:67">
      <c r="BO3562" s="25"/>
    </row>
    <row r="3563" spans="67:67">
      <c r="BO3563" s="25"/>
    </row>
    <row r="3564" spans="67:67">
      <c r="BO3564" s="25"/>
    </row>
    <row r="3565" spans="67:67">
      <c r="BO3565" s="25"/>
    </row>
    <row r="3566" spans="67:67">
      <c r="BO3566" s="25"/>
    </row>
    <row r="3567" spans="67:67">
      <c r="BO3567" s="25"/>
    </row>
    <row r="3568" spans="67:67">
      <c r="BO3568" s="25"/>
    </row>
    <row r="3569" spans="67:67">
      <c r="BO3569" s="25"/>
    </row>
    <row r="3570" spans="67:67">
      <c r="BO3570" s="25"/>
    </row>
    <row r="3571" spans="67:67">
      <c r="BO3571" s="25"/>
    </row>
    <row r="3572" spans="67:67">
      <c r="BO3572" s="25"/>
    </row>
    <row r="3573" spans="67:67">
      <c r="BO3573" s="25"/>
    </row>
    <row r="3574" spans="67:67">
      <c r="BO3574" s="25"/>
    </row>
    <row r="3575" spans="67:67">
      <c r="BO3575" s="25"/>
    </row>
    <row r="3576" spans="67:67">
      <c r="BO3576" s="25"/>
    </row>
    <row r="3577" spans="67:67">
      <c r="BO3577" s="25"/>
    </row>
    <row r="3578" spans="67:67">
      <c r="BO3578" s="25"/>
    </row>
    <row r="3579" spans="67:67">
      <c r="BO3579" s="25"/>
    </row>
    <row r="3580" spans="67:67">
      <c r="BO3580" s="25"/>
    </row>
    <row r="3581" spans="67:67">
      <c r="BO3581" s="25"/>
    </row>
    <row r="3582" spans="67:67">
      <c r="BO3582" s="25"/>
    </row>
    <row r="3583" spans="67:67">
      <c r="BO3583" s="25"/>
    </row>
    <row r="3584" spans="67:67">
      <c r="BO3584" s="25"/>
    </row>
    <row r="3585" spans="67:67">
      <c r="BO3585" s="25"/>
    </row>
    <row r="3586" spans="67:67">
      <c r="BO3586" s="25"/>
    </row>
    <row r="3587" spans="67:67">
      <c r="BO3587" s="25"/>
    </row>
    <row r="3588" spans="67:67">
      <c r="BO3588" s="25"/>
    </row>
    <row r="3589" spans="67:67">
      <c r="BO3589" s="25"/>
    </row>
    <row r="3590" spans="67:67">
      <c r="BO3590" s="25"/>
    </row>
    <row r="3591" spans="67:67">
      <c r="BO3591" s="25"/>
    </row>
    <row r="3592" spans="67:67">
      <c r="BO3592" s="25"/>
    </row>
    <row r="3593" spans="67:67">
      <c r="BO3593" s="25"/>
    </row>
    <row r="3594" spans="67:67">
      <c r="BO3594" s="25"/>
    </row>
    <row r="3595" spans="67:67">
      <c r="BO3595" s="25"/>
    </row>
    <row r="3596" spans="67:67">
      <c r="BO3596" s="25"/>
    </row>
    <row r="3597" spans="67:67">
      <c r="BO3597" s="25"/>
    </row>
    <row r="3598" spans="67:67">
      <c r="BO3598" s="25"/>
    </row>
    <row r="3599" spans="67:67">
      <c r="BO3599" s="25"/>
    </row>
    <row r="3600" spans="67:67">
      <c r="BO3600" s="25"/>
    </row>
    <row r="3601" spans="67:67">
      <c r="BO3601" s="25"/>
    </row>
    <row r="3602" spans="67:67">
      <c r="BO3602" s="25"/>
    </row>
    <row r="3603" spans="67:67">
      <c r="BO3603" s="25"/>
    </row>
    <row r="3604" spans="67:67">
      <c r="BO3604" s="25"/>
    </row>
    <row r="3605" spans="67:67">
      <c r="BO3605" s="25"/>
    </row>
    <row r="3606" spans="67:67">
      <c r="BO3606" s="25"/>
    </row>
    <row r="3607" spans="67:67">
      <c r="BO3607" s="25"/>
    </row>
    <row r="3608" spans="67:67">
      <c r="BO3608" s="25"/>
    </row>
    <row r="3609" spans="67:67">
      <c r="BO3609" s="25"/>
    </row>
    <row r="3610" spans="67:67">
      <c r="BO3610" s="25"/>
    </row>
    <row r="3611" spans="67:67">
      <c r="BO3611" s="25"/>
    </row>
    <row r="3612" spans="67:67">
      <c r="BO3612" s="25"/>
    </row>
    <row r="3613" spans="67:67">
      <c r="BO3613" s="25"/>
    </row>
    <row r="3614" spans="67:67">
      <c r="BO3614" s="25"/>
    </row>
    <row r="3615" spans="67:67">
      <c r="BO3615" s="25"/>
    </row>
    <row r="3616" spans="67:67">
      <c r="BO3616" s="25"/>
    </row>
    <row r="3617" spans="67:67">
      <c r="BO3617" s="25"/>
    </row>
    <row r="3618" spans="67:67">
      <c r="BO3618" s="25"/>
    </row>
    <row r="3619" spans="67:67">
      <c r="BO3619" s="25"/>
    </row>
    <row r="3620" spans="67:67">
      <c r="BO3620" s="25"/>
    </row>
    <row r="3621" spans="67:67">
      <c r="BO3621" s="25"/>
    </row>
    <row r="3622" spans="67:67">
      <c r="BO3622" s="25"/>
    </row>
    <row r="3623" spans="67:67">
      <c r="BO3623" s="25"/>
    </row>
    <row r="3624" spans="67:67">
      <c r="BO3624" s="25"/>
    </row>
    <row r="3625" spans="67:67">
      <c r="BO3625" s="25"/>
    </row>
    <row r="3626" spans="67:67">
      <c r="BO3626" s="25"/>
    </row>
    <row r="3627" spans="67:67">
      <c r="BO3627" s="25"/>
    </row>
    <row r="3628" spans="67:67">
      <c r="BO3628" s="25"/>
    </row>
    <row r="3629" spans="67:67">
      <c r="BO3629" s="25"/>
    </row>
    <row r="3630" spans="67:67">
      <c r="BO3630" s="25"/>
    </row>
    <row r="3631" spans="67:67">
      <c r="BO3631" s="25"/>
    </row>
    <row r="3632" spans="67:67">
      <c r="BO3632" s="25"/>
    </row>
    <row r="3633" spans="67:67">
      <c r="BO3633" s="25"/>
    </row>
    <row r="3634" spans="67:67">
      <c r="BO3634" s="25"/>
    </row>
    <row r="3635" spans="67:67">
      <c r="BO3635" s="25"/>
    </row>
    <row r="3636" spans="67:67">
      <c r="BO3636" s="25"/>
    </row>
    <row r="3637" spans="67:67">
      <c r="BO3637" s="25"/>
    </row>
    <row r="3638" spans="67:67">
      <c r="BO3638" s="25"/>
    </row>
    <row r="3639" spans="67:67">
      <c r="BO3639" s="25"/>
    </row>
    <row r="3640" spans="67:67">
      <c r="BO3640" s="25"/>
    </row>
    <row r="3641" spans="67:67">
      <c r="BO3641" s="25"/>
    </row>
    <row r="3642" spans="67:67">
      <c r="BO3642" s="25"/>
    </row>
    <row r="3643" spans="67:67">
      <c r="BO3643" s="25"/>
    </row>
    <row r="3644" spans="67:67">
      <c r="BO3644" s="25"/>
    </row>
    <row r="3645" spans="67:67">
      <c r="BO3645" s="25"/>
    </row>
    <row r="3646" spans="67:67">
      <c r="BO3646" s="25"/>
    </row>
    <row r="3647" spans="67:67">
      <c r="BO3647" s="25"/>
    </row>
    <row r="3648" spans="67:67">
      <c r="BO3648" s="25"/>
    </row>
    <row r="3649" spans="67:67">
      <c r="BO3649" s="25"/>
    </row>
    <row r="3650" spans="67:67">
      <c r="BO3650" s="25"/>
    </row>
    <row r="3651" spans="67:67">
      <c r="BO3651" s="25"/>
    </row>
    <row r="3652" spans="67:67">
      <c r="BO3652" s="25"/>
    </row>
    <row r="3653" spans="67:67">
      <c r="BO3653" s="25"/>
    </row>
    <row r="3654" spans="67:67">
      <c r="BO3654" s="25"/>
    </row>
    <row r="3655" spans="67:67">
      <c r="BO3655" s="25"/>
    </row>
    <row r="3656" spans="67:67">
      <c r="BO3656" s="25"/>
    </row>
    <row r="3657" spans="67:67">
      <c r="BO3657" s="25"/>
    </row>
    <row r="3658" spans="67:67">
      <c r="BO3658" s="25"/>
    </row>
    <row r="3659" spans="67:67">
      <c r="BO3659" s="25"/>
    </row>
    <row r="3660" spans="67:67">
      <c r="BO3660" s="25"/>
    </row>
    <row r="3661" spans="67:67">
      <c r="BO3661" s="25"/>
    </row>
    <row r="3662" spans="67:67">
      <c r="BO3662" s="25"/>
    </row>
    <row r="3663" spans="67:67">
      <c r="BO3663" s="25"/>
    </row>
    <row r="3664" spans="67:67">
      <c r="BO3664" s="25"/>
    </row>
    <row r="3665" spans="67:67">
      <c r="BO3665" s="25"/>
    </row>
    <row r="3666" spans="67:67">
      <c r="BO3666" s="25"/>
    </row>
    <row r="3667" spans="67:67">
      <c r="BO3667" s="25"/>
    </row>
    <row r="3668" spans="67:67">
      <c r="BO3668" s="25"/>
    </row>
    <row r="3669" spans="67:67">
      <c r="BO3669" s="25"/>
    </row>
    <row r="3670" spans="67:67">
      <c r="BO3670" s="25"/>
    </row>
    <row r="3671" spans="67:67">
      <c r="BO3671" s="25"/>
    </row>
    <row r="3672" spans="67:67">
      <c r="BO3672" s="25"/>
    </row>
    <row r="3673" spans="67:67">
      <c r="BO3673" s="25"/>
    </row>
    <row r="3674" spans="67:67">
      <c r="BO3674" s="25"/>
    </row>
    <row r="3675" spans="67:67">
      <c r="BO3675" s="25"/>
    </row>
    <row r="3676" spans="67:67">
      <c r="BO3676" s="25"/>
    </row>
    <row r="3677" spans="67:67">
      <c r="BO3677" s="25"/>
    </row>
    <row r="3678" spans="67:67">
      <c r="BO3678" s="25"/>
    </row>
    <row r="3679" spans="67:67">
      <c r="BO3679" s="25"/>
    </row>
    <row r="3680" spans="67:67">
      <c r="BO3680" s="25"/>
    </row>
    <row r="3681" spans="67:67">
      <c r="BO3681" s="25"/>
    </row>
    <row r="3682" spans="67:67">
      <c r="BO3682" s="25"/>
    </row>
    <row r="3683" spans="67:67">
      <c r="BO3683" s="25"/>
    </row>
    <row r="3684" spans="67:67">
      <c r="BO3684" s="25"/>
    </row>
    <row r="3685" spans="67:67">
      <c r="BO3685" s="25"/>
    </row>
    <row r="3686" spans="67:67">
      <c r="BO3686" s="25"/>
    </row>
    <row r="3687" spans="67:67">
      <c r="BO3687" s="25"/>
    </row>
    <row r="3688" spans="67:67">
      <c r="BO3688" s="25"/>
    </row>
    <row r="3689" spans="67:67">
      <c r="BO3689" s="25"/>
    </row>
    <row r="3690" spans="67:67">
      <c r="BO3690" s="25"/>
    </row>
    <row r="3691" spans="67:67">
      <c r="BO3691" s="25"/>
    </row>
    <row r="3692" spans="67:67">
      <c r="BO3692" s="25"/>
    </row>
    <row r="3693" spans="67:67">
      <c r="BO3693" s="25"/>
    </row>
    <row r="3694" spans="67:67">
      <c r="BO3694" s="25"/>
    </row>
    <row r="3695" spans="67:67">
      <c r="BO3695" s="25"/>
    </row>
    <row r="3696" spans="67:67">
      <c r="BO3696" s="25"/>
    </row>
    <row r="3697" spans="67:67">
      <c r="BO3697" s="25"/>
    </row>
    <row r="3698" spans="67:67">
      <c r="BO3698" s="25"/>
    </row>
    <row r="3699" spans="67:67">
      <c r="BO3699" s="25"/>
    </row>
    <row r="3700" spans="67:67">
      <c r="BO3700" s="25"/>
    </row>
    <row r="3701" spans="67:67">
      <c r="BO3701" s="25"/>
    </row>
    <row r="3702" spans="67:67">
      <c r="BO3702" s="25"/>
    </row>
    <row r="3703" spans="67:67">
      <c r="BO3703" s="25"/>
    </row>
    <row r="3704" spans="67:67">
      <c r="BO3704" s="25"/>
    </row>
    <row r="3705" spans="67:67">
      <c r="BO3705" s="25"/>
    </row>
    <row r="3706" spans="67:67">
      <c r="BO3706" s="25"/>
    </row>
    <row r="3707" spans="67:67">
      <c r="BO3707" s="25"/>
    </row>
    <row r="3708" spans="67:67">
      <c r="BO3708" s="25"/>
    </row>
    <row r="3709" spans="67:67">
      <c r="BO3709" s="25"/>
    </row>
    <row r="3710" spans="67:67">
      <c r="BO3710" s="25"/>
    </row>
    <row r="3711" spans="67:67">
      <c r="BO3711" s="25"/>
    </row>
    <row r="3712" spans="67:67">
      <c r="BO3712" s="25"/>
    </row>
    <row r="3713" spans="67:67">
      <c r="BO3713" s="25"/>
    </row>
    <row r="3714" spans="67:67">
      <c r="BO3714" s="25"/>
    </row>
    <row r="3715" spans="67:67">
      <c r="BO3715" s="25"/>
    </row>
    <row r="3716" spans="67:67">
      <c r="BO3716" s="25"/>
    </row>
    <row r="3717" spans="67:67">
      <c r="BO3717" s="25"/>
    </row>
    <row r="3718" spans="67:67">
      <c r="BO3718" s="25"/>
    </row>
    <row r="3719" spans="67:67">
      <c r="BO3719" s="25"/>
    </row>
    <row r="3720" spans="67:67">
      <c r="BO3720" s="25"/>
    </row>
    <row r="3721" spans="67:67">
      <c r="BO3721" s="25"/>
    </row>
    <row r="3722" spans="67:67">
      <c r="BO3722" s="25"/>
    </row>
    <row r="3723" spans="67:67">
      <c r="BO3723" s="25"/>
    </row>
    <row r="3724" spans="67:67">
      <c r="BO3724" s="25"/>
    </row>
    <row r="3725" spans="67:67">
      <c r="BO3725" s="25"/>
    </row>
    <row r="3726" spans="67:67">
      <c r="BO3726" s="25"/>
    </row>
    <row r="3727" spans="67:67">
      <c r="BO3727" s="25"/>
    </row>
    <row r="3728" spans="67:67">
      <c r="BO3728" s="25"/>
    </row>
    <row r="3729" spans="67:67">
      <c r="BO3729" s="25"/>
    </row>
    <row r="3730" spans="67:67">
      <c r="BO3730" s="25"/>
    </row>
    <row r="3731" spans="67:67">
      <c r="BO3731" s="25"/>
    </row>
    <row r="3732" spans="67:67">
      <c r="BO3732" s="25"/>
    </row>
    <row r="3733" spans="67:67">
      <c r="BO3733" s="25"/>
    </row>
    <row r="3734" spans="67:67">
      <c r="BO3734" s="25"/>
    </row>
    <row r="3735" spans="67:67">
      <c r="BO3735" s="25"/>
    </row>
    <row r="3736" spans="67:67">
      <c r="BO3736" s="25"/>
    </row>
    <row r="3737" spans="67:67">
      <c r="BO3737" s="25"/>
    </row>
    <row r="3738" spans="67:67">
      <c r="BO3738" s="25"/>
    </row>
    <row r="3739" spans="67:67">
      <c r="BO3739" s="25"/>
    </row>
    <row r="3740" spans="67:67">
      <c r="BO3740" s="25"/>
    </row>
    <row r="3741" spans="67:67">
      <c r="BO3741" s="25"/>
    </row>
    <row r="3742" spans="67:67">
      <c r="BO3742" s="25"/>
    </row>
    <row r="3743" spans="67:67">
      <c r="BO3743" s="25"/>
    </row>
    <row r="3744" spans="67:67">
      <c r="BO3744" s="25"/>
    </row>
    <row r="3745" spans="67:67">
      <c r="BO3745" s="25"/>
    </row>
    <row r="3746" spans="67:67">
      <c r="BO3746" s="25"/>
    </row>
    <row r="3747" spans="67:67">
      <c r="BO3747" s="25"/>
    </row>
    <row r="3748" spans="67:67">
      <c r="BO3748" s="25"/>
    </row>
    <row r="3749" spans="67:67">
      <c r="BO3749" s="25"/>
    </row>
    <row r="3750" spans="67:67">
      <c r="BO3750" s="25"/>
    </row>
    <row r="3751" spans="67:67">
      <c r="BO3751" s="25"/>
    </row>
    <row r="3752" spans="67:67">
      <c r="BO3752" s="25"/>
    </row>
    <row r="3753" spans="67:67">
      <c r="BO3753" s="25"/>
    </row>
    <row r="3754" spans="67:67">
      <c r="BO3754" s="25"/>
    </row>
    <row r="3755" spans="67:67">
      <c r="BO3755" s="25"/>
    </row>
    <row r="3756" spans="67:67">
      <c r="BO3756" s="25"/>
    </row>
    <row r="3757" spans="67:67">
      <c r="BO3757" s="25"/>
    </row>
    <row r="3758" spans="67:67">
      <c r="BO3758" s="25"/>
    </row>
    <row r="3759" spans="67:67">
      <c r="BO3759" s="25"/>
    </row>
    <row r="3760" spans="67:67">
      <c r="BO3760" s="25"/>
    </row>
    <row r="3761" spans="67:67">
      <c r="BO3761" s="25"/>
    </row>
    <row r="3762" spans="67:67">
      <c r="BO3762" s="25"/>
    </row>
    <row r="3763" spans="67:67">
      <c r="BO3763" s="25"/>
    </row>
    <row r="3764" spans="67:67">
      <c r="BO3764" s="25"/>
    </row>
    <row r="3765" spans="67:67">
      <c r="BO3765" s="25"/>
    </row>
    <row r="3766" spans="67:67">
      <c r="BO3766" s="25"/>
    </row>
    <row r="3767" spans="67:67">
      <c r="BO3767" s="25"/>
    </row>
    <row r="3768" spans="67:67">
      <c r="BO3768" s="25"/>
    </row>
    <row r="3769" spans="67:67">
      <c r="BO3769" s="25"/>
    </row>
    <row r="3770" spans="67:67">
      <c r="BO3770" s="25"/>
    </row>
    <row r="3771" spans="67:67">
      <c r="BO3771" s="25"/>
    </row>
    <row r="3772" spans="67:67">
      <c r="BO3772" s="25"/>
    </row>
    <row r="3773" spans="67:67">
      <c r="BO3773" s="25"/>
    </row>
    <row r="3774" spans="67:67">
      <c r="BO3774" s="25"/>
    </row>
    <row r="3775" spans="67:67">
      <c r="BO3775" s="25"/>
    </row>
    <row r="3776" spans="67:67">
      <c r="BO3776" s="25"/>
    </row>
    <row r="3777" spans="67:67">
      <c r="BO3777" s="25"/>
    </row>
    <row r="3778" spans="67:67">
      <c r="BO3778" s="25"/>
    </row>
    <row r="3779" spans="67:67">
      <c r="BO3779" s="25"/>
    </row>
    <row r="3780" spans="67:67">
      <c r="BO3780" s="25"/>
    </row>
    <row r="3781" spans="67:67">
      <c r="BO3781" s="25"/>
    </row>
    <row r="3782" spans="67:67">
      <c r="BO3782" s="25"/>
    </row>
    <row r="3783" spans="67:67">
      <c r="BO3783" s="25"/>
    </row>
    <row r="3784" spans="67:67">
      <c r="BO3784" s="25"/>
    </row>
    <row r="3785" spans="67:67">
      <c r="BO3785" s="25"/>
    </row>
    <row r="3786" spans="67:67">
      <c r="BO3786" s="25"/>
    </row>
    <row r="3787" spans="67:67">
      <c r="BO3787" s="25"/>
    </row>
    <row r="3788" spans="67:67">
      <c r="BO3788" s="25"/>
    </row>
    <row r="3789" spans="67:67">
      <c r="BO3789" s="25"/>
    </row>
    <row r="3790" spans="67:67">
      <c r="BO3790" s="25"/>
    </row>
    <row r="3791" spans="67:67">
      <c r="BO3791" s="25"/>
    </row>
    <row r="3792" spans="67:67">
      <c r="BO3792" s="25"/>
    </row>
    <row r="3793" spans="67:67">
      <c r="BO3793" s="25"/>
    </row>
    <row r="3794" spans="67:67">
      <c r="BO3794" s="25"/>
    </row>
    <row r="3795" spans="67:67">
      <c r="BO3795" s="25"/>
    </row>
    <row r="3796" spans="67:67">
      <c r="BO3796" s="25"/>
    </row>
    <row r="3797" spans="67:67">
      <c r="BO3797" s="25"/>
    </row>
    <row r="3798" spans="67:67">
      <c r="BO3798" s="25"/>
    </row>
    <row r="3799" spans="67:67">
      <c r="BO3799" s="25"/>
    </row>
    <row r="3800" spans="67:67">
      <c r="BO3800" s="25"/>
    </row>
    <row r="3801" spans="67:67">
      <c r="BO3801" s="25"/>
    </row>
    <row r="3802" spans="67:67">
      <c r="BO3802" s="25"/>
    </row>
    <row r="3803" spans="67:67">
      <c r="BO3803" s="25"/>
    </row>
    <row r="3804" spans="67:67">
      <c r="BO3804" s="25"/>
    </row>
    <row r="3805" spans="67:67">
      <c r="BO3805" s="25"/>
    </row>
    <row r="3806" spans="67:67">
      <c r="BO3806" s="25"/>
    </row>
    <row r="3807" spans="67:67">
      <c r="BO3807" s="25"/>
    </row>
    <row r="3808" spans="67:67">
      <c r="BO3808" s="25"/>
    </row>
    <row r="3809" spans="67:67">
      <c r="BO3809" s="25"/>
    </row>
    <row r="3810" spans="67:67">
      <c r="BO3810" s="25"/>
    </row>
    <row r="3811" spans="67:67">
      <c r="BO3811" s="25"/>
    </row>
    <row r="3812" spans="67:67">
      <c r="BO3812" s="25"/>
    </row>
    <row r="3813" spans="67:67">
      <c r="BO3813" s="25"/>
    </row>
    <row r="3814" spans="67:67">
      <c r="BO3814" s="25"/>
    </row>
    <row r="3815" spans="67:67">
      <c r="BO3815" s="25"/>
    </row>
    <row r="3816" spans="67:67">
      <c r="BO3816" s="25"/>
    </row>
    <row r="3817" spans="67:67">
      <c r="BO3817" s="25"/>
    </row>
    <row r="3818" spans="67:67">
      <c r="BO3818" s="25"/>
    </row>
    <row r="3819" spans="67:67">
      <c r="BO3819" s="25"/>
    </row>
    <row r="3820" spans="67:67">
      <c r="BO3820" s="25"/>
    </row>
    <row r="3821" spans="67:67">
      <c r="BO3821" s="25"/>
    </row>
    <row r="3822" spans="67:67">
      <c r="BO3822" s="25"/>
    </row>
    <row r="3823" spans="67:67">
      <c r="BO3823" s="25"/>
    </row>
    <row r="3824" spans="67:67">
      <c r="BO3824" s="25"/>
    </row>
    <row r="3825" spans="67:67">
      <c r="BO3825" s="25"/>
    </row>
    <row r="3826" spans="67:67">
      <c r="BO3826" s="25"/>
    </row>
    <row r="3827" spans="67:67">
      <c r="BO3827" s="25"/>
    </row>
    <row r="3828" spans="67:67">
      <c r="BO3828" s="25"/>
    </row>
    <row r="3829" spans="67:67">
      <c r="BO3829" s="25"/>
    </row>
    <row r="3830" spans="67:67">
      <c r="BO3830" s="25"/>
    </row>
    <row r="3831" spans="67:67">
      <c r="BO3831" s="25"/>
    </row>
    <row r="3832" spans="67:67">
      <c r="BO3832" s="25"/>
    </row>
    <row r="3833" spans="67:67">
      <c r="BO3833" s="25"/>
    </row>
    <row r="3834" spans="67:67">
      <c r="BO3834" s="25"/>
    </row>
    <row r="3835" spans="67:67">
      <c r="BO3835" s="25"/>
    </row>
    <row r="3836" spans="67:67">
      <c r="BO3836" s="25"/>
    </row>
    <row r="3837" spans="67:67">
      <c r="BO3837" s="25"/>
    </row>
    <row r="3838" spans="67:67">
      <c r="BO3838" s="25"/>
    </row>
    <row r="3839" spans="67:67">
      <c r="BO3839" s="25"/>
    </row>
    <row r="3840" spans="67:67">
      <c r="BO3840" s="25"/>
    </row>
    <row r="3841" spans="67:67">
      <c r="BO3841" s="25"/>
    </row>
    <row r="3842" spans="67:67">
      <c r="BO3842" s="25"/>
    </row>
    <row r="3843" spans="67:67">
      <c r="BO3843" s="25"/>
    </row>
    <row r="3844" spans="67:67">
      <c r="BO3844" s="25"/>
    </row>
    <row r="3845" spans="67:67">
      <c r="BO3845" s="25"/>
    </row>
    <row r="3846" spans="67:67">
      <c r="BO3846" s="25"/>
    </row>
    <row r="3847" spans="67:67">
      <c r="BO3847" s="25"/>
    </row>
    <row r="3848" spans="67:67">
      <c r="BO3848" s="25"/>
    </row>
    <row r="3849" spans="67:67">
      <c r="BO3849" s="25"/>
    </row>
    <row r="3850" spans="67:67">
      <c r="BO3850" s="25"/>
    </row>
    <row r="3851" spans="67:67">
      <c r="BO3851" s="25"/>
    </row>
    <row r="3852" spans="67:67">
      <c r="BO3852" s="25"/>
    </row>
    <row r="3853" spans="67:67">
      <c r="BO3853" s="25"/>
    </row>
    <row r="3854" spans="67:67">
      <c r="BO3854" s="25"/>
    </row>
    <row r="3855" spans="67:67">
      <c r="BO3855" s="25"/>
    </row>
    <row r="3856" spans="67:67">
      <c r="BO3856" s="25"/>
    </row>
    <row r="3857" spans="67:67">
      <c r="BO3857" s="25"/>
    </row>
    <row r="3858" spans="67:67">
      <c r="BO3858" s="25"/>
    </row>
    <row r="3859" spans="67:67">
      <c r="BO3859" s="25"/>
    </row>
    <row r="3860" spans="67:67">
      <c r="BO3860" s="25"/>
    </row>
    <row r="3861" spans="67:67">
      <c r="BO3861" s="25"/>
    </row>
    <row r="3862" spans="67:67">
      <c r="BO3862" s="25"/>
    </row>
    <row r="3863" spans="67:67">
      <c r="BO3863" s="25"/>
    </row>
    <row r="3864" spans="67:67">
      <c r="BO3864" s="25"/>
    </row>
    <row r="3865" spans="67:67">
      <c r="BO3865" s="25"/>
    </row>
    <row r="3866" spans="67:67">
      <c r="BO3866" s="25"/>
    </row>
    <row r="3867" spans="67:67">
      <c r="BO3867" s="25"/>
    </row>
    <row r="3868" spans="67:67">
      <c r="BO3868" s="25"/>
    </row>
    <row r="3869" spans="67:67">
      <c r="BO3869" s="25"/>
    </row>
    <row r="3870" spans="67:67">
      <c r="BO3870" s="25"/>
    </row>
    <row r="3871" spans="67:67">
      <c r="BO3871" s="25"/>
    </row>
    <row r="3872" spans="67:67">
      <c r="BO3872" s="25"/>
    </row>
    <row r="3873" spans="67:67">
      <c r="BO3873" s="25"/>
    </row>
    <row r="3874" spans="67:67">
      <c r="BO3874" s="25"/>
    </row>
    <row r="3875" spans="67:67">
      <c r="BO3875" s="25"/>
    </row>
    <row r="3876" spans="67:67">
      <c r="BO3876" s="25"/>
    </row>
    <row r="3877" spans="67:67">
      <c r="BO3877" s="25"/>
    </row>
    <row r="3878" spans="67:67">
      <c r="BO3878" s="25"/>
    </row>
    <row r="3879" spans="67:67">
      <c r="BO3879" s="25"/>
    </row>
    <row r="3880" spans="67:67">
      <c r="BO3880" s="25"/>
    </row>
    <row r="3881" spans="67:67">
      <c r="BO3881" s="25"/>
    </row>
    <row r="3882" spans="67:67">
      <c r="BO3882" s="25"/>
    </row>
    <row r="3883" spans="67:67">
      <c r="BO3883" s="25"/>
    </row>
    <row r="3884" spans="67:67">
      <c r="BO3884" s="25"/>
    </row>
    <row r="3885" spans="67:67">
      <c r="BO3885" s="25"/>
    </row>
    <row r="3886" spans="67:67">
      <c r="BO3886" s="25"/>
    </row>
    <row r="3887" spans="67:67">
      <c r="BO3887" s="25"/>
    </row>
    <row r="3888" spans="67:67">
      <c r="BO3888" s="25"/>
    </row>
    <row r="3889" spans="67:67">
      <c r="BO3889" s="25"/>
    </row>
    <row r="3890" spans="67:67">
      <c r="BO3890" s="25"/>
    </row>
    <row r="3891" spans="67:67">
      <c r="BO3891" s="25"/>
    </row>
    <row r="3892" spans="67:67">
      <c r="BO3892" s="25"/>
    </row>
    <row r="3893" spans="67:67">
      <c r="BO3893" s="25"/>
    </row>
    <row r="3894" spans="67:67">
      <c r="BO3894" s="25"/>
    </row>
    <row r="3895" spans="67:67">
      <c r="BO3895" s="25"/>
    </row>
    <row r="3896" spans="67:67">
      <c r="BO3896" s="25"/>
    </row>
    <row r="3897" spans="67:67">
      <c r="BO3897" s="25"/>
    </row>
    <row r="3898" spans="67:67">
      <c r="BO3898" s="25"/>
    </row>
    <row r="3899" spans="67:67">
      <c r="BO3899" s="25"/>
    </row>
    <row r="3900" spans="67:67">
      <c r="BO3900" s="25"/>
    </row>
    <row r="3901" spans="67:67">
      <c r="BO3901" s="25"/>
    </row>
    <row r="3902" spans="67:67">
      <c r="BO3902" s="25"/>
    </row>
    <row r="3903" spans="67:67">
      <c r="BO3903" s="25"/>
    </row>
    <row r="3904" spans="67:67">
      <c r="BO3904" s="25"/>
    </row>
    <row r="3905" spans="67:67">
      <c r="BO3905" s="25"/>
    </row>
    <row r="3906" spans="67:67">
      <c r="BO3906" s="25"/>
    </row>
    <row r="3907" spans="67:67">
      <c r="BO3907" s="25"/>
    </row>
    <row r="3908" spans="67:67">
      <c r="BO3908" s="25"/>
    </row>
    <row r="3909" spans="67:67">
      <c r="BO3909" s="25"/>
    </row>
    <row r="3910" spans="67:67">
      <c r="BO3910" s="25"/>
    </row>
    <row r="3911" spans="67:67">
      <c r="BO3911" s="25"/>
    </row>
    <row r="3912" spans="67:67">
      <c r="BO3912" s="25"/>
    </row>
    <row r="3913" spans="67:67">
      <c r="BO3913" s="25"/>
    </row>
    <row r="3914" spans="67:67">
      <c r="BO3914" s="25"/>
    </row>
    <row r="3915" spans="67:67">
      <c r="BO3915" s="25"/>
    </row>
    <row r="3916" spans="67:67">
      <c r="BO3916" s="25"/>
    </row>
    <row r="3917" spans="67:67">
      <c r="BO3917" s="25"/>
    </row>
    <row r="3918" spans="67:67">
      <c r="BO3918" s="25"/>
    </row>
    <row r="3919" spans="67:67">
      <c r="BO3919" s="25"/>
    </row>
    <row r="3920" spans="67:67">
      <c r="BO3920" s="25"/>
    </row>
    <row r="3921" spans="67:67">
      <c r="BO3921" s="25"/>
    </row>
    <row r="3922" spans="67:67">
      <c r="BO3922" s="25"/>
    </row>
    <row r="3923" spans="67:67">
      <c r="BO3923" s="25"/>
    </row>
    <row r="3924" spans="67:67">
      <c r="BO3924" s="25"/>
    </row>
    <row r="3925" spans="67:67">
      <c r="BO3925" s="25"/>
    </row>
    <row r="3926" spans="67:67">
      <c r="BO3926" s="25"/>
    </row>
    <row r="3927" spans="67:67">
      <c r="BO3927" s="25"/>
    </row>
    <row r="3928" spans="67:67">
      <c r="BO3928" s="25"/>
    </row>
    <row r="3929" spans="67:67">
      <c r="BO3929" s="25"/>
    </row>
    <row r="3930" spans="67:67">
      <c r="BO3930" s="25"/>
    </row>
    <row r="3931" spans="67:67">
      <c r="BO3931" s="25"/>
    </row>
    <row r="3932" spans="67:67">
      <c r="BO3932" s="25"/>
    </row>
    <row r="3933" spans="67:67">
      <c r="BO3933" s="25"/>
    </row>
    <row r="3934" spans="67:67">
      <c r="BO3934" s="25"/>
    </row>
    <row r="3935" spans="67:67">
      <c r="BO3935" s="25"/>
    </row>
    <row r="3936" spans="67:67">
      <c r="BO3936" s="25"/>
    </row>
    <row r="3937" spans="67:67">
      <c r="BO3937" s="25"/>
    </row>
    <row r="3938" spans="67:67">
      <c r="BO3938" s="25"/>
    </row>
    <row r="3939" spans="67:67">
      <c r="BO3939" s="25"/>
    </row>
    <row r="3940" spans="67:67">
      <c r="BO3940" s="25"/>
    </row>
    <row r="3941" spans="67:67">
      <c r="BO3941" s="25"/>
    </row>
    <row r="3942" spans="67:67">
      <c r="BO3942" s="25"/>
    </row>
    <row r="3943" spans="67:67">
      <c r="BO3943" s="25"/>
    </row>
    <row r="3944" spans="67:67">
      <c r="BO3944" s="25"/>
    </row>
    <row r="3945" spans="67:67">
      <c r="BO3945" s="25"/>
    </row>
    <row r="3946" spans="67:67">
      <c r="BO3946" s="25"/>
    </row>
    <row r="3947" spans="67:67">
      <c r="BO3947" s="25"/>
    </row>
    <row r="3948" spans="67:67">
      <c r="BO3948" s="25"/>
    </row>
    <row r="3949" spans="67:67">
      <c r="BO3949" s="25"/>
    </row>
    <row r="3950" spans="67:67">
      <c r="BO3950" s="25"/>
    </row>
    <row r="3951" spans="67:67">
      <c r="BO3951" s="25"/>
    </row>
    <row r="3952" spans="67:67">
      <c r="BO3952" s="25"/>
    </row>
    <row r="3953" spans="67:67">
      <c r="BO3953" s="25"/>
    </row>
    <row r="3954" spans="67:67">
      <c r="BO3954" s="25"/>
    </row>
    <row r="3955" spans="67:67">
      <c r="BO3955" s="25"/>
    </row>
    <row r="3956" spans="67:67">
      <c r="BO3956" s="25"/>
    </row>
    <row r="3957" spans="67:67">
      <c r="BO3957" s="25"/>
    </row>
    <row r="3958" spans="67:67">
      <c r="BO3958" s="25"/>
    </row>
    <row r="3959" spans="67:67">
      <c r="BO3959" s="25"/>
    </row>
    <row r="3960" spans="67:67">
      <c r="BO3960" s="25"/>
    </row>
    <row r="3961" spans="67:67">
      <c r="BO3961" s="25"/>
    </row>
    <row r="3962" spans="67:67">
      <c r="BO3962" s="25"/>
    </row>
    <row r="3963" spans="67:67">
      <c r="BO3963" s="25"/>
    </row>
    <row r="3964" spans="67:67">
      <c r="BO3964" s="25"/>
    </row>
    <row r="3965" spans="67:67">
      <c r="BO3965" s="25"/>
    </row>
    <row r="3966" spans="67:67">
      <c r="BO3966" s="25"/>
    </row>
    <row r="3967" spans="67:67">
      <c r="BO3967" s="25"/>
    </row>
    <row r="3968" spans="67:67">
      <c r="BO3968" s="25"/>
    </row>
    <row r="3969" spans="67:67">
      <c r="BO3969" s="25"/>
    </row>
    <row r="3970" spans="67:67">
      <c r="BO3970" s="25"/>
    </row>
    <row r="3971" spans="67:67">
      <c r="BO3971" s="25"/>
    </row>
    <row r="3972" spans="67:67">
      <c r="BO3972" s="25"/>
    </row>
    <row r="3973" spans="67:67">
      <c r="BO3973" s="25"/>
    </row>
    <row r="3974" spans="67:67">
      <c r="BO3974" s="25"/>
    </row>
    <row r="3975" spans="67:67">
      <c r="BO3975" s="25"/>
    </row>
    <row r="3976" spans="67:67">
      <c r="BO3976" s="25"/>
    </row>
    <row r="3977" spans="67:67">
      <c r="BO3977" s="25"/>
    </row>
    <row r="3978" spans="67:67">
      <c r="BO3978" s="25"/>
    </row>
    <row r="3979" spans="67:67">
      <c r="BO3979" s="25"/>
    </row>
    <row r="3980" spans="67:67">
      <c r="BO3980" s="25"/>
    </row>
    <row r="3981" spans="67:67">
      <c r="BO3981" s="25"/>
    </row>
    <row r="3982" spans="67:67">
      <c r="BO3982" s="25"/>
    </row>
    <row r="3983" spans="67:67">
      <c r="BO3983" s="25"/>
    </row>
    <row r="3984" spans="67:67">
      <c r="BO3984" s="25"/>
    </row>
    <row r="3985" spans="67:67">
      <c r="BO3985" s="25"/>
    </row>
    <row r="3986" spans="67:67">
      <c r="BO3986" s="25"/>
    </row>
    <row r="3987" spans="67:67">
      <c r="BO3987" s="25"/>
    </row>
    <row r="3988" spans="67:67">
      <c r="BO3988" s="25"/>
    </row>
    <row r="3989" spans="67:67">
      <c r="BO3989" s="25"/>
    </row>
    <row r="3990" spans="67:67">
      <c r="BO3990" s="25"/>
    </row>
    <row r="3991" spans="67:67">
      <c r="BO3991" s="25"/>
    </row>
    <row r="3992" spans="67:67">
      <c r="BO3992" s="25"/>
    </row>
    <row r="3993" spans="67:67">
      <c r="BO3993" s="25"/>
    </row>
    <row r="3994" spans="67:67">
      <c r="BO3994" s="25"/>
    </row>
    <row r="3995" spans="67:67">
      <c r="BO3995" s="25"/>
    </row>
    <row r="3996" spans="67:67">
      <c r="BO3996" s="25"/>
    </row>
    <row r="3997" spans="67:67">
      <c r="BO3997" s="25"/>
    </row>
    <row r="3998" spans="67:67">
      <c r="BO3998" s="25"/>
    </row>
    <row r="3999" spans="67:67">
      <c r="BO3999" s="25"/>
    </row>
    <row r="4000" spans="67:67">
      <c r="BO4000" s="25"/>
    </row>
    <row r="4001" spans="67:67">
      <c r="BO4001" s="25"/>
    </row>
    <row r="4002" spans="67:67">
      <c r="BO4002" s="25"/>
    </row>
    <row r="4003" spans="67:67">
      <c r="BO4003" s="25"/>
    </row>
    <row r="4004" spans="67:67">
      <c r="BO4004" s="25"/>
    </row>
    <row r="4005" spans="67:67">
      <c r="BO4005" s="25"/>
    </row>
    <row r="4006" spans="67:67">
      <c r="BO4006" s="25"/>
    </row>
    <row r="4007" spans="67:67">
      <c r="BO4007" s="25"/>
    </row>
    <row r="4008" spans="67:67">
      <c r="BO4008" s="25"/>
    </row>
    <row r="4009" spans="67:67">
      <c r="BO4009" s="25"/>
    </row>
    <row r="4010" spans="67:67">
      <c r="BO4010" s="25"/>
    </row>
    <row r="4011" spans="67:67">
      <c r="BO4011" s="25"/>
    </row>
    <row r="4012" spans="67:67">
      <c r="BO4012" s="25"/>
    </row>
    <row r="4013" spans="67:67">
      <c r="BO4013" s="25"/>
    </row>
    <row r="4014" spans="67:67">
      <c r="BO4014" s="25"/>
    </row>
    <row r="4015" spans="67:67">
      <c r="BO4015" s="25"/>
    </row>
    <row r="4016" spans="67:67">
      <c r="BO4016" s="25"/>
    </row>
    <row r="4017" spans="67:67">
      <c r="BO4017" s="25"/>
    </row>
    <row r="4018" spans="67:67">
      <c r="BO4018" s="25"/>
    </row>
    <row r="4019" spans="67:67">
      <c r="BO4019" s="25"/>
    </row>
    <row r="4020" spans="67:67">
      <c r="BO4020" s="25"/>
    </row>
    <row r="4021" spans="67:67">
      <c r="BO4021" s="25"/>
    </row>
    <row r="4022" spans="67:67">
      <c r="BO4022" s="25"/>
    </row>
    <row r="4023" spans="67:67">
      <c r="BO4023" s="25"/>
    </row>
    <row r="4024" spans="67:67">
      <c r="BO4024" s="25"/>
    </row>
    <row r="4025" spans="67:67">
      <c r="BO4025" s="25"/>
    </row>
    <row r="4026" spans="67:67">
      <c r="BO4026" s="25"/>
    </row>
    <row r="4027" spans="67:67">
      <c r="BO4027" s="25"/>
    </row>
    <row r="4028" spans="67:67">
      <c r="BO4028" s="25"/>
    </row>
    <row r="4029" spans="67:67">
      <c r="BO4029" s="25"/>
    </row>
    <row r="4030" spans="67:67">
      <c r="BO4030" s="25"/>
    </row>
    <row r="4031" spans="67:67">
      <c r="BO4031" s="25"/>
    </row>
    <row r="4032" spans="67:67">
      <c r="BO4032" s="25"/>
    </row>
    <row r="4033" spans="67:67">
      <c r="BO4033" s="25"/>
    </row>
    <row r="4034" spans="67:67">
      <c r="BO4034" s="25"/>
    </row>
    <row r="4035" spans="67:67">
      <c r="BO4035" s="25"/>
    </row>
    <row r="4036" spans="67:67">
      <c r="BO4036" s="25"/>
    </row>
    <row r="4037" spans="67:67">
      <c r="BO4037" s="25"/>
    </row>
    <row r="4038" spans="67:67">
      <c r="BO4038" s="25"/>
    </row>
    <row r="4039" spans="67:67">
      <c r="BO4039" s="25"/>
    </row>
    <row r="4040" spans="67:67">
      <c r="BO4040" s="25"/>
    </row>
    <row r="4041" spans="67:67">
      <c r="BO4041" s="25"/>
    </row>
    <row r="4042" spans="67:67">
      <c r="BO4042" s="25"/>
    </row>
    <row r="4043" spans="67:67">
      <c r="BO4043" s="25"/>
    </row>
    <row r="4044" spans="67:67">
      <c r="BO4044" s="25"/>
    </row>
    <row r="4045" spans="67:67">
      <c r="BO4045" s="25"/>
    </row>
    <row r="4046" spans="67:67">
      <c r="BO4046" s="25"/>
    </row>
    <row r="4047" spans="67:67">
      <c r="BO4047" s="25"/>
    </row>
    <row r="4048" spans="67:67">
      <c r="BO4048" s="25"/>
    </row>
    <row r="4049" spans="67:67">
      <c r="BO4049" s="25"/>
    </row>
    <row r="4050" spans="67:67">
      <c r="BO4050" s="25"/>
    </row>
    <row r="4051" spans="67:67">
      <c r="BO4051" s="25"/>
    </row>
    <row r="4052" spans="67:67">
      <c r="BO4052" s="25"/>
    </row>
    <row r="4053" spans="67:67">
      <c r="BO4053" s="25"/>
    </row>
    <row r="4054" spans="67:67">
      <c r="BO4054" s="25"/>
    </row>
    <row r="4055" spans="67:67">
      <c r="BO4055" s="25"/>
    </row>
    <row r="4056" spans="67:67">
      <c r="BO4056" s="25"/>
    </row>
    <row r="4057" spans="67:67">
      <c r="BO4057" s="25"/>
    </row>
    <row r="4058" spans="67:67">
      <c r="BO4058" s="25"/>
    </row>
    <row r="4059" spans="67:67">
      <c r="BO4059" s="25"/>
    </row>
    <row r="4060" spans="67:67">
      <c r="BO4060" s="25"/>
    </row>
    <row r="4061" spans="67:67">
      <c r="BO4061" s="25"/>
    </row>
    <row r="4062" spans="67:67">
      <c r="BO4062" s="25"/>
    </row>
    <row r="4063" spans="67:67">
      <c r="BO4063" s="25"/>
    </row>
    <row r="4064" spans="67:67">
      <c r="BO4064" s="25"/>
    </row>
    <row r="4065" spans="67:67">
      <c r="BO4065" s="25"/>
    </row>
    <row r="4066" spans="67:67">
      <c r="BO4066" s="25"/>
    </row>
    <row r="4067" spans="67:67">
      <c r="BO4067" s="25"/>
    </row>
    <row r="4068" spans="67:67">
      <c r="BO4068" s="25"/>
    </row>
    <row r="4069" spans="67:67">
      <c r="BO4069" s="25"/>
    </row>
    <row r="4070" spans="67:67">
      <c r="BO4070" s="25"/>
    </row>
    <row r="4071" spans="67:67">
      <c r="BO4071" s="25"/>
    </row>
    <row r="4072" spans="67:67">
      <c r="BO4072" s="25"/>
    </row>
    <row r="4073" spans="67:67">
      <c r="BO4073" s="25"/>
    </row>
    <row r="4074" spans="67:67">
      <c r="BO4074" s="25"/>
    </row>
    <row r="4075" spans="67:67">
      <c r="BO4075" s="25"/>
    </row>
    <row r="4076" spans="67:67">
      <c r="BO4076" s="25"/>
    </row>
    <row r="4077" spans="67:67">
      <c r="BO4077" s="25"/>
    </row>
    <row r="4078" spans="67:67">
      <c r="BO4078" s="25"/>
    </row>
    <row r="4079" spans="67:67">
      <c r="BO4079" s="25"/>
    </row>
    <row r="4080" spans="67:67">
      <c r="BO4080" s="25"/>
    </row>
    <row r="4081" spans="67:67">
      <c r="BO4081" s="25"/>
    </row>
    <row r="4082" spans="67:67">
      <c r="BO4082" s="25"/>
    </row>
    <row r="4083" spans="67:67">
      <c r="BO4083" s="25"/>
    </row>
    <row r="4084" spans="67:67">
      <c r="BO4084" s="25"/>
    </row>
    <row r="4085" spans="67:67">
      <c r="BO4085" s="25"/>
    </row>
    <row r="4086" spans="67:67">
      <c r="BO4086" s="25"/>
    </row>
    <row r="4087" spans="67:67">
      <c r="BO4087" s="25"/>
    </row>
    <row r="4088" spans="67:67">
      <c r="BO4088" s="25"/>
    </row>
    <row r="4089" spans="67:67">
      <c r="BO4089" s="25"/>
    </row>
    <row r="4090" spans="67:67">
      <c r="BO4090" s="25"/>
    </row>
    <row r="4091" spans="67:67">
      <c r="BO4091" s="25"/>
    </row>
    <row r="4092" spans="67:67">
      <c r="BO4092" s="25"/>
    </row>
    <row r="4093" spans="67:67">
      <c r="BO4093" s="25"/>
    </row>
    <row r="4094" spans="67:67">
      <c r="BO4094" s="25"/>
    </row>
    <row r="4095" spans="67:67">
      <c r="BO4095" s="25"/>
    </row>
    <row r="4096" spans="67:67">
      <c r="BO4096" s="25"/>
    </row>
    <row r="4097" spans="67:67">
      <c r="BO4097" s="25"/>
    </row>
    <row r="4098" spans="67:67">
      <c r="BO4098" s="25"/>
    </row>
    <row r="4099" spans="67:67">
      <c r="BO4099" s="25"/>
    </row>
    <row r="4100" spans="67:67">
      <c r="BO4100" s="25"/>
    </row>
    <row r="4101" spans="67:67">
      <c r="BO4101" s="25"/>
    </row>
    <row r="4102" spans="67:67">
      <c r="BO4102" s="25"/>
    </row>
    <row r="4103" spans="67:67">
      <c r="BO4103" s="25"/>
    </row>
    <row r="4104" spans="67:67">
      <c r="BO4104" s="25"/>
    </row>
    <row r="4105" spans="67:67">
      <c r="BO4105" s="25"/>
    </row>
    <row r="4106" spans="67:67">
      <c r="BO4106" s="25"/>
    </row>
    <row r="4107" spans="67:67">
      <c r="BO4107" s="25"/>
    </row>
    <row r="4108" spans="67:67">
      <c r="BO4108" s="25"/>
    </row>
    <row r="4109" spans="67:67">
      <c r="BO4109" s="25"/>
    </row>
    <row r="4110" spans="67:67">
      <c r="BO4110" s="25"/>
    </row>
    <row r="4111" spans="67:67">
      <c r="BO4111" s="25"/>
    </row>
    <row r="4112" spans="67:67">
      <c r="BO4112" s="25"/>
    </row>
    <row r="4113" spans="67:67">
      <c r="BO4113" s="25"/>
    </row>
    <row r="4114" spans="67:67">
      <c r="BO4114" s="25"/>
    </row>
    <row r="4115" spans="67:67">
      <c r="BO4115" s="25"/>
    </row>
    <row r="4116" spans="67:67">
      <c r="BO4116" s="25"/>
    </row>
    <row r="4117" spans="67:67">
      <c r="BO4117" s="25"/>
    </row>
    <row r="4118" spans="67:67">
      <c r="BO4118" s="25"/>
    </row>
    <row r="4119" spans="67:67">
      <c r="BO4119" s="25"/>
    </row>
    <row r="4120" spans="67:67">
      <c r="BO4120" s="25"/>
    </row>
    <row r="4121" spans="67:67">
      <c r="BO4121" s="25"/>
    </row>
    <row r="4122" spans="67:67">
      <c r="BO4122" s="25"/>
    </row>
    <row r="4123" spans="67:67">
      <c r="BO4123" s="25"/>
    </row>
    <row r="4124" spans="67:67">
      <c r="BO4124" s="25"/>
    </row>
    <row r="4125" spans="67:67">
      <c r="BO4125" s="25"/>
    </row>
    <row r="4126" spans="67:67">
      <c r="BO4126" s="25"/>
    </row>
    <row r="4127" spans="67:67">
      <c r="BO4127" s="25"/>
    </row>
    <row r="4128" spans="67:67">
      <c r="BO4128" s="25"/>
    </row>
    <row r="4129" spans="67:67">
      <c r="BO4129" s="25"/>
    </row>
    <row r="4130" spans="67:67">
      <c r="BO4130" s="25"/>
    </row>
    <row r="4131" spans="67:67">
      <c r="BO4131" s="25"/>
    </row>
    <row r="4132" spans="67:67">
      <c r="BO4132" s="25"/>
    </row>
    <row r="4133" spans="67:67">
      <c r="BO4133" s="25"/>
    </row>
    <row r="4134" spans="67:67">
      <c r="BO4134" s="25"/>
    </row>
    <row r="4135" spans="67:67">
      <c r="BO4135" s="25"/>
    </row>
    <row r="4136" spans="67:67">
      <c r="BO4136" s="25"/>
    </row>
    <row r="4137" spans="67:67">
      <c r="BO4137" s="25"/>
    </row>
    <row r="4138" spans="67:67">
      <c r="BO4138" s="25"/>
    </row>
    <row r="4139" spans="67:67">
      <c r="BO4139" s="25"/>
    </row>
    <row r="4140" spans="67:67">
      <c r="BO4140" s="25"/>
    </row>
    <row r="4141" spans="67:67">
      <c r="BO4141" s="25"/>
    </row>
    <row r="4142" spans="67:67">
      <c r="BO4142" s="25"/>
    </row>
    <row r="4143" spans="67:67">
      <c r="BO4143" s="25"/>
    </row>
    <row r="4144" spans="67:67">
      <c r="BO4144" s="25"/>
    </row>
    <row r="4145" spans="67:67">
      <c r="BO4145" s="25"/>
    </row>
    <row r="4146" spans="67:67">
      <c r="BO4146" s="25"/>
    </row>
    <row r="4147" spans="67:67">
      <c r="BO4147" s="25"/>
    </row>
    <row r="4148" spans="67:67">
      <c r="BO4148" s="25"/>
    </row>
    <row r="4149" spans="67:67">
      <c r="BO4149" s="25"/>
    </row>
    <row r="4150" spans="67:67">
      <c r="BO4150" s="25"/>
    </row>
    <row r="4151" spans="67:67">
      <c r="BO4151" s="25"/>
    </row>
    <row r="4152" spans="67:67">
      <c r="BO4152" s="25"/>
    </row>
    <row r="4153" spans="67:67">
      <c r="BO4153" s="25"/>
    </row>
    <row r="4154" spans="67:67">
      <c r="BO4154" s="25"/>
    </row>
    <row r="4155" spans="67:67">
      <c r="BO4155" s="25"/>
    </row>
    <row r="4156" spans="67:67">
      <c r="BO4156" s="25"/>
    </row>
    <row r="4157" spans="67:67">
      <c r="BO4157" s="25"/>
    </row>
    <row r="4158" spans="67:67">
      <c r="BO4158" s="25"/>
    </row>
    <row r="4159" spans="67:67">
      <c r="BO4159" s="25"/>
    </row>
    <row r="4160" spans="67:67">
      <c r="BO4160" s="25"/>
    </row>
    <row r="4161" spans="67:67">
      <c r="BO4161" s="25"/>
    </row>
    <row r="4162" spans="67:67">
      <c r="BO4162" s="25"/>
    </row>
    <row r="4163" spans="67:67">
      <c r="BO4163" s="25"/>
    </row>
    <row r="4164" spans="67:67">
      <c r="BO4164" s="25"/>
    </row>
    <row r="4165" spans="67:67">
      <c r="BO4165" s="25"/>
    </row>
    <row r="4166" spans="67:67">
      <c r="BO4166" s="25"/>
    </row>
    <row r="4167" spans="67:67">
      <c r="BO4167" s="25"/>
    </row>
    <row r="4168" spans="67:67">
      <c r="BO4168" s="25"/>
    </row>
    <row r="4169" spans="67:67">
      <c r="BO4169" s="25"/>
    </row>
    <row r="4170" spans="67:67">
      <c r="BO4170" s="25"/>
    </row>
    <row r="4171" spans="67:67">
      <c r="BO4171" s="25"/>
    </row>
    <row r="4172" spans="67:67">
      <c r="BO4172" s="25"/>
    </row>
    <row r="4173" spans="67:67">
      <c r="BO4173" s="25"/>
    </row>
    <row r="4174" spans="67:67">
      <c r="BO4174" s="25"/>
    </row>
    <row r="4175" spans="67:67">
      <c r="BO4175" s="25"/>
    </row>
    <row r="4176" spans="67:67">
      <c r="BO4176" s="25"/>
    </row>
    <row r="4177" spans="67:67">
      <c r="BO4177" s="25"/>
    </row>
    <row r="4178" spans="67:67">
      <c r="BO4178" s="25"/>
    </row>
    <row r="4179" spans="67:67">
      <c r="BO4179" s="25"/>
    </row>
    <row r="4180" spans="67:67">
      <c r="BO4180" s="25"/>
    </row>
    <row r="4181" spans="67:67">
      <c r="BO4181" s="25"/>
    </row>
    <row r="4182" spans="67:67">
      <c r="BO4182" s="25"/>
    </row>
    <row r="4183" spans="67:67">
      <c r="BO4183" s="25"/>
    </row>
    <row r="4184" spans="67:67">
      <c r="BO4184" s="25"/>
    </row>
    <row r="4185" spans="67:67">
      <c r="BO4185" s="25"/>
    </row>
    <row r="4186" spans="67:67">
      <c r="BO4186" s="25"/>
    </row>
    <row r="4187" spans="67:67">
      <c r="BO4187" s="25"/>
    </row>
    <row r="4188" spans="67:67">
      <c r="BO4188" s="25"/>
    </row>
    <row r="4189" spans="67:67">
      <c r="BO4189" s="25"/>
    </row>
    <row r="4190" spans="67:67">
      <c r="BO4190" s="25"/>
    </row>
    <row r="4191" spans="67:67">
      <c r="BO4191" s="25"/>
    </row>
    <row r="4192" spans="67:67">
      <c r="BO4192" s="25"/>
    </row>
    <row r="4193" spans="67:67">
      <c r="BO4193" s="25"/>
    </row>
    <row r="4194" spans="67:67">
      <c r="BO4194" s="25"/>
    </row>
    <row r="4195" spans="67:67">
      <c r="BO4195" s="25"/>
    </row>
    <row r="4196" spans="67:67">
      <c r="BO4196" s="25"/>
    </row>
    <row r="4197" spans="67:67">
      <c r="BO4197" s="25"/>
    </row>
    <row r="4198" spans="67:67">
      <c r="BO4198" s="25"/>
    </row>
    <row r="4199" spans="67:67">
      <c r="BO4199" s="25"/>
    </row>
    <row r="4200" spans="67:67">
      <c r="BO4200" s="25"/>
    </row>
    <row r="4201" spans="67:67">
      <c r="BO4201" s="25"/>
    </row>
    <row r="4202" spans="67:67">
      <c r="BO4202" s="25"/>
    </row>
    <row r="4203" spans="67:67">
      <c r="BO4203" s="25"/>
    </row>
    <row r="4204" spans="67:67">
      <c r="BO4204" s="25"/>
    </row>
    <row r="4205" spans="67:67">
      <c r="BO4205" s="25"/>
    </row>
    <row r="4206" spans="67:67">
      <c r="BO4206" s="25"/>
    </row>
    <row r="4207" spans="67:67">
      <c r="BO4207" s="25"/>
    </row>
    <row r="4208" spans="67:67">
      <c r="BO4208" s="25"/>
    </row>
    <row r="4209" spans="67:67">
      <c r="BO4209" s="25"/>
    </row>
    <row r="4210" spans="67:67">
      <c r="BO4210" s="25"/>
    </row>
    <row r="4211" spans="67:67">
      <c r="BO4211" s="25"/>
    </row>
    <row r="4212" spans="67:67">
      <c r="BO4212" s="25"/>
    </row>
    <row r="4213" spans="67:67">
      <c r="BO4213" s="25"/>
    </row>
    <row r="4214" spans="67:67">
      <c r="BO4214" s="25"/>
    </row>
    <row r="4215" spans="67:67">
      <c r="BO4215" s="25"/>
    </row>
    <row r="4216" spans="67:67">
      <c r="BO4216" s="25"/>
    </row>
    <row r="4217" spans="67:67">
      <c r="BO4217" s="25"/>
    </row>
    <row r="4218" spans="67:67">
      <c r="BO4218" s="25"/>
    </row>
    <row r="4219" spans="67:67">
      <c r="BO4219" s="25"/>
    </row>
    <row r="4220" spans="67:67">
      <c r="BO4220" s="25"/>
    </row>
    <row r="4221" spans="67:67">
      <c r="BO4221" s="25"/>
    </row>
    <row r="4222" spans="67:67">
      <c r="BO4222" s="25"/>
    </row>
    <row r="4223" spans="67:67">
      <c r="BO4223" s="25"/>
    </row>
    <row r="4224" spans="67:67">
      <c r="BO4224" s="25"/>
    </row>
    <row r="4225" spans="67:67">
      <c r="BO4225" s="25"/>
    </row>
    <row r="4226" spans="67:67">
      <c r="BO4226" s="25"/>
    </row>
    <row r="4227" spans="67:67">
      <c r="BO4227" s="25"/>
    </row>
    <row r="4228" spans="67:67">
      <c r="BO4228" s="25"/>
    </row>
    <row r="4229" spans="67:67">
      <c r="BO4229" s="25"/>
    </row>
    <row r="4230" spans="67:67">
      <c r="BO4230" s="25"/>
    </row>
    <row r="4231" spans="67:67">
      <c r="BO4231" s="25"/>
    </row>
    <row r="4232" spans="67:67">
      <c r="BO4232" s="25"/>
    </row>
    <row r="4233" spans="67:67">
      <c r="BO4233" s="25"/>
    </row>
    <row r="4234" spans="67:67">
      <c r="BO4234" s="25"/>
    </row>
    <row r="4235" spans="67:67">
      <c r="BO4235" s="25"/>
    </row>
    <row r="4236" spans="67:67">
      <c r="BO4236" s="25"/>
    </row>
    <row r="4237" spans="67:67">
      <c r="BO4237" s="25"/>
    </row>
    <row r="4238" spans="67:67">
      <c r="BO4238" s="25"/>
    </row>
    <row r="4239" spans="67:67">
      <c r="BO4239" s="25"/>
    </row>
    <row r="4240" spans="67:67">
      <c r="BO4240" s="25"/>
    </row>
    <row r="4241" spans="67:67">
      <c r="BO4241" s="25"/>
    </row>
    <row r="4242" spans="67:67">
      <c r="BO4242" s="25"/>
    </row>
    <row r="4243" spans="67:67">
      <c r="BO4243" s="25"/>
    </row>
    <row r="4244" spans="67:67">
      <c r="BO4244" s="25"/>
    </row>
    <row r="4245" spans="67:67">
      <c r="BO4245" s="25"/>
    </row>
    <row r="4246" spans="67:67">
      <c r="BO4246" s="25"/>
    </row>
    <row r="4247" spans="67:67">
      <c r="BO4247" s="25"/>
    </row>
    <row r="4248" spans="67:67">
      <c r="BO4248" s="25"/>
    </row>
    <row r="4249" spans="67:67">
      <c r="BO4249" s="25"/>
    </row>
    <row r="4250" spans="67:67">
      <c r="BO4250" s="25"/>
    </row>
    <row r="4251" spans="67:67">
      <c r="BO4251" s="25"/>
    </row>
    <row r="4252" spans="67:67">
      <c r="BO4252" s="25"/>
    </row>
    <row r="4253" spans="67:67">
      <c r="BO4253" s="25"/>
    </row>
    <row r="4254" spans="67:67">
      <c r="BO4254" s="25"/>
    </row>
    <row r="4255" spans="67:67">
      <c r="BO4255" s="25"/>
    </row>
    <row r="4256" spans="67:67">
      <c r="BO4256" s="25"/>
    </row>
    <row r="4257" spans="67:67">
      <c r="BO4257" s="25"/>
    </row>
    <row r="4258" spans="67:67">
      <c r="BO4258" s="25"/>
    </row>
    <row r="4259" spans="67:67">
      <c r="BO4259" s="25"/>
    </row>
    <row r="4260" spans="67:67">
      <c r="BO4260" s="25"/>
    </row>
    <row r="4261" spans="67:67">
      <c r="BO4261" s="25"/>
    </row>
    <row r="4262" spans="67:67">
      <c r="BO4262" s="25"/>
    </row>
    <row r="4263" spans="67:67">
      <c r="BO4263" s="25"/>
    </row>
    <row r="4264" spans="67:67">
      <c r="BO4264" s="25"/>
    </row>
    <row r="4265" spans="67:67">
      <c r="BO4265" s="25"/>
    </row>
    <row r="4266" spans="67:67">
      <c r="BO4266" s="25"/>
    </row>
    <row r="4267" spans="67:67">
      <c r="BO4267" s="25"/>
    </row>
    <row r="4268" spans="67:67">
      <c r="BO4268" s="25"/>
    </row>
    <row r="4269" spans="67:67">
      <c r="BO4269" s="25"/>
    </row>
    <row r="4270" spans="67:67">
      <c r="BO4270" s="25"/>
    </row>
    <row r="4271" spans="67:67">
      <c r="BO4271" s="25"/>
    </row>
    <row r="4272" spans="67:67">
      <c r="BO4272" s="25"/>
    </row>
    <row r="4273" spans="67:67">
      <c r="BO4273" s="25"/>
    </row>
    <row r="4274" spans="67:67">
      <c r="BO4274" s="25"/>
    </row>
    <row r="4275" spans="67:67">
      <c r="BO4275" s="25"/>
    </row>
    <row r="4276" spans="67:67">
      <c r="BO4276" s="25"/>
    </row>
    <row r="4277" spans="67:67">
      <c r="BO4277" s="25"/>
    </row>
    <row r="4278" spans="67:67">
      <c r="BO4278" s="25"/>
    </row>
    <row r="4279" spans="67:67">
      <c r="BO4279" s="25"/>
    </row>
    <row r="4280" spans="67:67">
      <c r="BO4280" s="25"/>
    </row>
    <row r="4281" spans="67:67">
      <c r="BO4281" s="25"/>
    </row>
    <row r="4282" spans="67:67">
      <c r="BO4282" s="25"/>
    </row>
    <row r="4283" spans="67:67">
      <c r="BO4283" s="25"/>
    </row>
    <row r="4284" spans="67:67">
      <c r="BO4284" s="25"/>
    </row>
    <row r="4285" spans="67:67">
      <c r="BO4285" s="25"/>
    </row>
    <row r="4286" spans="67:67">
      <c r="BO4286" s="25"/>
    </row>
    <row r="4287" spans="67:67">
      <c r="BO4287" s="25"/>
    </row>
    <row r="4288" spans="67:67">
      <c r="BO4288" s="25"/>
    </row>
    <row r="4289" spans="67:67">
      <c r="BO4289" s="25"/>
    </row>
    <row r="4290" spans="67:67">
      <c r="BO4290" s="25"/>
    </row>
    <row r="4291" spans="67:67">
      <c r="BO4291" s="25"/>
    </row>
    <row r="4292" spans="67:67">
      <c r="BO4292" s="25"/>
    </row>
    <row r="4293" spans="67:67">
      <c r="BO4293" s="25"/>
    </row>
    <row r="4294" spans="67:67">
      <c r="BO4294" s="25"/>
    </row>
    <row r="4295" spans="67:67">
      <c r="BO4295" s="25"/>
    </row>
    <row r="4296" spans="67:67">
      <c r="BO4296" s="25"/>
    </row>
    <row r="4297" spans="67:67">
      <c r="BO4297" s="25"/>
    </row>
    <row r="4298" spans="67:67">
      <c r="BO4298" s="25"/>
    </row>
    <row r="4299" spans="67:67">
      <c r="BO4299" s="25"/>
    </row>
    <row r="4300" spans="67:67">
      <c r="BO4300" s="25"/>
    </row>
    <row r="4301" spans="67:67">
      <c r="BO4301" s="25"/>
    </row>
    <row r="4302" spans="67:67">
      <c r="BO4302" s="25"/>
    </row>
    <row r="4303" spans="67:67">
      <c r="BO4303" s="25"/>
    </row>
    <row r="4304" spans="67:67">
      <c r="BO4304" s="25"/>
    </row>
    <row r="4305" spans="67:67">
      <c r="BO4305" s="25"/>
    </row>
    <row r="4306" spans="67:67">
      <c r="BO4306" s="25"/>
    </row>
    <row r="4307" spans="67:67">
      <c r="BO4307" s="25"/>
    </row>
    <row r="4308" spans="67:67">
      <c r="BO4308" s="25"/>
    </row>
    <row r="4309" spans="67:67">
      <c r="BO4309" s="25"/>
    </row>
    <row r="4310" spans="67:67">
      <c r="BO4310" s="25"/>
    </row>
    <row r="4311" spans="67:67">
      <c r="BO4311" s="25"/>
    </row>
    <row r="4312" spans="67:67">
      <c r="BO4312" s="25"/>
    </row>
    <row r="4313" spans="67:67">
      <c r="BO4313" s="25"/>
    </row>
    <row r="4314" spans="67:67">
      <c r="BO4314" s="25"/>
    </row>
    <row r="4315" spans="67:67">
      <c r="BO4315" s="25"/>
    </row>
    <row r="4316" spans="67:67">
      <c r="BO4316" s="25"/>
    </row>
    <row r="4317" spans="67:67">
      <c r="BO4317" s="25"/>
    </row>
    <row r="4318" spans="67:67">
      <c r="BO4318" s="25"/>
    </row>
    <row r="4319" spans="67:67">
      <c r="BO4319" s="25"/>
    </row>
    <row r="4320" spans="67:67">
      <c r="BO4320" s="25"/>
    </row>
    <row r="4321" spans="67:67">
      <c r="BO4321" s="25"/>
    </row>
    <row r="4322" spans="67:67">
      <c r="BO4322" s="25"/>
    </row>
    <row r="4323" spans="67:67">
      <c r="BO4323" s="25"/>
    </row>
    <row r="4324" spans="67:67">
      <c r="BO4324" s="25"/>
    </row>
    <row r="4325" spans="67:67">
      <c r="BO4325" s="25"/>
    </row>
    <row r="4326" spans="67:67">
      <c r="BO4326" s="25"/>
    </row>
    <row r="4327" spans="67:67">
      <c r="BO4327" s="25"/>
    </row>
    <row r="4328" spans="67:67">
      <c r="BO4328" s="25"/>
    </row>
    <row r="4329" spans="67:67">
      <c r="BO4329" s="25"/>
    </row>
    <row r="4330" spans="67:67">
      <c r="BO4330" s="25"/>
    </row>
    <row r="4331" spans="67:67">
      <c r="BO4331" s="25"/>
    </row>
    <row r="4332" spans="67:67">
      <c r="BO4332" s="25"/>
    </row>
    <row r="4333" spans="67:67">
      <c r="BO4333" s="25"/>
    </row>
    <row r="4334" spans="67:67">
      <c r="BO4334" s="25"/>
    </row>
    <row r="4335" spans="67:67">
      <c r="BO4335" s="25"/>
    </row>
    <row r="4336" spans="67:67">
      <c r="BO4336" s="25"/>
    </row>
    <row r="4337" spans="67:67">
      <c r="BO4337" s="25"/>
    </row>
    <row r="4338" spans="67:67">
      <c r="BO4338" s="25"/>
    </row>
    <row r="4339" spans="67:67">
      <c r="BO4339" s="25"/>
    </row>
    <row r="4340" spans="67:67">
      <c r="BO4340" s="25"/>
    </row>
    <row r="4341" spans="67:67">
      <c r="BO4341" s="25"/>
    </row>
    <row r="4342" spans="67:67">
      <c r="BO4342" s="25"/>
    </row>
    <row r="4343" spans="67:67">
      <c r="BO4343" s="25"/>
    </row>
    <row r="4344" spans="67:67">
      <c r="BO4344" s="25"/>
    </row>
    <row r="4345" spans="67:67">
      <c r="BO4345" s="25"/>
    </row>
    <row r="4346" spans="67:67">
      <c r="BO4346" s="25"/>
    </row>
    <row r="4347" spans="67:67">
      <c r="BO4347" s="25"/>
    </row>
    <row r="4348" spans="67:67">
      <c r="BO4348" s="25"/>
    </row>
    <row r="4349" spans="67:67">
      <c r="BO4349" s="25"/>
    </row>
    <row r="4350" spans="67:67">
      <c r="BO4350" s="25"/>
    </row>
    <row r="4351" spans="67:67">
      <c r="BO4351" s="25"/>
    </row>
    <row r="4352" spans="67:67">
      <c r="BO4352" s="25"/>
    </row>
    <row r="4353" spans="67:67">
      <c r="BO4353" s="25"/>
    </row>
    <row r="4354" spans="67:67">
      <c r="BO4354" s="25"/>
    </row>
    <row r="4355" spans="67:67">
      <c r="BO4355" s="25"/>
    </row>
    <row r="4356" spans="67:67">
      <c r="BO4356" s="25"/>
    </row>
    <row r="4357" spans="67:67">
      <c r="BO4357" s="25"/>
    </row>
    <row r="4358" spans="67:67">
      <c r="BO4358" s="25"/>
    </row>
    <row r="4359" spans="67:67">
      <c r="BO4359" s="25"/>
    </row>
    <row r="4360" spans="67:67">
      <c r="BO4360" s="25"/>
    </row>
    <row r="4361" spans="67:67">
      <c r="BO4361" s="25"/>
    </row>
    <row r="4362" spans="67:67">
      <c r="BO4362" s="25"/>
    </row>
    <row r="4363" spans="67:67">
      <c r="BO4363" s="25"/>
    </row>
    <row r="4364" spans="67:67">
      <c r="BO4364" s="25"/>
    </row>
    <row r="4365" spans="67:67">
      <c r="BO4365" s="25"/>
    </row>
    <row r="4366" spans="67:67">
      <c r="BO4366" s="25"/>
    </row>
    <row r="4367" spans="67:67">
      <c r="BO4367" s="25"/>
    </row>
    <row r="4368" spans="67:67">
      <c r="BO4368" s="25"/>
    </row>
    <row r="4369" spans="67:67">
      <c r="BO4369" s="25"/>
    </row>
    <row r="4370" spans="67:67">
      <c r="BO4370" s="25"/>
    </row>
    <row r="4371" spans="67:67">
      <c r="BO4371" s="25"/>
    </row>
    <row r="4372" spans="67:67">
      <c r="BO4372" s="25"/>
    </row>
    <row r="4373" spans="67:67">
      <c r="BO4373" s="25"/>
    </row>
    <row r="4374" spans="67:67">
      <c r="BO4374" s="25"/>
    </row>
    <row r="4375" spans="67:67">
      <c r="BO4375" s="25"/>
    </row>
    <row r="4376" spans="67:67">
      <c r="BO4376" s="25"/>
    </row>
    <row r="4377" spans="67:67">
      <c r="BO4377" s="25"/>
    </row>
    <row r="4378" spans="67:67">
      <c r="BO4378" s="25"/>
    </row>
    <row r="4379" spans="67:67">
      <c r="BO4379" s="25"/>
    </row>
    <row r="4380" spans="67:67">
      <c r="BO4380" s="25"/>
    </row>
    <row r="4381" spans="67:67">
      <c r="BO4381" s="25"/>
    </row>
    <row r="4382" spans="67:67">
      <c r="BO4382" s="25"/>
    </row>
    <row r="4383" spans="67:67">
      <c r="BO4383" s="25"/>
    </row>
    <row r="4384" spans="67:67">
      <c r="BO4384" s="25"/>
    </row>
    <row r="4385" spans="67:67">
      <c r="BO4385" s="25"/>
    </row>
    <row r="4386" spans="67:67">
      <c r="BO4386" s="25"/>
    </row>
    <row r="4387" spans="67:67">
      <c r="BO4387" s="25"/>
    </row>
    <row r="4388" spans="67:67">
      <c r="BO4388" s="25"/>
    </row>
    <row r="4389" spans="67:67">
      <c r="BO4389" s="25"/>
    </row>
    <row r="4390" spans="67:67">
      <c r="BO4390" s="25"/>
    </row>
    <row r="4391" spans="67:67">
      <c r="BO4391" s="25"/>
    </row>
    <row r="4392" spans="67:67">
      <c r="BO4392" s="25"/>
    </row>
    <row r="4393" spans="67:67">
      <c r="BO4393" s="25"/>
    </row>
    <row r="4394" spans="67:67">
      <c r="BO4394" s="25"/>
    </row>
    <row r="4395" spans="67:67">
      <c r="BO4395" s="25"/>
    </row>
    <row r="4396" spans="67:67">
      <c r="BO4396" s="25"/>
    </row>
    <row r="4397" spans="67:67">
      <c r="BO4397" s="25"/>
    </row>
    <row r="4398" spans="67:67">
      <c r="BO4398" s="25"/>
    </row>
    <row r="4399" spans="67:67">
      <c r="BO4399" s="25"/>
    </row>
    <row r="4400" spans="67:67">
      <c r="BO4400" s="25"/>
    </row>
    <row r="4401" spans="67:67">
      <c r="BO4401" s="25"/>
    </row>
    <row r="4402" spans="67:67">
      <c r="BO4402" s="25"/>
    </row>
    <row r="4403" spans="67:67">
      <c r="BO4403" s="25"/>
    </row>
    <row r="4404" spans="67:67">
      <c r="BO4404" s="25"/>
    </row>
    <row r="4405" spans="67:67">
      <c r="BO4405" s="25"/>
    </row>
    <row r="4406" spans="67:67">
      <c r="BO4406" s="25"/>
    </row>
    <row r="4407" spans="67:67">
      <c r="BO4407" s="25"/>
    </row>
    <row r="4408" spans="67:67">
      <c r="BO4408" s="25"/>
    </row>
    <row r="4409" spans="67:67">
      <c r="BO4409" s="25"/>
    </row>
    <row r="4410" spans="67:67">
      <c r="BO4410" s="25"/>
    </row>
    <row r="4411" spans="67:67">
      <c r="BO4411" s="25"/>
    </row>
    <row r="4412" spans="67:67">
      <c r="BO4412" s="25"/>
    </row>
    <row r="4413" spans="67:67">
      <c r="BO4413" s="25"/>
    </row>
    <row r="4414" spans="67:67">
      <c r="BO4414" s="25"/>
    </row>
    <row r="4415" spans="67:67">
      <c r="BO4415" s="25"/>
    </row>
    <row r="4416" spans="67:67">
      <c r="BO4416" s="25"/>
    </row>
    <row r="4417" spans="67:67">
      <c r="BO4417" s="25"/>
    </row>
    <row r="4418" spans="67:67">
      <c r="BO4418" s="25"/>
    </row>
    <row r="4419" spans="67:67">
      <c r="BO4419" s="25"/>
    </row>
    <row r="4420" spans="67:67">
      <c r="BO4420" s="25"/>
    </row>
    <row r="4421" spans="67:67">
      <c r="BO4421" s="25"/>
    </row>
    <row r="4422" spans="67:67">
      <c r="BO4422" s="25"/>
    </row>
    <row r="4423" spans="67:67">
      <c r="BO4423" s="25"/>
    </row>
    <row r="4424" spans="67:67">
      <c r="BO4424" s="25"/>
    </row>
    <row r="4425" spans="67:67">
      <c r="BO4425" s="25"/>
    </row>
    <row r="4426" spans="67:67">
      <c r="BO4426" s="25"/>
    </row>
    <row r="4427" spans="67:67">
      <c r="BO4427" s="25"/>
    </row>
    <row r="4428" spans="67:67">
      <c r="BO4428" s="25"/>
    </row>
    <row r="4429" spans="67:67">
      <c r="BO4429" s="25"/>
    </row>
    <row r="4430" spans="67:67">
      <c r="BO4430" s="25"/>
    </row>
    <row r="4431" spans="67:67">
      <c r="BO4431" s="25"/>
    </row>
    <row r="4432" spans="67:67">
      <c r="BO4432" s="25"/>
    </row>
    <row r="4433" spans="67:67">
      <c r="BO4433" s="25"/>
    </row>
    <row r="4434" spans="67:67">
      <c r="BO4434" s="25"/>
    </row>
    <row r="4435" spans="67:67">
      <c r="BO4435" s="25"/>
    </row>
    <row r="4436" spans="67:67">
      <c r="BO4436" s="25"/>
    </row>
    <row r="4437" spans="67:67">
      <c r="BO4437" s="25"/>
    </row>
    <row r="4438" spans="67:67">
      <c r="BO4438" s="25"/>
    </row>
    <row r="4439" spans="67:67">
      <c r="BO4439" s="25"/>
    </row>
    <row r="4440" spans="67:67">
      <c r="BO4440" s="25"/>
    </row>
    <row r="4441" spans="67:67">
      <c r="BO4441" s="25"/>
    </row>
    <row r="4442" spans="67:67">
      <c r="BO4442" s="25"/>
    </row>
    <row r="4443" spans="67:67">
      <c r="BO4443" s="25"/>
    </row>
    <row r="4444" spans="67:67">
      <c r="BO4444" s="25"/>
    </row>
    <row r="4445" spans="67:67">
      <c r="BO4445" s="25"/>
    </row>
    <row r="4446" spans="67:67">
      <c r="BO4446" s="25"/>
    </row>
    <row r="4447" spans="67:67">
      <c r="BO4447" s="25"/>
    </row>
    <row r="4448" spans="67:67">
      <c r="BO4448" s="25"/>
    </row>
    <row r="4449" spans="67:67">
      <c r="BO4449" s="25"/>
    </row>
    <row r="4450" spans="67:67">
      <c r="BO4450" s="25"/>
    </row>
    <row r="4451" spans="67:67">
      <c r="BO4451" s="25"/>
    </row>
    <row r="4452" spans="67:67">
      <c r="BO4452" s="25"/>
    </row>
    <row r="4453" spans="67:67">
      <c r="BO4453" s="25"/>
    </row>
    <row r="4454" spans="67:67">
      <c r="BO4454" s="25"/>
    </row>
    <row r="4455" spans="67:67">
      <c r="BO4455" s="25"/>
    </row>
    <row r="4456" spans="67:67">
      <c r="BO4456" s="25"/>
    </row>
    <row r="4457" spans="67:67">
      <c r="BO4457" s="25"/>
    </row>
    <row r="4458" spans="67:67">
      <c r="BO4458" s="25"/>
    </row>
    <row r="4459" spans="67:67">
      <c r="BO4459" s="25"/>
    </row>
    <row r="4460" spans="67:67">
      <c r="BO4460" s="25"/>
    </row>
    <row r="4461" spans="67:67">
      <c r="BO4461" s="25"/>
    </row>
    <row r="4462" spans="67:67">
      <c r="BO4462" s="25"/>
    </row>
    <row r="4463" spans="67:67">
      <c r="BO4463" s="25"/>
    </row>
    <row r="4464" spans="67:67">
      <c r="BO4464" s="25"/>
    </row>
    <row r="4465" spans="67:67">
      <c r="BO4465" s="25"/>
    </row>
    <row r="4466" spans="67:67">
      <c r="BO4466" s="25"/>
    </row>
    <row r="4467" spans="67:67">
      <c r="BO4467" s="25"/>
    </row>
    <row r="4468" spans="67:67">
      <c r="BO4468" s="25"/>
    </row>
    <row r="4469" spans="67:67">
      <c r="BO4469" s="25"/>
    </row>
    <row r="4470" spans="67:67">
      <c r="BO4470" s="25"/>
    </row>
    <row r="4471" spans="67:67">
      <c r="BO4471" s="25"/>
    </row>
    <row r="4472" spans="67:67">
      <c r="BO4472" s="25"/>
    </row>
    <row r="4473" spans="67:67">
      <c r="BO4473" s="25"/>
    </row>
    <row r="4474" spans="67:67">
      <c r="BO4474" s="25"/>
    </row>
    <row r="4475" spans="67:67">
      <c r="BO4475" s="25"/>
    </row>
    <row r="4476" spans="67:67">
      <c r="BO4476" s="25"/>
    </row>
    <row r="4477" spans="67:67">
      <c r="BO4477" s="25"/>
    </row>
    <row r="4478" spans="67:67">
      <c r="BO4478" s="25"/>
    </row>
    <row r="4479" spans="67:67">
      <c r="BO4479" s="25"/>
    </row>
    <row r="4480" spans="67:67">
      <c r="BO4480" s="25"/>
    </row>
    <row r="4481" spans="67:67">
      <c r="BO4481" s="25"/>
    </row>
    <row r="4482" spans="67:67">
      <c r="BO4482" s="25"/>
    </row>
    <row r="4483" spans="67:67">
      <c r="BO4483" s="25"/>
    </row>
    <row r="4484" spans="67:67">
      <c r="BO4484" s="25"/>
    </row>
    <row r="4485" spans="67:67">
      <c r="BO4485" s="25"/>
    </row>
    <row r="4486" spans="67:67">
      <c r="BO4486" s="25"/>
    </row>
    <row r="4487" spans="67:67">
      <c r="BO4487" s="25"/>
    </row>
    <row r="4488" spans="67:67">
      <c r="BO4488" s="25"/>
    </row>
    <row r="4489" spans="67:67">
      <c r="BO4489" s="25"/>
    </row>
    <row r="4490" spans="67:67">
      <c r="BO4490" s="25"/>
    </row>
    <row r="4491" spans="67:67">
      <c r="BO4491" s="25"/>
    </row>
    <row r="4492" spans="67:67">
      <c r="BO4492" s="25"/>
    </row>
    <row r="4493" spans="67:67">
      <c r="BO4493" s="25"/>
    </row>
    <row r="4494" spans="67:67">
      <c r="BO4494" s="25"/>
    </row>
    <row r="4495" spans="67:67">
      <c r="BO4495" s="25"/>
    </row>
    <row r="4496" spans="67:67">
      <c r="BO4496" s="25"/>
    </row>
    <row r="4497" spans="67:67">
      <c r="BO4497" s="25"/>
    </row>
    <row r="4498" spans="67:67">
      <c r="BO4498" s="25"/>
    </row>
    <row r="4499" spans="67:67">
      <c r="BO4499" s="25"/>
    </row>
    <row r="4500" spans="67:67">
      <c r="BO4500" s="25"/>
    </row>
    <row r="4501" spans="67:67">
      <c r="BO4501" s="25"/>
    </row>
    <row r="4502" spans="67:67">
      <c r="BO4502" s="25"/>
    </row>
    <row r="4503" spans="67:67">
      <c r="BO4503" s="25"/>
    </row>
    <row r="4504" spans="67:67">
      <c r="BO4504" s="25"/>
    </row>
    <row r="4505" spans="67:67">
      <c r="BO4505" s="25"/>
    </row>
    <row r="4506" spans="67:67">
      <c r="BO4506" s="25"/>
    </row>
    <row r="4507" spans="67:67">
      <c r="BO4507" s="25"/>
    </row>
    <row r="4508" spans="67:67">
      <c r="BO4508" s="25"/>
    </row>
    <row r="4509" spans="67:67">
      <c r="BO4509" s="25"/>
    </row>
    <row r="4510" spans="67:67">
      <c r="BO4510" s="25"/>
    </row>
    <row r="4511" spans="67:67">
      <c r="BO4511" s="25"/>
    </row>
    <row r="4512" spans="67:67">
      <c r="BO4512" s="25"/>
    </row>
    <row r="4513" spans="67:67">
      <c r="BO4513" s="25"/>
    </row>
    <row r="4514" spans="67:67">
      <c r="BO4514" s="25"/>
    </row>
    <row r="4515" spans="67:67">
      <c r="BO4515" s="25"/>
    </row>
    <row r="4516" spans="67:67">
      <c r="BO4516" s="25"/>
    </row>
    <row r="4517" spans="67:67">
      <c r="BO4517" s="25"/>
    </row>
    <row r="4518" spans="67:67">
      <c r="BO4518" s="25"/>
    </row>
    <row r="4519" spans="67:67">
      <c r="BO4519" s="25"/>
    </row>
    <row r="4520" spans="67:67">
      <c r="BO4520" s="25"/>
    </row>
    <row r="4521" spans="67:67">
      <c r="BO4521" s="25"/>
    </row>
    <row r="4522" spans="67:67">
      <c r="BO4522" s="25"/>
    </row>
    <row r="4523" spans="67:67">
      <c r="BO4523" s="25"/>
    </row>
    <row r="4524" spans="67:67">
      <c r="BO4524" s="25"/>
    </row>
    <row r="4525" spans="67:67">
      <c r="BO4525" s="25"/>
    </row>
    <row r="4526" spans="67:67">
      <c r="BO4526" s="25"/>
    </row>
    <row r="4527" spans="67:67">
      <c r="BO4527" s="25"/>
    </row>
    <row r="4528" spans="67:67">
      <c r="BO4528" s="25"/>
    </row>
    <row r="4529" spans="67:67">
      <c r="BO4529" s="25"/>
    </row>
    <row r="4530" spans="67:67">
      <c r="BO4530" s="25"/>
    </row>
    <row r="4531" spans="67:67">
      <c r="BO4531" s="25"/>
    </row>
    <row r="4532" spans="67:67">
      <c r="BO4532" s="25"/>
    </row>
    <row r="4533" spans="67:67">
      <c r="BO4533" s="25"/>
    </row>
    <row r="4534" spans="67:67">
      <c r="BO4534" s="25"/>
    </row>
    <row r="4535" spans="67:67">
      <c r="BO4535" s="25"/>
    </row>
    <row r="4536" spans="67:67">
      <c r="BO4536" s="25"/>
    </row>
    <row r="4537" spans="67:67">
      <c r="BO4537" s="25"/>
    </row>
    <row r="4538" spans="67:67">
      <c r="BO4538" s="25"/>
    </row>
    <row r="4539" spans="67:67">
      <c r="BO4539" s="25"/>
    </row>
    <row r="4540" spans="67:67">
      <c r="BO4540" s="25"/>
    </row>
    <row r="4541" spans="67:67">
      <c r="BO4541" s="25"/>
    </row>
    <row r="4542" spans="67:67">
      <c r="BO4542" s="25"/>
    </row>
    <row r="4543" spans="67:67">
      <c r="BO4543" s="25"/>
    </row>
    <row r="4544" spans="67:67">
      <c r="BO4544" s="25"/>
    </row>
    <row r="4545" spans="67:67">
      <c r="BO4545" s="25"/>
    </row>
    <row r="4546" spans="67:67">
      <c r="BO4546" s="25"/>
    </row>
    <row r="4547" spans="67:67">
      <c r="BO4547" s="25"/>
    </row>
    <row r="4548" spans="67:67">
      <c r="BO4548" s="25"/>
    </row>
    <row r="4549" spans="67:67">
      <c r="BO4549" s="25"/>
    </row>
    <row r="4550" spans="67:67">
      <c r="BO4550" s="25"/>
    </row>
    <row r="4551" spans="67:67">
      <c r="BO4551" s="25"/>
    </row>
    <row r="4552" spans="67:67">
      <c r="BO4552" s="25"/>
    </row>
    <row r="4553" spans="67:67">
      <c r="BO4553" s="25"/>
    </row>
    <row r="4554" spans="67:67">
      <c r="BO4554" s="25"/>
    </row>
    <row r="4555" spans="67:67">
      <c r="BO4555" s="25"/>
    </row>
    <row r="4556" spans="67:67">
      <c r="BO4556" s="25"/>
    </row>
    <row r="4557" spans="67:67">
      <c r="BO4557" s="25"/>
    </row>
    <row r="4558" spans="67:67">
      <c r="BO4558" s="25"/>
    </row>
    <row r="4559" spans="67:67">
      <c r="BO4559" s="25"/>
    </row>
    <row r="4560" spans="67:67">
      <c r="BO4560" s="25"/>
    </row>
    <row r="4561" spans="67:67">
      <c r="BO4561" s="25"/>
    </row>
    <row r="4562" spans="67:67">
      <c r="BO4562" s="25"/>
    </row>
    <row r="4563" spans="67:67">
      <c r="BO4563" s="25"/>
    </row>
    <row r="4564" spans="67:67">
      <c r="BO4564" s="25"/>
    </row>
    <row r="4565" spans="67:67">
      <c r="BO4565" s="25"/>
    </row>
    <row r="4566" spans="67:67">
      <c r="BO4566" s="25"/>
    </row>
    <row r="4567" spans="67:67">
      <c r="BO4567" s="25"/>
    </row>
    <row r="4568" spans="67:67">
      <c r="BO4568" s="25"/>
    </row>
    <row r="4569" spans="67:67">
      <c r="BO4569" s="25"/>
    </row>
    <row r="4570" spans="67:67">
      <c r="BO4570" s="25"/>
    </row>
    <row r="4571" spans="67:67">
      <c r="BO4571" s="25"/>
    </row>
    <row r="4572" spans="67:67">
      <c r="BO4572" s="25"/>
    </row>
    <row r="4573" spans="67:67">
      <c r="BO4573" s="25"/>
    </row>
    <row r="4574" spans="67:67">
      <c r="BO4574" s="25"/>
    </row>
    <row r="4575" spans="67:67">
      <c r="BO4575" s="25"/>
    </row>
    <row r="4576" spans="67:67">
      <c r="BO4576" s="25"/>
    </row>
    <row r="4577" spans="67:67">
      <c r="BO4577" s="25"/>
    </row>
    <row r="4578" spans="67:67">
      <c r="BO4578" s="25"/>
    </row>
    <row r="4579" spans="67:67">
      <c r="BO4579" s="25"/>
    </row>
    <row r="4580" spans="67:67">
      <c r="BO4580" s="25"/>
    </row>
    <row r="4581" spans="67:67">
      <c r="BO4581" s="25"/>
    </row>
    <row r="4582" spans="67:67">
      <c r="BO4582" s="25"/>
    </row>
    <row r="4583" spans="67:67">
      <c r="BO4583" s="25"/>
    </row>
    <row r="4584" spans="67:67">
      <c r="BO4584" s="25"/>
    </row>
    <row r="4585" spans="67:67">
      <c r="BO4585" s="25"/>
    </row>
    <row r="4586" spans="67:67">
      <c r="BO4586" s="25"/>
    </row>
    <row r="4587" spans="67:67">
      <c r="BO4587" s="25"/>
    </row>
    <row r="4588" spans="67:67">
      <c r="BO4588" s="25"/>
    </row>
    <row r="4589" spans="67:67">
      <c r="BO4589" s="25"/>
    </row>
    <row r="4590" spans="67:67">
      <c r="BO4590" s="25"/>
    </row>
    <row r="4591" spans="67:67">
      <c r="BO4591" s="25"/>
    </row>
    <row r="4592" spans="67:67">
      <c r="BO4592" s="25"/>
    </row>
    <row r="4593" spans="67:67">
      <c r="BO4593" s="25"/>
    </row>
    <row r="4594" spans="67:67">
      <c r="BO4594" s="25"/>
    </row>
    <row r="4595" spans="67:67">
      <c r="BO4595" s="25"/>
    </row>
    <row r="4596" spans="67:67">
      <c r="BO4596" s="25"/>
    </row>
    <row r="4597" spans="67:67">
      <c r="BO4597" s="25"/>
    </row>
    <row r="4598" spans="67:67">
      <c r="BO4598" s="25"/>
    </row>
    <row r="4599" spans="67:67">
      <c r="BO4599" s="25"/>
    </row>
    <row r="4600" spans="67:67">
      <c r="BO4600" s="25"/>
    </row>
    <row r="4601" spans="67:67">
      <c r="BO4601" s="25"/>
    </row>
    <row r="4602" spans="67:67">
      <c r="BO4602" s="25"/>
    </row>
    <row r="4603" spans="67:67">
      <c r="BO4603" s="25"/>
    </row>
    <row r="4604" spans="67:67">
      <c r="BO4604" s="25"/>
    </row>
    <row r="4605" spans="67:67">
      <c r="BO4605" s="25"/>
    </row>
    <row r="4606" spans="67:67">
      <c r="BO4606" s="25"/>
    </row>
    <row r="4607" spans="67:67">
      <c r="BO4607" s="25"/>
    </row>
    <row r="4608" spans="67:67">
      <c r="BO4608" s="25"/>
    </row>
    <row r="4609" spans="67:67">
      <c r="BO4609" s="25"/>
    </row>
    <row r="4610" spans="67:67">
      <c r="BO4610" s="25"/>
    </row>
    <row r="4611" spans="67:67">
      <c r="BO4611" s="25"/>
    </row>
    <row r="4612" spans="67:67">
      <c r="BO4612" s="25"/>
    </row>
    <row r="4613" spans="67:67">
      <c r="BO4613" s="25"/>
    </row>
    <row r="4614" spans="67:67">
      <c r="BO4614" s="25"/>
    </row>
    <row r="4615" spans="67:67">
      <c r="BO4615" s="25"/>
    </row>
    <row r="4616" spans="67:67">
      <c r="BO4616" s="25"/>
    </row>
    <row r="4617" spans="67:67">
      <c r="BO4617" s="25"/>
    </row>
    <row r="4618" spans="67:67">
      <c r="BO4618" s="25"/>
    </row>
    <row r="4619" spans="67:67">
      <c r="BO4619" s="25"/>
    </row>
    <row r="4620" spans="67:67">
      <c r="BO4620" s="25"/>
    </row>
    <row r="4621" spans="67:67">
      <c r="BO4621" s="25"/>
    </row>
    <row r="4622" spans="67:67">
      <c r="BO4622" s="25"/>
    </row>
    <row r="4623" spans="67:67">
      <c r="BO4623" s="25"/>
    </row>
    <row r="4624" spans="67:67">
      <c r="BO4624" s="25"/>
    </row>
    <row r="4625" spans="67:67">
      <c r="BO4625" s="25"/>
    </row>
    <row r="4626" spans="67:67">
      <c r="BO4626" s="25"/>
    </row>
    <row r="4627" spans="67:67">
      <c r="BO4627" s="25"/>
    </row>
    <row r="4628" spans="67:67">
      <c r="BO4628" s="25"/>
    </row>
    <row r="4629" spans="67:67">
      <c r="BO4629" s="25"/>
    </row>
    <row r="4630" spans="67:67">
      <c r="BO4630" s="25"/>
    </row>
    <row r="4631" spans="67:67">
      <c r="BO4631" s="25"/>
    </row>
    <row r="4632" spans="67:67">
      <c r="BO4632" s="25"/>
    </row>
    <row r="4633" spans="67:67">
      <c r="BO4633" s="25"/>
    </row>
    <row r="4634" spans="67:67">
      <c r="BO4634" s="25"/>
    </row>
    <row r="4635" spans="67:67">
      <c r="BO4635" s="25"/>
    </row>
    <row r="4636" spans="67:67">
      <c r="BO4636" s="25"/>
    </row>
    <row r="4637" spans="67:67">
      <c r="BO4637" s="25"/>
    </row>
    <row r="4638" spans="67:67">
      <c r="BO4638" s="25"/>
    </row>
    <row r="4639" spans="67:67">
      <c r="BO4639" s="25"/>
    </row>
    <row r="4640" spans="67:67">
      <c r="BO4640" s="25"/>
    </row>
    <row r="4641" spans="67:67">
      <c r="BO4641" s="25"/>
    </row>
    <row r="4642" spans="67:67">
      <c r="BO4642" s="25"/>
    </row>
    <row r="4643" spans="67:67">
      <c r="BO4643" s="25"/>
    </row>
    <row r="4644" spans="67:67">
      <c r="BO4644" s="25"/>
    </row>
    <row r="4645" spans="67:67">
      <c r="BO4645" s="25"/>
    </row>
    <row r="4646" spans="67:67">
      <c r="BO4646" s="25"/>
    </row>
    <row r="4647" spans="67:67">
      <c r="BO4647" s="25"/>
    </row>
    <row r="4648" spans="67:67">
      <c r="BO4648" s="25"/>
    </row>
    <row r="4649" spans="67:67">
      <c r="BO4649" s="25"/>
    </row>
    <row r="4650" spans="67:67">
      <c r="BO4650" s="25"/>
    </row>
    <row r="4651" spans="67:67">
      <c r="BO4651" s="25"/>
    </row>
    <row r="4652" spans="67:67">
      <c r="BO4652" s="25"/>
    </row>
    <row r="4653" spans="67:67">
      <c r="BO4653" s="25"/>
    </row>
    <row r="4654" spans="67:67">
      <c r="BO4654" s="25"/>
    </row>
    <row r="4655" spans="67:67">
      <c r="BO4655" s="25"/>
    </row>
    <row r="4656" spans="67:67">
      <c r="BO4656" s="25"/>
    </row>
    <row r="4657" spans="67:67">
      <c r="BO4657" s="25"/>
    </row>
    <row r="4658" spans="67:67">
      <c r="BO4658" s="25"/>
    </row>
    <row r="4659" spans="67:67">
      <c r="BO4659" s="25"/>
    </row>
    <row r="4660" spans="67:67">
      <c r="BO4660" s="25"/>
    </row>
    <row r="4661" spans="67:67">
      <c r="BO4661" s="25"/>
    </row>
    <row r="4662" spans="67:67">
      <c r="BO4662" s="25"/>
    </row>
    <row r="4663" spans="67:67">
      <c r="BO4663" s="25"/>
    </row>
    <row r="4664" spans="67:67">
      <c r="BO4664" s="25"/>
    </row>
    <row r="4665" spans="67:67">
      <c r="BO4665" s="25"/>
    </row>
    <row r="4666" spans="67:67">
      <c r="BO4666" s="25"/>
    </row>
    <row r="4667" spans="67:67">
      <c r="BO4667" s="25"/>
    </row>
    <row r="4668" spans="67:67">
      <c r="BO4668" s="25"/>
    </row>
    <row r="4669" spans="67:67">
      <c r="BO4669" s="25"/>
    </row>
    <row r="4670" spans="67:67">
      <c r="BO4670" s="25"/>
    </row>
    <row r="4671" spans="67:67">
      <c r="BO4671" s="25"/>
    </row>
    <row r="4672" spans="67:67">
      <c r="BO4672" s="25"/>
    </row>
    <row r="4673" spans="67:67">
      <c r="BO4673" s="25"/>
    </row>
    <row r="4674" spans="67:67">
      <c r="BO4674" s="25"/>
    </row>
    <row r="4675" spans="67:67">
      <c r="BO4675" s="25"/>
    </row>
    <row r="4676" spans="67:67">
      <c r="BO4676" s="25"/>
    </row>
    <row r="4677" spans="67:67">
      <c r="BO4677" s="25"/>
    </row>
    <row r="4678" spans="67:67">
      <c r="BO4678" s="25"/>
    </row>
    <row r="4679" spans="67:67">
      <c r="BO4679" s="25"/>
    </row>
    <row r="4680" spans="67:67">
      <c r="BO4680" s="25"/>
    </row>
    <row r="4681" spans="67:67">
      <c r="BO4681" s="25"/>
    </row>
    <row r="4682" spans="67:67">
      <c r="BO4682" s="25"/>
    </row>
    <row r="4683" spans="67:67">
      <c r="BO4683" s="25"/>
    </row>
    <row r="4684" spans="67:67">
      <c r="BO4684" s="25"/>
    </row>
    <row r="4685" spans="67:67">
      <c r="BO4685" s="25"/>
    </row>
    <row r="4686" spans="67:67">
      <c r="BO4686" s="25"/>
    </row>
    <row r="4687" spans="67:67">
      <c r="BO4687" s="25"/>
    </row>
    <row r="4688" spans="67:67">
      <c r="BO4688" s="25"/>
    </row>
    <row r="4689" spans="67:67">
      <c r="BO4689" s="25"/>
    </row>
    <row r="4690" spans="67:67">
      <c r="BO4690" s="25"/>
    </row>
    <row r="4691" spans="67:67">
      <c r="BO4691" s="25"/>
    </row>
    <row r="4692" spans="67:67">
      <c r="BO4692" s="25"/>
    </row>
    <row r="4693" spans="67:67">
      <c r="BO4693" s="25"/>
    </row>
    <row r="4694" spans="67:67">
      <c r="BO4694" s="25"/>
    </row>
    <row r="4695" spans="67:67">
      <c r="BO4695" s="25"/>
    </row>
    <row r="4696" spans="67:67">
      <c r="BO4696" s="25"/>
    </row>
    <row r="4697" spans="67:67">
      <c r="BO4697" s="25"/>
    </row>
    <row r="4698" spans="67:67">
      <c r="BO4698" s="25"/>
    </row>
    <row r="4699" spans="67:67">
      <c r="BO4699" s="25"/>
    </row>
    <row r="4700" spans="67:67">
      <c r="BO4700" s="25"/>
    </row>
    <row r="4701" spans="67:67">
      <c r="BO4701" s="25"/>
    </row>
    <row r="4702" spans="67:67">
      <c r="BO4702" s="25"/>
    </row>
    <row r="4703" spans="67:67">
      <c r="BO4703" s="25"/>
    </row>
    <row r="4704" spans="67:67">
      <c r="BO4704" s="25"/>
    </row>
    <row r="4705" spans="67:67">
      <c r="BO4705" s="25"/>
    </row>
    <row r="4706" spans="67:67">
      <c r="BO4706" s="25"/>
    </row>
    <row r="4707" spans="67:67">
      <c r="BO4707" s="25"/>
    </row>
    <row r="4708" spans="67:67">
      <c r="BO4708" s="25"/>
    </row>
    <row r="4709" spans="67:67">
      <c r="BO4709" s="25"/>
    </row>
    <row r="4710" spans="67:67">
      <c r="BO4710" s="25"/>
    </row>
    <row r="4711" spans="67:67">
      <c r="BO4711" s="25"/>
    </row>
    <row r="4712" spans="67:67">
      <c r="BO4712" s="25"/>
    </row>
    <row r="4713" spans="67:67">
      <c r="BO4713" s="25"/>
    </row>
    <row r="4714" spans="67:67">
      <c r="BO4714" s="25"/>
    </row>
    <row r="4715" spans="67:67">
      <c r="BO4715" s="25"/>
    </row>
    <row r="4716" spans="67:67">
      <c r="BO4716" s="25"/>
    </row>
    <row r="4717" spans="67:67">
      <c r="BO4717" s="25"/>
    </row>
    <row r="4718" spans="67:67">
      <c r="BO4718" s="25"/>
    </row>
    <row r="4719" spans="67:67">
      <c r="BO4719" s="25"/>
    </row>
    <row r="4720" spans="67:67">
      <c r="BO4720" s="25"/>
    </row>
    <row r="4721" spans="67:67">
      <c r="BO4721" s="25"/>
    </row>
    <row r="4722" spans="67:67">
      <c r="BO4722" s="25"/>
    </row>
    <row r="4723" spans="67:67">
      <c r="BO4723" s="25"/>
    </row>
    <row r="4724" spans="67:67">
      <c r="BO4724" s="25"/>
    </row>
    <row r="4725" spans="67:67">
      <c r="BO4725" s="25"/>
    </row>
    <row r="4726" spans="67:67">
      <c r="BO4726" s="25"/>
    </row>
    <row r="4727" spans="67:67">
      <c r="BO4727" s="25"/>
    </row>
    <row r="4728" spans="67:67">
      <c r="BO4728" s="25"/>
    </row>
    <row r="4729" spans="67:67">
      <c r="BO4729" s="25"/>
    </row>
    <row r="4730" spans="67:67">
      <c r="BO4730" s="25"/>
    </row>
    <row r="4731" spans="67:67">
      <c r="BO4731" s="25"/>
    </row>
    <row r="4732" spans="67:67">
      <c r="BO4732" s="25"/>
    </row>
    <row r="4733" spans="67:67">
      <c r="BO4733" s="25"/>
    </row>
    <row r="4734" spans="67:67">
      <c r="BO4734" s="25"/>
    </row>
    <row r="4735" spans="67:67">
      <c r="BO4735" s="25"/>
    </row>
    <row r="4736" spans="67:67">
      <c r="BO4736" s="25"/>
    </row>
    <row r="4737" spans="67:67">
      <c r="BO4737" s="25"/>
    </row>
    <row r="4738" spans="67:67">
      <c r="BO4738" s="25"/>
    </row>
    <row r="4739" spans="67:67">
      <c r="BO4739" s="25"/>
    </row>
    <row r="4740" spans="67:67">
      <c r="BO4740" s="25"/>
    </row>
    <row r="4741" spans="67:67">
      <c r="BO4741" s="25"/>
    </row>
    <row r="4742" spans="67:67">
      <c r="BO4742" s="25"/>
    </row>
    <row r="4743" spans="67:67">
      <c r="BO4743" s="25"/>
    </row>
    <row r="4744" spans="67:67">
      <c r="BO4744" s="25"/>
    </row>
    <row r="4745" spans="67:67">
      <c r="BO4745" s="25"/>
    </row>
    <row r="4746" spans="67:67">
      <c r="BO4746" s="25"/>
    </row>
    <row r="4747" spans="67:67">
      <c r="BO4747" s="25"/>
    </row>
    <row r="4748" spans="67:67">
      <c r="BO4748" s="25"/>
    </row>
    <row r="4749" spans="67:67">
      <c r="BO4749" s="25"/>
    </row>
    <row r="4750" spans="67:67">
      <c r="BO4750" s="25"/>
    </row>
    <row r="4751" spans="67:67">
      <c r="BO4751" s="25"/>
    </row>
    <row r="4752" spans="67:67">
      <c r="BO4752" s="25"/>
    </row>
    <row r="4753" spans="67:67">
      <c r="BO4753" s="25"/>
    </row>
    <row r="4754" spans="67:67">
      <c r="BO4754" s="25"/>
    </row>
    <row r="4755" spans="67:67">
      <c r="BO4755" s="25"/>
    </row>
    <row r="4756" spans="67:67">
      <c r="BO4756" s="25"/>
    </row>
    <row r="4757" spans="67:67">
      <c r="BO4757" s="25"/>
    </row>
    <row r="4758" spans="67:67">
      <c r="BO4758" s="25"/>
    </row>
    <row r="4759" spans="67:67">
      <c r="BO4759" s="25"/>
    </row>
    <row r="4760" spans="67:67">
      <c r="BO4760" s="25"/>
    </row>
    <row r="4761" spans="67:67">
      <c r="BO4761" s="25"/>
    </row>
    <row r="4762" spans="67:67">
      <c r="BO4762" s="25"/>
    </row>
    <row r="4763" spans="67:67">
      <c r="BO4763" s="25"/>
    </row>
    <row r="4764" spans="67:67">
      <c r="BO4764" s="25"/>
    </row>
    <row r="4765" spans="67:67">
      <c r="BO4765" s="25"/>
    </row>
    <row r="4766" spans="67:67">
      <c r="BO4766" s="25"/>
    </row>
    <row r="4767" spans="67:67">
      <c r="BO4767" s="25"/>
    </row>
    <row r="4768" spans="67:67">
      <c r="BO4768" s="25"/>
    </row>
    <row r="4769" spans="67:67">
      <c r="BO4769" s="25"/>
    </row>
    <row r="4770" spans="67:67">
      <c r="BO4770" s="25"/>
    </row>
    <row r="4771" spans="67:67">
      <c r="BO4771" s="25"/>
    </row>
    <row r="4772" spans="67:67">
      <c r="BO4772" s="25"/>
    </row>
    <row r="4773" spans="67:67">
      <c r="BO4773" s="25"/>
    </row>
    <row r="4774" spans="67:67">
      <c r="BO4774" s="25"/>
    </row>
    <row r="4775" spans="67:67">
      <c r="BO4775" s="25"/>
    </row>
    <row r="4776" spans="67:67">
      <c r="BO4776" s="25"/>
    </row>
    <row r="4777" spans="67:67">
      <c r="BO4777" s="25"/>
    </row>
    <row r="4778" spans="67:67">
      <c r="BO4778" s="25"/>
    </row>
    <row r="4779" spans="67:67">
      <c r="BO4779" s="25"/>
    </row>
    <row r="4780" spans="67:67">
      <c r="BO4780" s="25"/>
    </row>
    <row r="4781" spans="67:67">
      <c r="BO4781" s="25"/>
    </row>
    <row r="4782" spans="67:67">
      <c r="BO4782" s="25"/>
    </row>
    <row r="4783" spans="67:67">
      <c r="BO4783" s="25"/>
    </row>
    <row r="4784" spans="67:67">
      <c r="BO4784" s="25"/>
    </row>
    <row r="4785" spans="67:67">
      <c r="BO4785" s="25"/>
    </row>
    <row r="4786" spans="67:67">
      <c r="BO4786" s="25"/>
    </row>
    <row r="4787" spans="67:67">
      <c r="BO4787" s="25"/>
    </row>
    <row r="4788" spans="67:67">
      <c r="BO4788" s="25"/>
    </row>
    <row r="4789" spans="67:67">
      <c r="BO4789" s="25"/>
    </row>
    <row r="4790" spans="67:67">
      <c r="BO4790" s="25"/>
    </row>
    <row r="4791" spans="67:67">
      <c r="BO4791" s="25"/>
    </row>
    <row r="4792" spans="67:67">
      <c r="BO4792" s="25"/>
    </row>
    <row r="4793" spans="67:67">
      <c r="BO4793" s="25"/>
    </row>
    <row r="4794" spans="67:67">
      <c r="BO4794" s="25"/>
    </row>
    <row r="4795" spans="67:67">
      <c r="BO4795" s="25"/>
    </row>
    <row r="4796" spans="67:67">
      <c r="BO4796" s="25"/>
    </row>
    <row r="4797" spans="67:67">
      <c r="BO4797" s="25"/>
    </row>
    <row r="4798" spans="67:67">
      <c r="BO4798" s="25"/>
    </row>
    <row r="4799" spans="67:67">
      <c r="BO4799" s="25"/>
    </row>
    <row r="4800" spans="67:67">
      <c r="BO4800" s="25"/>
    </row>
    <row r="4801" spans="67:67">
      <c r="BO4801" s="25"/>
    </row>
    <row r="4802" spans="67:67">
      <c r="BO4802" s="25"/>
    </row>
    <row r="4803" spans="67:67">
      <c r="BO4803" s="25"/>
    </row>
    <row r="4804" spans="67:67">
      <c r="BO4804" s="25"/>
    </row>
    <row r="4805" spans="67:67">
      <c r="BO4805" s="25"/>
    </row>
    <row r="4806" spans="67:67">
      <c r="BO4806" s="25"/>
    </row>
    <row r="4807" spans="67:67">
      <c r="BO4807" s="25"/>
    </row>
    <row r="4808" spans="67:67">
      <c r="BO4808" s="25"/>
    </row>
    <row r="4809" spans="67:67">
      <c r="BO4809" s="25"/>
    </row>
    <row r="4810" spans="67:67">
      <c r="BO4810" s="25"/>
    </row>
    <row r="4811" spans="67:67">
      <c r="BO4811" s="25"/>
    </row>
    <row r="4812" spans="67:67">
      <c r="BO4812" s="25"/>
    </row>
    <row r="4813" spans="67:67">
      <c r="BO4813" s="25"/>
    </row>
    <row r="4814" spans="67:67">
      <c r="BO4814" s="25"/>
    </row>
    <row r="4815" spans="67:67">
      <c r="BO4815" s="25"/>
    </row>
    <row r="4816" spans="67:67">
      <c r="BO4816" s="25"/>
    </row>
    <row r="4817" spans="67:67">
      <c r="BO4817" s="25"/>
    </row>
    <row r="4818" spans="67:67">
      <c r="BO4818" s="25"/>
    </row>
    <row r="4819" spans="67:67">
      <c r="BO4819" s="25"/>
    </row>
    <row r="4820" spans="67:67">
      <c r="BO4820" s="25"/>
    </row>
    <row r="4821" spans="67:67">
      <c r="BO4821" s="25"/>
    </row>
    <row r="4822" spans="67:67">
      <c r="BO4822" s="25"/>
    </row>
    <row r="4823" spans="67:67">
      <c r="BO4823" s="25"/>
    </row>
    <row r="4824" spans="67:67">
      <c r="BO4824" s="25"/>
    </row>
    <row r="4825" spans="67:67">
      <c r="BO4825" s="25"/>
    </row>
    <row r="4826" spans="67:67">
      <c r="BO4826" s="25"/>
    </row>
    <row r="4827" spans="67:67">
      <c r="BO4827" s="25"/>
    </row>
    <row r="4828" spans="67:67">
      <c r="BO4828" s="25"/>
    </row>
    <row r="4829" spans="67:67">
      <c r="BO4829" s="25"/>
    </row>
    <row r="4830" spans="67:67">
      <c r="BO4830" s="25"/>
    </row>
    <row r="4831" spans="67:67">
      <c r="BO4831" s="25"/>
    </row>
    <row r="4832" spans="67:67">
      <c r="BO4832" s="25"/>
    </row>
    <row r="4833" spans="67:67">
      <c r="BO4833" s="25"/>
    </row>
    <row r="4834" spans="67:67">
      <c r="BO4834" s="25"/>
    </row>
    <row r="4835" spans="67:67">
      <c r="BO4835" s="25"/>
    </row>
    <row r="4836" spans="67:67">
      <c r="BO4836" s="25"/>
    </row>
    <row r="4837" spans="67:67">
      <c r="BO4837" s="25"/>
    </row>
    <row r="4838" spans="67:67">
      <c r="BO4838" s="25"/>
    </row>
    <row r="4839" spans="67:67">
      <c r="BO4839" s="25"/>
    </row>
    <row r="4840" spans="67:67">
      <c r="BO4840" s="25"/>
    </row>
    <row r="4841" spans="67:67">
      <c r="BO4841" s="25"/>
    </row>
    <row r="4842" spans="67:67">
      <c r="BO4842" s="25"/>
    </row>
    <row r="4843" spans="67:67">
      <c r="BO4843" s="25"/>
    </row>
    <row r="4844" spans="67:67">
      <c r="BO4844" s="25"/>
    </row>
    <row r="4845" spans="67:67">
      <c r="BO4845" s="25"/>
    </row>
    <row r="4846" spans="67:67">
      <c r="BO4846" s="25"/>
    </row>
    <row r="4847" spans="67:67">
      <c r="BO4847" s="25"/>
    </row>
    <row r="4848" spans="67:67">
      <c r="BO4848" s="25"/>
    </row>
    <row r="4849" spans="67:67">
      <c r="BO4849" s="25"/>
    </row>
    <row r="4850" spans="67:67">
      <c r="BO4850" s="25"/>
    </row>
    <row r="4851" spans="67:67">
      <c r="BO4851" s="25"/>
    </row>
    <row r="4852" spans="67:67">
      <c r="BO4852" s="25"/>
    </row>
    <row r="4853" spans="67:67">
      <c r="BO4853" s="25"/>
    </row>
    <row r="4854" spans="67:67">
      <c r="BO4854" s="25"/>
    </row>
    <row r="4855" spans="67:67">
      <c r="BO4855" s="25"/>
    </row>
    <row r="4856" spans="67:67">
      <c r="BO4856" s="25"/>
    </row>
    <row r="4857" spans="67:67">
      <c r="BO4857" s="25"/>
    </row>
    <row r="4858" spans="67:67">
      <c r="BO4858" s="25"/>
    </row>
    <row r="4859" spans="67:67">
      <c r="BO4859" s="25"/>
    </row>
    <row r="4860" spans="67:67">
      <c r="BO4860" s="25"/>
    </row>
    <row r="4861" spans="67:67">
      <c r="BO4861" s="25"/>
    </row>
    <row r="4862" spans="67:67">
      <c r="BO4862" s="25"/>
    </row>
    <row r="4863" spans="67:67">
      <c r="BO4863" s="25"/>
    </row>
    <row r="4864" spans="67:67">
      <c r="BO4864" s="25"/>
    </row>
    <row r="4865" spans="67:67">
      <c r="BO4865" s="25"/>
    </row>
    <row r="4866" spans="67:67">
      <c r="BO4866" s="25"/>
    </row>
    <row r="4867" spans="67:67">
      <c r="BO4867" s="25"/>
    </row>
    <row r="4868" spans="67:67">
      <c r="BO4868" s="25"/>
    </row>
    <row r="4869" spans="67:67">
      <c r="BO4869" s="25"/>
    </row>
    <row r="4870" spans="67:67">
      <c r="BO4870" s="25"/>
    </row>
    <row r="4871" spans="67:67">
      <c r="BO4871" s="25"/>
    </row>
    <row r="4872" spans="67:67">
      <c r="BO4872" s="25"/>
    </row>
    <row r="4873" spans="67:67">
      <c r="BO4873" s="25"/>
    </row>
    <row r="4874" spans="67:67">
      <c r="BO4874" s="25"/>
    </row>
    <row r="4875" spans="67:67">
      <c r="BO4875" s="25"/>
    </row>
    <row r="4876" spans="67:67">
      <c r="BO4876" s="25"/>
    </row>
    <row r="4877" spans="67:67">
      <c r="BO4877" s="25"/>
    </row>
    <row r="4878" spans="67:67">
      <c r="BO4878" s="25"/>
    </row>
    <row r="4879" spans="67:67">
      <c r="BO4879" s="25"/>
    </row>
    <row r="4880" spans="67:67">
      <c r="BO4880" s="25"/>
    </row>
    <row r="4881" spans="67:67">
      <c r="BO4881" s="25"/>
    </row>
    <row r="4882" spans="67:67">
      <c r="BO4882" s="25"/>
    </row>
    <row r="4883" spans="67:67">
      <c r="BO4883" s="25"/>
    </row>
    <row r="4884" spans="67:67">
      <c r="BO4884" s="25"/>
    </row>
    <row r="4885" spans="67:67">
      <c r="BO4885" s="25"/>
    </row>
    <row r="4886" spans="67:67">
      <c r="BO4886" s="25"/>
    </row>
    <row r="4887" spans="67:67">
      <c r="BO4887" s="25"/>
    </row>
    <row r="4888" spans="67:67">
      <c r="BO4888" s="25"/>
    </row>
    <row r="4889" spans="67:67">
      <c r="BO4889" s="25"/>
    </row>
    <row r="4890" spans="67:67">
      <c r="BO4890" s="25"/>
    </row>
    <row r="4891" spans="67:67">
      <c r="BO4891" s="25"/>
    </row>
    <row r="4892" spans="67:67">
      <c r="BO4892" s="25"/>
    </row>
    <row r="4893" spans="67:67">
      <c r="BO4893" s="25"/>
    </row>
    <row r="4894" spans="67:67">
      <c r="BO4894" s="25"/>
    </row>
    <row r="4895" spans="67:67">
      <c r="BO4895" s="25"/>
    </row>
    <row r="4896" spans="67:67">
      <c r="BO4896" s="25"/>
    </row>
    <row r="4897" spans="67:67">
      <c r="BO4897" s="25"/>
    </row>
    <row r="4898" spans="67:67">
      <c r="BO4898" s="25"/>
    </row>
    <row r="4899" spans="67:67">
      <c r="BO4899" s="25"/>
    </row>
    <row r="4900" spans="67:67">
      <c r="BO4900" s="25"/>
    </row>
    <row r="4901" spans="67:67">
      <c r="BO4901" s="25"/>
    </row>
    <row r="4902" spans="67:67">
      <c r="BO4902" s="25"/>
    </row>
    <row r="4903" spans="67:67">
      <c r="BO4903" s="25"/>
    </row>
    <row r="4904" spans="67:67">
      <c r="BO4904" s="25"/>
    </row>
    <row r="4905" spans="67:67">
      <c r="BO4905" s="25"/>
    </row>
    <row r="4906" spans="67:67">
      <c r="BO4906" s="25"/>
    </row>
    <row r="4907" spans="67:67">
      <c r="BO4907" s="25"/>
    </row>
    <row r="4908" spans="67:67">
      <c r="BO4908" s="25"/>
    </row>
    <row r="4909" spans="67:67">
      <c r="BO4909" s="25"/>
    </row>
    <row r="4910" spans="67:67">
      <c r="BO4910" s="25"/>
    </row>
    <row r="4911" spans="67:67">
      <c r="BO4911" s="25"/>
    </row>
    <row r="4912" spans="67:67">
      <c r="BO4912" s="25"/>
    </row>
    <row r="4913" spans="67:67">
      <c r="BO4913" s="25"/>
    </row>
    <row r="4914" spans="67:67">
      <c r="BO4914" s="25"/>
    </row>
    <row r="4915" spans="67:67">
      <c r="BO4915" s="25"/>
    </row>
    <row r="4916" spans="67:67">
      <c r="BO4916" s="25"/>
    </row>
    <row r="4917" spans="67:67">
      <c r="BO4917" s="25"/>
    </row>
    <row r="4918" spans="67:67">
      <c r="BO4918" s="25"/>
    </row>
    <row r="4919" spans="67:67">
      <c r="BO4919" s="25"/>
    </row>
    <row r="4920" spans="67:67">
      <c r="BO4920" s="25"/>
    </row>
    <row r="4921" spans="67:67">
      <c r="BO4921" s="25"/>
    </row>
    <row r="4922" spans="67:67">
      <c r="BO4922" s="25"/>
    </row>
    <row r="4923" spans="67:67">
      <c r="BO4923" s="25"/>
    </row>
    <row r="4924" spans="67:67">
      <c r="BO4924" s="25"/>
    </row>
    <row r="4925" spans="67:67">
      <c r="BO4925" s="25"/>
    </row>
    <row r="4926" spans="67:67">
      <c r="BO4926" s="25"/>
    </row>
    <row r="4927" spans="67:67">
      <c r="BO4927" s="25"/>
    </row>
    <row r="4928" spans="67:67">
      <c r="BO4928" s="25"/>
    </row>
    <row r="4929" spans="67:67">
      <c r="BO4929" s="25"/>
    </row>
    <row r="4930" spans="67:67">
      <c r="BO4930" s="25"/>
    </row>
    <row r="4931" spans="67:67">
      <c r="BO4931" s="25"/>
    </row>
    <row r="4932" spans="67:67">
      <c r="BO4932" s="25"/>
    </row>
    <row r="4933" spans="67:67">
      <c r="BO4933" s="25"/>
    </row>
    <row r="4934" spans="67:67">
      <c r="BO4934" s="25"/>
    </row>
    <row r="4935" spans="67:67">
      <c r="BO4935" s="25"/>
    </row>
    <row r="4936" spans="67:67">
      <c r="BO4936" s="25"/>
    </row>
    <row r="4937" spans="67:67">
      <c r="BO4937" s="25"/>
    </row>
    <row r="4938" spans="67:67">
      <c r="BO4938" s="25"/>
    </row>
    <row r="4939" spans="67:67">
      <c r="BO4939" s="25"/>
    </row>
    <row r="4940" spans="67:67">
      <c r="BO4940" s="25"/>
    </row>
    <row r="4941" spans="67:67">
      <c r="BO4941" s="25"/>
    </row>
    <row r="4942" spans="67:67">
      <c r="BO4942" s="25"/>
    </row>
    <row r="4943" spans="67:67">
      <c r="BO4943" s="25"/>
    </row>
    <row r="4944" spans="67:67">
      <c r="BO4944" s="25"/>
    </row>
    <row r="4945" spans="67:67">
      <c r="BO4945" s="25"/>
    </row>
    <row r="4946" spans="67:67">
      <c r="BO4946" s="25"/>
    </row>
    <row r="4947" spans="67:67">
      <c r="BO4947" s="25"/>
    </row>
    <row r="4948" spans="67:67">
      <c r="BO4948" s="25"/>
    </row>
    <row r="4949" spans="67:67">
      <c r="BO4949" s="25"/>
    </row>
    <row r="4950" spans="67:67">
      <c r="BO4950" s="25"/>
    </row>
    <row r="4951" spans="67:67">
      <c r="BO4951" s="25"/>
    </row>
    <row r="4952" spans="67:67">
      <c r="BO4952" s="25"/>
    </row>
    <row r="4953" spans="67:67">
      <c r="BO4953" s="25"/>
    </row>
    <row r="4954" spans="67:67">
      <c r="BO4954" s="25"/>
    </row>
    <row r="4955" spans="67:67">
      <c r="BO4955" s="25"/>
    </row>
    <row r="4956" spans="67:67">
      <c r="BO4956" s="25"/>
    </row>
    <row r="4957" spans="67:67">
      <c r="BO4957" s="25"/>
    </row>
    <row r="4958" spans="67:67">
      <c r="BO4958" s="25"/>
    </row>
    <row r="4959" spans="67:67">
      <c r="BO4959" s="25"/>
    </row>
    <row r="4960" spans="67:67">
      <c r="BO4960" s="25"/>
    </row>
    <row r="4961" spans="67:67">
      <c r="BO4961" s="25"/>
    </row>
    <row r="4962" spans="67:67">
      <c r="BO4962" s="25"/>
    </row>
    <row r="4963" spans="67:67">
      <c r="BO4963" s="25"/>
    </row>
    <row r="4964" spans="67:67">
      <c r="BO4964" s="25"/>
    </row>
    <row r="4965" spans="67:67">
      <c r="BO4965" s="25"/>
    </row>
    <row r="4966" spans="67:67">
      <c r="BO4966" s="25"/>
    </row>
    <row r="4967" spans="67:67">
      <c r="BO4967" s="25"/>
    </row>
    <row r="4968" spans="67:67">
      <c r="BO4968" s="25"/>
    </row>
    <row r="4969" spans="67:67">
      <c r="BO4969" s="25"/>
    </row>
    <row r="4970" spans="67:67">
      <c r="BO4970" s="25"/>
    </row>
    <row r="4971" spans="67:67">
      <c r="BO4971" s="25"/>
    </row>
    <row r="4972" spans="67:67">
      <c r="BO4972" s="25"/>
    </row>
    <row r="4973" spans="67:67">
      <c r="BO4973" s="25"/>
    </row>
    <row r="4974" spans="67:67">
      <c r="BO4974" s="25"/>
    </row>
    <row r="4975" spans="67:67">
      <c r="BO4975" s="25"/>
    </row>
    <row r="4976" spans="67:67">
      <c r="BO4976" s="25"/>
    </row>
    <row r="4977" spans="67:67">
      <c r="BO4977" s="25"/>
    </row>
    <row r="4978" spans="67:67">
      <c r="BO4978" s="25"/>
    </row>
    <row r="4979" spans="67:67">
      <c r="BO4979" s="25"/>
    </row>
    <row r="4980" spans="67:67">
      <c r="BO4980" s="25"/>
    </row>
    <row r="4981" spans="67:67">
      <c r="BO4981" s="25"/>
    </row>
    <row r="4982" spans="67:67">
      <c r="BO4982" s="25"/>
    </row>
    <row r="4983" spans="67:67">
      <c r="BO4983" s="25"/>
    </row>
    <row r="4984" spans="67:67">
      <c r="BO4984" s="25"/>
    </row>
    <row r="4985" spans="67:67">
      <c r="BO4985" s="25"/>
    </row>
    <row r="4986" spans="67:67">
      <c r="BO4986" s="25"/>
    </row>
    <row r="4987" spans="67:67">
      <c r="BO4987" s="25"/>
    </row>
    <row r="4988" spans="67:67">
      <c r="BO4988" s="25"/>
    </row>
    <row r="4989" spans="67:67">
      <c r="BO4989" s="25"/>
    </row>
    <row r="4990" spans="67:67">
      <c r="BO4990" s="25"/>
    </row>
    <row r="4991" spans="67:67">
      <c r="BO4991" s="25"/>
    </row>
    <row r="4992" spans="67:67">
      <c r="BO4992" s="25"/>
    </row>
    <row r="4993" spans="67:67">
      <c r="BO4993" s="25"/>
    </row>
    <row r="4994" spans="67:67">
      <c r="BO4994" s="25"/>
    </row>
    <row r="4995" spans="67:67">
      <c r="BO4995" s="25"/>
    </row>
    <row r="4996" spans="67:67">
      <c r="BO4996" s="25"/>
    </row>
    <row r="4997" spans="67:67">
      <c r="BO4997" s="25"/>
    </row>
    <row r="4998" spans="67:67">
      <c r="BO4998" s="25"/>
    </row>
    <row r="4999" spans="67:67">
      <c r="BO4999" s="25"/>
    </row>
    <row r="5000" spans="67:67">
      <c r="BO5000" s="25"/>
    </row>
    <row r="5001" spans="67:67">
      <c r="BO5001" s="25"/>
    </row>
    <row r="5002" spans="67:67">
      <c r="BO5002" s="25"/>
    </row>
    <row r="5003" spans="67:67">
      <c r="BO5003" s="25"/>
    </row>
    <row r="5004" spans="67:67">
      <c r="BO5004" s="25"/>
    </row>
    <row r="5005" spans="67:67">
      <c r="BO5005" s="25"/>
    </row>
    <row r="5006" spans="67:67">
      <c r="BO5006" s="25"/>
    </row>
    <row r="5007" spans="67:67">
      <c r="BO5007" s="25"/>
    </row>
    <row r="5008" spans="67:67">
      <c r="BO5008" s="25"/>
    </row>
    <row r="5009" spans="67:67">
      <c r="BO5009" s="25"/>
    </row>
    <row r="5010" spans="67:67">
      <c r="BO5010" s="25"/>
    </row>
    <row r="5011" spans="67:67">
      <c r="BO5011" s="25"/>
    </row>
    <row r="5012" spans="67:67">
      <c r="BO5012" s="25"/>
    </row>
    <row r="5013" spans="67:67">
      <c r="BO5013" s="25"/>
    </row>
    <row r="5014" spans="67:67">
      <c r="BO5014" s="25"/>
    </row>
    <row r="5015" spans="67:67">
      <c r="BO5015" s="25"/>
    </row>
    <row r="5016" spans="67:67">
      <c r="BO5016" s="25"/>
    </row>
    <row r="5017" spans="67:67">
      <c r="BO5017" s="25"/>
    </row>
    <row r="5018" spans="67:67">
      <c r="BO5018" s="25"/>
    </row>
    <row r="5019" spans="67:67">
      <c r="BO5019" s="25"/>
    </row>
    <row r="5020" spans="67:67">
      <c r="BO5020" s="25"/>
    </row>
    <row r="5021" spans="67:67">
      <c r="BO5021" s="25"/>
    </row>
    <row r="5022" spans="67:67">
      <c r="BO5022" s="25"/>
    </row>
    <row r="5023" spans="67:67">
      <c r="BO5023" s="25"/>
    </row>
    <row r="5024" spans="67:67">
      <c r="BO5024" s="25"/>
    </row>
    <row r="5025" spans="67:67">
      <c r="BO5025" s="25"/>
    </row>
    <row r="5026" spans="67:67">
      <c r="BO5026" s="25"/>
    </row>
    <row r="5027" spans="67:67">
      <c r="BO5027" s="25"/>
    </row>
    <row r="5028" spans="67:67">
      <c r="BO5028" s="25"/>
    </row>
    <row r="5029" spans="67:67">
      <c r="BO5029" s="25"/>
    </row>
    <row r="5030" spans="67:67">
      <c r="BO5030" s="25"/>
    </row>
    <row r="5031" spans="67:67">
      <c r="BO5031" s="25"/>
    </row>
    <row r="5032" spans="67:67">
      <c r="BO5032" s="25"/>
    </row>
    <row r="5033" spans="67:67">
      <c r="BO5033" s="25"/>
    </row>
    <row r="5034" spans="67:67">
      <c r="BO5034" s="25"/>
    </row>
    <row r="5035" spans="67:67">
      <c r="BO5035" s="25"/>
    </row>
    <row r="5036" spans="67:67">
      <c r="BO5036" s="25"/>
    </row>
    <row r="5037" spans="67:67">
      <c r="BO5037" s="25"/>
    </row>
    <row r="5038" spans="67:67">
      <c r="BO5038" s="25"/>
    </row>
    <row r="5039" spans="67:67">
      <c r="BO5039" s="25"/>
    </row>
    <row r="5040" spans="67:67">
      <c r="BO5040" s="25"/>
    </row>
    <row r="5041" spans="67:67">
      <c r="BO5041" s="25"/>
    </row>
    <row r="5042" spans="67:67">
      <c r="BO5042" s="25"/>
    </row>
    <row r="5043" spans="67:67">
      <c r="BO5043" s="25"/>
    </row>
    <row r="5044" spans="67:67">
      <c r="BO5044" s="25"/>
    </row>
    <row r="5045" spans="67:67">
      <c r="BO5045" s="25"/>
    </row>
    <row r="5046" spans="67:67">
      <c r="BO5046" s="25"/>
    </row>
    <row r="5047" spans="67:67">
      <c r="BO5047" s="25"/>
    </row>
    <row r="5048" spans="67:67">
      <c r="BO5048" s="25"/>
    </row>
    <row r="5049" spans="67:67">
      <c r="BO5049" s="25"/>
    </row>
    <row r="5050" spans="67:67">
      <c r="BO5050" s="25"/>
    </row>
    <row r="5051" spans="67:67">
      <c r="BO5051" s="25"/>
    </row>
    <row r="5052" spans="67:67">
      <c r="BO5052" s="25"/>
    </row>
    <row r="5053" spans="67:67">
      <c r="BO5053" s="25"/>
    </row>
    <row r="5054" spans="67:67">
      <c r="BO5054" s="25"/>
    </row>
    <row r="5055" spans="67:67">
      <c r="BO5055" s="25"/>
    </row>
    <row r="5056" spans="67:67">
      <c r="BO5056" s="25"/>
    </row>
    <row r="5057" spans="67:67">
      <c r="BO5057" s="25"/>
    </row>
    <row r="5058" spans="67:67">
      <c r="BO5058" s="25"/>
    </row>
    <row r="5059" spans="67:67">
      <c r="BO5059" s="25"/>
    </row>
    <row r="5060" spans="67:67">
      <c r="BO5060" s="25"/>
    </row>
    <row r="5061" spans="67:67">
      <c r="BO5061" s="25"/>
    </row>
    <row r="5062" spans="67:67">
      <c r="BO5062" s="25"/>
    </row>
    <row r="5063" spans="67:67">
      <c r="BO5063" s="25"/>
    </row>
    <row r="5064" spans="67:67">
      <c r="BO5064" s="25"/>
    </row>
    <row r="5065" spans="67:67">
      <c r="BO5065" s="25"/>
    </row>
    <row r="5066" spans="67:67">
      <c r="BO5066" s="25"/>
    </row>
    <row r="5067" spans="67:67">
      <c r="BO5067" s="25"/>
    </row>
    <row r="5068" spans="67:67">
      <c r="BO5068" s="25"/>
    </row>
    <row r="5069" spans="67:67">
      <c r="BO5069" s="25"/>
    </row>
    <row r="5070" spans="67:67">
      <c r="BO5070" s="25"/>
    </row>
    <row r="5071" spans="67:67">
      <c r="BO5071" s="25"/>
    </row>
    <row r="5072" spans="67:67">
      <c r="BO5072" s="25"/>
    </row>
    <row r="5073" spans="67:67">
      <c r="BO5073" s="25"/>
    </row>
    <row r="5074" spans="67:67">
      <c r="BO5074" s="25"/>
    </row>
    <row r="5075" spans="67:67">
      <c r="BO5075" s="25"/>
    </row>
    <row r="5076" spans="67:67">
      <c r="BO5076" s="25"/>
    </row>
    <row r="5077" spans="67:67">
      <c r="BO5077" s="25"/>
    </row>
    <row r="5078" spans="67:67">
      <c r="BO5078" s="25"/>
    </row>
    <row r="5079" spans="67:67">
      <c r="BO5079" s="25"/>
    </row>
    <row r="5080" spans="67:67">
      <c r="BO5080" s="25"/>
    </row>
    <row r="5081" spans="67:67">
      <c r="BO5081" s="25"/>
    </row>
    <row r="5082" spans="67:67">
      <c r="BO5082" s="25"/>
    </row>
    <row r="5083" spans="67:67">
      <c r="BO5083" s="25"/>
    </row>
    <row r="5084" spans="67:67">
      <c r="BO5084" s="25"/>
    </row>
    <row r="5085" spans="67:67">
      <c r="BO5085" s="25"/>
    </row>
    <row r="5086" spans="67:67">
      <c r="BO5086" s="25"/>
    </row>
    <row r="5087" spans="67:67">
      <c r="BO5087" s="25"/>
    </row>
    <row r="5088" spans="67:67">
      <c r="BO5088" s="25"/>
    </row>
    <row r="5089" spans="67:67">
      <c r="BO5089" s="25"/>
    </row>
    <row r="5090" spans="67:67">
      <c r="BO5090" s="25"/>
    </row>
    <row r="5091" spans="67:67">
      <c r="BO5091" s="25"/>
    </row>
    <row r="5092" spans="67:67">
      <c r="BO5092" s="25"/>
    </row>
    <row r="5093" spans="67:67">
      <c r="BO5093" s="25"/>
    </row>
    <row r="5094" spans="67:67">
      <c r="BO5094" s="25"/>
    </row>
    <row r="5095" spans="67:67">
      <c r="BO5095" s="25"/>
    </row>
    <row r="5096" spans="67:67">
      <c r="BO5096" s="25"/>
    </row>
    <row r="5097" spans="67:67">
      <c r="BO5097" s="25"/>
    </row>
    <row r="5098" spans="67:67">
      <c r="BO5098" s="25"/>
    </row>
    <row r="5099" spans="67:67">
      <c r="BO5099" s="25"/>
    </row>
    <row r="5100" spans="67:67">
      <c r="BO5100" s="25"/>
    </row>
    <row r="5101" spans="67:67">
      <c r="BO5101" s="25"/>
    </row>
    <row r="5102" spans="67:67">
      <c r="BO5102" s="25"/>
    </row>
    <row r="5103" spans="67:67">
      <c r="BO5103" s="25"/>
    </row>
    <row r="5104" spans="67:67">
      <c r="BO5104" s="25"/>
    </row>
    <row r="5105" spans="67:67">
      <c r="BO5105" s="25"/>
    </row>
    <row r="5106" spans="67:67">
      <c r="BO5106" s="25"/>
    </row>
    <row r="5107" spans="67:67">
      <c r="BO5107" s="25"/>
    </row>
    <row r="5108" spans="67:67">
      <c r="BO5108" s="25"/>
    </row>
    <row r="5109" spans="67:67">
      <c r="BO5109" s="25"/>
    </row>
    <row r="5110" spans="67:67">
      <c r="BO5110" s="25"/>
    </row>
    <row r="5111" spans="67:67">
      <c r="BO5111" s="25"/>
    </row>
    <row r="5112" spans="67:67">
      <c r="BO5112" s="25"/>
    </row>
    <row r="5113" spans="67:67">
      <c r="BO5113" s="25"/>
    </row>
    <row r="5114" spans="67:67">
      <c r="BO5114" s="25"/>
    </row>
    <row r="5115" spans="67:67">
      <c r="BO5115" s="25"/>
    </row>
    <row r="5116" spans="67:67">
      <c r="BO5116" s="25"/>
    </row>
    <row r="5117" spans="67:67">
      <c r="BO5117" s="25"/>
    </row>
    <row r="5118" spans="67:67">
      <c r="BO5118" s="25"/>
    </row>
    <row r="5119" spans="67:67">
      <c r="BO5119" s="25"/>
    </row>
    <row r="5120" spans="67:67">
      <c r="BO5120" s="25"/>
    </row>
    <row r="5121" spans="67:67">
      <c r="BO5121" s="25"/>
    </row>
    <row r="5122" spans="67:67">
      <c r="BO5122" s="25"/>
    </row>
    <row r="5123" spans="67:67">
      <c r="BO5123" s="25"/>
    </row>
    <row r="5124" spans="67:67">
      <c r="BO5124" s="25"/>
    </row>
    <row r="5125" spans="67:67">
      <c r="BO5125" s="25"/>
    </row>
    <row r="5126" spans="67:67">
      <c r="BO5126" s="25"/>
    </row>
    <row r="5127" spans="67:67">
      <c r="BO5127" s="25"/>
    </row>
    <row r="5128" spans="67:67">
      <c r="BO5128" s="25"/>
    </row>
    <row r="5129" spans="67:67">
      <c r="BO5129" s="25"/>
    </row>
    <row r="5130" spans="67:67">
      <c r="BO5130" s="25"/>
    </row>
    <row r="5131" spans="67:67">
      <c r="BO5131" s="25"/>
    </row>
    <row r="5132" spans="67:67">
      <c r="BO5132" s="25"/>
    </row>
    <row r="5133" spans="67:67">
      <c r="BO5133" s="25"/>
    </row>
    <row r="5134" spans="67:67">
      <c r="BO5134" s="25"/>
    </row>
    <row r="5135" spans="67:67">
      <c r="BO5135" s="25"/>
    </row>
    <row r="5136" spans="67:67">
      <c r="BO5136" s="25"/>
    </row>
    <row r="5137" spans="67:67">
      <c r="BO5137" s="25"/>
    </row>
    <row r="5138" spans="67:67">
      <c r="BO5138" s="25"/>
    </row>
    <row r="5139" spans="67:67">
      <c r="BO5139" s="25"/>
    </row>
    <row r="5140" spans="67:67">
      <c r="BO5140" s="25"/>
    </row>
    <row r="5141" spans="67:67">
      <c r="BO5141" s="25"/>
    </row>
    <row r="5142" spans="67:67">
      <c r="BO5142" s="25"/>
    </row>
    <row r="5143" spans="67:67">
      <c r="BO5143" s="25"/>
    </row>
    <row r="5144" spans="67:67">
      <c r="BO5144" s="25"/>
    </row>
    <row r="5145" spans="67:67">
      <c r="BO5145" s="25"/>
    </row>
    <row r="5146" spans="67:67">
      <c r="BO5146" s="25"/>
    </row>
    <row r="5147" spans="67:67">
      <c r="BO5147" s="25"/>
    </row>
    <row r="5148" spans="67:67">
      <c r="BO5148" s="25"/>
    </row>
    <row r="5149" spans="67:67">
      <c r="BO5149" s="25"/>
    </row>
    <row r="5150" spans="67:67">
      <c r="BO5150" s="25"/>
    </row>
    <row r="5151" spans="67:67">
      <c r="BO5151" s="25"/>
    </row>
    <row r="5152" spans="67:67">
      <c r="BO5152" s="25"/>
    </row>
    <row r="5153" spans="67:67">
      <c r="BO5153" s="25"/>
    </row>
    <row r="5154" spans="67:67">
      <c r="BO5154" s="25"/>
    </row>
    <row r="5155" spans="67:67">
      <c r="BO5155" s="25"/>
    </row>
    <row r="5156" spans="67:67">
      <c r="BO5156" s="25"/>
    </row>
    <row r="5157" spans="67:67">
      <c r="BO5157" s="25"/>
    </row>
    <row r="5158" spans="67:67">
      <c r="BO5158" s="25"/>
    </row>
    <row r="5159" spans="67:67">
      <c r="BO5159" s="25"/>
    </row>
    <row r="5160" spans="67:67">
      <c r="BO5160" s="25"/>
    </row>
    <row r="5161" spans="67:67">
      <c r="BO5161" s="25"/>
    </row>
    <row r="5162" spans="67:67">
      <c r="BO5162" s="25"/>
    </row>
    <row r="5163" spans="67:67">
      <c r="BO5163" s="25"/>
    </row>
    <row r="5164" spans="67:67">
      <c r="BO5164" s="25"/>
    </row>
    <row r="5165" spans="67:67">
      <c r="BO5165" s="25"/>
    </row>
    <row r="5166" spans="67:67">
      <c r="BO5166" s="25"/>
    </row>
    <row r="5167" spans="67:67">
      <c r="BO5167" s="25"/>
    </row>
    <row r="5168" spans="67:67">
      <c r="BO5168" s="25"/>
    </row>
    <row r="5169" spans="67:67">
      <c r="BO5169" s="25"/>
    </row>
    <row r="5170" spans="67:67">
      <c r="BO5170" s="25"/>
    </row>
    <row r="5171" spans="67:67">
      <c r="BO5171" s="25"/>
    </row>
    <row r="5172" spans="67:67">
      <c r="BO5172" s="25"/>
    </row>
    <row r="5173" spans="67:67">
      <c r="BO5173" s="25"/>
    </row>
    <row r="5174" spans="67:67">
      <c r="BO5174" s="25"/>
    </row>
    <row r="5175" spans="67:67">
      <c r="BO5175" s="25"/>
    </row>
    <row r="5176" spans="67:67">
      <c r="BO5176" s="25"/>
    </row>
    <row r="5177" spans="67:67">
      <c r="BO5177" s="25"/>
    </row>
    <row r="5178" spans="67:67">
      <c r="BO5178" s="25"/>
    </row>
    <row r="5179" spans="67:67">
      <c r="BO5179" s="25"/>
    </row>
    <row r="5180" spans="67:67">
      <c r="BO5180" s="25"/>
    </row>
    <row r="5181" spans="67:67">
      <c r="BO5181" s="25"/>
    </row>
    <row r="5182" spans="67:67">
      <c r="BO5182" s="25"/>
    </row>
    <row r="5183" spans="67:67">
      <c r="BO5183" s="25"/>
    </row>
    <row r="5184" spans="67:67">
      <c r="BO5184" s="25"/>
    </row>
    <row r="5185" spans="67:67">
      <c r="BO5185" s="25"/>
    </row>
    <row r="5186" spans="67:67">
      <c r="BO5186" s="25"/>
    </row>
    <row r="5187" spans="67:67">
      <c r="BO5187" s="25"/>
    </row>
    <row r="5188" spans="67:67">
      <c r="BO5188" s="25"/>
    </row>
    <row r="5189" spans="67:67">
      <c r="BO5189" s="25"/>
    </row>
    <row r="5190" spans="67:67">
      <c r="BO5190" s="25"/>
    </row>
    <row r="5191" spans="67:67">
      <c r="BO5191" s="25"/>
    </row>
    <row r="5192" spans="67:67">
      <c r="BO5192" s="25"/>
    </row>
    <row r="5193" spans="67:67">
      <c r="BO5193" s="25"/>
    </row>
    <row r="5194" spans="67:67">
      <c r="BO5194" s="25"/>
    </row>
    <row r="5195" spans="67:67">
      <c r="BO5195" s="25"/>
    </row>
    <row r="5196" spans="67:67">
      <c r="BO5196" s="25"/>
    </row>
    <row r="5197" spans="67:67">
      <c r="BO5197" s="25"/>
    </row>
    <row r="5198" spans="67:67">
      <c r="BO5198" s="25"/>
    </row>
    <row r="5199" spans="67:67">
      <c r="BO5199" s="25"/>
    </row>
    <row r="5200" spans="67:67">
      <c r="BO5200" s="25"/>
    </row>
    <row r="5201" spans="67:67">
      <c r="BO5201" s="25"/>
    </row>
    <row r="5202" spans="67:67">
      <c r="BO5202" s="25"/>
    </row>
    <row r="5203" spans="67:67">
      <c r="BO5203" s="25"/>
    </row>
    <row r="5204" spans="67:67">
      <c r="BO5204" s="25"/>
    </row>
    <row r="5205" spans="67:67">
      <c r="BO5205" s="25"/>
    </row>
    <row r="5206" spans="67:67">
      <c r="BO5206" s="25"/>
    </row>
    <row r="5207" spans="67:67">
      <c r="BO5207" s="25"/>
    </row>
    <row r="5208" spans="67:67">
      <c r="BO5208" s="25"/>
    </row>
    <row r="5209" spans="67:67">
      <c r="BO5209" s="25"/>
    </row>
    <row r="5210" spans="67:67">
      <c r="BO5210" s="25"/>
    </row>
    <row r="5211" spans="67:67">
      <c r="BO5211" s="25"/>
    </row>
    <row r="5212" spans="67:67">
      <c r="BO5212" s="25"/>
    </row>
    <row r="5213" spans="67:67">
      <c r="BO5213" s="25"/>
    </row>
    <row r="5214" spans="67:67">
      <c r="BO5214" s="25"/>
    </row>
    <row r="5215" spans="67:67">
      <c r="BO5215" s="25"/>
    </row>
    <row r="5216" spans="67:67">
      <c r="BO5216" s="25"/>
    </row>
    <row r="5217" spans="67:67">
      <c r="BO5217" s="25"/>
    </row>
    <row r="5218" spans="67:67">
      <c r="BO5218" s="25"/>
    </row>
    <row r="5219" spans="67:67">
      <c r="BO5219" s="25"/>
    </row>
    <row r="5220" spans="67:67">
      <c r="BO5220" s="25"/>
    </row>
    <row r="5221" spans="67:67">
      <c r="BO5221" s="25"/>
    </row>
    <row r="5222" spans="67:67">
      <c r="BO5222" s="25"/>
    </row>
    <row r="5223" spans="67:67">
      <c r="BO5223" s="25"/>
    </row>
    <row r="5224" spans="67:67">
      <c r="BO5224" s="25"/>
    </row>
    <row r="5225" spans="67:67">
      <c r="BO5225" s="25"/>
    </row>
    <row r="5226" spans="67:67">
      <c r="BO5226" s="25"/>
    </row>
    <row r="5227" spans="67:67">
      <c r="BO5227" s="25"/>
    </row>
    <row r="5228" spans="67:67">
      <c r="BO5228" s="25"/>
    </row>
    <row r="5229" spans="67:67">
      <c r="BO5229" s="25"/>
    </row>
    <row r="5230" spans="67:67">
      <c r="BO5230" s="25"/>
    </row>
    <row r="5231" spans="67:67">
      <c r="BO5231" s="25"/>
    </row>
    <row r="5232" spans="67:67">
      <c r="BO5232" s="25"/>
    </row>
    <row r="5233" spans="67:67">
      <c r="BO5233" s="25"/>
    </row>
    <row r="5234" spans="67:67">
      <c r="BO5234" s="25"/>
    </row>
    <row r="5235" spans="67:67">
      <c r="BO5235" s="25"/>
    </row>
    <row r="5236" spans="67:67">
      <c r="BO5236" s="25"/>
    </row>
    <row r="5237" spans="67:67">
      <c r="BO5237" s="25"/>
    </row>
    <row r="5238" spans="67:67">
      <c r="BO5238" s="25"/>
    </row>
    <row r="5239" spans="67:67">
      <c r="BO5239" s="25"/>
    </row>
    <row r="5240" spans="67:67">
      <c r="BO5240" s="25"/>
    </row>
    <row r="5241" spans="67:67">
      <c r="BO5241" s="25"/>
    </row>
    <row r="5242" spans="67:67">
      <c r="BO5242" s="25"/>
    </row>
    <row r="5243" spans="67:67">
      <c r="BO5243" s="25"/>
    </row>
    <row r="5244" spans="67:67">
      <c r="BO5244" s="25"/>
    </row>
    <row r="5245" spans="67:67">
      <c r="BO5245" s="25"/>
    </row>
    <row r="5246" spans="67:67">
      <c r="BO5246" s="25"/>
    </row>
    <row r="5247" spans="67:67">
      <c r="BO5247" s="25"/>
    </row>
    <row r="5248" spans="67:67">
      <c r="BO5248" s="25"/>
    </row>
    <row r="5249" spans="67:67">
      <c r="BO5249" s="25"/>
    </row>
    <row r="5250" spans="67:67">
      <c r="BO5250" s="25"/>
    </row>
    <row r="5251" spans="67:67">
      <c r="BO5251" s="25"/>
    </row>
    <row r="5252" spans="67:67">
      <c r="BO5252" s="25"/>
    </row>
    <row r="5253" spans="67:67">
      <c r="BO5253" s="25"/>
    </row>
    <row r="5254" spans="67:67">
      <c r="BO5254" s="25"/>
    </row>
    <row r="5255" spans="67:67">
      <c r="BO5255" s="25"/>
    </row>
    <row r="5256" spans="67:67">
      <c r="BO5256" s="25"/>
    </row>
    <row r="5257" spans="67:67">
      <c r="BO5257" s="25"/>
    </row>
    <row r="5258" spans="67:67">
      <c r="BO5258" s="25"/>
    </row>
    <row r="5259" spans="67:67">
      <c r="BO5259" s="25"/>
    </row>
    <row r="5260" spans="67:67">
      <c r="BO5260" s="25"/>
    </row>
    <row r="5261" spans="67:67">
      <c r="BO5261" s="25"/>
    </row>
    <row r="5262" spans="67:67">
      <c r="BO5262" s="25"/>
    </row>
    <row r="5263" spans="67:67">
      <c r="BO5263" s="25"/>
    </row>
    <row r="5264" spans="67:67">
      <c r="BO5264" s="25"/>
    </row>
    <row r="5265" spans="67:67">
      <c r="BO5265" s="25"/>
    </row>
    <row r="5266" spans="67:67">
      <c r="BO5266" s="25"/>
    </row>
    <row r="5267" spans="67:67">
      <c r="BO5267" s="25"/>
    </row>
    <row r="5268" spans="67:67">
      <c r="BO5268" s="25"/>
    </row>
    <row r="5269" spans="67:67">
      <c r="BO5269" s="25"/>
    </row>
    <row r="5270" spans="67:67">
      <c r="BO5270" s="25"/>
    </row>
    <row r="5271" spans="67:67">
      <c r="BO5271" s="25"/>
    </row>
    <row r="5272" spans="67:67">
      <c r="BO5272" s="25"/>
    </row>
    <row r="5273" spans="67:67">
      <c r="BO5273" s="25"/>
    </row>
    <row r="5274" spans="67:67">
      <c r="BO5274" s="25"/>
    </row>
    <row r="5275" spans="67:67">
      <c r="BO5275" s="25"/>
    </row>
    <row r="5276" spans="67:67">
      <c r="BO5276" s="25"/>
    </row>
    <row r="5277" spans="67:67">
      <c r="BO5277" s="25"/>
    </row>
    <row r="5278" spans="67:67">
      <c r="BO5278" s="25"/>
    </row>
    <row r="5279" spans="67:67">
      <c r="BO5279" s="25"/>
    </row>
    <row r="5280" spans="67:67">
      <c r="BO5280" s="25"/>
    </row>
    <row r="5281" spans="67:67">
      <c r="BO5281" s="25"/>
    </row>
    <row r="5282" spans="67:67">
      <c r="BO5282" s="25"/>
    </row>
    <row r="5283" spans="67:67">
      <c r="BO5283" s="25"/>
    </row>
    <row r="5284" spans="67:67">
      <c r="BO5284" s="25"/>
    </row>
    <row r="5285" spans="67:67">
      <c r="BO5285" s="25"/>
    </row>
    <row r="5286" spans="67:67">
      <c r="BO5286" s="25"/>
    </row>
    <row r="5287" spans="67:67">
      <c r="BO5287" s="25"/>
    </row>
    <row r="5288" spans="67:67">
      <c r="BO5288" s="25"/>
    </row>
    <row r="5289" spans="67:67">
      <c r="BO5289" s="25"/>
    </row>
    <row r="5290" spans="67:67">
      <c r="BO5290" s="25"/>
    </row>
    <row r="5291" spans="67:67">
      <c r="BO5291" s="25"/>
    </row>
    <row r="5292" spans="67:67">
      <c r="BO5292" s="25"/>
    </row>
    <row r="5293" spans="67:67">
      <c r="BO5293" s="25"/>
    </row>
    <row r="5294" spans="67:67">
      <c r="BO5294" s="25"/>
    </row>
    <row r="5295" spans="67:67">
      <c r="BO5295" s="25"/>
    </row>
    <row r="5296" spans="67:67">
      <c r="BO5296" s="25"/>
    </row>
    <row r="5297" spans="67:67">
      <c r="BO5297" s="25"/>
    </row>
    <row r="5298" spans="67:67">
      <c r="BO5298" s="25"/>
    </row>
    <row r="5299" spans="67:67">
      <c r="BO5299" s="25"/>
    </row>
    <row r="5300" spans="67:67">
      <c r="BO5300" s="25"/>
    </row>
    <row r="5301" spans="67:67">
      <c r="BO5301" s="25"/>
    </row>
    <row r="5302" spans="67:67">
      <c r="BO5302" s="25"/>
    </row>
    <row r="5303" spans="67:67">
      <c r="BO5303" s="25"/>
    </row>
    <row r="5304" spans="67:67">
      <c r="BO5304" s="25"/>
    </row>
    <row r="5305" spans="67:67">
      <c r="BO5305" s="25"/>
    </row>
    <row r="5306" spans="67:67">
      <c r="BO5306" s="25"/>
    </row>
    <row r="5307" spans="67:67">
      <c r="BO5307" s="25"/>
    </row>
    <row r="5308" spans="67:67">
      <c r="BO5308" s="25"/>
    </row>
    <row r="5309" spans="67:67">
      <c r="BO5309" s="25"/>
    </row>
    <row r="5310" spans="67:67">
      <c r="BO5310" s="25"/>
    </row>
    <row r="5311" spans="67:67">
      <c r="BO5311" s="25"/>
    </row>
    <row r="5312" spans="67:67">
      <c r="BO5312" s="25"/>
    </row>
    <row r="5313" spans="67:67">
      <c r="BO5313" s="25"/>
    </row>
    <row r="5314" spans="67:67">
      <c r="BO5314" s="25"/>
    </row>
    <row r="5315" spans="67:67">
      <c r="BO5315" s="25"/>
    </row>
    <row r="5316" spans="67:67">
      <c r="BO5316" s="25"/>
    </row>
    <row r="5317" spans="67:67">
      <c r="BO5317" s="25"/>
    </row>
    <row r="5318" spans="67:67">
      <c r="BO5318" s="25"/>
    </row>
    <row r="5319" spans="67:67">
      <c r="BO5319" s="25"/>
    </row>
    <row r="5320" spans="67:67">
      <c r="BO5320" s="25"/>
    </row>
    <row r="5321" spans="67:67">
      <c r="BO5321" s="25"/>
    </row>
    <row r="5322" spans="67:67">
      <c r="BO5322" s="25"/>
    </row>
    <row r="5323" spans="67:67">
      <c r="BO5323" s="25"/>
    </row>
    <row r="5324" spans="67:67">
      <c r="BO5324" s="25"/>
    </row>
    <row r="5325" spans="67:67">
      <c r="BO5325" s="25"/>
    </row>
    <row r="5326" spans="67:67">
      <c r="BO5326" s="25"/>
    </row>
    <row r="5327" spans="67:67">
      <c r="BO5327" s="25"/>
    </row>
    <row r="5328" spans="67:67">
      <c r="BO5328" s="25"/>
    </row>
    <row r="5329" spans="67:67">
      <c r="BO5329" s="25"/>
    </row>
    <row r="5330" spans="67:67">
      <c r="BO5330" s="25"/>
    </row>
    <row r="5331" spans="67:67">
      <c r="BO5331" s="25"/>
    </row>
    <row r="5332" spans="67:67">
      <c r="BO5332" s="25"/>
    </row>
    <row r="5333" spans="67:67">
      <c r="BO5333" s="25"/>
    </row>
    <row r="5334" spans="67:67">
      <c r="BO5334" s="25"/>
    </row>
    <row r="5335" spans="67:67">
      <c r="BO5335" s="25"/>
    </row>
    <row r="5336" spans="67:67">
      <c r="BO5336" s="25"/>
    </row>
    <row r="5337" spans="67:67">
      <c r="BO5337" s="25"/>
    </row>
    <row r="5338" spans="67:67">
      <c r="BO5338" s="25"/>
    </row>
    <row r="5339" spans="67:67">
      <c r="BO5339" s="25"/>
    </row>
    <row r="5340" spans="67:67">
      <c r="BO5340" s="25"/>
    </row>
    <row r="5341" spans="67:67">
      <c r="BO5341" s="25"/>
    </row>
    <row r="5342" spans="67:67">
      <c r="BO5342" s="25"/>
    </row>
    <row r="5343" spans="67:67">
      <c r="BO5343" s="25"/>
    </row>
    <row r="5344" spans="67:67">
      <c r="BO5344" s="25"/>
    </row>
    <row r="5345" spans="67:67">
      <c r="BO5345" s="25"/>
    </row>
    <row r="5346" spans="67:67">
      <c r="BO5346" s="25"/>
    </row>
    <row r="5347" spans="67:67">
      <c r="BO5347" s="25"/>
    </row>
    <row r="5348" spans="67:67">
      <c r="BO5348" s="25"/>
    </row>
    <row r="5349" spans="67:67">
      <c r="BO5349" s="25"/>
    </row>
    <row r="5350" spans="67:67">
      <c r="BO5350" s="25"/>
    </row>
    <row r="5351" spans="67:67">
      <c r="BO5351" s="25"/>
    </row>
    <row r="5352" spans="67:67">
      <c r="BO5352" s="25"/>
    </row>
    <row r="5353" spans="67:67">
      <c r="BO5353" s="25"/>
    </row>
    <row r="5354" spans="67:67">
      <c r="BO5354" s="25"/>
    </row>
    <row r="5355" spans="67:67">
      <c r="BO5355" s="25"/>
    </row>
    <row r="5356" spans="67:67">
      <c r="BO5356" s="25"/>
    </row>
    <row r="5357" spans="67:67">
      <c r="BO5357" s="25"/>
    </row>
    <row r="5358" spans="67:67">
      <c r="BO5358" s="25"/>
    </row>
    <row r="5359" spans="67:67">
      <c r="BO5359" s="25"/>
    </row>
    <row r="5360" spans="67:67">
      <c r="BO5360" s="25"/>
    </row>
    <row r="5361" spans="67:67">
      <c r="BO5361" s="25"/>
    </row>
    <row r="5362" spans="67:67">
      <c r="BO5362" s="25"/>
    </row>
    <row r="5363" spans="67:67">
      <c r="BO5363" s="25"/>
    </row>
    <row r="5364" spans="67:67">
      <c r="BO5364" s="25"/>
    </row>
    <row r="5365" spans="67:67">
      <c r="BO5365" s="25"/>
    </row>
    <row r="5366" spans="67:67">
      <c r="BO5366" s="25"/>
    </row>
    <row r="5367" spans="67:67">
      <c r="BO5367" s="25"/>
    </row>
    <row r="5368" spans="67:67">
      <c r="BO5368" s="25"/>
    </row>
    <row r="5369" spans="67:67">
      <c r="BO5369" s="25"/>
    </row>
    <row r="5370" spans="67:67">
      <c r="BO5370" s="25"/>
    </row>
    <row r="5371" spans="67:67">
      <c r="BO5371" s="25"/>
    </row>
    <row r="5372" spans="67:67">
      <c r="BO5372" s="25"/>
    </row>
    <row r="5373" spans="67:67">
      <c r="BO5373" s="25"/>
    </row>
    <row r="5374" spans="67:67">
      <c r="BO5374" s="25"/>
    </row>
    <row r="5375" spans="67:67">
      <c r="BO5375" s="25"/>
    </row>
    <row r="5376" spans="67:67">
      <c r="BO5376" s="25"/>
    </row>
    <row r="5377" spans="67:67">
      <c r="BO5377" s="25"/>
    </row>
    <row r="5378" spans="67:67">
      <c r="BO5378" s="25"/>
    </row>
    <row r="5379" spans="67:67">
      <c r="BO5379" s="25"/>
    </row>
    <row r="5380" spans="67:67">
      <c r="BO5380" s="25"/>
    </row>
    <row r="5381" spans="67:67">
      <c r="BO5381" s="25"/>
    </row>
    <row r="5382" spans="67:67">
      <c r="BO5382" s="25"/>
    </row>
    <row r="5383" spans="67:67">
      <c r="BO5383" s="25"/>
    </row>
    <row r="5384" spans="67:67">
      <c r="BO5384" s="25"/>
    </row>
    <row r="5385" spans="67:67">
      <c r="BO5385" s="25"/>
    </row>
    <row r="5386" spans="67:67">
      <c r="BO5386" s="25"/>
    </row>
    <row r="5387" spans="67:67">
      <c r="BO5387" s="25"/>
    </row>
    <row r="5388" spans="67:67">
      <c r="BO5388" s="25"/>
    </row>
    <row r="5389" spans="67:67">
      <c r="BO5389" s="25"/>
    </row>
    <row r="5390" spans="67:67">
      <c r="BO5390" s="25"/>
    </row>
    <row r="5391" spans="67:67">
      <c r="BO5391" s="25"/>
    </row>
    <row r="5392" spans="67:67">
      <c r="BO5392" s="25"/>
    </row>
    <row r="5393" spans="67:67">
      <c r="BO5393" s="25"/>
    </row>
    <row r="5394" spans="67:67">
      <c r="BO5394" s="25"/>
    </row>
    <row r="5395" spans="67:67">
      <c r="BO5395" s="25"/>
    </row>
    <row r="5396" spans="67:67">
      <c r="BO5396" s="25"/>
    </row>
    <row r="5397" spans="67:67">
      <c r="BO5397" s="25"/>
    </row>
    <row r="5398" spans="67:67">
      <c r="BO5398" s="25"/>
    </row>
    <row r="5399" spans="67:67">
      <c r="BO5399" s="25"/>
    </row>
    <row r="5400" spans="67:67">
      <c r="BO5400" s="25"/>
    </row>
    <row r="5401" spans="67:67">
      <c r="BO5401" s="25"/>
    </row>
    <row r="5402" spans="67:67">
      <c r="BO5402" s="25"/>
    </row>
    <row r="5403" spans="67:67">
      <c r="BO5403" s="25"/>
    </row>
    <row r="5404" spans="67:67">
      <c r="BO5404" s="25"/>
    </row>
    <row r="5405" spans="67:67">
      <c r="BO5405" s="25"/>
    </row>
    <row r="5406" spans="67:67">
      <c r="BO5406" s="25"/>
    </row>
    <row r="5407" spans="67:67">
      <c r="BO5407" s="25"/>
    </row>
    <row r="5408" spans="67:67">
      <c r="BO5408" s="25"/>
    </row>
    <row r="5409" spans="67:67">
      <c r="BO5409" s="25"/>
    </row>
    <row r="5410" spans="67:67">
      <c r="BO5410" s="25"/>
    </row>
    <row r="5411" spans="67:67">
      <c r="BO5411" s="25"/>
    </row>
    <row r="5412" spans="67:67">
      <c r="BO5412" s="25"/>
    </row>
    <row r="5413" spans="67:67">
      <c r="BO5413" s="25"/>
    </row>
    <row r="5414" spans="67:67">
      <c r="BO5414" s="25"/>
    </row>
    <row r="5415" spans="67:67">
      <c r="BO5415" s="25"/>
    </row>
    <row r="5416" spans="67:67">
      <c r="BO5416" s="25"/>
    </row>
    <row r="5417" spans="67:67">
      <c r="BO5417" s="25"/>
    </row>
    <row r="5418" spans="67:67">
      <c r="BO5418" s="25"/>
    </row>
    <row r="5419" spans="67:67">
      <c r="BO5419" s="25"/>
    </row>
    <row r="5420" spans="67:67">
      <c r="BO5420" s="25"/>
    </row>
    <row r="5421" spans="67:67">
      <c r="BO5421" s="25"/>
    </row>
    <row r="5422" spans="67:67">
      <c r="BO5422" s="25"/>
    </row>
    <row r="5423" spans="67:67">
      <c r="BO5423" s="25"/>
    </row>
    <row r="5424" spans="67:67">
      <c r="BO5424" s="25"/>
    </row>
    <row r="5425" spans="67:67">
      <c r="BO5425" s="25"/>
    </row>
    <row r="5426" spans="67:67">
      <c r="BO5426" s="25"/>
    </row>
    <row r="5427" spans="67:67">
      <c r="BO5427" s="25"/>
    </row>
    <row r="5428" spans="67:67">
      <c r="BO5428" s="25"/>
    </row>
    <row r="5429" spans="67:67">
      <c r="BO5429" s="25"/>
    </row>
    <row r="5430" spans="67:67">
      <c r="BO5430" s="25"/>
    </row>
    <row r="5431" spans="67:67">
      <c r="BO5431" s="25"/>
    </row>
    <row r="5432" spans="67:67">
      <c r="BO5432" s="25"/>
    </row>
    <row r="5433" spans="67:67">
      <c r="BO5433" s="25"/>
    </row>
    <row r="5434" spans="67:67">
      <c r="BO5434" s="25"/>
    </row>
    <row r="5435" spans="67:67">
      <c r="BO5435" s="25"/>
    </row>
    <row r="5436" spans="67:67">
      <c r="BO5436" s="25"/>
    </row>
    <row r="5437" spans="67:67">
      <c r="BO5437" s="25"/>
    </row>
    <row r="5438" spans="67:67">
      <c r="BO5438" s="25"/>
    </row>
    <row r="5439" spans="67:67">
      <c r="BO5439" s="25"/>
    </row>
    <row r="5440" spans="67:67">
      <c r="BO5440" s="25"/>
    </row>
    <row r="5441" spans="67:67">
      <c r="BO5441" s="25"/>
    </row>
    <row r="5442" spans="67:67">
      <c r="BO5442" s="25"/>
    </row>
    <row r="5443" spans="67:67">
      <c r="BO5443" s="25"/>
    </row>
    <row r="5444" spans="67:67">
      <c r="BO5444" s="25"/>
    </row>
    <row r="5445" spans="67:67">
      <c r="BO5445" s="25"/>
    </row>
    <row r="5446" spans="67:67">
      <c r="BO5446" s="25"/>
    </row>
    <row r="5447" spans="67:67">
      <c r="BO5447" s="25"/>
    </row>
    <row r="5448" spans="67:67">
      <c r="BO5448" s="25"/>
    </row>
    <row r="5449" spans="67:67">
      <c r="BO5449" s="25"/>
    </row>
    <row r="5450" spans="67:67">
      <c r="BO5450" s="25"/>
    </row>
    <row r="5451" spans="67:67">
      <c r="BO5451" s="25"/>
    </row>
    <row r="5452" spans="67:67">
      <c r="BO5452" s="25"/>
    </row>
    <row r="5453" spans="67:67">
      <c r="BO5453" s="25"/>
    </row>
    <row r="5454" spans="67:67">
      <c r="BO5454" s="25"/>
    </row>
    <row r="5455" spans="67:67">
      <c r="BO5455" s="25"/>
    </row>
    <row r="5456" spans="67:67">
      <c r="BO5456" s="25"/>
    </row>
    <row r="5457" spans="67:67">
      <c r="BO5457" s="25"/>
    </row>
    <row r="5458" spans="67:67">
      <c r="BO5458" s="25"/>
    </row>
    <row r="5459" spans="67:67">
      <c r="BO5459" s="25"/>
    </row>
    <row r="5460" spans="67:67">
      <c r="BO5460" s="25"/>
    </row>
    <row r="5461" spans="67:67">
      <c r="BO5461" s="25"/>
    </row>
    <row r="5462" spans="67:67">
      <c r="BO5462" s="25"/>
    </row>
    <row r="5463" spans="67:67">
      <c r="BO5463" s="25"/>
    </row>
    <row r="5464" spans="67:67">
      <c r="BO5464" s="25"/>
    </row>
    <row r="5465" spans="67:67">
      <c r="BO5465" s="25"/>
    </row>
    <row r="5466" spans="67:67">
      <c r="BO5466" s="25"/>
    </row>
    <row r="5467" spans="67:67">
      <c r="BO5467" s="25"/>
    </row>
    <row r="5468" spans="67:67">
      <c r="BO5468" s="25"/>
    </row>
    <row r="5469" spans="67:67">
      <c r="BO5469" s="25"/>
    </row>
    <row r="5470" spans="67:67">
      <c r="BO5470" s="25"/>
    </row>
    <row r="5471" spans="67:67">
      <c r="BO5471" s="25"/>
    </row>
    <row r="5472" spans="67:67">
      <c r="BO5472" s="25"/>
    </row>
    <row r="5473" spans="67:67">
      <c r="BO5473" s="25"/>
    </row>
    <row r="5474" spans="67:67">
      <c r="BO5474" s="25"/>
    </row>
    <row r="5475" spans="67:67">
      <c r="BO5475" s="25"/>
    </row>
    <row r="5476" spans="67:67">
      <c r="BO5476" s="25"/>
    </row>
    <row r="5477" spans="67:67">
      <c r="BO5477" s="25"/>
    </row>
    <row r="5478" spans="67:67">
      <c r="BO5478" s="25"/>
    </row>
    <row r="5479" spans="67:67">
      <c r="BO5479" s="25"/>
    </row>
    <row r="5480" spans="67:67">
      <c r="BO5480" s="25"/>
    </row>
    <row r="5481" spans="67:67">
      <c r="BO5481" s="25"/>
    </row>
    <row r="5482" spans="67:67">
      <c r="BO5482" s="25"/>
    </row>
    <row r="5483" spans="67:67">
      <c r="BO5483" s="25"/>
    </row>
    <row r="5484" spans="67:67">
      <c r="BO5484" s="25"/>
    </row>
    <row r="5485" spans="67:67">
      <c r="BO5485" s="25"/>
    </row>
    <row r="5486" spans="67:67">
      <c r="BO5486" s="25"/>
    </row>
    <row r="5487" spans="67:67">
      <c r="BO5487" s="25"/>
    </row>
    <row r="5488" spans="67:67">
      <c r="BO5488" s="25"/>
    </row>
    <row r="5489" spans="67:67">
      <c r="BO5489" s="25"/>
    </row>
    <row r="5490" spans="67:67">
      <c r="BO5490" s="25"/>
    </row>
    <row r="5491" spans="67:67">
      <c r="BO5491" s="25"/>
    </row>
    <row r="5492" spans="67:67">
      <c r="BO5492" s="25"/>
    </row>
    <row r="5493" spans="67:67">
      <c r="BO5493" s="25"/>
    </row>
    <row r="5494" spans="67:67">
      <c r="BO5494" s="25"/>
    </row>
    <row r="5495" spans="67:67">
      <c r="BO5495" s="25"/>
    </row>
    <row r="5496" spans="67:67">
      <c r="BO5496" s="25"/>
    </row>
    <row r="5497" spans="67:67">
      <c r="BO5497" s="25"/>
    </row>
    <row r="5498" spans="67:67">
      <c r="BO5498" s="25"/>
    </row>
    <row r="5499" spans="67:67">
      <c r="BO5499" s="25"/>
    </row>
    <row r="5500" spans="67:67">
      <c r="BO5500" s="25"/>
    </row>
    <row r="5501" spans="67:67">
      <c r="BO5501" s="25"/>
    </row>
    <row r="5502" spans="67:67">
      <c r="BO5502" s="25"/>
    </row>
    <row r="5503" spans="67:67">
      <c r="BO5503" s="25"/>
    </row>
    <row r="5504" spans="67:67">
      <c r="BO5504" s="25"/>
    </row>
    <row r="5505" spans="67:67">
      <c r="BO5505" s="25"/>
    </row>
    <row r="5506" spans="67:67">
      <c r="BO5506" s="25"/>
    </row>
    <row r="5507" spans="67:67">
      <c r="BO5507" s="25"/>
    </row>
    <row r="5508" spans="67:67">
      <c r="BO5508" s="25"/>
    </row>
    <row r="5509" spans="67:67">
      <c r="BO5509" s="25"/>
    </row>
    <row r="5510" spans="67:67">
      <c r="BO5510" s="25"/>
    </row>
    <row r="5511" spans="67:67">
      <c r="BO5511" s="25"/>
    </row>
    <row r="5512" spans="67:67">
      <c r="BO5512" s="25"/>
    </row>
    <row r="5513" spans="67:67">
      <c r="BO5513" s="25"/>
    </row>
    <row r="5514" spans="67:67">
      <c r="BO5514" s="25"/>
    </row>
    <row r="5515" spans="67:67">
      <c r="BO5515" s="25"/>
    </row>
    <row r="5516" spans="67:67">
      <c r="BO5516" s="25"/>
    </row>
    <row r="5517" spans="67:67">
      <c r="BO5517" s="25"/>
    </row>
    <row r="5518" spans="67:67">
      <c r="BO5518" s="25"/>
    </row>
    <row r="5519" spans="67:67">
      <c r="BO5519" s="25"/>
    </row>
    <row r="5520" spans="67:67">
      <c r="BO5520" s="25"/>
    </row>
    <row r="5521" spans="67:67">
      <c r="BO5521" s="25"/>
    </row>
    <row r="5522" spans="67:67">
      <c r="BO5522" s="25"/>
    </row>
    <row r="5523" spans="67:67">
      <c r="BO5523" s="25"/>
    </row>
    <row r="5524" spans="67:67">
      <c r="BO5524" s="25"/>
    </row>
    <row r="5525" spans="67:67">
      <c r="BO5525" s="25"/>
    </row>
    <row r="5526" spans="67:67">
      <c r="BO5526" s="25"/>
    </row>
    <row r="5527" spans="67:67">
      <c r="BO5527" s="25"/>
    </row>
    <row r="5528" spans="67:67">
      <c r="BO5528" s="25"/>
    </row>
    <row r="5529" spans="67:67">
      <c r="BO5529" s="25"/>
    </row>
    <row r="5530" spans="67:67">
      <c r="BO5530" s="25"/>
    </row>
    <row r="5531" spans="67:67">
      <c r="BO5531" s="25"/>
    </row>
    <row r="5532" spans="67:67">
      <c r="BO5532" s="25"/>
    </row>
    <row r="5533" spans="67:67">
      <c r="BO5533" s="25"/>
    </row>
    <row r="5534" spans="67:67">
      <c r="BO5534" s="25"/>
    </row>
    <row r="5535" spans="67:67">
      <c r="BO5535" s="25"/>
    </row>
    <row r="5536" spans="67:67">
      <c r="BO5536" s="25"/>
    </row>
    <row r="5537" spans="67:67">
      <c r="BO5537" s="25"/>
    </row>
    <row r="5538" spans="67:67">
      <c r="BO5538" s="25"/>
    </row>
    <row r="5539" spans="67:67">
      <c r="BO5539" s="25"/>
    </row>
    <row r="5540" spans="67:67">
      <c r="BO5540" s="25"/>
    </row>
    <row r="5541" spans="67:67">
      <c r="BO5541" s="25"/>
    </row>
    <row r="5542" spans="67:67">
      <c r="BO5542" s="25"/>
    </row>
    <row r="5543" spans="67:67">
      <c r="BO5543" s="25"/>
    </row>
    <row r="5544" spans="67:67">
      <c r="BO5544" s="25"/>
    </row>
    <row r="5545" spans="67:67">
      <c r="BO5545" s="25"/>
    </row>
    <row r="5546" spans="67:67">
      <c r="BO5546" s="25"/>
    </row>
    <row r="5547" spans="67:67">
      <c r="BO5547" s="25"/>
    </row>
    <row r="5548" spans="67:67">
      <c r="BO5548" s="25"/>
    </row>
    <row r="5549" spans="67:67">
      <c r="BO5549" s="25"/>
    </row>
    <row r="5550" spans="67:67">
      <c r="BO5550" s="25"/>
    </row>
    <row r="5551" spans="67:67">
      <c r="BO5551" s="25"/>
    </row>
    <row r="5552" spans="67:67">
      <c r="BO5552" s="25"/>
    </row>
    <row r="5553" spans="67:67">
      <c r="BO5553" s="25"/>
    </row>
    <row r="5554" spans="67:67">
      <c r="BO5554" s="25"/>
    </row>
    <row r="5555" spans="67:67">
      <c r="BO5555" s="25"/>
    </row>
    <row r="5556" spans="67:67">
      <c r="BO5556" s="25"/>
    </row>
    <row r="5557" spans="67:67">
      <c r="BO5557" s="25"/>
    </row>
    <row r="5558" spans="67:67">
      <c r="BO5558" s="25"/>
    </row>
    <row r="5559" spans="67:67">
      <c r="BO5559" s="25"/>
    </row>
    <row r="5560" spans="67:67">
      <c r="BO5560" s="25"/>
    </row>
    <row r="5561" spans="67:67">
      <c r="BO5561" s="25"/>
    </row>
    <row r="5562" spans="67:67">
      <c r="BO5562" s="25"/>
    </row>
    <row r="5563" spans="67:67">
      <c r="BO5563" s="25"/>
    </row>
    <row r="5564" spans="67:67">
      <c r="BO5564" s="25"/>
    </row>
    <row r="5565" spans="67:67">
      <c r="BO5565" s="25"/>
    </row>
    <row r="5566" spans="67:67">
      <c r="BO5566" s="25"/>
    </row>
    <row r="5567" spans="67:67">
      <c r="BO5567" s="25"/>
    </row>
    <row r="5568" spans="67:67">
      <c r="BO5568" s="25"/>
    </row>
    <row r="5569" spans="67:67">
      <c r="BO5569" s="25"/>
    </row>
    <row r="5570" spans="67:67">
      <c r="BO5570" s="25"/>
    </row>
    <row r="5571" spans="67:67">
      <c r="BO5571" s="25"/>
    </row>
    <row r="5572" spans="67:67">
      <c r="BO5572" s="25"/>
    </row>
    <row r="5573" spans="67:67">
      <c r="BO5573" s="25"/>
    </row>
    <row r="5574" spans="67:67">
      <c r="BO5574" s="25"/>
    </row>
    <row r="5575" spans="67:67">
      <c r="BO5575" s="25"/>
    </row>
    <row r="5576" spans="67:67">
      <c r="BO5576" s="25"/>
    </row>
    <row r="5577" spans="67:67">
      <c r="BO5577" s="25"/>
    </row>
    <row r="5578" spans="67:67">
      <c r="BO5578" s="25"/>
    </row>
    <row r="5579" spans="67:67">
      <c r="BO5579" s="25"/>
    </row>
    <row r="5580" spans="67:67">
      <c r="BO5580" s="25"/>
    </row>
    <row r="5581" spans="67:67">
      <c r="BO5581" s="25"/>
    </row>
    <row r="5582" spans="67:67">
      <c r="BO5582" s="25"/>
    </row>
    <row r="5583" spans="67:67">
      <c r="BO5583" s="25"/>
    </row>
    <row r="5584" spans="67:67">
      <c r="BO5584" s="25"/>
    </row>
    <row r="5585" spans="67:67">
      <c r="BO5585" s="25"/>
    </row>
    <row r="5586" spans="67:67">
      <c r="BO5586" s="25"/>
    </row>
    <row r="5587" spans="67:67">
      <c r="BO5587" s="25"/>
    </row>
    <row r="5588" spans="67:67">
      <c r="BO5588" s="25"/>
    </row>
    <row r="5589" spans="67:67">
      <c r="BO5589" s="25"/>
    </row>
    <row r="5590" spans="67:67">
      <c r="BO5590" s="25"/>
    </row>
    <row r="5591" spans="67:67">
      <c r="BO5591" s="25"/>
    </row>
    <row r="5592" spans="67:67">
      <c r="BO5592" s="25"/>
    </row>
    <row r="5593" spans="67:67">
      <c r="BO5593" s="25"/>
    </row>
    <row r="5594" spans="67:67">
      <c r="BO5594" s="25"/>
    </row>
    <row r="5595" spans="67:67">
      <c r="BO5595" s="25"/>
    </row>
    <row r="5596" spans="67:67">
      <c r="BO5596" s="25"/>
    </row>
    <row r="5597" spans="67:67">
      <c r="BO5597" s="25"/>
    </row>
    <row r="5598" spans="67:67">
      <c r="BO5598" s="25"/>
    </row>
    <row r="5599" spans="67:67">
      <c r="BO5599" s="25"/>
    </row>
    <row r="5600" spans="67:67">
      <c r="BO5600" s="25"/>
    </row>
    <row r="5601" spans="67:67">
      <c r="BO5601" s="25"/>
    </row>
    <row r="5602" spans="67:67">
      <c r="BO5602" s="25"/>
    </row>
    <row r="5603" spans="67:67">
      <c r="BO5603" s="25"/>
    </row>
    <row r="5604" spans="67:67">
      <c r="BO5604" s="25"/>
    </row>
    <row r="5605" spans="67:67">
      <c r="BO5605" s="25"/>
    </row>
    <row r="5606" spans="67:67">
      <c r="BO5606" s="25"/>
    </row>
    <row r="5607" spans="67:67">
      <c r="BO5607" s="25"/>
    </row>
    <row r="5608" spans="67:67">
      <c r="BO5608" s="25"/>
    </row>
    <row r="5609" spans="67:67">
      <c r="BO5609" s="25"/>
    </row>
    <row r="5610" spans="67:67">
      <c r="BO5610" s="25"/>
    </row>
    <row r="5611" spans="67:67">
      <c r="BO5611" s="25"/>
    </row>
    <row r="5612" spans="67:67">
      <c r="BO5612" s="25"/>
    </row>
    <row r="5613" spans="67:67">
      <c r="BO5613" s="25"/>
    </row>
    <row r="5614" spans="67:67">
      <c r="BO5614" s="25"/>
    </row>
    <row r="5615" spans="67:67">
      <c r="BO5615" s="25"/>
    </row>
    <row r="5616" spans="67:67">
      <c r="BO5616" s="25"/>
    </row>
    <row r="5617" spans="67:67">
      <c r="BO5617" s="25"/>
    </row>
    <row r="5618" spans="67:67">
      <c r="BO5618" s="25"/>
    </row>
    <row r="5619" spans="67:67">
      <c r="BO5619" s="25"/>
    </row>
  </sheetData>
  <mergeCells count="14">
    <mergeCell ref="AG2:AK2"/>
    <mergeCell ref="AL2:AM2"/>
    <mergeCell ref="CP3:CQ3"/>
    <mergeCell ref="AD2:AF2"/>
    <mergeCell ref="L2:M2"/>
    <mergeCell ref="N2:P2"/>
    <mergeCell ref="Q2:U2"/>
    <mergeCell ref="V2:W2"/>
    <mergeCell ref="AB2:AC2"/>
    <mergeCell ref="CN3:CO3"/>
    <mergeCell ref="CF3:CG3"/>
    <mergeCell ref="CH3:CI3"/>
    <mergeCell ref="CJ3:CK3"/>
    <mergeCell ref="CL3:CM3"/>
  </mergeCells>
  <conditionalFormatting sqref="CF5:CS46">
    <cfRule type="cellIs" dxfId="0" priority="2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  <ignoredErrors>
    <ignoredError sqref="E240:E26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Entrada</vt:lpstr>
      <vt:lpstr>Resumo</vt:lpstr>
      <vt:lpstr>Datos</vt:lpstr>
      <vt:lpstr>Datos!Área_de_impresión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2021-04-06T11:45:01Z</cp:lastPrinted>
  <dcterms:created xsi:type="dcterms:W3CDTF">2016-05-02T14:35:13Z</dcterms:created>
  <dcterms:modified xsi:type="dcterms:W3CDTF">2025-02-27T13:52:03Z</dcterms:modified>
</cp:coreProperties>
</file>