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8_{5235D3F4-B56A-482E-BC70-EA0B27B37462}" xr6:coauthVersionLast="47" xr6:coauthVersionMax="47" xr10:uidLastSave="{00000000-0000-0000-0000-000000000000}"/>
  <bookViews>
    <workbookView xWindow="-120" yWindow="-120" windowWidth="29040" windowHeight="15720" xr2:uid="{E102DB49-4409-474C-80D2-73DE3B589346}"/>
  </bookViews>
  <sheets>
    <sheet name="2024_Datos xerais" sheetId="1" r:id="rId1"/>
    <sheet name="2024_PDI_Distribución" sheetId="2" r:id="rId2"/>
    <sheet name="2024_PDI_Doutor" sheetId="3" r:id="rId3"/>
    <sheet name="2024_PDI ao longo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4" l="1"/>
  <c r="J42" i="4"/>
  <c r="I42" i="4"/>
  <c r="H42" i="4"/>
  <c r="G42" i="4"/>
  <c r="F42" i="4"/>
  <c r="E42" i="4"/>
  <c r="D42" i="4"/>
  <c r="C42" i="4"/>
  <c r="B42" i="4"/>
  <c r="L41" i="4"/>
  <c r="L40" i="4"/>
  <c r="L39" i="4"/>
  <c r="L38" i="4"/>
  <c r="L37" i="4"/>
  <c r="L36" i="4"/>
  <c r="L35" i="4"/>
  <c r="L34" i="4"/>
  <c r="L33" i="4"/>
  <c r="L32" i="4"/>
  <c r="L31" i="4"/>
  <c r="L42" i="4" s="1"/>
  <c r="J23" i="4"/>
  <c r="I23" i="4"/>
  <c r="K23" i="4" s="1"/>
  <c r="D23" i="4"/>
  <c r="C23" i="4"/>
  <c r="B23" i="4"/>
  <c r="K22" i="4"/>
  <c r="D22" i="4"/>
  <c r="K21" i="4"/>
  <c r="D21" i="4"/>
  <c r="K20" i="4"/>
  <c r="D20" i="4"/>
  <c r="K19" i="4"/>
  <c r="D19" i="4"/>
  <c r="K18" i="4"/>
  <c r="D18" i="4"/>
  <c r="K17" i="4"/>
  <c r="D17" i="4"/>
  <c r="K16" i="4"/>
  <c r="D16" i="4"/>
  <c r="K15" i="4"/>
  <c r="D15" i="4"/>
  <c r="K14" i="4"/>
  <c r="D14" i="4"/>
  <c r="K13" i="4"/>
  <c r="D13" i="4"/>
  <c r="K12" i="4"/>
  <c r="D12" i="4"/>
  <c r="C103" i="3" l="1"/>
  <c r="B103" i="3"/>
  <c r="D103" i="3" s="1"/>
  <c r="D102" i="3"/>
  <c r="D101" i="3"/>
  <c r="D100" i="3"/>
  <c r="D99" i="3"/>
  <c r="D98" i="3"/>
  <c r="D97" i="3"/>
  <c r="D96" i="3"/>
  <c r="D95" i="3"/>
  <c r="D94" i="3"/>
  <c r="D93" i="3"/>
  <c r="D92" i="3"/>
  <c r="E85" i="3"/>
  <c r="D85" i="3"/>
  <c r="C85" i="3"/>
  <c r="B85" i="3"/>
  <c r="G84" i="3"/>
  <c r="F84" i="3"/>
  <c r="G83" i="3"/>
  <c r="F83" i="3"/>
  <c r="G82" i="3"/>
  <c r="F82" i="3"/>
  <c r="G81" i="3"/>
  <c r="G85" i="3" s="1"/>
  <c r="F81" i="3"/>
  <c r="F85" i="3" s="1"/>
  <c r="G80" i="3"/>
  <c r="F80" i="3"/>
  <c r="G68" i="3"/>
  <c r="E68" i="3"/>
  <c r="D68" i="3"/>
  <c r="C68" i="3"/>
  <c r="B68" i="3"/>
  <c r="G67" i="3"/>
  <c r="F67" i="3"/>
  <c r="G66" i="3"/>
  <c r="F66" i="3"/>
  <c r="G65" i="3"/>
  <c r="F65" i="3"/>
  <c r="G64" i="3"/>
  <c r="F64" i="3"/>
  <c r="G63" i="3"/>
  <c r="F63" i="3"/>
  <c r="G62" i="3"/>
  <c r="F62" i="3"/>
  <c r="F68" i="3" s="1"/>
  <c r="K56" i="3"/>
  <c r="J56" i="3"/>
  <c r="G56" i="3"/>
  <c r="F56" i="3"/>
  <c r="H56" i="3" s="1"/>
  <c r="C56" i="3"/>
  <c r="B56" i="3"/>
  <c r="L55" i="3"/>
  <c r="K55" i="3"/>
  <c r="J55" i="3"/>
  <c r="H55" i="3"/>
  <c r="I55" i="3" s="1"/>
  <c r="D55" i="3"/>
  <c r="E55" i="3" s="1"/>
  <c r="J54" i="3"/>
  <c r="H54" i="3"/>
  <c r="I54" i="3" s="1"/>
  <c r="D54" i="3"/>
  <c r="L54" i="3" s="1"/>
  <c r="K53" i="3"/>
  <c r="J53" i="3"/>
  <c r="I53" i="3"/>
  <c r="H53" i="3"/>
  <c r="L53" i="3" s="1"/>
  <c r="D53" i="3"/>
  <c r="E53" i="3" s="1"/>
  <c r="L52" i="3"/>
  <c r="K52" i="3"/>
  <c r="J52" i="3"/>
  <c r="H52" i="3"/>
  <c r="I52" i="3" s="1"/>
  <c r="D52" i="3"/>
  <c r="E52" i="3" s="1"/>
  <c r="L51" i="3"/>
  <c r="K51" i="3"/>
  <c r="J51" i="3"/>
  <c r="H51" i="3"/>
  <c r="I51" i="3" s="1"/>
  <c r="E51" i="3"/>
  <c r="D51" i="3"/>
  <c r="K50" i="3"/>
  <c r="J50" i="3"/>
  <c r="I50" i="3"/>
  <c r="H50" i="3"/>
  <c r="L50" i="3" s="1"/>
  <c r="D50" i="3"/>
  <c r="E50" i="3" s="1"/>
  <c r="K49" i="3"/>
  <c r="J49" i="3"/>
  <c r="I49" i="3"/>
  <c r="H49" i="3"/>
  <c r="L49" i="3" s="1"/>
  <c r="D49" i="3"/>
  <c r="E49" i="3" s="1"/>
  <c r="L48" i="3"/>
  <c r="K48" i="3"/>
  <c r="J48" i="3"/>
  <c r="H48" i="3"/>
  <c r="I48" i="3" s="1"/>
  <c r="E48" i="3"/>
  <c r="D48" i="3"/>
  <c r="J47" i="3"/>
  <c r="I47" i="3"/>
  <c r="H47" i="3"/>
  <c r="D47" i="3"/>
  <c r="L47" i="3" s="1"/>
  <c r="G41" i="3"/>
  <c r="F41" i="3"/>
  <c r="C41" i="3"/>
  <c r="B41" i="3"/>
  <c r="J40" i="3"/>
  <c r="K40" i="3" s="1"/>
  <c r="I40" i="3"/>
  <c r="H40" i="3"/>
  <c r="D40" i="3"/>
  <c r="M40" i="3" s="1"/>
  <c r="H39" i="3"/>
  <c r="D39" i="3"/>
  <c r="M38" i="3"/>
  <c r="J38" i="3"/>
  <c r="L38" i="3" s="1"/>
  <c r="I38" i="3"/>
  <c r="H38" i="3"/>
  <c r="D38" i="3"/>
  <c r="E38" i="3" s="1"/>
  <c r="M37" i="3"/>
  <c r="J37" i="3"/>
  <c r="L37" i="3" s="1"/>
  <c r="I37" i="3"/>
  <c r="H37" i="3"/>
  <c r="D37" i="3"/>
  <c r="E37" i="3" s="1"/>
  <c r="J36" i="3"/>
  <c r="L36" i="3" s="1"/>
  <c r="I36" i="3"/>
  <c r="H36" i="3"/>
  <c r="D36" i="3"/>
  <c r="M36" i="3" s="1"/>
  <c r="I35" i="3"/>
  <c r="H35" i="3"/>
  <c r="D35" i="3"/>
  <c r="J35" i="3" s="1"/>
  <c r="I34" i="3"/>
  <c r="H34" i="3"/>
  <c r="D34" i="3"/>
  <c r="J34" i="3" s="1"/>
  <c r="M33" i="3"/>
  <c r="J33" i="3"/>
  <c r="L33" i="3" s="1"/>
  <c r="I33" i="3"/>
  <c r="H33" i="3"/>
  <c r="D33" i="3"/>
  <c r="E33" i="3" s="1"/>
  <c r="M32" i="3"/>
  <c r="J32" i="3"/>
  <c r="L32" i="3" s="1"/>
  <c r="I32" i="3"/>
  <c r="H32" i="3"/>
  <c r="D32" i="3"/>
  <c r="E32" i="3" s="1"/>
  <c r="J31" i="3"/>
  <c r="L31" i="3" s="1"/>
  <c r="I31" i="3"/>
  <c r="H31" i="3"/>
  <c r="H41" i="3" s="1"/>
  <c r="D31" i="3"/>
  <c r="M31" i="3" s="1"/>
  <c r="F25" i="3"/>
  <c r="E25" i="3"/>
  <c r="G25" i="3" s="1"/>
  <c r="H25" i="3" s="1"/>
  <c r="D25" i="3"/>
  <c r="C25" i="3"/>
  <c r="B25" i="3"/>
  <c r="G24" i="3"/>
  <c r="H24" i="3" s="1"/>
  <c r="D24" i="3"/>
  <c r="G23" i="3"/>
  <c r="D23" i="3"/>
  <c r="H23" i="3" s="1"/>
  <c r="G22" i="3"/>
  <c r="H22" i="3" s="1"/>
  <c r="D22" i="3"/>
  <c r="H21" i="3"/>
  <c r="G21" i="3"/>
  <c r="D21" i="3"/>
  <c r="G20" i="3"/>
  <c r="H20" i="3" s="1"/>
  <c r="D20" i="3"/>
  <c r="G19" i="3"/>
  <c r="H19" i="3" s="1"/>
  <c r="D19" i="3"/>
  <c r="G18" i="3"/>
  <c r="D18" i="3"/>
  <c r="H18" i="3" s="1"/>
  <c r="H17" i="3"/>
  <c r="G17" i="3"/>
  <c r="D17" i="3"/>
  <c r="G16" i="3"/>
  <c r="H16" i="3" s="1"/>
  <c r="D16" i="3"/>
  <c r="G15" i="3"/>
  <c r="H15" i="3" s="1"/>
  <c r="D15" i="3"/>
  <c r="G14" i="3"/>
  <c r="H14" i="3" s="1"/>
  <c r="D14" i="3"/>
  <c r="K59" i="2"/>
  <c r="J59" i="2"/>
  <c r="I59" i="2"/>
  <c r="H59" i="2"/>
  <c r="G59" i="2"/>
  <c r="F59" i="2"/>
  <c r="E59" i="2"/>
  <c r="D59" i="2"/>
  <c r="C59" i="2"/>
  <c r="B59" i="2"/>
  <c r="C61" i="1"/>
  <c r="B61" i="1"/>
  <c r="D61" i="1" s="1"/>
  <c r="D60" i="1"/>
  <c r="D59" i="1"/>
  <c r="D58" i="1"/>
  <c r="D57" i="1"/>
  <c r="D56" i="1"/>
  <c r="D55" i="1"/>
  <c r="D51" i="1"/>
  <c r="C51" i="1"/>
  <c r="B51" i="1"/>
  <c r="D50" i="1"/>
  <c r="D49" i="1"/>
  <c r="D48" i="1"/>
  <c r="D47" i="1"/>
  <c r="D46" i="1"/>
  <c r="D45" i="1"/>
  <c r="D44" i="1"/>
  <c r="D43" i="1"/>
  <c r="D42" i="1"/>
  <c r="D41" i="1"/>
  <c r="D40" i="1"/>
  <c r="C35" i="1"/>
  <c r="D35" i="1" s="1"/>
  <c r="B35" i="1"/>
  <c r="D34" i="1"/>
  <c r="D33" i="1"/>
  <c r="D32" i="1"/>
  <c r="D31" i="1"/>
  <c r="D30" i="1"/>
  <c r="D29" i="1"/>
  <c r="D28" i="1"/>
  <c r="D27" i="1"/>
  <c r="D26" i="1"/>
  <c r="D25" i="1"/>
  <c r="D24" i="1"/>
  <c r="G19" i="1"/>
  <c r="E19" i="1"/>
  <c r="F19" i="1" s="1"/>
  <c r="C19" i="1"/>
  <c r="D19" i="1" s="1"/>
  <c r="B19" i="1"/>
  <c r="G18" i="1"/>
  <c r="F18" i="1"/>
  <c r="D18" i="1"/>
  <c r="G17" i="1"/>
  <c r="F17" i="1"/>
  <c r="D17" i="1"/>
  <c r="I41" i="3" l="1"/>
  <c r="I56" i="3"/>
  <c r="L34" i="3"/>
  <c r="K34" i="3"/>
  <c r="M34" i="3"/>
  <c r="M35" i="3"/>
  <c r="L35" i="3"/>
  <c r="K35" i="3"/>
  <c r="E40" i="3"/>
  <c r="E47" i="3"/>
  <c r="K32" i="3"/>
  <c r="E35" i="3"/>
  <c r="K37" i="3"/>
  <c r="D56" i="3"/>
  <c r="E56" i="3" s="1"/>
  <c r="L40" i="3"/>
  <c r="E31" i="3"/>
  <c r="K33" i="3"/>
  <c r="E36" i="3"/>
  <c r="K38" i="3"/>
  <c r="D41" i="3"/>
  <c r="E54" i="3"/>
  <c r="E41" i="3"/>
  <c r="K31" i="3"/>
  <c r="E34" i="3"/>
  <c r="K36" i="3"/>
  <c r="E39" i="3"/>
  <c r="J39" i="3"/>
  <c r="L39" i="3" l="1"/>
  <c r="K39" i="3"/>
  <c r="M39" i="3"/>
  <c r="J41" i="3"/>
  <c r="L56" i="3"/>
  <c r="K41" i="3" l="1"/>
  <c r="L41" i="3"/>
  <c r="M41" i="3"/>
</calcChain>
</file>

<file path=xl/sharedStrings.xml><?xml version="1.0" encoding="utf-8"?>
<sst xmlns="http://schemas.openxmlformats.org/spreadsheetml/2006/main" count="649" uniqueCount="151">
  <si>
    <t>Unidade de Análises e Programas</t>
  </si>
  <si>
    <t>PDI a 31/12/2024</t>
  </si>
  <si>
    <t>Fonte: PeopleNet</t>
  </si>
  <si>
    <t>Data do informe: febreiro 2025</t>
  </si>
  <si>
    <t>Só persoal en servizo activo</t>
  </si>
  <si>
    <t>Cálculo da ETC (Equivalencia a tempo completo) = (duración do contrato nun ano/días do ano) x (xornada laboral dun traballador/37,5)</t>
  </si>
  <si>
    <t>PDI por sexo</t>
  </si>
  <si>
    <t>Promedio de idade</t>
  </si>
  <si>
    <t>Home</t>
  </si>
  <si>
    <t>Muller</t>
  </si>
  <si>
    <t>Promedio xeral</t>
  </si>
  <si>
    <t>PDI por tipo</t>
  </si>
  <si>
    <t>Homes</t>
  </si>
  <si>
    <t>Mulleres</t>
  </si>
  <si>
    <t>% mulleres por tipo</t>
  </si>
  <si>
    <t>Estranxeiros/as</t>
  </si>
  <si>
    <t>% estranxeiros por tipo</t>
  </si>
  <si>
    <t>Total</t>
  </si>
  <si>
    <t>Persoal Funcionario</t>
  </si>
  <si>
    <t>Persoal Laboral</t>
  </si>
  <si>
    <t>PDI por categoría e sexo</t>
  </si>
  <si>
    <t>% Mulleres por categoría</t>
  </si>
  <si>
    <t>Catedrático/a de Escola Universitaria</t>
  </si>
  <si>
    <t>Catedrático/a de Universidade</t>
  </si>
  <si>
    <t>Lector/a de Idiomas</t>
  </si>
  <si>
    <t>Profesor/a Asociado/a</t>
  </si>
  <si>
    <t>Profesor/a Axudante Doutor/a</t>
  </si>
  <si>
    <t>Profesor/a Contratado/a Doutor/a</t>
  </si>
  <si>
    <t>Profesor/a Emérito/a</t>
  </si>
  <si>
    <t>Profesor/a Interino/a de substitución</t>
  </si>
  <si>
    <t>Profesor/a permanente laboral</t>
  </si>
  <si>
    <t>Profesor/a Titular de Escola Universitaria</t>
  </si>
  <si>
    <t>Profesor/a Titular de Universidade</t>
  </si>
  <si>
    <t>ETC por categoría e sexo</t>
  </si>
  <si>
    <t>PDI con vinculación permanente</t>
  </si>
  <si>
    <t>PDI por categoría e rango de idade</t>
  </si>
  <si>
    <t>Ata 25 anos</t>
  </si>
  <si>
    <t>De 25 a 34</t>
  </si>
  <si>
    <t>De 35 a 44</t>
  </si>
  <si>
    <t>De 45 a 54</t>
  </si>
  <si>
    <t>De 55 a 64</t>
  </si>
  <si>
    <t>De 65 en adiante</t>
  </si>
  <si>
    <t>Total Ata 25 anos</t>
  </si>
  <si>
    <t>Total De 25 a 34</t>
  </si>
  <si>
    <t>Total De 35 a 44</t>
  </si>
  <si>
    <t>Total De 45 a 54</t>
  </si>
  <si>
    <t>Total De 55 a 64</t>
  </si>
  <si>
    <t>Total De 65 en adiante</t>
  </si>
  <si>
    <t>PDI estranxeiro por tipo e categoría</t>
  </si>
  <si>
    <t>Categoría</t>
  </si>
  <si>
    <t>País_Nacionalidade</t>
  </si>
  <si>
    <t>Alemaña</t>
  </si>
  <si>
    <t>Corea do Sur</t>
  </si>
  <si>
    <t>Italia</t>
  </si>
  <si>
    <t>Portugal</t>
  </si>
  <si>
    <t>Francia</t>
  </si>
  <si>
    <t>Irlanda</t>
  </si>
  <si>
    <t>Federación Rusa</t>
  </si>
  <si>
    <t>Suiza</t>
  </si>
  <si>
    <t>Exipto</t>
  </si>
  <si>
    <t>PDI por categoría, rama e sexo</t>
  </si>
  <si>
    <t>Artes e Humanidades</t>
  </si>
  <si>
    <t>Ciencias</t>
  </si>
  <si>
    <t>Ciencias da Saúde</t>
  </si>
  <si>
    <t>Ciencias Sociais e Xurídicas</t>
  </si>
  <si>
    <t>Enxeñaría e Arquitectura</t>
  </si>
  <si>
    <t>ETC por categoría, rama e sexo</t>
  </si>
  <si>
    <t>PDI por categoría e campus</t>
  </si>
  <si>
    <t>Ourense</t>
  </si>
  <si>
    <t>Pontevedra</t>
  </si>
  <si>
    <t>Vigo</t>
  </si>
  <si>
    <t>PDI por campus, centro e categoría</t>
  </si>
  <si>
    <t>Centro</t>
  </si>
  <si>
    <t xml:space="preserve">Escola de Enxeñaría Aeronáutica e do Espazo </t>
  </si>
  <si>
    <t xml:space="preserve">Total Escola de Enxeñaría Aeronáutica e do Espazo </t>
  </si>
  <si>
    <t xml:space="preserve">Escola Superior de Enxeñaría Informática </t>
  </si>
  <si>
    <t xml:space="preserve">Total Escola Superior de Enxeñaría Informática </t>
  </si>
  <si>
    <t xml:space="preserve">Facultade de Ciencias </t>
  </si>
  <si>
    <t xml:space="preserve">Total Facultade de Ciencias </t>
  </si>
  <si>
    <t xml:space="preserve">Facultade de Ciencias Empresariais e Turismo </t>
  </si>
  <si>
    <t xml:space="preserve">Total Facultade de Ciencias Empresariais e Turismo </t>
  </si>
  <si>
    <t>Facultade de Dereito</t>
  </si>
  <si>
    <t>Total Facultade de Dereito</t>
  </si>
  <si>
    <t>Facultade de Educación e Traballo Social</t>
  </si>
  <si>
    <t>Total Facultade de Educación e Traballo Social</t>
  </si>
  <si>
    <t xml:space="preserve">Facultade de Historia </t>
  </si>
  <si>
    <t xml:space="preserve">Total Facultade de Historia </t>
  </si>
  <si>
    <t>Facultade de Relacións Internacionais</t>
  </si>
  <si>
    <t>Total Facultade de Relacións Internacionais</t>
  </si>
  <si>
    <t>Total Ourense</t>
  </si>
  <si>
    <t xml:space="preserve">Escola de Enxeñaría Forestal </t>
  </si>
  <si>
    <t xml:space="preserve">Total Escola de Enxeñaría Forestal </t>
  </si>
  <si>
    <t xml:space="preserve">Facultade  de Ciencias da Educacion e do Deporte </t>
  </si>
  <si>
    <t xml:space="preserve">Total Facultade  de Ciencias da Educacion e do Deporte </t>
  </si>
  <si>
    <t xml:space="preserve">Facultade de Belas Artes </t>
  </si>
  <si>
    <t xml:space="preserve">Total Facultade de Belas Artes </t>
  </si>
  <si>
    <t>Facultade de Comunicación</t>
  </si>
  <si>
    <t>Total Facultade de Comunicación</t>
  </si>
  <si>
    <t>Facultade de Deseño</t>
  </si>
  <si>
    <t>Total Facultade de Deseño</t>
  </si>
  <si>
    <t>Facultade de Dirección e Xestión Pública</t>
  </si>
  <si>
    <t>Total Facultade de Dirección e Xestión Pública</t>
  </si>
  <si>
    <t>Facultade de Fisioterapia</t>
  </si>
  <si>
    <t>Total Facultade de Fisioterapia</t>
  </si>
  <si>
    <t>Total Pontevedra</t>
  </si>
  <si>
    <t xml:space="preserve">Escola de Enxeñaría de Minas e Enerxía </t>
  </si>
  <si>
    <t xml:space="preserve">Total Escola de Enxeñaría de Minas e Enerxía </t>
  </si>
  <si>
    <t xml:space="preserve">Escola de Enxeñaría de Telecomunicación </t>
  </si>
  <si>
    <t xml:space="preserve">Total Escola de Enxeñaría de Telecomunicación </t>
  </si>
  <si>
    <t xml:space="preserve">Escola de Enxeñaría Industrial </t>
  </si>
  <si>
    <t xml:space="preserve">Total Escola de Enxeñaría Industrial </t>
  </si>
  <si>
    <t xml:space="preserve">Facultade de Bioloxía </t>
  </si>
  <si>
    <t xml:space="preserve">Total Facultade de Bioloxía </t>
  </si>
  <si>
    <t xml:space="preserve">Facultade de Ciencias do Mar </t>
  </si>
  <si>
    <t xml:space="preserve">Total Facultade de Ciencias do Mar </t>
  </si>
  <si>
    <t xml:space="preserve">Facultade de Ciencias Económicas e Empresariais </t>
  </si>
  <si>
    <t xml:space="preserve">Total Facultade de Ciencias Económicas e Empresariais </t>
  </si>
  <si>
    <t xml:space="preserve">Facultade de Ciencias Xuridicas e do Traballo </t>
  </si>
  <si>
    <t xml:space="preserve">Total Facultade de Ciencias Xuridicas e do Traballo </t>
  </si>
  <si>
    <t xml:space="preserve">Facultade de Comercio </t>
  </si>
  <si>
    <t xml:space="preserve">Total Facultade de Comercio </t>
  </si>
  <si>
    <t xml:space="preserve">Facultade de Filoloxía e Tradución </t>
  </si>
  <si>
    <t xml:space="preserve">Total Facultade de Filoloxía e Tradución </t>
  </si>
  <si>
    <t xml:space="preserve">Facultade de Química </t>
  </si>
  <si>
    <t xml:space="preserve">Total Facultade de Química </t>
  </si>
  <si>
    <t>Total Vigo</t>
  </si>
  <si>
    <t>PDI Doutor/a por categoría e sexo sobre PDI total</t>
  </si>
  <si>
    <t>Homes Doutores</t>
  </si>
  <si>
    <t>Mulleres Doutoras</t>
  </si>
  <si>
    <t>Total doutores/as</t>
  </si>
  <si>
    <t>% Doutores/as sobre total</t>
  </si>
  <si>
    <t>PDI doutor/a por categoría e doutorado/a 
pola Uvigo si/non</t>
  </si>
  <si>
    <t>Doutores/as pola Uvigo</t>
  </si>
  <si>
    <t>Doutores/as fóra da Uvigo</t>
  </si>
  <si>
    <t>% Doutores/as UVigo sobre Doutores/as total</t>
  </si>
  <si>
    <t>Doutores/as UVigo contratados/as nos 5 seguintes anos logo da defensa da tese</t>
  </si>
  <si>
    <t>Doutores/as contratados/as antes de 5 anos dende a defensa da tese na Uvigo</t>
  </si>
  <si>
    <t>% contratados/as antes de 5 anos sobre total doutores/as Uvigo</t>
  </si>
  <si>
    <t>PDI con sexenios e sexenios posibles</t>
  </si>
  <si>
    <t>Total sexenios</t>
  </si>
  <si>
    <t>Total sexenios posibles</t>
  </si>
  <si>
    <t>PDi con sexenios e sexenios posibles</t>
  </si>
  <si>
    <t>Sexenios</t>
  </si>
  <si>
    <t>Sexenios posibles</t>
  </si>
  <si>
    <t>Sexenios e sexenios posibles por rama</t>
  </si>
  <si>
    <t>PDI por categoría e número de quinquenios</t>
  </si>
  <si>
    <t>PDI ao longo do ano 2024</t>
  </si>
  <si>
    <t>PDI ao longo do ano</t>
  </si>
  <si>
    <t>ETC por categoría ao longo do 2022</t>
  </si>
  <si>
    <t>Profesor/a Permanente Laboral</t>
  </si>
  <si>
    <t>ETC por categoría, sexo e rama
 ao longo 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</si>
</sst>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8">
    <xf numFmtId="0" fontId="0" fillId="0" borderId="0" xfId="0"/>
    <xf numFmtId="0" fontId="4" fillId="0" borderId="1" xfId="3" applyFont="1" applyBorder="1" applyAlignment="1">
      <alignment vertical="center" wrapText="1"/>
    </xf>
    <xf numFmtId="0" fontId="4" fillId="0" borderId="1" xfId="3" applyFont="1" applyBorder="1"/>
    <xf numFmtId="0" fontId="4" fillId="0" borderId="1" xfId="3" applyFont="1" applyBorder="1" applyAlignment="1">
      <alignment wrapText="1"/>
    </xf>
    <xf numFmtId="0" fontId="4" fillId="0" borderId="1" xfId="4" applyFont="1" applyBorder="1"/>
    <xf numFmtId="0" fontId="5" fillId="0" borderId="1" xfId="3" applyFont="1" applyBorder="1" applyAlignment="1">
      <alignment horizontal="center" vertical="center" wrapText="1"/>
    </xf>
    <xf numFmtId="0" fontId="4" fillId="0" borderId="0" xfId="3" applyFont="1"/>
    <xf numFmtId="0" fontId="4" fillId="0" borderId="0" xfId="4" applyFont="1"/>
    <xf numFmtId="0" fontId="6" fillId="0" borderId="0" xfId="4" applyFont="1"/>
    <xf numFmtId="0" fontId="7" fillId="0" borderId="0" xfId="4" applyFont="1"/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left"/>
    </xf>
    <xf numFmtId="0" fontId="8" fillId="0" borderId="0" xfId="0" applyFont="1"/>
    <xf numFmtId="2" fontId="8" fillId="0" borderId="0" xfId="0" applyNumberFormat="1" applyFont="1"/>
    <xf numFmtId="10" fontId="8" fillId="0" borderId="0" xfId="1" applyNumberFormat="1" applyFont="1"/>
    <xf numFmtId="0" fontId="8" fillId="0" borderId="0" xfId="0" applyFont="1" applyAlignment="1">
      <alignment horizontal="center" vertical="center"/>
    </xf>
    <xf numFmtId="0" fontId="9" fillId="2" borderId="2" xfId="5" applyFont="1" applyBorder="1" applyAlignment="1">
      <alignment horizontal="left" vertical="center"/>
    </xf>
    <xf numFmtId="0" fontId="9" fillId="2" borderId="0" xfId="5" applyFont="1" applyBorder="1" applyAlignment="1">
      <alignment horizontal="center" vertical="center"/>
    </xf>
    <xf numFmtId="0" fontId="9" fillId="2" borderId="3" xfId="5" applyFont="1" applyBorder="1" applyAlignment="1">
      <alignment horizontal="center" vertical="center"/>
    </xf>
    <xf numFmtId="0" fontId="9" fillId="2" borderId="4" xfId="5" applyFont="1" applyBorder="1" applyAlignment="1">
      <alignment horizontal="center" vertical="center"/>
    </xf>
    <xf numFmtId="0" fontId="9" fillId="2" borderId="5" xfId="5" applyFont="1" applyBorder="1" applyAlignment="1">
      <alignment horizontal="left" vertical="center"/>
    </xf>
    <xf numFmtId="0" fontId="9" fillId="2" borderId="6" xfId="5" applyFont="1" applyBorder="1"/>
    <xf numFmtId="0" fontId="9" fillId="2" borderId="7" xfId="5" applyFont="1" applyBorder="1"/>
    <xf numFmtId="0" fontId="9" fillId="2" borderId="8" xfId="5" applyFont="1" applyBorder="1" applyAlignment="1">
      <alignment horizontal="center" vertical="center"/>
    </xf>
    <xf numFmtId="0" fontId="8" fillId="3" borderId="0" xfId="6" applyFont="1"/>
    <xf numFmtId="0" fontId="8" fillId="4" borderId="0" xfId="7" applyFont="1"/>
    <xf numFmtId="0" fontId="9" fillId="5" borderId="9" xfId="4" applyFont="1" applyFill="1" applyBorder="1"/>
    <xf numFmtId="0" fontId="9" fillId="2" borderId="3" xfId="5" applyFont="1" applyBorder="1"/>
    <xf numFmtId="0" fontId="9" fillId="2" borderId="10" xfId="5" applyFont="1" applyBorder="1"/>
    <xf numFmtId="0" fontId="9" fillId="2" borderId="3" xfId="5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0" xfId="5" applyFont="1"/>
    <xf numFmtId="0" fontId="9" fillId="2" borderId="0" xfId="5" applyFont="1" applyAlignment="1">
      <alignment horizontal="left" vertical="center"/>
    </xf>
    <xf numFmtId="0" fontId="9" fillId="2" borderId="0" xfId="5" applyFont="1" applyAlignment="1">
      <alignment horizontal="center" vertical="center"/>
    </xf>
    <xf numFmtId="0" fontId="9" fillId="2" borderId="0" xfId="5" applyFont="1" applyAlignment="1">
      <alignment horizontal="center" vertical="center"/>
    </xf>
    <xf numFmtId="0" fontId="10" fillId="2" borderId="18" xfId="2" applyFont="1" applyBorder="1"/>
    <xf numFmtId="2" fontId="8" fillId="4" borderId="0" xfId="7" applyNumberFormat="1" applyFont="1"/>
    <xf numFmtId="2" fontId="10" fillId="2" borderId="18" xfId="2" applyNumberFormat="1" applyFont="1" applyBorder="1"/>
    <xf numFmtId="0" fontId="11" fillId="2" borderId="0" xfId="5" applyFont="1"/>
    <xf numFmtId="0" fontId="12" fillId="4" borderId="0" xfId="7" applyFont="1"/>
    <xf numFmtId="0" fontId="5" fillId="0" borderId="1" xfId="3" applyFont="1" applyBorder="1" applyAlignment="1">
      <alignment horizontal="center" vertical="center" wrapText="1"/>
    </xf>
    <xf numFmtId="0" fontId="9" fillId="5" borderId="9" xfId="0" applyFont="1" applyFill="1" applyBorder="1"/>
    <xf numFmtId="0" fontId="9" fillId="5" borderId="16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8" fillId="6" borderId="7" xfId="0" applyFont="1" applyFill="1" applyBorder="1"/>
    <xf numFmtId="0" fontId="8" fillId="6" borderId="17" xfId="0" applyFont="1" applyFill="1" applyBorder="1"/>
    <xf numFmtId="0" fontId="8" fillId="7" borderId="7" xfId="0" applyFont="1" applyFill="1" applyBorder="1"/>
    <xf numFmtId="0" fontId="8" fillId="7" borderId="17" xfId="0" applyFont="1" applyFill="1" applyBorder="1"/>
    <xf numFmtId="0" fontId="8" fillId="0" borderId="7" xfId="0" applyFont="1" applyBorder="1"/>
    <xf numFmtId="0" fontId="8" fillId="0" borderId="17" xfId="0" applyFont="1" applyBorder="1"/>
    <xf numFmtId="10" fontId="8" fillId="0" borderId="0" xfId="1" applyNumberFormat="1" applyFont="1" applyFill="1"/>
    <xf numFmtId="0" fontId="8" fillId="6" borderId="0" xfId="0" applyFont="1" applyFill="1"/>
    <xf numFmtId="0" fontId="8" fillId="7" borderId="3" xfId="0" applyFont="1" applyFill="1" applyBorder="1"/>
    <xf numFmtId="0" fontId="9" fillId="2" borderId="3" xfId="5" applyFont="1" applyBorder="1" applyAlignment="1">
      <alignment horizontal="left" vertical="center" wrapText="1"/>
    </xf>
    <xf numFmtId="0" fontId="9" fillId="2" borderId="13" xfId="5" applyFont="1" applyBorder="1" applyAlignment="1">
      <alignment horizontal="center" vertical="center"/>
    </xf>
    <xf numFmtId="0" fontId="9" fillId="2" borderId="6" xfId="5" applyFont="1" applyBorder="1" applyAlignment="1">
      <alignment horizontal="center" vertical="center"/>
    </xf>
    <xf numFmtId="0" fontId="9" fillId="2" borderId="7" xfId="5" applyFont="1" applyBorder="1" applyAlignment="1">
      <alignment horizontal="center" vertical="center"/>
    </xf>
    <xf numFmtId="0" fontId="9" fillId="2" borderId="19" xfId="5" applyFont="1" applyBorder="1" applyAlignment="1">
      <alignment horizontal="center" vertical="center"/>
    </xf>
    <xf numFmtId="0" fontId="9" fillId="2" borderId="20" xfId="5" applyFont="1" applyBorder="1" applyAlignment="1">
      <alignment horizontal="center" vertical="center"/>
    </xf>
    <xf numFmtId="0" fontId="9" fillId="2" borderId="19" xfId="5" applyFont="1" applyBorder="1"/>
    <xf numFmtId="0" fontId="9" fillId="2" borderId="3" xfId="5" applyFont="1" applyBorder="1" applyAlignment="1">
      <alignment horizontal="left" vertical="center"/>
    </xf>
    <xf numFmtId="0" fontId="9" fillId="2" borderId="4" xfId="5" applyFont="1" applyBorder="1" applyAlignment="1">
      <alignment horizontal="center" vertical="center"/>
    </xf>
    <xf numFmtId="0" fontId="9" fillId="2" borderId="0" xfId="5" applyFont="1" applyBorder="1" applyAlignment="1">
      <alignment horizontal="center" vertical="center"/>
    </xf>
    <xf numFmtId="0" fontId="9" fillId="2" borderId="2" xfId="5" applyFont="1" applyBorder="1" applyAlignment="1">
      <alignment horizontal="center" vertical="center"/>
    </xf>
    <xf numFmtId="0" fontId="8" fillId="4" borderId="0" xfId="7" applyFont="1" applyBorder="1"/>
    <xf numFmtId="10" fontId="8" fillId="4" borderId="0" xfId="7" applyNumberFormat="1" applyFont="1" applyBorder="1"/>
    <xf numFmtId="0" fontId="8" fillId="3" borderId="0" xfId="6" applyFont="1" applyBorder="1"/>
    <xf numFmtId="10" fontId="8" fillId="3" borderId="0" xfId="6" applyNumberFormat="1" applyFont="1" applyBorder="1"/>
    <xf numFmtId="0" fontId="9" fillId="2" borderId="20" xfId="5" applyFont="1" applyBorder="1" applyAlignment="1">
      <alignment horizontal="left" vertical="center"/>
    </xf>
    <xf numFmtId="0" fontId="9" fillId="2" borderId="10" xfId="5" applyFont="1" applyBorder="1" applyAlignment="1">
      <alignment horizontal="center" vertical="center"/>
    </xf>
    <xf numFmtId="0" fontId="9" fillId="2" borderId="10" xfId="5" applyFont="1" applyBorder="1" applyAlignment="1">
      <alignment horizontal="center" vertical="center"/>
    </xf>
    <xf numFmtId="0" fontId="9" fillId="2" borderId="14" xfId="5" applyFont="1" applyBorder="1"/>
    <xf numFmtId="0" fontId="9" fillId="2" borderId="0" xfId="5" applyFont="1" applyBorder="1"/>
    <xf numFmtId="0" fontId="9" fillId="2" borderId="2" xfId="5" applyFont="1" applyBorder="1"/>
    <xf numFmtId="0" fontId="9" fillId="2" borderId="5" xfId="5" applyFont="1" applyBorder="1" applyAlignment="1">
      <alignment horizontal="center" vertical="center"/>
    </xf>
    <xf numFmtId="0" fontId="8" fillId="4" borderId="3" xfId="7" applyFont="1" applyBorder="1"/>
    <xf numFmtId="0" fontId="8" fillId="3" borderId="3" xfId="6" applyFont="1" applyBorder="1"/>
    <xf numFmtId="0" fontId="8" fillId="0" borderId="0" xfId="4" applyFont="1"/>
    <xf numFmtId="0" fontId="8" fillId="0" borderId="0" xfId="4" applyFont="1" applyAlignment="1">
      <alignment horizontal="center" vertical="center"/>
    </xf>
    <xf numFmtId="0" fontId="9" fillId="2" borderId="15" xfId="5" applyFont="1" applyBorder="1" applyAlignment="1">
      <alignment horizontal="center" vertical="center"/>
    </xf>
    <xf numFmtId="0" fontId="9" fillId="2" borderId="14" xfId="5" applyFont="1" applyBorder="1" applyAlignment="1">
      <alignment horizontal="center" vertical="center"/>
    </xf>
    <xf numFmtId="0" fontId="9" fillId="2" borderId="15" xfId="5" applyFont="1" applyBorder="1" applyAlignment="1">
      <alignment horizontal="center" vertical="center"/>
    </xf>
    <xf numFmtId="0" fontId="9" fillId="2" borderId="14" xfId="5" applyFont="1" applyBorder="1" applyAlignment="1">
      <alignment horizontal="center" vertical="center"/>
    </xf>
    <xf numFmtId="0" fontId="9" fillId="2" borderId="21" xfId="5" applyFont="1" applyBorder="1" applyAlignment="1">
      <alignment horizontal="center" vertical="center"/>
    </xf>
    <xf numFmtId="2" fontId="8" fillId="3" borderId="0" xfId="6" applyNumberFormat="1" applyFont="1"/>
    <xf numFmtId="2" fontId="8" fillId="3" borderId="0" xfId="6" applyNumberFormat="1" applyFont="1" applyBorder="1"/>
    <xf numFmtId="2" fontId="8" fillId="4" borderId="0" xfId="7" applyNumberFormat="1" applyFont="1" applyBorder="1"/>
  </cellXfs>
  <cellStyles count="8">
    <cellStyle name="20% - Énfasis1 2" xfId="6" xr:uid="{36653065-0070-4C45-BC3F-85CFF1E68697}"/>
    <cellStyle name="40% - Énfasis1 2" xfId="7" xr:uid="{069E208B-4222-4872-B0E0-AFA5364D9829}"/>
    <cellStyle name="Énfasis1" xfId="2" builtinId="29"/>
    <cellStyle name="Énfasis1 2" xfId="5" xr:uid="{F874EAA9-BD24-49AA-AD70-71EA3B93F9A7}"/>
    <cellStyle name="Normal" xfId="0" builtinId="0"/>
    <cellStyle name="Normal 2" xfId="4" xr:uid="{8B0E9974-295A-46E2-9EC5-843BE2A26528}"/>
    <cellStyle name="Normal 2 3" xfId="3" xr:uid="{F17017CE-59D7-4771-A5B2-98069046125A}"/>
    <cellStyle name="Porcentaje" xfId="1" builtinId="5"/>
  </cellStyles>
  <dxfs count="61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bottom style="thick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997-4ED1-9DDE-E609655C56B3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7-4ED1-9DDE-E609655C56B3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7-4ED1-9DDE-E609655C5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xerais'!$B$16:$C$16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xerais'!$B$19:$C$19</c:f>
              <c:numCache>
                <c:formatCode>General</c:formatCode>
                <c:ptCount val="2"/>
                <c:pt idx="0">
                  <c:v>894</c:v>
                </c:pt>
                <c:pt idx="1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7-4ED1-9DDE-E609655C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Mulleres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xerais'!$A$24:$A$34</c:f>
              <c:strCache>
                <c:ptCount val="11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permanente laboral</c:v>
                </c:pt>
                <c:pt idx="9">
                  <c:v>Profesor/a Titular de Escola Universitaria</c:v>
                </c:pt>
                <c:pt idx="10">
                  <c:v>Profesor/a Titular de Universidade</c:v>
                </c:pt>
              </c:strCache>
            </c:strRef>
          </c:cat>
          <c:val>
            <c:numRef>
              <c:f>'2024_Datos xerais'!$D$24:$D$34</c:f>
              <c:numCache>
                <c:formatCode>0.00%</c:formatCode>
                <c:ptCount val="11"/>
                <c:pt idx="0">
                  <c:v>0.4</c:v>
                </c:pt>
                <c:pt idx="1">
                  <c:v>0.31386861313868614</c:v>
                </c:pt>
                <c:pt idx="2">
                  <c:v>0.5</c:v>
                </c:pt>
                <c:pt idx="3">
                  <c:v>0.38513513513513514</c:v>
                </c:pt>
                <c:pt idx="4">
                  <c:v>0.51351351351351349</c:v>
                </c:pt>
                <c:pt idx="5">
                  <c:v>0.51333333333333331</c:v>
                </c:pt>
                <c:pt idx="6">
                  <c:v>0.14285714285714285</c:v>
                </c:pt>
                <c:pt idx="7">
                  <c:v>0.5</c:v>
                </c:pt>
                <c:pt idx="8">
                  <c:v>0.42857142857142855</c:v>
                </c:pt>
                <c:pt idx="9">
                  <c:v>0.38095238095238093</c:v>
                </c:pt>
                <c:pt idx="10">
                  <c:v>0.46110056925996207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7-47BB-BB67-9E35060F10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839760"/>
        <c:axId val="487837360"/>
      </c:lineChart>
      <c:catAx>
        <c:axId val="4878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87837360"/>
        <c:crosses val="autoZero"/>
        <c:auto val="1"/>
        <c:lblAlgn val="ctr"/>
        <c:lblOffset val="100"/>
        <c:noMultiLvlLbl val="0"/>
      </c:catAx>
      <c:valAx>
        <c:axId val="487837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878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PDI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'2024_Datos xerais'!$B$54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xerais'!$A$55:$A$60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'2024_Datos xerais'!$B$55:$B$60</c:f>
              <c:numCache>
                <c:formatCode>General</c:formatCode>
                <c:ptCount val="6"/>
                <c:pt idx="0">
                  <c:v>6</c:v>
                </c:pt>
                <c:pt idx="1">
                  <c:v>188</c:v>
                </c:pt>
                <c:pt idx="2">
                  <c:v>73</c:v>
                </c:pt>
                <c:pt idx="3">
                  <c:v>4</c:v>
                </c:pt>
                <c:pt idx="4">
                  <c:v>13</c:v>
                </c:pt>
                <c:pt idx="5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A-44F9-AC91-7EB2FB47BCEC}"/>
            </c:ext>
          </c:extLst>
        </c:ser>
        <c:ser>
          <c:idx val="1"/>
          <c:order val="1"/>
          <c:tx>
            <c:strRef>
              <c:f>'2024_Datos xerais'!$C$54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xerais'!$A$55:$A$60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'2024_Datos xerais'!$C$55:$C$60</c:f>
              <c:numCache>
                <c:formatCode>General</c:formatCode>
                <c:ptCount val="6"/>
                <c:pt idx="0">
                  <c:v>4</c:v>
                </c:pt>
                <c:pt idx="1">
                  <c:v>86</c:v>
                </c:pt>
                <c:pt idx="2">
                  <c:v>77</c:v>
                </c:pt>
                <c:pt idx="3">
                  <c:v>3</c:v>
                </c:pt>
                <c:pt idx="4">
                  <c:v>8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A-44F9-AC91-7EB2FB47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9782896"/>
        <c:axId val="569806416"/>
      </c:barChart>
      <c:catAx>
        <c:axId val="5697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806416"/>
        <c:crosses val="autoZero"/>
        <c:auto val="1"/>
        <c:lblAlgn val="ctr"/>
        <c:lblOffset val="100"/>
        <c:noMultiLvlLbl val="0"/>
      </c:catAx>
      <c:valAx>
        <c:axId val="569806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7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PDI doutor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'2024_PDI_Doutor'!$E$13</c:f>
              <c:strCache>
                <c:ptCount val="1"/>
                <c:pt idx="0">
                  <c:v>Homes Doutores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'2024_PDI_Doutor'!$E$25</c:f>
              <c:numCache>
                <c:formatCode>General</c:formatCode>
                <c:ptCount val="1"/>
                <c:pt idx="0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C-4623-89F1-BD2B7D3B1BD6}"/>
            </c:ext>
          </c:extLst>
        </c:ser>
        <c:ser>
          <c:idx val="1"/>
          <c:order val="1"/>
          <c:tx>
            <c:strRef>
              <c:f>'2024_PDI_Doutor'!$F$13</c:f>
              <c:strCache>
                <c:ptCount val="1"/>
                <c:pt idx="0">
                  <c:v>Mulleres Doutoras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36C-4623-89F1-BD2B7D3B1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'2024_PDI_Doutor'!$F$25</c:f>
              <c:numCache>
                <c:formatCode>General</c:formatCode>
                <c:ptCount val="1"/>
                <c:pt idx="0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C-4623-89F1-BD2B7D3B1B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4429280"/>
        <c:axId val="1034447520"/>
      </c:barChart>
      <c:catAx>
        <c:axId val="103442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4447520"/>
        <c:crosses val="autoZero"/>
        <c:auto val="1"/>
        <c:lblAlgn val="ctr"/>
        <c:lblOffset val="100"/>
        <c:noMultiLvlLbl val="0"/>
      </c:catAx>
      <c:valAx>
        <c:axId val="1034447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344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con sexenios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'2024_PDI_Doutor'!$B$60:$B$61</c:f>
              <c:strCache>
                <c:ptCount val="2"/>
                <c:pt idx="0">
                  <c:v>Homes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'2024_PDI_Doutor'!$A$62:$A$67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'2024_PDI_Doutor'!$B$62:$B$67</c:f>
              <c:numCache>
                <c:formatCode>General</c:formatCode>
                <c:ptCount val="6"/>
                <c:pt idx="0">
                  <c:v>11</c:v>
                </c:pt>
                <c:pt idx="1">
                  <c:v>791</c:v>
                </c:pt>
                <c:pt idx="2">
                  <c:v>32</c:v>
                </c:pt>
                <c:pt idx="3">
                  <c:v>91</c:v>
                </c:pt>
                <c:pt idx="4">
                  <c:v>2</c:v>
                </c:pt>
                <c:pt idx="5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79-4417-9E76-4F2CD88546D2}"/>
            </c:ext>
          </c:extLst>
        </c:ser>
        <c:ser>
          <c:idx val="2"/>
          <c:order val="2"/>
          <c:tx>
            <c:strRef>
              <c:f>'2024_PDI_Doutor'!$D$60:$D$61</c:f>
              <c:strCache>
                <c:ptCount val="2"/>
                <c:pt idx="0">
                  <c:v>Mulleres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'2024_PDI_Doutor'!$A$62:$A$67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'2024_PDI_Doutor'!$D$62:$D$67</c:f>
              <c:numCache>
                <c:formatCode>General</c:formatCode>
                <c:ptCount val="6"/>
                <c:pt idx="0">
                  <c:v>8</c:v>
                </c:pt>
                <c:pt idx="1">
                  <c:v>349</c:v>
                </c:pt>
                <c:pt idx="2">
                  <c:v>24</c:v>
                </c:pt>
                <c:pt idx="3">
                  <c:v>93</c:v>
                </c:pt>
                <c:pt idx="4">
                  <c:v>3</c:v>
                </c:pt>
                <c:pt idx="5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9-4417-9E76-4F2CD885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424960"/>
        <c:axId val="10344312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'2024_PDI_Doutor'!$C$60:$C$61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'2024_PDI_Doutor'!$A$62:$A$67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'2024_PDI_Doutor'!$C$62:$C$67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29</c:v>
                      </c:pt>
                      <c:pt idx="1">
                        <c:v>784</c:v>
                      </c:pt>
                      <c:pt idx="2">
                        <c:v>48</c:v>
                      </c:pt>
                      <c:pt idx="3">
                        <c:v>192</c:v>
                      </c:pt>
                      <c:pt idx="4">
                        <c:v>5</c:v>
                      </c:pt>
                      <c:pt idx="5">
                        <c:v>948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A79-4417-9E76-4F2CD88546D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'2024_PDI_Doutor'!$E$60:$E$61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'2024_PDI_Doutor'!$A$62:$A$67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'2024_PDI_Doutor'!$E$62:$E$67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17</c:v>
                      </c:pt>
                      <c:pt idx="1">
                        <c:v>364</c:v>
                      </c:pt>
                      <c:pt idx="2">
                        <c:v>43</c:v>
                      </c:pt>
                      <c:pt idx="3">
                        <c:v>195</c:v>
                      </c:pt>
                      <c:pt idx="4">
                        <c:v>3</c:v>
                      </c:pt>
                      <c:pt idx="5">
                        <c:v>828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79-4417-9E76-4F2CD88546D2}"/>
                  </c:ext>
                </c:extLst>
              </c15:ser>
            </c15:filteredLineSeries>
          </c:ext>
        </c:extLst>
      </c:lineChart>
      <c:catAx>
        <c:axId val="10344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1200"/>
        <c:crosses val="autoZero"/>
        <c:auto val="1"/>
        <c:lblAlgn val="ctr"/>
        <c:lblOffset val="100"/>
        <c:noMultiLvlLbl val="0"/>
      </c:catAx>
      <c:valAx>
        <c:axId val="10344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Sexenios e sexenios posibles por 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strRef>
              <c:f>'2024_PDI_Doutor'!$F$78:$F$79</c:f>
              <c:strCache>
                <c:ptCount val="2"/>
                <c:pt idx="0">
                  <c:v>Total sexenios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'2024_PDI_Doutor'!$A$80:$A$84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'2024_PDI_Doutor'!$F$80:$F$84</c:f>
              <c:numCache>
                <c:formatCode>General</c:formatCode>
                <c:ptCount val="5"/>
                <c:pt idx="0">
                  <c:v>344</c:v>
                </c:pt>
                <c:pt idx="1">
                  <c:v>844</c:v>
                </c:pt>
                <c:pt idx="2">
                  <c:v>118</c:v>
                </c:pt>
                <c:pt idx="3">
                  <c:v>532</c:v>
                </c:pt>
                <c:pt idx="4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B-4CE3-ABAD-C5CF808AC44B}"/>
            </c:ext>
          </c:extLst>
        </c:ser>
        <c:ser>
          <c:idx val="5"/>
          <c:order val="5"/>
          <c:tx>
            <c:strRef>
              <c:f>'2024_PDI_Doutor'!$G$78:$G$79</c:f>
              <c:strCache>
                <c:ptCount val="2"/>
                <c:pt idx="0">
                  <c:v>Total sexenios posibles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'2024_PDI_Doutor'!$A$80:$A$84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'2024_PDI_Doutor'!$G$80:$G$84</c:f>
              <c:numCache>
                <c:formatCode>General</c:formatCode>
                <c:ptCount val="5"/>
                <c:pt idx="0">
                  <c:v>513</c:v>
                </c:pt>
                <c:pt idx="1">
                  <c:v>965</c:v>
                </c:pt>
                <c:pt idx="2">
                  <c:v>160</c:v>
                </c:pt>
                <c:pt idx="3">
                  <c:v>950</c:v>
                </c:pt>
                <c:pt idx="4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B-4CE3-ABAD-C5CF808AC4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34450880"/>
        <c:axId val="103443264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'2024_PDI_Doutor'!$B$78:$B$79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'2024_PDI_Doutor'!$A$80:$A$84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'2024_PDI_Doutor'!$B$80:$B$84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185</c:v>
                      </c:pt>
                      <c:pt idx="1">
                        <c:v>523</c:v>
                      </c:pt>
                      <c:pt idx="2">
                        <c:v>58</c:v>
                      </c:pt>
                      <c:pt idx="3">
                        <c:v>267</c:v>
                      </c:pt>
                      <c:pt idx="4">
                        <c:v>532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0EB-4CE3-ABAD-C5CF808AC44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'2024_PDI_Doutor'!$C$78:$C$79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'2024_PDI_Doutor'!$A$80:$A$84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'2024_PDI_Doutor'!$C$80:$C$84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240</c:v>
                      </c:pt>
                      <c:pt idx="1">
                        <c:v>582</c:v>
                      </c:pt>
                      <c:pt idx="2">
                        <c:v>72</c:v>
                      </c:pt>
                      <c:pt idx="3">
                        <c:v>474</c:v>
                      </c:pt>
                      <c:pt idx="4">
                        <c:v>638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EB-4CE3-ABAD-C5CF808AC44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'2024_PDI_Doutor'!$D$78:$D$79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'2024_PDI_Doutor'!$A$80:$A$84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'2024_PDI_Doutor'!$D$80:$D$84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159</c:v>
                      </c:pt>
                      <c:pt idx="1">
                        <c:v>321</c:v>
                      </c:pt>
                      <c:pt idx="2">
                        <c:v>60</c:v>
                      </c:pt>
                      <c:pt idx="3">
                        <c:v>265</c:v>
                      </c:pt>
                      <c:pt idx="4">
                        <c:v>207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0EB-4CE3-ABAD-C5CF808AC4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'2024_PDI_Doutor'!$E$78:$E$79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'2024_PDI_Doutor'!$A$80:$A$84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'2024_PDI_Doutor'!$E$80:$E$84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273</c:v>
                      </c:pt>
                      <c:pt idx="1">
                        <c:v>383</c:v>
                      </c:pt>
                      <c:pt idx="2">
                        <c:v>88</c:v>
                      </c:pt>
                      <c:pt idx="3">
                        <c:v>476</c:v>
                      </c:pt>
                      <c:pt idx="4">
                        <c:v>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0EB-4CE3-ABAD-C5CF808AC44B}"/>
                  </c:ext>
                </c:extLst>
              </c15:ser>
            </c15:filteredBarSeries>
          </c:ext>
        </c:extLst>
      </c:bar3DChart>
      <c:catAx>
        <c:axId val="10344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2640"/>
        <c:crosses val="autoZero"/>
        <c:auto val="1"/>
        <c:lblAlgn val="ctr"/>
        <c:lblOffset val="100"/>
        <c:noMultiLvlLbl val="0"/>
      </c:catAx>
      <c:valAx>
        <c:axId val="1034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'2024_PDI_Doutor'!$B$91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'2024_PDI_Doutor'!$A$92:$A$102</c:f>
              <c:strCache>
                <c:ptCount val="11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permanente laboral</c:v>
                </c:pt>
                <c:pt idx="9">
                  <c:v>Profesor/a Titular de Escola Universitaria</c:v>
                </c:pt>
                <c:pt idx="10">
                  <c:v>Profesor/a Titular de Universidade</c:v>
                </c:pt>
              </c:strCache>
            </c:strRef>
          </c:cat>
          <c:val>
            <c:numRef>
              <c:f>'2024_PDI_Doutor'!$B$92:$B$102</c:f>
              <c:numCache>
                <c:formatCode>General</c:formatCode>
                <c:ptCount val="11"/>
                <c:pt idx="0">
                  <c:v>30</c:v>
                </c:pt>
                <c:pt idx="1">
                  <c:v>979</c:v>
                </c:pt>
                <c:pt idx="4">
                  <c:v>30</c:v>
                </c:pt>
                <c:pt idx="5">
                  <c:v>259</c:v>
                </c:pt>
                <c:pt idx="6">
                  <c:v>23</c:v>
                </c:pt>
                <c:pt idx="8">
                  <c:v>3</c:v>
                </c:pt>
                <c:pt idx="9">
                  <c:v>74</c:v>
                </c:pt>
                <c:pt idx="10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A-43A5-B0EA-5119EA0266BB}"/>
            </c:ext>
          </c:extLst>
        </c:ser>
        <c:ser>
          <c:idx val="1"/>
          <c:order val="1"/>
          <c:tx>
            <c:strRef>
              <c:f>'2024_PDI_Doutor'!$C$91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'2024_PDI_Doutor'!$A$92:$A$102</c:f>
              <c:strCache>
                <c:ptCount val="11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permanente laboral</c:v>
                </c:pt>
                <c:pt idx="9">
                  <c:v>Profesor/a Titular de Escola Universitaria</c:v>
                </c:pt>
                <c:pt idx="10">
                  <c:v>Profesor/a Titular de Universidade</c:v>
                </c:pt>
              </c:strCache>
            </c:strRef>
          </c:cat>
          <c:val>
            <c:numRef>
              <c:f>'2024_PDI_Doutor'!$C$92:$C$102</c:f>
              <c:numCache>
                <c:formatCode>General</c:formatCode>
                <c:ptCount val="11"/>
                <c:pt idx="0">
                  <c:v>23</c:v>
                </c:pt>
                <c:pt idx="1">
                  <c:v>448</c:v>
                </c:pt>
                <c:pt idx="4">
                  <c:v>24</c:v>
                </c:pt>
                <c:pt idx="5">
                  <c:v>273</c:v>
                </c:pt>
                <c:pt idx="6">
                  <c:v>6</c:v>
                </c:pt>
                <c:pt idx="8">
                  <c:v>2</c:v>
                </c:pt>
                <c:pt idx="9">
                  <c:v>41</c:v>
                </c:pt>
                <c:pt idx="10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A-43A5-B0EA-5119EA02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39360"/>
        <c:axId val="1034427840"/>
        <c:axId val="0"/>
      </c:bar3DChart>
      <c:catAx>
        <c:axId val="10344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7840"/>
        <c:crosses val="autoZero"/>
        <c:auto val="1"/>
        <c:lblAlgn val="ctr"/>
        <c:lblOffset val="100"/>
        <c:noMultiLvlLbl val="0"/>
      </c:catAx>
      <c:valAx>
        <c:axId val="10344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2024_Doutores/as</a:t>
            </a:r>
            <a:r>
              <a:rPr lang="es-ES" baseline="0"/>
              <a:t> pola UVigo e fóra da UVigo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'2024_PDI_Doutor'!$D$29:$D$30</c:f>
              <c:strCache>
                <c:ptCount val="2"/>
                <c:pt idx="0">
                  <c:v>Doutores/as pola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'2024_PDI_Doutor'!$A$31:$A$40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'2024_PDI_Doutor'!$D$31:$D$40</c:f>
              <c:numCache>
                <c:formatCode>General</c:formatCode>
                <c:ptCount val="10"/>
                <c:pt idx="0">
                  <c:v>2</c:v>
                </c:pt>
                <c:pt idx="1">
                  <c:v>97</c:v>
                </c:pt>
                <c:pt idx="2">
                  <c:v>44</c:v>
                </c:pt>
                <c:pt idx="3">
                  <c:v>73</c:v>
                </c:pt>
                <c:pt idx="4">
                  <c:v>101</c:v>
                </c:pt>
                <c:pt idx="5">
                  <c:v>1</c:v>
                </c:pt>
                <c:pt idx="6">
                  <c:v>17</c:v>
                </c:pt>
                <c:pt idx="7">
                  <c:v>4</c:v>
                </c:pt>
                <c:pt idx="8">
                  <c:v>3</c:v>
                </c:pt>
                <c:pt idx="9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C-4797-BE8D-43FFBA775AA9}"/>
            </c:ext>
          </c:extLst>
        </c:ser>
        <c:ser>
          <c:idx val="6"/>
          <c:order val="6"/>
          <c:tx>
            <c:strRef>
              <c:f>'2024_PDI_Doutor'!$H$29:$H$30</c:f>
              <c:strCache>
                <c:ptCount val="2"/>
                <c:pt idx="0">
                  <c:v>Doutores/as fóra da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'2024_PDI_Doutor'!$A$31:$A$40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'2024_PDI_Doutor'!$H$31:$H$40</c:f>
              <c:numCache>
                <c:formatCode>General</c:formatCode>
                <c:ptCount val="10"/>
                <c:pt idx="0">
                  <c:v>8</c:v>
                </c:pt>
                <c:pt idx="1">
                  <c:v>177</c:v>
                </c:pt>
                <c:pt idx="2">
                  <c:v>22</c:v>
                </c:pt>
                <c:pt idx="3">
                  <c:v>38</c:v>
                </c:pt>
                <c:pt idx="4">
                  <c:v>49</c:v>
                </c:pt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0</c:v>
                </c:pt>
                <c:pt idx="9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C-4797-BE8D-43FFBA77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96827087"/>
        <c:axId val="896827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'2024_PDI_Doutor'!$B$29:$B$30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'2024_PDI_Doutor'!$B$31:$B$40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74</c:v>
                      </c:pt>
                      <c:pt idx="2">
                        <c:v>28</c:v>
                      </c:pt>
                      <c:pt idx="3">
                        <c:v>35</c:v>
                      </c:pt>
                      <c:pt idx="4">
                        <c:v>46</c:v>
                      </c:pt>
                      <c:pt idx="5">
                        <c:v>1</c:v>
                      </c:pt>
                      <c:pt idx="6">
                        <c:v>7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166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CC-4797-BE8D-43FFBA775A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'2024_PDI_Doutor'!$C$29:$C$30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'2024_PDI_Doutor'!$C$31:$C$40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1">
                        <c:v>23</c:v>
                      </c:pt>
                      <c:pt idx="2">
                        <c:v>16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10</c:v>
                      </c:pt>
                      <c:pt idx="7">
                        <c:v>2</c:v>
                      </c:pt>
                      <c:pt idx="9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CC-4797-BE8D-43FFBA775A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'2024_PDI_Doutor'!$E$29:$E$30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'2024_PDI_Doutor'!$E$31:$E$40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0.23711340206185566</c:v>
                      </c:pt>
                      <c:pt idx="2">
                        <c:v>0.36363636363636365</c:v>
                      </c:pt>
                      <c:pt idx="3">
                        <c:v>0.52054794520547942</c:v>
                      </c:pt>
                      <c:pt idx="4">
                        <c:v>0.54455445544554459</c:v>
                      </c:pt>
                      <c:pt idx="5">
                        <c:v>0</c:v>
                      </c:pt>
                      <c:pt idx="6">
                        <c:v>0.58823529411764708</c:v>
                      </c:pt>
                      <c:pt idx="7">
                        <c:v>0.5</c:v>
                      </c:pt>
                      <c:pt idx="8">
                        <c:v>0</c:v>
                      </c:pt>
                      <c:pt idx="9">
                        <c:v>0.4315068493150685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CC-4797-BE8D-43FFBA775A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'2024_PDI_Doutor'!$F$29:$F$30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'2024_PDI_Doutor'!$F$31:$F$40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114</c:v>
                      </c:pt>
                      <c:pt idx="2">
                        <c:v>17</c:v>
                      </c:pt>
                      <c:pt idx="3">
                        <c:v>19</c:v>
                      </c:pt>
                      <c:pt idx="4">
                        <c:v>27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118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CC-4797-BE8D-43FFBA775A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'2024_PDI_Doutor'!$G$29:$G$30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'2024_PDI_Doutor'!$G$31:$G$40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63</c:v>
                      </c:pt>
                      <c:pt idx="2">
                        <c:v>5</c:v>
                      </c:pt>
                      <c:pt idx="3">
                        <c:v>19</c:v>
                      </c:pt>
                      <c:pt idx="4">
                        <c:v>22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CC-4797-BE8D-43FFBA775A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'2024_PDI_Doutor'!$I$29:$I$30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'2024_PDI_Doutor'!$I$31:$I$40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0.5</c:v>
                      </c:pt>
                      <c:pt idx="1">
                        <c:v>0.3559322033898305</c:v>
                      </c:pt>
                      <c:pt idx="2">
                        <c:v>0.22727272727272727</c:v>
                      </c:pt>
                      <c:pt idx="3">
                        <c:v>0.5</c:v>
                      </c:pt>
                      <c:pt idx="4">
                        <c:v>0.44897959183673469</c:v>
                      </c:pt>
                      <c:pt idx="5">
                        <c:v>0.16666666666666666</c:v>
                      </c:pt>
                      <c:pt idx="6">
                        <c:v>0.55555555555555558</c:v>
                      </c:pt>
                      <c:pt idx="7">
                        <c:v>0.33333333333333331</c:v>
                      </c:pt>
                      <c:pt idx="8">
                        <c:v>0</c:v>
                      </c:pt>
                      <c:pt idx="9">
                        <c:v>0.49787234042553191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CC-4797-BE8D-43FFBA775A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'2024_PDI_Doutor'!$J$29:$J$30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Total doutores/as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'2024_PDI_Doutor'!$A$31:$A$40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'2024_PDI_Doutor'!$J$31:$J$40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10</c:v>
                      </c:pt>
                      <c:pt idx="1">
                        <c:v>274</c:v>
                      </c:pt>
                      <c:pt idx="2">
                        <c:v>66</c:v>
                      </c:pt>
                      <c:pt idx="3">
                        <c:v>111</c:v>
                      </c:pt>
                      <c:pt idx="4">
                        <c:v>150</c:v>
                      </c:pt>
                      <c:pt idx="5">
                        <c:v>7</c:v>
                      </c:pt>
                      <c:pt idx="6">
                        <c:v>26</c:v>
                      </c:pt>
                      <c:pt idx="7">
                        <c:v>7</c:v>
                      </c:pt>
                      <c:pt idx="8">
                        <c:v>3</c:v>
                      </c:pt>
                      <c:pt idx="9">
                        <c:v>527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CC-4797-BE8D-43FFBA775AA9}"/>
                  </c:ext>
                </c:extLst>
              </c15:ser>
            </c15:filteredBarSeries>
          </c:ext>
        </c:extLst>
      </c:barChart>
      <c:catAx>
        <c:axId val="89682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567"/>
        <c:crosses val="autoZero"/>
        <c:auto val="1"/>
        <c:lblAlgn val="ctr"/>
        <c:lblOffset val="100"/>
        <c:noMultiLvlLbl val="0"/>
      </c:catAx>
      <c:valAx>
        <c:axId val="89682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doutores</a:t>
            </a:r>
            <a:r>
              <a:rPr lang="es-ES" sz="1400" baseline="0"/>
              <a:t>/as UVigo contratados nos 5 anos seguintes á defensa da tese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'2024_PDI_Doutor'!$H$45:$H$46</c:f>
              <c:strCache>
                <c:ptCount val="2"/>
                <c:pt idx="0">
                  <c:v>Doutores/as contratados/as antes de 5 anos dende a defensa da tese na Uvigo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B5-48F0-AB62-09E3B622C9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B5-48F0-AB62-09E3B622C9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B5-48F0-AB62-09E3B622C9E8}"/>
              </c:ext>
            </c:extLst>
          </c:dPt>
          <c:dPt>
            <c:idx val="3"/>
            <c:bubble3D val="0"/>
            <c:explosion val="3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B5-48F0-AB62-09E3B622C9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FB5-48F0-AB62-09E3B622C9E8}"/>
              </c:ext>
            </c:extLst>
          </c:dPt>
          <c:dPt>
            <c:idx val="5"/>
            <c:bubble3D val="0"/>
            <c:explosion val="22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FB5-48F0-AB62-09E3B622C9E8}"/>
              </c:ext>
            </c:extLst>
          </c:dPt>
          <c:dPt>
            <c:idx val="6"/>
            <c:bubble3D val="0"/>
            <c:explosion val="9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FB5-48F0-AB62-09E3B622C9E8}"/>
              </c:ext>
            </c:extLst>
          </c:dPt>
          <c:dPt>
            <c:idx val="7"/>
            <c:bubble3D val="0"/>
            <c:explosion val="1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FB5-48F0-AB62-09E3B622C9E8}"/>
              </c:ext>
            </c:extLst>
          </c:dPt>
          <c:dPt>
            <c:idx val="8"/>
            <c:bubble3D val="0"/>
            <c:explosion val="19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FB5-48F0-AB62-09E3B622C9E8}"/>
              </c:ext>
            </c:extLst>
          </c:dPt>
          <c:dLbls>
            <c:dLbl>
              <c:idx val="6"/>
              <c:layout>
                <c:manualLayout>
                  <c:x val="-2.2456140350877191E-2"/>
                  <c:y val="-1.5135704064023769E-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B5-48F0-AB62-09E3B622C9E8}"/>
                </c:ext>
              </c:extLst>
            </c:dLbl>
            <c:dLbl>
              <c:idx val="7"/>
              <c:layout>
                <c:manualLayout>
                  <c:x val="-1.6842105263157946E-2"/>
                  <c:y val="9.25925925925925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B5-48F0-AB62-09E3B622C9E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'2024_PDI_Doutor'!$A$47:$A$55</c:f>
              <c:strCache>
                <c:ptCount val="9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Interino/a de substitución</c:v>
                </c:pt>
                <c:pt idx="6">
                  <c:v>Profesor/a permanente laboral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</c:strCache>
            </c:strRef>
          </c:cat>
          <c:val>
            <c:numRef>
              <c:f>'2024_PDI_Doutor'!$H$47:$H$55</c:f>
              <c:numCache>
                <c:formatCode>General</c:formatCode>
                <c:ptCount val="9"/>
                <c:pt idx="0">
                  <c:v>2</c:v>
                </c:pt>
                <c:pt idx="1">
                  <c:v>92</c:v>
                </c:pt>
                <c:pt idx="2">
                  <c:v>30</c:v>
                </c:pt>
                <c:pt idx="3">
                  <c:v>62</c:v>
                </c:pt>
                <c:pt idx="4">
                  <c:v>86</c:v>
                </c:pt>
                <c:pt idx="5">
                  <c:v>14</c:v>
                </c:pt>
                <c:pt idx="6">
                  <c:v>4</c:v>
                </c:pt>
                <c:pt idx="7">
                  <c:v>3</c:v>
                </c:pt>
                <c:pt idx="8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FB5-48F0-AB62-09E3B622C9E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'2024_PDI_Doutor'!$B$45:$B$46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6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8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A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C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E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4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'2024_PDI_Doutor'!$B$47:$B$55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74</c:v>
                      </c:pt>
                      <c:pt idx="2">
                        <c:v>28</c:v>
                      </c:pt>
                      <c:pt idx="3">
                        <c:v>35</c:v>
                      </c:pt>
                      <c:pt idx="4">
                        <c:v>46</c:v>
                      </c:pt>
                      <c:pt idx="5">
                        <c:v>7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166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FFB5-48F0-AB62-09E3B622C9E8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'2024_PDI_Doutor'!$C$45:$C$46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'2024_PDI_Doutor'!$C$47:$C$55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23</c:v>
                      </c:pt>
                      <c:pt idx="2">
                        <c:v>16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5">
                        <c:v>10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FFB5-48F0-AB62-09E3B622C9E8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'2024_PDI_Doutor'!$D$45:$D$46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C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E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2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4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'2024_PDI_Doutor'!$D$47:$D$55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97</c:v>
                      </c:pt>
                      <c:pt idx="2">
                        <c:v>44</c:v>
                      </c:pt>
                      <c:pt idx="3">
                        <c:v>73</c:v>
                      </c:pt>
                      <c:pt idx="4">
                        <c:v>101</c:v>
                      </c:pt>
                      <c:pt idx="5">
                        <c:v>17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292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B-FFB5-48F0-AB62-09E3B622C9E8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'2024_PDI_Doutor'!$E$45:$E$46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'2024_PDI_Doutor'!$E$47:$E$55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0.23711340206185566</c:v>
                      </c:pt>
                      <c:pt idx="2">
                        <c:v>0.36363636363636365</c:v>
                      </c:pt>
                      <c:pt idx="3">
                        <c:v>0.52054794520547942</c:v>
                      </c:pt>
                      <c:pt idx="4">
                        <c:v>0.54455445544554459</c:v>
                      </c:pt>
                      <c:pt idx="5">
                        <c:v>0.58823529411764708</c:v>
                      </c:pt>
                      <c:pt idx="6">
                        <c:v>0.5</c:v>
                      </c:pt>
                      <c:pt idx="7">
                        <c:v>0</c:v>
                      </c:pt>
                      <c:pt idx="8">
                        <c:v>0.4315068493150685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E-FFB5-48F0-AB62-09E3B622C9E8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'2024_PDI_Doutor'!$F$45:$F$46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2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'2024_PDI_Doutor'!$F$47:$F$55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72</c:v>
                      </c:pt>
                      <c:pt idx="2">
                        <c:v>18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1-FFB5-48F0-AB62-09E3B622C9E8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'2024_PDI_Doutor'!$G$45:$G$46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'2024_PDI_Doutor'!$G$47:$G$55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20</c:v>
                      </c:pt>
                      <c:pt idx="2">
                        <c:v>12</c:v>
                      </c:pt>
                      <c:pt idx="3">
                        <c:v>32</c:v>
                      </c:pt>
                      <c:pt idx="4">
                        <c:v>46</c:v>
                      </c:pt>
                      <c:pt idx="5">
                        <c:v>9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4-FFB5-48F0-AB62-09E3B622C9E8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'2024_PDI_Doutor'!$I$45:$I$46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FFB5-48F0-AB62-09E3B622C9E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FFB5-48F0-AB62-09E3B622C9E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A-FFB5-48F0-AB62-09E3B622C9E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C-FFB5-48F0-AB62-09E3B622C9E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E-FFB5-48F0-AB62-09E3B622C9E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0-FFB5-48F0-AB62-09E3B622C9E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2-FFB5-48F0-AB62-09E3B622C9E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4-FFB5-48F0-AB62-09E3B622C9E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6-FFB5-48F0-AB62-09E3B622C9E8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'2024_PDI_Doutor'!$A$47:$A$55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'2024_PDI_Doutor'!$I$47:$I$55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0.21739130434782608</c:v>
                      </c:pt>
                      <c:pt idx="2">
                        <c:v>0.4</c:v>
                      </c:pt>
                      <c:pt idx="3">
                        <c:v>0.5161290322580645</c:v>
                      </c:pt>
                      <c:pt idx="4">
                        <c:v>0.53488372093023251</c:v>
                      </c:pt>
                      <c:pt idx="5">
                        <c:v>0.6428571428571429</c:v>
                      </c:pt>
                      <c:pt idx="6">
                        <c:v>0.5</c:v>
                      </c:pt>
                      <c:pt idx="7">
                        <c:v>0</c:v>
                      </c:pt>
                      <c:pt idx="8">
                        <c:v>0.4098360655737705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97-FFB5-48F0-AB62-09E3B622C9E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676275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2C5D597-4847-46A9-9EF2-AD46B3BF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527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15</xdr:col>
      <xdr:colOff>419100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A94FF3-2EF4-45CC-BDDC-E9AD1CEB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657225</xdr:colOff>
      <xdr:row>22</xdr:row>
      <xdr:rowOff>142875</xdr:rowOff>
    </xdr:from>
    <xdr:to>
      <xdr:col>18</xdr:col>
      <xdr:colOff>342900</xdr:colOff>
      <xdr:row>37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D7B4E6-84B7-4DFC-8402-F674E2EA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45</xdr:row>
      <xdr:rowOff>0</xdr:rowOff>
    </xdr:from>
    <xdr:to>
      <xdr:col>15</xdr:col>
      <xdr:colOff>542925</xdr:colOff>
      <xdr:row>58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B884CF-7C28-4655-8596-8FC37FBB6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2562225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E44A8BA-8FED-4EB3-9F68-9B638A12F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4764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19050</xdr:rowOff>
    </xdr:from>
    <xdr:to>
      <xdr:col>20</xdr:col>
      <xdr:colOff>628471</xdr:colOff>
      <xdr:row>59</xdr:row>
      <xdr:rowOff>85963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C1E0EF-42EE-439E-9DA3-5751E0D6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4950" y="9144000"/>
          <a:ext cx="6724471" cy="274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3248025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FBEC4B0-189F-4389-B256-68B6062C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622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857251</xdr:colOff>
      <xdr:row>11</xdr:row>
      <xdr:rowOff>180976</xdr:rowOff>
    </xdr:from>
    <xdr:to>
      <xdr:col>13</xdr:col>
      <xdr:colOff>714375</xdr:colOff>
      <xdr:row>24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15955F-77C2-4050-BA2C-87D696EA5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57</xdr:row>
      <xdr:rowOff>47625</xdr:rowOff>
    </xdr:from>
    <xdr:to>
      <xdr:col>12</xdr:col>
      <xdr:colOff>590550</xdr:colOff>
      <xdr:row>72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1E0FF0-B9E7-4072-90AA-74000AC34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638175</xdr:colOff>
      <xdr:row>73</xdr:row>
      <xdr:rowOff>66675</xdr:rowOff>
    </xdr:from>
    <xdr:to>
      <xdr:col>13</xdr:col>
      <xdr:colOff>28575</xdr:colOff>
      <xdr:row>89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C446E18-B60A-468C-98D2-B723F083B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885825</xdr:colOff>
      <xdr:row>90</xdr:row>
      <xdr:rowOff>104775</xdr:rowOff>
    </xdr:from>
    <xdr:to>
      <xdr:col>11</xdr:col>
      <xdr:colOff>1571625</xdr:colOff>
      <xdr:row>104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741A27D-DEF5-40DD-A4DC-93D998029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600075</xdr:colOff>
      <xdr:row>26</xdr:row>
      <xdr:rowOff>76200</xdr:rowOff>
    </xdr:from>
    <xdr:to>
      <xdr:col>25</xdr:col>
      <xdr:colOff>514350</xdr:colOff>
      <xdr:row>41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6E613A-AED2-4AB8-A0A3-79030C111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600075</xdr:colOff>
      <xdr:row>43</xdr:row>
      <xdr:rowOff>38100</xdr:rowOff>
    </xdr:from>
    <xdr:to>
      <xdr:col>25</xdr:col>
      <xdr:colOff>504825</xdr:colOff>
      <xdr:row>59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C328FA0-B0AC-47E6-BAD2-F349C0614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0</xdr:row>
      <xdr:rowOff>123825</xdr:rowOff>
    </xdr:from>
    <xdr:to>
      <xdr:col>1</xdr:col>
      <xdr:colOff>619125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7C36325-FB29-4C4F-82D8-38686FDB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123825"/>
          <a:ext cx="289560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PERSOAL\TRABALLO\2024_PDI%20a%2031%20de%20decembro_TRABALLO.xlsx" TargetMode="External"/><Relationship Id="rId1" Type="http://schemas.openxmlformats.org/officeDocument/2006/relationships/externalLinkPath" Target="/Unidade%20de%20Estudos%20e%20Programas/DATOS/2024/2024_PERSOAL/TRABALLO/2024_PDI%20a%2031%20de%20decembro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ó_SERVIZO ACTIVO"/>
      <sheetName val="cálculos 204_dereito de acceso"/>
      <sheetName val="dinámicas"/>
      <sheetName val="2024_Datos xerais"/>
      <sheetName val="2024_PDI_Distribución"/>
      <sheetName val="2024_PDI_Doutor"/>
      <sheetName val="maestros"/>
      <sheetName val="maeAREAS2RAMA"/>
      <sheetName val="correcció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B16" t="str">
            <v>Homes</v>
          </cell>
          <cell r="C16" t="str">
            <v>Mulleres</v>
          </cell>
        </row>
        <row r="19">
          <cell r="B19">
            <v>894</v>
          </cell>
          <cell r="C19">
            <v>677</v>
          </cell>
        </row>
        <row r="24">
          <cell r="A24" t="str">
            <v>Catedrático/a de Escola Universitaria</v>
          </cell>
          <cell r="D24">
            <v>0.4</v>
          </cell>
        </row>
        <row r="25">
          <cell r="A25" t="str">
            <v>Catedrático/a de Universidade</v>
          </cell>
          <cell r="D25">
            <v>0.31386861313868614</v>
          </cell>
        </row>
        <row r="26">
          <cell r="A26" t="str">
            <v>Lector/a de Idiomas</v>
          </cell>
          <cell r="D26">
            <v>0.5</v>
          </cell>
        </row>
        <row r="27">
          <cell r="A27" t="str">
            <v>Profesor/a Asociado/a</v>
          </cell>
          <cell r="D27">
            <v>0.38513513513513514</v>
          </cell>
        </row>
        <row r="28">
          <cell r="A28" t="str">
            <v>Profesor/a Axudante Doutor/a</v>
          </cell>
          <cell r="D28">
            <v>0.51351351351351349</v>
          </cell>
        </row>
        <row r="29">
          <cell r="A29" t="str">
            <v>Profesor/a Contratado/a Doutor/a</v>
          </cell>
          <cell r="D29">
            <v>0.51333333333333331</v>
          </cell>
        </row>
        <row r="30">
          <cell r="A30" t="str">
            <v>Profesor/a Emérito/a</v>
          </cell>
          <cell r="D30">
            <v>0.14285714285714285</v>
          </cell>
        </row>
        <row r="31">
          <cell r="A31" t="str">
            <v>Profesor/a Interino/a de substitución</v>
          </cell>
          <cell r="D31">
            <v>0.5</v>
          </cell>
        </row>
        <row r="32">
          <cell r="A32" t="str">
            <v>Profesor/a permanente laboral</v>
          </cell>
          <cell r="D32">
            <v>0.42857142857142855</v>
          </cell>
        </row>
        <row r="33">
          <cell r="A33" t="str">
            <v>Profesor/a Titular de Escola Universitaria</v>
          </cell>
          <cell r="D33">
            <v>0.38095238095238093</v>
          </cell>
        </row>
        <row r="34">
          <cell r="A34" t="str">
            <v>Profesor/a Titular de Universidade</v>
          </cell>
          <cell r="D34">
            <v>0.46110056925996207</v>
          </cell>
        </row>
        <row r="54">
          <cell r="B54" t="str">
            <v>Homes</v>
          </cell>
          <cell r="C54" t="str">
            <v>Mulleres</v>
          </cell>
        </row>
        <row r="55">
          <cell r="A55" t="str">
            <v>Catedrático/a de Escola Universitaria</v>
          </cell>
          <cell r="B55">
            <v>6</v>
          </cell>
          <cell r="C55">
            <v>4</v>
          </cell>
        </row>
        <row r="56">
          <cell r="A56" t="str">
            <v>Catedrático/a de Universidade</v>
          </cell>
          <cell r="B56">
            <v>188</v>
          </cell>
          <cell r="C56">
            <v>86</v>
          </cell>
        </row>
        <row r="57">
          <cell r="A57" t="str">
            <v>Profesor/a Contratado/a Doutor/a</v>
          </cell>
          <cell r="B57">
            <v>73</v>
          </cell>
          <cell r="C57">
            <v>77</v>
          </cell>
        </row>
        <row r="58">
          <cell r="A58" t="str">
            <v>Profesor/a permanente laboral</v>
          </cell>
          <cell r="B58">
            <v>4</v>
          </cell>
          <cell r="C58">
            <v>3</v>
          </cell>
        </row>
        <row r="59">
          <cell r="A59" t="str">
            <v>Profesor/a Titular de Escola Universitaria</v>
          </cell>
          <cell r="B59">
            <v>13</v>
          </cell>
          <cell r="C59">
            <v>8</v>
          </cell>
        </row>
        <row r="60">
          <cell r="A60" t="str">
            <v>Profesor/a Titular de Universidade</v>
          </cell>
          <cell r="B60">
            <v>284</v>
          </cell>
          <cell r="C60">
            <v>243</v>
          </cell>
        </row>
      </sheetData>
      <sheetData sheetId="5" refreshError="1"/>
      <sheetData sheetId="6">
        <row r="13">
          <cell r="E13" t="str">
            <v>Homes Doutores</v>
          </cell>
          <cell r="F13" t="str">
            <v>Mulleres Doutoras</v>
          </cell>
        </row>
        <row r="25">
          <cell r="E25">
            <v>674</v>
          </cell>
          <cell r="F25">
            <v>507</v>
          </cell>
        </row>
        <row r="29">
          <cell r="B29" t="str">
            <v>Doutores/as pola Uvigo</v>
          </cell>
          <cell r="F29" t="str">
            <v>Doutores/as fóra da Uvigo</v>
          </cell>
        </row>
        <row r="30">
          <cell r="B30" t="str">
            <v>Homes</v>
          </cell>
          <cell r="C30" t="str">
            <v>Mulleres</v>
          </cell>
          <cell r="D30" t="str">
            <v>Total</v>
          </cell>
          <cell r="E30" t="str">
            <v>% Mulleres por categoría</v>
          </cell>
          <cell r="F30" t="str">
            <v>Homes</v>
          </cell>
          <cell r="G30" t="str">
            <v>Mulleres</v>
          </cell>
          <cell r="H30" t="str">
            <v>Total</v>
          </cell>
          <cell r="I30" t="str">
            <v>% Mulleres por categoría</v>
          </cell>
          <cell r="J30" t="str">
            <v>Total doutores/as</v>
          </cell>
        </row>
        <row r="31">
          <cell r="A31" t="str">
            <v>Catedrático/a de Escola Universitaria</v>
          </cell>
          <cell r="B31">
            <v>2</v>
          </cell>
          <cell r="D31">
            <v>2</v>
          </cell>
          <cell r="E31">
            <v>0</v>
          </cell>
          <cell r="F31">
            <v>4</v>
          </cell>
          <cell r="G31">
            <v>4</v>
          </cell>
          <cell r="H31">
            <v>8</v>
          </cell>
          <cell r="I31">
            <v>0.5</v>
          </cell>
          <cell r="J31">
            <v>10</v>
          </cell>
        </row>
        <row r="32">
          <cell r="A32" t="str">
            <v>Catedrático/a de Universidade</v>
          </cell>
          <cell r="B32">
            <v>74</v>
          </cell>
          <cell r="C32">
            <v>23</v>
          </cell>
          <cell r="D32">
            <v>97</v>
          </cell>
          <cell r="E32">
            <v>0.23711340206185566</v>
          </cell>
          <cell r="F32">
            <v>114</v>
          </cell>
          <cell r="G32">
            <v>63</v>
          </cell>
          <cell r="H32">
            <v>177</v>
          </cell>
          <cell r="I32">
            <v>0.3559322033898305</v>
          </cell>
          <cell r="J32">
            <v>274</v>
          </cell>
        </row>
        <row r="33">
          <cell r="A33" t="str">
            <v>Profesor/a Asociado/a</v>
          </cell>
          <cell r="B33">
            <v>28</v>
          </cell>
          <cell r="C33">
            <v>16</v>
          </cell>
          <cell r="D33">
            <v>44</v>
          </cell>
          <cell r="E33">
            <v>0.36363636363636365</v>
          </cell>
          <cell r="F33">
            <v>17</v>
          </cell>
          <cell r="G33">
            <v>5</v>
          </cell>
          <cell r="H33">
            <v>22</v>
          </cell>
          <cell r="I33">
            <v>0.22727272727272727</v>
          </cell>
          <cell r="J33">
            <v>66</v>
          </cell>
        </row>
        <row r="34">
          <cell r="A34" t="str">
            <v>Profesor/a Axudante Doutor/a</v>
          </cell>
          <cell r="B34">
            <v>35</v>
          </cell>
          <cell r="C34">
            <v>38</v>
          </cell>
          <cell r="D34">
            <v>73</v>
          </cell>
          <cell r="E34">
            <v>0.52054794520547942</v>
          </cell>
          <cell r="F34">
            <v>19</v>
          </cell>
          <cell r="G34">
            <v>19</v>
          </cell>
          <cell r="H34">
            <v>38</v>
          </cell>
          <cell r="I34">
            <v>0.5</v>
          </cell>
          <cell r="J34">
            <v>111</v>
          </cell>
        </row>
        <row r="35">
          <cell r="A35" t="str">
            <v>Profesor/a Contratado/a Doutor/a</v>
          </cell>
          <cell r="B35">
            <v>46</v>
          </cell>
          <cell r="C35">
            <v>55</v>
          </cell>
          <cell r="D35">
            <v>101</v>
          </cell>
          <cell r="E35">
            <v>0.54455445544554459</v>
          </cell>
          <cell r="F35">
            <v>27</v>
          </cell>
          <cell r="G35">
            <v>22</v>
          </cell>
          <cell r="H35">
            <v>49</v>
          </cell>
          <cell r="I35">
            <v>0.44897959183673469</v>
          </cell>
          <cell r="J35">
            <v>150</v>
          </cell>
        </row>
        <row r="36">
          <cell r="A36" t="str">
            <v>Profesor/a Emérito/a</v>
          </cell>
          <cell r="B36">
            <v>1</v>
          </cell>
          <cell r="D36">
            <v>1</v>
          </cell>
          <cell r="E36">
            <v>0</v>
          </cell>
          <cell r="F36">
            <v>5</v>
          </cell>
          <cell r="G36">
            <v>1</v>
          </cell>
          <cell r="H36">
            <v>6</v>
          </cell>
          <cell r="I36">
            <v>0.16666666666666666</v>
          </cell>
          <cell r="J36">
            <v>7</v>
          </cell>
        </row>
        <row r="37">
          <cell r="A37" t="str">
            <v>Profesor/a Interino/a de substitución</v>
          </cell>
          <cell r="B37">
            <v>7</v>
          </cell>
          <cell r="C37">
            <v>10</v>
          </cell>
          <cell r="D37">
            <v>17</v>
          </cell>
          <cell r="E37">
            <v>0.58823529411764708</v>
          </cell>
          <cell r="F37">
            <v>4</v>
          </cell>
          <cell r="G37">
            <v>5</v>
          </cell>
          <cell r="H37">
            <v>9</v>
          </cell>
          <cell r="I37">
            <v>0.55555555555555558</v>
          </cell>
          <cell r="J37">
            <v>26</v>
          </cell>
        </row>
        <row r="38">
          <cell r="A38" t="str">
            <v>Profesor/a permanente laboral</v>
          </cell>
          <cell r="B38">
            <v>2</v>
          </cell>
          <cell r="C38">
            <v>2</v>
          </cell>
          <cell r="D38">
            <v>4</v>
          </cell>
          <cell r="E38">
            <v>0.5</v>
          </cell>
          <cell r="F38">
            <v>2</v>
          </cell>
          <cell r="G38">
            <v>1</v>
          </cell>
          <cell r="H38">
            <v>3</v>
          </cell>
          <cell r="I38">
            <v>0.33333333333333331</v>
          </cell>
          <cell r="J38">
            <v>7</v>
          </cell>
        </row>
        <row r="39">
          <cell r="A39" t="str">
            <v>Profesor/a Titular de Escola Universitaria</v>
          </cell>
          <cell r="B39">
            <v>3</v>
          </cell>
          <cell r="D39">
            <v>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</v>
          </cell>
        </row>
        <row r="40">
          <cell r="A40" t="str">
            <v>Profesor/a Titular de Universidade</v>
          </cell>
          <cell r="B40">
            <v>166</v>
          </cell>
          <cell r="C40">
            <v>126</v>
          </cell>
          <cell r="D40">
            <v>292</v>
          </cell>
          <cell r="E40">
            <v>0.4315068493150685</v>
          </cell>
          <cell r="F40">
            <v>118</v>
          </cell>
          <cell r="G40">
            <v>117</v>
          </cell>
          <cell r="H40">
            <v>235</v>
          </cell>
          <cell r="I40">
            <v>0.49787234042553191</v>
          </cell>
          <cell r="J40">
            <v>527</v>
          </cell>
        </row>
        <row r="45">
          <cell r="B45" t="str">
            <v>Doutores/as pola Uvigo</v>
          </cell>
          <cell r="F45" t="str">
            <v>Doutores/as contratados/as antes de 5 anos dende a defensa da tese na Uvigo</v>
          </cell>
        </row>
        <row r="46">
          <cell r="B46" t="str">
            <v>Homes</v>
          </cell>
          <cell r="C46" t="str">
            <v>Mulleres</v>
          </cell>
          <cell r="D46" t="str">
            <v>Total</v>
          </cell>
          <cell r="E46" t="str">
            <v>% Mulleres por categoría</v>
          </cell>
          <cell r="F46" t="str">
            <v>Homes</v>
          </cell>
          <cell r="G46" t="str">
            <v>Mulleres</v>
          </cell>
          <cell r="H46" t="str">
            <v>Total</v>
          </cell>
          <cell r="I46" t="str">
            <v>% Mulleres por categoría</v>
          </cell>
        </row>
        <row r="47">
          <cell r="A47" t="str">
            <v>Catedrático/a de Escola Universitaria</v>
          </cell>
          <cell r="B47">
            <v>2</v>
          </cell>
          <cell r="C47">
            <v>0</v>
          </cell>
          <cell r="D47">
            <v>2</v>
          </cell>
          <cell r="E47">
            <v>0</v>
          </cell>
          <cell r="F47">
            <v>2</v>
          </cell>
          <cell r="G47">
            <v>0</v>
          </cell>
          <cell r="H47">
            <v>2</v>
          </cell>
          <cell r="I47">
            <v>0</v>
          </cell>
        </row>
        <row r="48">
          <cell r="A48" t="str">
            <v>Catedrático/a de Universidade</v>
          </cell>
          <cell r="B48">
            <v>74</v>
          </cell>
          <cell r="C48">
            <v>23</v>
          </cell>
          <cell r="D48">
            <v>97</v>
          </cell>
          <cell r="E48">
            <v>0.23711340206185566</v>
          </cell>
          <cell r="F48">
            <v>72</v>
          </cell>
          <cell r="G48">
            <v>20</v>
          </cell>
          <cell r="H48">
            <v>92</v>
          </cell>
          <cell r="I48">
            <v>0.21739130434782608</v>
          </cell>
        </row>
        <row r="49">
          <cell r="A49" t="str">
            <v>Profesor/a Asociado/a</v>
          </cell>
          <cell r="B49">
            <v>28</v>
          </cell>
          <cell r="C49">
            <v>16</v>
          </cell>
          <cell r="D49">
            <v>44</v>
          </cell>
          <cell r="E49">
            <v>0.36363636363636365</v>
          </cell>
          <cell r="F49">
            <v>18</v>
          </cell>
          <cell r="G49">
            <v>12</v>
          </cell>
          <cell r="H49">
            <v>30</v>
          </cell>
          <cell r="I49">
            <v>0.4</v>
          </cell>
        </row>
        <row r="50">
          <cell r="A50" t="str">
            <v>Profesor/a Axudante Doutor/a</v>
          </cell>
          <cell r="B50">
            <v>35</v>
          </cell>
          <cell r="C50">
            <v>38</v>
          </cell>
          <cell r="D50">
            <v>73</v>
          </cell>
          <cell r="E50">
            <v>0.52054794520547942</v>
          </cell>
          <cell r="F50">
            <v>30</v>
          </cell>
          <cell r="G50">
            <v>32</v>
          </cell>
          <cell r="H50">
            <v>62</v>
          </cell>
          <cell r="I50">
            <v>0.5161290322580645</v>
          </cell>
        </row>
        <row r="51">
          <cell r="A51" t="str">
            <v>Profesor/a Contratado/a Doutor/a</v>
          </cell>
          <cell r="B51">
            <v>46</v>
          </cell>
          <cell r="C51">
            <v>55</v>
          </cell>
          <cell r="D51">
            <v>101</v>
          </cell>
          <cell r="E51">
            <v>0.54455445544554459</v>
          </cell>
          <cell r="F51">
            <v>40</v>
          </cell>
          <cell r="G51">
            <v>46</v>
          </cell>
          <cell r="H51">
            <v>86</v>
          </cell>
          <cell r="I51">
            <v>0.53488372093023251</v>
          </cell>
        </row>
        <row r="52">
          <cell r="A52" t="str">
            <v>Profesor/a Interino/a de substitución</v>
          </cell>
          <cell r="B52">
            <v>7</v>
          </cell>
          <cell r="C52">
            <v>10</v>
          </cell>
          <cell r="D52">
            <v>17</v>
          </cell>
          <cell r="E52">
            <v>0.58823529411764708</v>
          </cell>
          <cell r="F52">
            <v>5</v>
          </cell>
          <cell r="G52">
            <v>9</v>
          </cell>
          <cell r="H52">
            <v>14</v>
          </cell>
          <cell r="I52">
            <v>0.6428571428571429</v>
          </cell>
        </row>
        <row r="53">
          <cell r="A53" t="str">
            <v>Profesor/a permanente laboral</v>
          </cell>
          <cell r="B53">
            <v>2</v>
          </cell>
          <cell r="C53">
            <v>2</v>
          </cell>
          <cell r="D53">
            <v>4</v>
          </cell>
          <cell r="E53">
            <v>0.5</v>
          </cell>
          <cell r="F53">
            <v>2</v>
          </cell>
          <cell r="G53">
            <v>2</v>
          </cell>
          <cell r="H53">
            <v>4</v>
          </cell>
          <cell r="I53">
            <v>0.5</v>
          </cell>
        </row>
        <row r="54">
          <cell r="A54" t="str">
            <v>Profesor/a Titular de Escola Universitaria</v>
          </cell>
          <cell r="B54">
            <v>3</v>
          </cell>
          <cell r="C54">
            <v>0</v>
          </cell>
          <cell r="D54">
            <v>3</v>
          </cell>
          <cell r="E54">
            <v>0</v>
          </cell>
          <cell r="F54">
            <v>3</v>
          </cell>
          <cell r="G54">
            <v>0</v>
          </cell>
          <cell r="H54">
            <v>3</v>
          </cell>
          <cell r="I54">
            <v>0</v>
          </cell>
        </row>
        <row r="55">
          <cell r="A55" t="str">
            <v>Profesor/a Titular de Universidade</v>
          </cell>
          <cell r="B55">
            <v>166</v>
          </cell>
          <cell r="C55">
            <v>126</v>
          </cell>
          <cell r="D55">
            <v>292</v>
          </cell>
          <cell r="E55">
            <v>0.4315068493150685</v>
          </cell>
          <cell r="F55">
            <v>144</v>
          </cell>
          <cell r="G55">
            <v>100</v>
          </cell>
          <cell r="H55">
            <v>244</v>
          </cell>
          <cell r="I55">
            <v>0.4098360655737705</v>
          </cell>
        </row>
        <row r="60">
          <cell r="B60" t="str">
            <v>Homes</v>
          </cell>
          <cell r="D60" t="str">
            <v>Mulleres</v>
          </cell>
        </row>
        <row r="61">
          <cell r="B61" t="str">
            <v>Sexenios</v>
          </cell>
          <cell r="C61" t="str">
            <v>Sexenios posibles</v>
          </cell>
          <cell r="D61" t="str">
            <v>Sexenios</v>
          </cell>
          <cell r="E61" t="str">
            <v>Sexenios posibles</v>
          </cell>
        </row>
        <row r="62">
          <cell r="A62" t="str">
            <v>Catedrático/a de Escola Universitaria</v>
          </cell>
          <cell r="B62">
            <v>11</v>
          </cell>
          <cell r="C62">
            <v>29</v>
          </cell>
          <cell r="D62">
            <v>8</v>
          </cell>
          <cell r="E62">
            <v>17</v>
          </cell>
        </row>
        <row r="63">
          <cell r="A63" t="str">
            <v>Catedrático/a de Universidade</v>
          </cell>
          <cell r="B63">
            <v>791</v>
          </cell>
          <cell r="C63">
            <v>784</v>
          </cell>
          <cell r="D63">
            <v>349</v>
          </cell>
          <cell r="E63">
            <v>364</v>
          </cell>
        </row>
        <row r="64">
          <cell r="A64" t="str">
            <v>Profesor/a Axudante Doutor/a</v>
          </cell>
          <cell r="B64">
            <v>32</v>
          </cell>
          <cell r="C64">
            <v>48</v>
          </cell>
          <cell r="D64">
            <v>24</v>
          </cell>
          <cell r="E64">
            <v>43</v>
          </cell>
        </row>
        <row r="65">
          <cell r="A65" t="str">
            <v>Profesor/a Contratado/a Doutor/a</v>
          </cell>
          <cell r="B65">
            <v>91</v>
          </cell>
          <cell r="C65">
            <v>192</v>
          </cell>
          <cell r="D65">
            <v>93</v>
          </cell>
          <cell r="E65">
            <v>195</v>
          </cell>
        </row>
        <row r="66">
          <cell r="A66" t="str">
            <v>Profesor/a permanente laboral</v>
          </cell>
          <cell r="B66">
            <v>2</v>
          </cell>
          <cell r="C66">
            <v>5</v>
          </cell>
          <cell r="D66">
            <v>3</v>
          </cell>
          <cell r="E66">
            <v>3</v>
          </cell>
        </row>
        <row r="67">
          <cell r="A67" t="str">
            <v>Profesor/a Titular de Universidade</v>
          </cell>
          <cell r="B67">
            <v>638</v>
          </cell>
          <cell r="C67">
            <v>948</v>
          </cell>
          <cell r="D67">
            <v>535</v>
          </cell>
          <cell r="E67">
            <v>828</v>
          </cell>
        </row>
        <row r="78">
          <cell r="B78" t="str">
            <v>Homes</v>
          </cell>
          <cell r="D78" t="str">
            <v>Mulleres</v>
          </cell>
          <cell r="F78" t="str">
            <v>Total sexenios</v>
          </cell>
          <cell r="G78" t="str">
            <v>Total sexenios posibles</v>
          </cell>
        </row>
        <row r="79">
          <cell r="B79" t="str">
            <v>Sexenios</v>
          </cell>
          <cell r="C79" t="str">
            <v>Sexenios posibles</v>
          </cell>
          <cell r="D79" t="str">
            <v>Sexenios</v>
          </cell>
          <cell r="E79" t="str">
            <v>Sexenios posibles</v>
          </cell>
        </row>
        <row r="80">
          <cell r="A80" t="str">
            <v>Artes e Humanidades</v>
          </cell>
          <cell r="B80">
            <v>185</v>
          </cell>
          <cell r="C80">
            <v>240</v>
          </cell>
          <cell r="D80">
            <v>159</v>
          </cell>
          <cell r="E80">
            <v>273</v>
          </cell>
          <cell r="F80">
            <v>344</v>
          </cell>
          <cell r="G80">
            <v>513</v>
          </cell>
        </row>
        <row r="81">
          <cell r="A81" t="str">
            <v>Ciencias</v>
          </cell>
          <cell r="B81">
            <v>523</v>
          </cell>
          <cell r="C81">
            <v>582</v>
          </cell>
          <cell r="D81">
            <v>321</v>
          </cell>
          <cell r="E81">
            <v>383</v>
          </cell>
          <cell r="F81">
            <v>844</v>
          </cell>
          <cell r="G81">
            <v>965</v>
          </cell>
        </row>
        <row r="82">
          <cell r="A82" t="str">
            <v>Ciencias da Saúde</v>
          </cell>
          <cell r="B82">
            <v>58</v>
          </cell>
          <cell r="C82">
            <v>72</v>
          </cell>
          <cell r="D82">
            <v>60</v>
          </cell>
          <cell r="E82">
            <v>88</v>
          </cell>
          <cell r="F82">
            <v>118</v>
          </cell>
          <cell r="G82">
            <v>160</v>
          </cell>
        </row>
        <row r="83">
          <cell r="A83" t="str">
            <v>Ciencias Sociais e Xurídicas</v>
          </cell>
          <cell r="B83">
            <v>267</v>
          </cell>
          <cell r="C83">
            <v>474</v>
          </cell>
          <cell r="D83">
            <v>265</v>
          </cell>
          <cell r="E83">
            <v>476</v>
          </cell>
          <cell r="F83">
            <v>532</v>
          </cell>
          <cell r="G83">
            <v>950</v>
          </cell>
        </row>
        <row r="84">
          <cell r="A84" t="str">
            <v>Enxeñaría e Arquitectura</v>
          </cell>
          <cell r="B84">
            <v>532</v>
          </cell>
          <cell r="C84">
            <v>638</v>
          </cell>
          <cell r="D84">
            <v>207</v>
          </cell>
          <cell r="E84">
            <v>230</v>
          </cell>
          <cell r="F84">
            <v>739</v>
          </cell>
          <cell r="G84">
            <v>868</v>
          </cell>
        </row>
        <row r="91">
          <cell r="B91" t="str">
            <v>Homes</v>
          </cell>
          <cell r="C91" t="str">
            <v>Mulleres</v>
          </cell>
        </row>
        <row r="92">
          <cell r="A92" t="str">
            <v>Catedrático/a de Escola Universitaria</v>
          </cell>
          <cell r="B92">
            <v>30</v>
          </cell>
          <cell r="C92">
            <v>23</v>
          </cell>
        </row>
        <row r="93">
          <cell r="A93" t="str">
            <v>Catedrático/a de Universidade</v>
          </cell>
          <cell r="B93">
            <v>979</v>
          </cell>
          <cell r="C93">
            <v>448</v>
          </cell>
        </row>
        <row r="94">
          <cell r="A94" t="str">
            <v>Lector/a de Idiomas</v>
          </cell>
        </row>
        <row r="95">
          <cell r="A95" t="str">
            <v>Profesor/a Asociado/a</v>
          </cell>
        </row>
        <row r="96">
          <cell r="A96" t="str">
            <v>Profesor/a Axudante Doutor/a</v>
          </cell>
          <cell r="B96">
            <v>30</v>
          </cell>
          <cell r="C96">
            <v>24</v>
          </cell>
        </row>
        <row r="97">
          <cell r="A97" t="str">
            <v>Profesor/a Contratado/a Doutor/a</v>
          </cell>
          <cell r="B97">
            <v>259</v>
          </cell>
          <cell r="C97">
            <v>273</v>
          </cell>
        </row>
        <row r="98">
          <cell r="A98" t="str">
            <v>Profesor/a Emérito/a</v>
          </cell>
          <cell r="B98">
            <v>23</v>
          </cell>
          <cell r="C98">
            <v>6</v>
          </cell>
        </row>
        <row r="99">
          <cell r="A99" t="str">
            <v>Profesor/a Interino/a de substitución</v>
          </cell>
        </row>
        <row r="100">
          <cell r="A100" t="str">
            <v>Profesor/a permanente laboral</v>
          </cell>
          <cell r="B100">
            <v>3</v>
          </cell>
          <cell r="C100">
            <v>2</v>
          </cell>
        </row>
        <row r="101">
          <cell r="A101" t="str">
            <v>Profesor/a Titular de Escola Universitaria</v>
          </cell>
          <cell r="B101">
            <v>74</v>
          </cell>
          <cell r="C101">
            <v>41</v>
          </cell>
        </row>
        <row r="102">
          <cell r="A102" t="str">
            <v>Profesor/a Titular de Universidade</v>
          </cell>
          <cell r="B102">
            <v>1270</v>
          </cell>
          <cell r="C102">
            <v>1060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3CAA3-964F-4CA6-B7B5-9754556BB934}" name="Tabla1" displayName="Tabla1" ref="A10:B13" totalsRowShown="0" headerRowDxfId="57" dataDxfId="56">
  <autoFilter ref="A10:B13" xr:uid="{203D4FE7-2097-478F-BD78-CA5680D6B205}"/>
  <tableColumns count="2">
    <tableColumn id="1" xr3:uid="{B667C676-1BF9-4298-B586-B5E8868B9714}" name="PDI por sexo" dataDxfId="59"/>
    <tableColumn id="2" xr3:uid="{17452DAA-F08E-4749-AD7B-D7D17933A0D6}" name="Promedio de idade" dataDxfId="5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DB0AA-9240-4B06-90B0-2CF68A801990}" name="Tabla10" displayName="Tabla10" ref="A16:G19" totalsRowShown="0" headerRowDxfId="48" dataDxfId="47">
  <autoFilter ref="A16:G19" xr:uid="{76751FC9-2E7D-4CA0-B230-2039CDC0A642}"/>
  <tableColumns count="7">
    <tableColumn id="1" xr3:uid="{7C99074E-38C6-4D4C-92FC-05D346C96F1A}" name="PDI por tipo" dataDxfId="55"/>
    <tableColumn id="2" xr3:uid="{42EA6F15-A28A-4062-A97B-5C64B70B854D}" name="Homes" dataDxfId="54"/>
    <tableColumn id="3" xr3:uid="{8591D056-54EC-4107-96B3-423B9BB138AE}" name="Mulleres" dataDxfId="53"/>
    <tableColumn id="4" xr3:uid="{F1D8734A-721F-4790-8E8E-0D257D6F9F22}" name="% mulleres por tipo" dataDxfId="52" dataCellStyle="Porcentaje">
      <calculatedColumnFormula>Tabla10[[#This Row],[Mulleres]]/Tabla10[[#This Row],[Total]]</calculatedColumnFormula>
    </tableColumn>
    <tableColumn id="5" xr3:uid="{3C0D37E0-BB51-42C8-8B16-F2D3AC3ABF23}" name="Estranxeiros/as" dataDxfId="51"/>
    <tableColumn id="6" xr3:uid="{33AC7202-B607-4F66-A0D7-62344EFA6E57}" name="% estranxeiros por tipo" dataDxfId="50" dataCellStyle="Porcentaje">
      <calculatedColumnFormula>Tabla10[[#This Row],[Estranxeiros/as]]/Tabla10[[#This Row],[Total]]</calculatedColumnFormula>
    </tableColumn>
    <tableColumn id="7" xr3:uid="{49761147-BAF8-4C1D-8AF2-A24292CE7D4D}" name="Total" dataDxfId="49">
      <calculatedColumnFormula>SUM(Tabla10[[#This Row],[Homes]:[Mulleres]])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13D01A-9CB3-414D-8438-81FD7F005910}" name="Tabla11" displayName="Tabla11" ref="A23:E35" totalsRowShown="0" headerRowDxfId="41" dataDxfId="40">
  <autoFilter ref="A23:E35" xr:uid="{B89D8B41-99CF-4557-B0B3-95976D26545B}"/>
  <tableColumns count="5">
    <tableColumn id="1" xr3:uid="{5864E712-F171-4CDF-8A9F-E6C9F29C9009}" name="PDI por categoría e sexo" dataDxfId="46"/>
    <tableColumn id="2" xr3:uid="{722DE7E4-5BDB-4457-9879-7A7F20E0AFCF}" name="Homes" dataDxfId="45"/>
    <tableColumn id="3" xr3:uid="{A6485C21-B692-4563-8E4C-41E65F855590}" name="Mulleres" dataDxfId="44"/>
    <tableColumn id="4" xr3:uid="{AAEAD93F-3D13-4AD7-8A60-532138280A5D}" name="% Mulleres por categoría" dataDxfId="43" dataCellStyle="Porcentaje">
      <calculatedColumnFormula>Tabla11[[#This Row],[Mulleres]]/Tabla11[[#This Row],[Total]]</calculatedColumnFormula>
    </tableColumn>
    <tableColumn id="5" xr3:uid="{1C073C54-5198-422F-9EB5-C88DBB2D533A}" name="Total" dataDxfId="4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D7A470-566A-48D0-A01F-8DDD5600F833}" name="Tabla12" displayName="Tabla12" ref="A39:D51" totalsRowShown="0" headerRowDxfId="35" dataDxfId="34">
  <autoFilter ref="A39:D51" xr:uid="{1B7FE623-9596-4F85-A996-3EA41B2E7660}"/>
  <tableColumns count="4">
    <tableColumn id="1" xr3:uid="{429BCC2A-1C31-4374-B5C1-784EDDDEE584}" name="ETC por categoría e sexo" dataDxfId="39"/>
    <tableColumn id="2" xr3:uid="{4DDB1B8B-86D0-4C1E-9337-14E43C25870A}" name="Homes" dataDxfId="38"/>
    <tableColumn id="3" xr3:uid="{F55F3825-7F48-4688-97C4-B97F26959F46}" name="Mulleres" dataDxfId="37"/>
    <tableColumn id="4" xr3:uid="{4464822C-D2ED-4D65-AEFF-9117BA987E5D}" name="Total" dataDxfId="36">
      <calculatedColumnFormula>SUM(Tabla12[[#This Row],[Homes]:[Mulleres]])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D4C12D-C522-4F55-BF09-C02919EAED05}" name="Tabla13" displayName="Tabla13" ref="A54:D61" totalsRowShown="0" headerRowDxfId="29" dataDxfId="28">
  <autoFilter ref="A54:D61" xr:uid="{C1DD3045-0B81-428D-9378-15CE99270537}"/>
  <tableColumns count="4">
    <tableColumn id="1" xr3:uid="{4F665A32-6FDB-40B5-8B88-C290AB4ED023}" name="PDI con vinculación permanente" dataDxfId="33"/>
    <tableColumn id="2" xr3:uid="{89B10ABF-D359-4178-8AD7-7D4AE63C174A}" name="Homes" dataDxfId="32"/>
    <tableColumn id="3" xr3:uid="{CA906E5A-0AAF-42E3-91CE-7DE5ADCE033B}" name="Mulleres" dataDxfId="31"/>
    <tableColumn id="4" xr3:uid="{D78F1921-3C9E-4019-AEB1-8038FAF3FC12}" name="Total" dataDxfId="30">
      <calculatedColumnFormula>SUM(Tabla13[[#This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6F7215-D30D-4536-B57F-57C5E1022DFC}" name="Tabla15" displayName="Tabla15" ref="A13:H25" totalsRowShown="0" headerRowDxfId="19" dataDxfId="18" headerRowBorderDxfId="60">
  <autoFilter ref="A13:H25" xr:uid="{7CEAF91C-90BC-48CB-92CF-8365B0B276D4}"/>
  <tableColumns count="8">
    <tableColumn id="1" xr3:uid="{145A6301-AFAF-4051-B91C-CECD05DA202C}" name="PDI Doutor/a por categoría e sexo sobre PDI total" dataDxfId="27"/>
    <tableColumn id="2" xr3:uid="{DE39F00D-8DF4-4435-BA51-3E0DCA535982}" name="Homes" dataDxfId="26"/>
    <tableColumn id="3" xr3:uid="{BCD27BA2-773E-4E01-B416-03692C475F5E}" name="Mulleres" dataDxfId="25"/>
    <tableColumn id="8" xr3:uid="{C51596DE-D36C-4776-97D5-E3D25328EA3B}" name="Total" dataDxfId="24">
      <calculatedColumnFormula>SUM(Tabla15[[#This Row],[Homes]:[Mulleres]])</calculatedColumnFormula>
    </tableColumn>
    <tableColumn id="4" xr3:uid="{2A8B8256-C4B2-4DF9-A773-FF7A1DCD17A3}" name="Homes Doutores" dataDxfId="23"/>
    <tableColumn id="5" xr3:uid="{DE6C6B92-C9D8-44B4-9051-A071A5AE4180}" name="Mulleres Doutoras" dataDxfId="22"/>
    <tableColumn id="6" xr3:uid="{B0BEC815-0523-4A6C-9649-54FFED6C7F28}" name="Total doutores/as" dataDxfId="21">
      <calculatedColumnFormula>SUM(Tabla15[[#This Row],[Homes Doutores]:[Mulleres Doutoras]])</calculatedColumnFormula>
    </tableColumn>
    <tableColumn id="7" xr3:uid="{3288199A-9151-4057-A993-7C922129E75C}" name="% Doutores/as sobre total" dataDxfId="20" dataCellStyle="Porcentaje">
      <calculatedColumnFormula>Tabla15[[#This Row],[Total doutores/as]]/Tabla15[[#This Row],[Total]]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6292B4-BF8A-4979-A609-F0047F30595A}" name="Tabla16" displayName="Tabla16" ref="A91:D103" totalsRowShown="0" headerRowDxfId="13" dataDxfId="12">
  <autoFilter ref="A91:D103" xr:uid="{513EF7A5-C0B9-44AB-AE5F-7CDFCE6B3311}"/>
  <tableColumns count="4">
    <tableColumn id="1" xr3:uid="{C3D09614-8FAE-420B-9B1C-C4D26424077E}" name="PDI por categoría e número de quinquenios" dataDxfId="17"/>
    <tableColumn id="2" xr3:uid="{FF85DBEF-02CE-4F71-AE72-EE6247453A29}" name="Homes" dataDxfId="16"/>
    <tableColumn id="3" xr3:uid="{86371ECD-0538-4579-BBF4-88797012AD8D}" name="Mulleres" dataDxfId="15"/>
    <tableColumn id="4" xr3:uid="{64C40279-6D1F-4389-99A4-2DC5D269DA1B}" name="Total" dataDxfId="14">
      <calculatedColumnFormula>SUM(Tabla16[[#This Row],[Homes]:[Mulleres]])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3E255A-915C-41F1-878B-BD0F87843FFB}" name="Tabla5" displayName="Tabla5" ref="A11:D23" totalsRowShown="0" headerRowDxfId="7" dataDxfId="6" headerRowCellStyle="Normal 2">
  <autoFilter ref="A11:D23" xr:uid="{31D785A7-925F-4325-9B45-12D4F1ED0D13}"/>
  <tableColumns count="4">
    <tableColumn id="1" xr3:uid="{BBB5A0C6-A78C-4683-A453-3281A9DAFAC7}" name="PDI ao longo do ano" dataDxfId="11"/>
    <tableColumn id="2" xr3:uid="{5A0435C7-0505-49B5-ADFF-DE06101CE284}" name="Home" dataDxfId="10"/>
    <tableColumn id="3" xr3:uid="{EB44945F-A4D3-43F8-81E1-A76D3AB8D5C7}" name="Muller" dataDxfId="9"/>
    <tableColumn id="4" xr3:uid="{45AF7F37-2CF3-464F-80B3-A79339B339F1}" name="Total" dataDxfId="8">
      <calculatedColumnFormula>SUM(Tabla5[[#This Row],[Home]:[Muller]])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47C28B-E337-4D44-B583-CA3749AE58FD}" name="Tabla6" displayName="Tabla6" ref="H11:K23" totalsRowShown="0" headerRowDxfId="1" dataDxfId="0" headerRowCellStyle="Normal 2">
  <autoFilter ref="H11:K23" xr:uid="{6441BC55-7C48-4F24-BF3D-71E6B8161A39}"/>
  <tableColumns count="4">
    <tableColumn id="1" xr3:uid="{962F4BF4-CAE2-450A-8B09-907B5736FD3C}" name="ETC por categoría ao longo do 2022" dataDxfId="5"/>
    <tableColumn id="2" xr3:uid="{5EAB510A-20C1-4D4C-AD09-E2EAB5D5ACFA}" name="Homes" dataDxfId="4"/>
    <tableColumn id="3" xr3:uid="{24FDBA29-7557-4F19-8F37-3F8B96B45993}" name="Mulleres" dataDxfId="3"/>
    <tableColumn id="4" xr3:uid="{64F89836-AB93-4B31-A41D-2DAF230A6779}" name="Total" dataDxfId="2">
      <calculatedColumnFormula>SUM(Tabla6[[#This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FB0B-FDE4-4801-A672-A72FF08C909E}">
  <dimension ref="A1:IT100"/>
  <sheetViews>
    <sheetView tabSelected="1" workbookViewId="0">
      <selection activeCell="D12" sqref="D12"/>
    </sheetView>
  </sheetViews>
  <sheetFormatPr baseColWidth="10" defaultRowHeight="15" x14ac:dyDescent="0.25"/>
  <cols>
    <col min="1" max="1" width="38.42578125" style="12" customWidth="1"/>
    <col min="2" max="2" width="34.42578125" style="12" bestFit="1" customWidth="1"/>
    <col min="3" max="3" width="13.5703125" style="12" bestFit="1" customWidth="1"/>
    <col min="4" max="4" width="25.140625" style="12" customWidth="1"/>
    <col min="5" max="5" width="16.85546875" style="12" bestFit="1" customWidth="1"/>
    <col min="6" max="6" width="24" style="12" bestFit="1" customWidth="1"/>
    <col min="7" max="16384" width="11.42578125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A10" s="12" t="s">
        <v>6</v>
      </c>
      <c r="B10" s="12" t="s">
        <v>7</v>
      </c>
    </row>
    <row r="11" spans="1:254" x14ac:dyDescent="0.25">
      <c r="A11" s="12" t="s">
        <v>8</v>
      </c>
      <c r="B11" s="13">
        <v>53.819680671753851</v>
      </c>
    </row>
    <row r="12" spans="1:254" x14ac:dyDescent="0.25">
      <c r="A12" s="12" t="s">
        <v>9</v>
      </c>
      <c r="B12" s="13">
        <v>51.188094130025767</v>
      </c>
    </row>
    <row r="13" spans="1:254" x14ac:dyDescent="0.25">
      <c r="A13" s="12" t="s">
        <v>10</v>
      </c>
      <c r="B13" s="13">
        <v>52.685636057654627</v>
      </c>
    </row>
    <row r="16" spans="1:254" x14ac:dyDescent="0.25">
      <c r="A16" s="12" t="s">
        <v>11</v>
      </c>
      <c r="B16" s="12" t="s">
        <v>12</v>
      </c>
      <c r="C16" s="12" t="s">
        <v>13</v>
      </c>
      <c r="D16" s="12" t="s">
        <v>14</v>
      </c>
      <c r="E16" s="12" t="s">
        <v>15</v>
      </c>
      <c r="F16" s="12" t="s">
        <v>16</v>
      </c>
      <c r="G16" s="12" t="s">
        <v>17</v>
      </c>
    </row>
    <row r="17" spans="1:7" x14ac:dyDescent="0.25">
      <c r="A17" s="12" t="s">
        <v>18</v>
      </c>
      <c r="B17" s="12">
        <v>489</v>
      </c>
      <c r="C17" s="12">
        <v>339</v>
      </c>
      <c r="D17" s="14">
        <f>Tabla10[[#This Row],[Mulleres]]/Tabla10[[#This Row],[Total]]</f>
        <v>0.40942028985507245</v>
      </c>
      <c r="E17" s="12">
        <v>6</v>
      </c>
      <c r="F17" s="14">
        <f>Tabla10[[#This Row],[Estranxeiros/as]]/Tabla10[[#This Row],[Total]]</f>
        <v>7.246376811594203E-3</v>
      </c>
      <c r="G17" s="12">
        <f>SUM(Tabla10[[#This Row],[Homes]:[Mulleres]])</f>
        <v>828</v>
      </c>
    </row>
    <row r="18" spans="1:7" x14ac:dyDescent="0.25">
      <c r="A18" s="12" t="s">
        <v>19</v>
      </c>
      <c r="B18" s="12">
        <v>405</v>
      </c>
      <c r="C18" s="12">
        <v>338</v>
      </c>
      <c r="D18" s="14">
        <f>Tabla10[[#This Row],[Mulleres]]/Tabla10[[#This Row],[Total]]</f>
        <v>0.45491251682368777</v>
      </c>
      <c r="E18" s="12">
        <v>14</v>
      </c>
      <c r="F18" s="14">
        <f>Tabla10[[#This Row],[Estranxeiros/as]]/Tabla10[[#This Row],[Total]]</f>
        <v>1.8842530282637954E-2</v>
      </c>
      <c r="G18" s="12">
        <f>SUM(Tabla10[[#This Row],[Homes]:[Mulleres]])</f>
        <v>743</v>
      </c>
    </row>
    <row r="19" spans="1:7" x14ac:dyDescent="0.25">
      <c r="A19" s="12" t="s">
        <v>17</v>
      </c>
      <c r="B19" s="12">
        <f>SUBTOTAL(109,B17:B18)</f>
        <v>894</v>
      </c>
      <c r="C19" s="12">
        <f>SUBTOTAL(109,C17:C18)</f>
        <v>677</v>
      </c>
      <c r="D19" s="14">
        <f>Tabla10[[#This Row],[Mulleres]]/Tabla10[[#This Row],[Total]]</f>
        <v>0.43093570973901973</v>
      </c>
      <c r="E19" s="12">
        <f>SUBTOTAL(109,E17:E18)</f>
        <v>20</v>
      </c>
      <c r="F19" s="14">
        <f>Tabla10[[#This Row],[Estranxeiros/as]]/Tabla10[[#This Row],[Total]]</f>
        <v>1.2730744748567792E-2</v>
      </c>
      <c r="G19" s="12">
        <f>SUM(Tabla10[[#This Row],[Homes]:[Mulleres]])</f>
        <v>1571</v>
      </c>
    </row>
    <row r="23" spans="1:7" x14ac:dyDescent="0.25">
      <c r="A23" s="12" t="s">
        <v>20</v>
      </c>
      <c r="B23" s="12" t="s">
        <v>12</v>
      </c>
      <c r="C23" s="12" t="s">
        <v>13</v>
      </c>
      <c r="D23" s="12" t="s">
        <v>21</v>
      </c>
      <c r="E23" s="12" t="s">
        <v>17</v>
      </c>
    </row>
    <row r="24" spans="1:7" x14ac:dyDescent="0.25">
      <c r="A24" s="12" t="s">
        <v>22</v>
      </c>
      <c r="B24" s="12">
        <v>6</v>
      </c>
      <c r="C24" s="12">
        <v>4</v>
      </c>
      <c r="D24" s="14">
        <f>Tabla11[[#This Row],[Mulleres]]/Tabla11[[#This Row],[Total]]</f>
        <v>0.4</v>
      </c>
      <c r="E24" s="12">
        <v>10</v>
      </c>
    </row>
    <row r="25" spans="1:7" x14ac:dyDescent="0.25">
      <c r="A25" s="12" t="s">
        <v>23</v>
      </c>
      <c r="B25" s="12">
        <v>188</v>
      </c>
      <c r="C25" s="12">
        <v>86</v>
      </c>
      <c r="D25" s="14">
        <f>Tabla11[[#This Row],[Mulleres]]/Tabla11[[#This Row],[Total]]</f>
        <v>0.31386861313868614</v>
      </c>
      <c r="E25" s="12">
        <v>274</v>
      </c>
    </row>
    <row r="26" spans="1:7" x14ac:dyDescent="0.25">
      <c r="A26" s="12" t="s">
        <v>24</v>
      </c>
      <c r="B26" s="12">
        <v>3</v>
      </c>
      <c r="C26" s="12">
        <v>3</v>
      </c>
      <c r="D26" s="14">
        <f>Tabla11[[#This Row],[Mulleres]]/Tabla11[[#This Row],[Total]]</f>
        <v>0.5</v>
      </c>
      <c r="E26" s="12">
        <v>6</v>
      </c>
    </row>
    <row r="27" spans="1:7" x14ac:dyDescent="0.25">
      <c r="A27" s="12" t="s">
        <v>25</v>
      </c>
      <c r="B27" s="12">
        <v>182</v>
      </c>
      <c r="C27" s="12">
        <v>114</v>
      </c>
      <c r="D27" s="14">
        <f>Tabla11[[#This Row],[Mulleres]]/Tabla11[[#This Row],[Total]]</f>
        <v>0.38513513513513514</v>
      </c>
      <c r="E27" s="12">
        <v>296</v>
      </c>
    </row>
    <row r="28" spans="1:7" x14ac:dyDescent="0.25">
      <c r="A28" s="12" t="s">
        <v>26</v>
      </c>
      <c r="B28" s="12">
        <v>54</v>
      </c>
      <c r="C28" s="12">
        <v>57</v>
      </c>
      <c r="D28" s="14">
        <f>Tabla11[[#This Row],[Mulleres]]/Tabla11[[#This Row],[Total]]</f>
        <v>0.51351351351351349</v>
      </c>
      <c r="E28" s="12">
        <v>111</v>
      </c>
    </row>
    <row r="29" spans="1:7" x14ac:dyDescent="0.25">
      <c r="A29" s="12" t="s">
        <v>27</v>
      </c>
      <c r="B29" s="12">
        <v>73</v>
      </c>
      <c r="C29" s="12">
        <v>77</v>
      </c>
      <c r="D29" s="14">
        <f>Tabla11[[#This Row],[Mulleres]]/Tabla11[[#This Row],[Total]]</f>
        <v>0.51333333333333331</v>
      </c>
      <c r="E29" s="12">
        <v>150</v>
      </c>
    </row>
    <row r="30" spans="1:7" x14ac:dyDescent="0.25">
      <c r="A30" s="12" t="s">
        <v>28</v>
      </c>
      <c r="B30" s="12">
        <v>6</v>
      </c>
      <c r="C30" s="12">
        <v>1</v>
      </c>
      <c r="D30" s="14">
        <f>Tabla11[[#This Row],[Mulleres]]/Tabla11[[#This Row],[Total]]</f>
        <v>0.14285714285714285</v>
      </c>
      <c r="E30" s="12">
        <v>7</v>
      </c>
    </row>
    <row r="31" spans="1:7" x14ac:dyDescent="0.25">
      <c r="A31" s="12" t="s">
        <v>29</v>
      </c>
      <c r="B31" s="12">
        <v>81</v>
      </c>
      <c r="C31" s="12">
        <v>81</v>
      </c>
      <c r="D31" s="14">
        <f>Tabla11[[#This Row],[Mulleres]]/Tabla11[[#This Row],[Total]]</f>
        <v>0.5</v>
      </c>
      <c r="E31" s="12">
        <v>162</v>
      </c>
    </row>
    <row r="32" spans="1:7" x14ac:dyDescent="0.25">
      <c r="A32" s="12" t="s">
        <v>30</v>
      </c>
      <c r="B32" s="12">
        <v>4</v>
      </c>
      <c r="C32" s="12">
        <v>3</v>
      </c>
      <c r="D32" s="14">
        <f>Tabla11[[#This Row],[Mulleres]]/Tabla11[[#This Row],[Total]]</f>
        <v>0.42857142857142855</v>
      </c>
      <c r="E32" s="12">
        <v>7</v>
      </c>
    </row>
    <row r="33" spans="1:5" x14ac:dyDescent="0.25">
      <c r="A33" s="12" t="s">
        <v>31</v>
      </c>
      <c r="B33" s="12">
        <v>13</v>
      </c>
      <c r="C33" s="12">
        <v>8</v>
      </c>
      <c r="D33" s="14">
        <f>Tabla11[[#This Row],[Mulleres]]/Tabla11[[#This Row],[Total]]</f>
        <v>0.38095238095238093</v>
      </c>
      <c r="E33" s="12">
        <v>21</v>
      </c>
    </row>
    <row r="34" spans="1:5" x14ac:dyDescent="0.25">
      <c r="A34" s="12" t="s">
        <v>32</v>
      </c>
      <c r="B34" s="12">
        <v>284</v>
      </c>
      <c r="C34" s="12">
        <v>243</v>
      </c>
      <c r="D34" s="14">
        <f>Tabla11[[#This Row],[Mulleres]]/Tabla11[[#This Row],[Total]]</f>
        <v>0.46110056925996207</v>
      </c>
      <c r="E34" s="12">
        <v>527</v>
      </c>
    </row>
    <row r="35" spans="1:5" x14ac:dyDescent="0.25">
      <c r="A35" s="12" t="s">
        <v>17</v>
      </c>
      <c r="B35" s="12">
        <f>SUBTOTAL(109,B24:B34)</f>
        <v>894</v>
      </c>
      <c r="C35" s="12">
        <f>SUBTOTAL(109,C24:C34)</f>
        <v>677</v>
      </c>
      <c r="D35" s="14">
        <f>Tabla11[[#This Row],[Mulleres]]/Tabla11[[#This Row],[Total]]</f>
        <v>0.43093570973901973</v>
      </c>
      <c r="E35" s="12">
        <v>1571</v>
      </c>
    </row>
    <row r="39" spans="1:5" x14ac:dyDescent="0.25">
      <c r="A39" s="12" t="s">
        <v>33</v>
      </c>
      <c r="B39" s="15" t="s">
        <v>12</v>
      </c>
      <c r="C39" s="15" t="s">
        <v>13</v>
      </c>
      <c r="D39" s="15" t="s">
        <v>17</v>
      </c>
    </row>
    <row r="40" spans="1:5" x14ac:dyDescent="0.25">
      <c r="A40" s="12" t="s">
        <v>22</v>
      </c>
      <c r="B40" s="13">
        <v>5.1473972602739737</v>
      </c>
      <c r="C40" s="13">
        <v>4.0109589041095894</v>
      </c>
      <c r="D40" s="13">
        <f>SUM(Tabla12[[#This Row],[Homes]:[Mulleres]])</f>
        <v>9.1583561643835623</v>
      </c>
    </row>
    <row r="41" spans="1:5" x14ac:dyDescent="0.25">
      <c r="A41" s="12" t="s">
        <v>23</v>
      </c>
      <c r="B41" s="13">
        <v>185.40657534246535</v>
      </c>
      <c r="C41" s="13">
        <v>86.235616438356288</v>
      </c>
      <c r="D41" s="13">
        <f>SUM(Tabla12[[#This Row],[Homes]:[Mulleres]])</f>
        <v>271.64219178082163</v>
      </c>
    </row>
    <row r="42" spans="1:5" x14ac:dyDescent="0.25">
      <c r="A42" s="12" t="s">
        <v>24</v>
      </c>
      <c r="B42" s="13">
        <v>3.0082191780821921</v>
      </c>
      <c r="C42" s="13">
        <v>1.1439634703196349</v>
      </c>
      <c r="D42" s="13">
        <f>SUM(Tabla12[[#This Row],[Homes]:[Mulleres]])</f>
        <v>4.1521826484018272</v>
      </c>
    </row>
    <row r="43" spans="1:5" x14ac:dyDescent="0.25">
      <c r="A43" s="12" t="s">
        <v>25</v>
      </c>
      <c r="B43" s="13">
        <v>36.887744292237464</v>
      </c>
      <c r="C43" s="13">
        <v>22.030173515981755</v>
      </c>
      <c r="D43" s="13">
        <f>SUM(Tabla12[[#This Row],[Homes]:[Mulleres]])</f>
        <v>58.917917808219215</v>
      </c>
    </row>
    <row r="44" spans="1:5" x14ac:dyDescent="0.25">
      <c r="A44" s="12" t="s">
        <v>26</v>
      </c>
      <c r="B44" s="13">
        <v>50.096621004566245</v>
      </c>
      <c r="C44" s="13">
        <v>46.129461187214638</v>
      </c>
      <c r="D44" s="13">
        <f>SUM(Tabla12[[#This Row],[Homes]:[Mulleres]])</f>
        <v>96.226082191780876</v>
      </c>
    </row>
    <row r="45" spans="1:5" x14ac:dyDescent="0.25">
      <c r="A45" s="12" t="s">
        <v>27</v>
      </c>
      <c r="B45" s="13">
        <v>72.91232876712337</v>
      </c>
      <c r="C45" s="13">
        <v>77.210958904109688</v>
      </c>
      <c r="D45" s="13">
        <f>SUM(Tabla12[[#This Row],[Homes]:[Mulleres]])</f>
        <v>150.12328767123307</v>
      </c>
    </row>
    <row r="46" spans="1:5" x14ac:dyDescent="0.25">
      <c r="A46" s="12" t="s">
        <v>28</v>
      </c>
      <c r="B46" s="13">
        <v>5.0136986301369868</v>
      </c>
      <c r="C46" s="13">
        <v>1.0027397260273974</v>
      </c>
      <c r="D46" s="13">
        <f>SUM(Tabla12[[#This Row],[Homes]:[Mulleres]])</f>
        <v>6.0164383561643842</v>
      </c>
    </row>
    <row r="47" spans="1:5" x14ac:dyDescent="0.25">
      <c r="A47" s="12" t="s">
        <v>29</v>
      </c>
      <c r="B47" s="13">
        <v>10.733187214611876</v>
      </c>
      <c r="C47" s="13">
        <v>11.716347031963473</v>
      </c>
      <c r="D47" s="13">
        <f>SUM(Tabla12[[#This Row],[Homes]:[Mulleres]])</f>
        <v>22.449534246575347</v>
      </c>
    </row>
    <row r="48" spans="1:5" x14ac:dyDescent="0.25">
      <c r="A48" s="12" t="s">
        <v>30</v>
      </c>
      <c r="B48" s="13">
        <v>3.9945205479452057</v>
      </c>
      <c r="C48" s="13">
        <v>3.0082191780821921</v>
      </c>
      <c r="D48" s="13">
        <f>SUM(Tabla12[[#This Row],[Homes]:[Mulleres]])</f>
        <v>7.0027397260273982</v>
      </c>
    </row>
    <row r="49" spans="1:4" x14ac:dyDescent="0.25">
      <c r="A49" s="12" t="s">
        <v>31</v>
      </c>
      <c r="B49" s="13">
        <v>13.035616438356161</v>
      </c>
      <c r="C49" s="13">
        <v>8.0219178082191789</v>
      </c>
      <c r="D49" s="13">
        <f>SUM(Tabla12[[#This Row],[Homes]:[Mulleres]])</f>
        <v>21.05753424657534</v>
      </c>
    </row>
    <row r="50" spans="1:4" x14ac:dyDescent="0.25">
      <c r="A50" s="12" t="s">
        <v>32</v>
      </c>
      <c r="B50" s="13">
        <v>282.61906849314994</v>
      </c>
      <c r="C50" s="13">
        <v>243.21369863013592</v>
      </c>
      <c r="D50" s="13">
        <f>SUM(Tabla12[[#This Row],[Homes]:[Mulleres]])</f>
        <v>525.83276712328586</v>
      </c>
    </row>
    <row r="51" spans="1:4" x14ac:dyDescent="0.25">
      <c r="A51" s="12" t="s">
        <v>17</v>
      </c>
      <c r="B51" s="13">
        <f>SUBTOTAL(109,B40:B50)</f>
        <v>668.85497716894884</v>
      </c>
      <c r="C51" s="13">
        <f>SUBTOTAL(109,C40:C50)</f>
        <v>503.72405479451976</v>
      </c>
      <c r="D51" s="13">
        <f>SUM(Tabla12[[#This Row],[Homes]:[Mulleres]])</f>
        <v>1172.5790319634687</v>
      </c>
    </row>
    <row r="54" spans="1:4" x14ac:dyDescent="0.25">
      <c r="A54" s="12" t="s">
        <v>34</v>
      </c>
      <c r="B54" s="15" t="s">
        <v>12</v>
      </c>
      <c r="C54" s="15" t="s">
        <v>13</v>
      </c>
      <c r="D54" s="15" t="s">
        <v>17</v>
      </c>
    </row>
    <row r="55" spans="1:4" x14ac:dyDescent="0.25">
      <c r="A55" s="12" t="s">
        <v>22</v>
      </c>
      <c r="B55" s="12">
        <v>6</v>
      </c>
      <c r="C55" s="12">
        <v>4</v>
      </c>
      <c r="D55" s="12">
        <f>SUM(Tabla13[[#This Row],[Homes]:[Mulleres]])</f>
        <v>10</v>
      </c>
    </row>
    <row r="56" spans="1:4" x14ac:dyDescent="0.25">
      <c r="A56" s="12" t="s">
        <v>23</v>
      </c>
      <c r="B56" s="12">
        <v>188</v>
      </c>
      <c r="C56" s="12">
        <v>86</v>
      </c>
      <c r="D56" s="12">
        <f>SUM(Tabla13[[#This Row],[Homes]:[Mulleres]])</f>
        <v>274</v>
      </c>
    </row>
    <row r="57" spans="1:4" x14ac:dyDescent="0.25">
      <c r="A57" s="12" t="s">
        <v>27</v>
      </c>
      <c r="B57" s="12">
        <v>73</v>
      </c>
      <c r="C57" s="12">
        <v>77</v>
      </c>
      <c r="D57" s="12">
        <f>SUM(Tabla13[[#This Row],[Homes]:[Mulleres]])</f>
        <v>150</v>
      </c>
    </row>
    <row r="58" spans="1:4" x14ac:dyDescent="0.25">
      <c r="A58" s="12" t="s">
        <v>30</v>
      </c>
      <c r="B58" s="12">
        <v>4</v>
      </c>
      <c r="C58" s="12">
        <v>3</v>
      </c>
      <c r="D58" s="12">
        <f>SUM(Tabla13[[#This Row],[Homes]:[Mulleres]])</f>
        <v>7</v>
      </c>
    </row>
    <row r="59" spans="1:4" x14ac:dyDescent="0.25">
      <c r="A59" s="12" t="s">
        <v>31</v>
      </c>
      <c r="B59" s="12">
        <v>13</v>
      </c>
      <c r="C59" s="12">
        <v>8</v>
      </c>
      <c r="D59" s="12">
        <f>SUM(Tabla13[[#This Row],[Homes]:[Mulleres]])</f>
        <v>21</v>
      </c>
    </row>
    <row r="60" spans="1:4" x14ac:dyDescent="0.25">
      <c r="A60" s="12" t="s">
        <v>32</v>
      </c>
      <c r="B60" s="12">
        <v>284</v>
      </c>
      <c r="C60" s="12">
        <v>243</v>
      </c>
      <c r="D60" s="12">
        <f>SUM(Tabla13[[#This Row],[Homes]:[Mulleres]])</f>
        <v>527</v>
      </c>
    </row>
    <row r="61" spans="1:4" x14ac:dyDescent="0.25">
      <c r="A61" s="12" t="s">
        <v>17</v>
      </c>
      <c r="B61" s="12">
        <f>SUBTOTAL(109,B55:B60)</f>
        <v>568</v>
      </c>
      <c r="C61" s="12">
        <f>SUBTOTAL(109,C55:C60)</f>
        <v>421</v>
      </c>
      <c r="D61" s="12">
        <f>SUM(Tabla13[[#This Row],[Homes]:[Mulleres]])</f>
        <v>989</v>
      </c>
    </row>
    <row r="66" spans="1:20" x14ac:dyDescent="0.25">
      <c r="A66" s="16" t="s">
        <v>35</v>
      </c>
      <c r="B66" s="17" t="s">
        <v>36</v>
      </c>
      <c r="C66" s="17"/>
      <c r="D66" s="18"/>
      <c r="E66" s="17" t="s">
        <v>37</v>
      </c>
      <c r="F66" s="17"/>
      <c r="G66" s="18"/>
      <c r="H66" s="17" t="s">
        <v>38</v>
      </c>
      <c r="I66" s="17"/>
      <c r="J66" s="18"/>
      <c r="K66" s="17" t="s">
        <v>39</v>
      </c>
      <c r="L66" s="17"/>
      <c r="M66" s="18"/>
      <c r="N66" s="17" t="s">
        <v>40</v>
      </c>
      <c r="O66" s="17"/>
      <c r="P66" s="18"/>
      <c r="Q66" s="17" t="s">
        <v>41</v>
      </c>
      <c r="R66" s="17"/>
      <c r="S66" s="18"/>
      <c r="T66" s="19" t="s">
        <v>17</v>
      </c>
    </row>
    <row r="67" spans="1:20" x14ac:dyDescent="0.25">
      <c r="A67" s="20"/>
      <c r="B67" s="21" t="s">
        <v>12</v>
      </c>
      <c r="C67" s="21" t="s">
        <v>13</v>
      </c>
      <c r="D67" s="22" t="s">
        <v>42</v>
      </c>
      <c r="E67" s="21" t="s">
        <v>12</v>
      </c>
      <c r="F67" s="21" t="s">
        <v>13</v>
      </c>
      <c r="G67" s="22" t="s">
        <v>43</v>
      </c>
      <c r="H67" s="21" t="s">
        <v>12</v>
      </c>
      <c r="I67" s="21" t="s">
        <v>13</v>
      </c>
      <c r="J67" s="22" t="s">
        <v>44</v>
      </c>
      <c r="K67" s="21" t="s">
        <v>12</v>
      </c>
      <c r="L67" s="21" t="s">
        <v>13</v>
      </c>
      <c r="M67" s="22" t="s">
        <v>45</v>
      </c>
      <c r="N67" s="21" t="s">
        <v>12</v>
      </c>
      <c r="O67" s="21" t="s">
        <v>13</v>
      </c>
      <c r="P67" s="22" t="s">
        <v>46</v>
      </c>
      <c r="Q67" s="21" t="s">
        <v>12</v>
      </c>
      <c r="R67" s="21" t="s">
        <v>13</v>
      </c>
      <c r="S67" s="22" t="s">
        <v>47</v>
      </c>
      <c r="T67" s="23"/>
    </row>
    <row r="68" spans="1:20" x14ac:dyDescent="0.25">
      <c r="A68" s="24" t="s">
        <v>22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>
        <v>4</v>
      </c>
      <c r="O68" s="24">
        <v>3</v>
      </c>
      <c r="P68" s="24">
        <v>7</v>
      </c>
      <c r="Q68" s="24">
        <v>2</v>
      </c>
      <c r="R68" s="24">
        <v>1</v>
      </c>
      <c r="S68" s="24">
        <v>3</v>
      </c>
      <c r="T68" s="24">
        <v>10</v>
      </c>
    </row>
    <row r="69" spans="1:20" x14ac:dyDescent="0.25">
      <c r="A69" s="25" t="s">
        <v>23</v>
      </c>
      <c r="B69" s="25"/>
      <c r="C69" s="25"/>
      <c r="D69" s="25"/>
      <c r="E69" s="25"/>
      <c r="F69" s="25"/>
      <c r="G69" s="25"/>
      <c r="H69" s="25">
        <v>4</v>
      </c>
      <c r="I69" s="25"/>
      <c r="J69" s="25">
        <v>4</v>
      </c>
      <c r="K69" s="25">
        <v>44</v>
      </c>
      <c r="L69" s="25">
        <v>24</v>
      </c>
      <c r="M69" s="25">
        <v>68</v>
      </c>
      <c r="N69" s="25">
        <v>121</v>
      </c>
      <c r="O69" s="25">
        <v>53</v>
      </c>
      <c r="P69" s="25">
        <v>174</v>
      </c>
      <c r="Q69" s="25">
        <v>19</v>
      </c>
      <c r="R69" s="25">
        <v>9</v>
      </c>
      <c r="S69" s="25">
        <v>28</v>
      </c>
      <c r="T69" s="25">
        <v>274</v>
      </c>
    </row>
    <row r="70" spans="1:20" x14ac:dyDescent="0.25">
      <c r="A70" s="24" t="s">
        <v>24</v>
      </c>
      <c r="B70" s="24"/>
      <c r="C70" s="24"/>
      <c r="D70" s="24"/>
      <c r="E70" s="24"/>
      <c r="F70" s="24">
        <v>1</v>
      </c>
      <c r="G70" s="24">
        <v>1</v>
      </c>
      <c r="H70" s="24">
        <v>2</v>
      </c>
      <c r="I70" s="24">
        <v>1</v>
      </c>
      <c r="J70" s="24">
        <v>3</v>
      </c>
      <c r="K70" s="24"/>
      <c r="L70" s="24">
        <v>1</v>
      </c>
      <c r="M70" s="24">
        <v>1</v>
      </c>
      <c r="N70" s="24">
        <v>1</v>
      </c>
      <c r="O70" s="24"/>
      <c r="P70" s="24">
        <v>1</v>
      </c>
      <c r="Q70" s="24"/>
      <c r="R70" s="24"/>
      <c r="S70" s="24"/>
      <c r="T70" s="24">
        <v>6</v>
      </c>
    </row>
    <row r="71" spans="1:20" x14ac:dyDescent="0.25">
      <c r="A71" s="25" t="s">
        <v>25</v>
      </c>
      <c r="B71" s="25"/>
      <c r="C71" s="25"/>
      <c r="D71" s="25"/>
      <c r="E71" s="25">
        <v>3</v>
      </c>
      <c r="F71" s="25">
        <v>6</v>
      </c>
      <c r="G71" s="25">
        <v>9</v>
      </c>
      <c r="H71" s="25">
        <v>26</v>
      </c>
      <c r="I71" s="25">
        <v>22</v>
      </c>
      <c r="J71" s="25">
        <v>48</v>
      </c>
      <c r="K71" s="25">
        <v>77</v>
      </c>
      <c r="L71" s="25">
        <v>53</v>
      </c>
      <c r="M71" s="25">
        <v>130</v>
      </c>
      <c r="N71" s="25">
        <v>68</v>
      </c>
      <c r="O71" s="25">
        <v>28</v>
      </c>
      <c r="P71" s="25">
        <v>96</v>
      </c>
      <c r="Q71" s="25">
        <v>8</v>
      </c>
      <c r="R71" s="25">
        <v>5</v>
      </c>
      <c r="S71" s="25">
        <v>13</v>
      </c>
      <c r="T71" s="25">
        <v>296</v>
      </c>
    </row>
    <row r="72" spans="1:20" x14ac:dyDescent="0.25">
      <c r="A72" s="24" t="s">
        <v>26</v>
      </c>
      <c r="B72" s="24"/>
      <c r="C72" s="24"/>
      <c r="D72" s="24"/>
      <c r="E72" s="24">
        <v>11</v>
      </c>
      <c r="F72" s="24">
        <v>13</v>
      </c>
      <c r="G72" s="24">
        <v>24</v>
      </c>
      <c r="H72" s="24">
        <v>20</v>
      </c>
      <c r="I72" s="24">
        <v>26</v>
      </c>
      <c r="J72" s="24">
        <v>46</v>
      </c>
      <c r="K72" s="24">
        <v>16</v>
      </c>
      <c r="L72" s="24">
        <v>13</v>
      </c>
      <c r="M72" s="24">
        <v>29</v>
      </c>
      <c r="N72" s="24">
        <v>7</v>
      </c>
      <c r="O72" s="24">
        <v>5</v>
      </c>
      <c r="P72" s="24">
        <v>12</v>
      </c>
      <c r="Q72" s="24"/>
      <c r="R72" s="24"/>
      <c r="S72" s="24"/>
      <c r="T72" s="24">
        <v>111</v>
      </c>
    </row>
    <row r="73" spans="1:20" x14ac:dyDescent="0.25">
      <c r="A73" s="25" t="s">
        <v>27</v>
      </c>
      <c r="B73" s="25"/>
      <c r="C73" s="25"/>
      <c r="D73" s="25"/>
      <c r="E73" s="25"/>
      <c r="F73" s="25"/>
      <c r="G73" s="25"/>
      <c r="H73" s="25">
        <v>4</v>
      </c>
      <c r="I73" s="25">
        <v>8</v>
      </c>
      <c r="J73" s="25">
        <v>12</v>
      </c>
      <c r="K73" s="25">
        <v>33</v>
      </c>
      <c r="L73" s="25">
        <v>35</v>
      </c>
      <c r="M73" s="25">
        <v>68</v>
      </c>
      <c r="N73" s="25">
        <v>31</v>
      </c>
      <c r="O73" s="25">
        <v>32</v>
      </c>
      <c r="P73" s="25">
        <v>63</v>
      </c>
      <c r="Q73" s="25">
        <v>5</v>
      </c>
      <c r="R73" s="25">
        <v>2</v>
      </c>
      <c r="S73" s="25">
        <v>7</v>
      </c>
      <c r="T73" s="25">
        <v>150</v>
      </c>
    </row>
    <row r="74" spans="1:20" x14ac:dyDescent="0.25">
      <c r="A74" s="24" t="s">
        <v>28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>
        <v>6</v>
      </c>
      <c r="R74" s="24">
        <v>1</v>
      </c>
      <c r="S74" s="24">
        <v>7</v>
      </c>
      <c r="T74" s="24">
        <v>7</v>
      </c>
    </row>
    <row r="75" spans="1:20" x14ac:dyDescent="0.25">
      <c r="A75" s="25" t="s">
        <v>29</v>
      </c>
      <c r="B75" s="25">
        <v>5</v>
      </c>
      <c r="C75" s="25">
        <v>1</v>
      </c>
      <c r="D75" s="25">
        <v>6</v>
      </c>
      <c r="E75" s="25">
        <v>22</v>
      </c>
      <c r="F75" s="25">
        <v>37</v>
      </c>
      <c r="G75" s="25">
        <v>59</v>
      </c>
      <c r="H75" s="25">
        <v>28</v>
      </c>
      <c r="I75" s="25">
        <v>29</v>
      </c>
      <c r="J75" s="25">
        <v>57</v>
      </c>
      <c r="K75" s="25">
        <v>19</v>
      </c>
      <c r="L75" s="25">
        <v>13</v>
      </c>
      <c r="M75" s="25">
        <v>32</v>
      </c>
      <c r="N75" s="25">
        <v>7</v>
      </c>
      <c r="O75" s="25">
        <v>1</v>
      </c>
      <c r="P75" s="25">
        <v>8</v>
      </c>
      <c r="Q75" s="25"/>
      <c r="R75" s="25"/>
      <c r="S75" s="25"/>
      <c r="T75" s="25">
        <v>162</v>
      </c>
    </row>
    <row r="76" spans="1:20" x14ac:dyDescent="0.25">
      <c r="A76" s="24" t="s">
        <v>30</v>
      </c>
      <c r="B76" s="24"/>
      <c r="C76" s="24"/>
      <c r="D76" s="24"/>
      <c r="E76" s="24"/>
      <c r="F76" s="24"/>
      <c r="G76" s="24"/>
      <c r="H76" s="24">
        <v>1</v>
      </c>
      <c r="I76" s="24">
        <v>3</v>
      </c>
      <c r="J76" s="24">
        <v>4</v>
      </c>
      <c r="K76" s="24">
        <v>2</v>
      </c>
      <c r="L76" s="24"/>
      <c r="M76" s="24">
        <v>2</v>
      </c>
      <c r="N76" s="24">
        <v>1</v>
      </c>
      <c r="O76" s="24"/>
      <c r="P76" s="24">
        <v>1</v>
      </c>
      <c r="Q76" s="24"/>
      <c r="R76" s="24"/>
      <c r="S76" s="24"/>
      <c r="T76" s="24">
        <v>7</v>
      </c>
    </row>
    <row r="77" spans="1:20" x14ac:dyDescent="0.25">
      <c r="A77" s="25" t="s">
        <v>31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>
        <v>12</v>
      </c>
      <c r="O77" s="25">
        <v>7</v>
      </c>
      <c r="P77" s="25">
        <v>19</v>
      </c>
      <c r="Q77" s="25">
        <v>1</v>
      </c>
      <c r="R77" s="25">
        <v>1</v>
      </c>
      <c r="S77" s="25">
        <v>2</v>
      </c>
      <c r="T77" s="25">
        <v>21</v>
      </c>
    </row>
    <row r="78" spans="1:20" x14ac:dyDescent="0.25">
      <c r="A78" s="24" t="s">
        <v>32</v>
      </c>
      <c r="B78" s="24"/>
      <c r="C78" s="24"/>
      <c r="D78" s="24"/>
      <c r="E78" s="24">
        <v>1</v>
      </c>
      <c r="F78" s="24"/>
      <c r="G78" s="24">
        <v>1</v>
      </c>
      <c r="H78" s="24">
        <v>22</v>
      </c>
      <c r="I78" s="24">
        <v>19</v>
      </c>
      <c r="J78" s="24">
        <v>41</v>
      </c>
      <c r="K78" s="24">
        <v>77</v>
      </c>
      <c r="L78" s="24">
        <v>88</v>
      </c>
      <c r="M78" s="24">
        <v>165</v>
      </c>
      <c r="N78" s="24">
        <v>151</v>
      </c>
      <c r="O78" s="24">
        <v>122</v>
      </c>
      <c r="P78" s="24">
        <v>273</v>
      </c>
      <c r="Q78" s="24">
        <v>33</v>
      </c>
      <c r="R78" s="24">
        <v>14</v>
      </c>
      <c r="S78" s="24">
        <v>47</v>
      </c>
      <c r="T78" s="24">
        <v>527</v>
      </c>
    </row>
    <row r="79" spans="1:20" x14ac:dyDescent="0.25">
      <c r="A79" s="25" t="s">
        <v>17</v>
      </c>
      <c r="B79" s="25">
        <v>5</v>
      </c>
      <c r="C79" s="25">
        <v>1</v>
      </c>
      <c r="D79" s="25">
        <v>6</v>
      </c>
      <c r="E79" s="25">
        <v>37</v>
      </c>
      <c r="F79" s="25">
        <v>57</v>
      </c>
      <c r="G79" s="25">
        <v>94</v>
      </c>
      <c r="H79" s="25">
        <v>107</v>
      </c>
      <c r="I79" s="25">
        <v>108</v>
      </c>
      <c r="J79" s="25">
        <v>215</v>
      </c>
      <c r="K79" s="25">
        <v>268</v>
      </c>
      <c r="L79" s="25">
        <v>227</v>
      </c>
      <c r="M79" s="25">
        <v>495</v>
      </c>
      <c r="N79" s="25">
        <v>403</v>
      </c>
      <c r="O79" s="25">
        <v>251</v>
      </c>
      <c r="P79" s="25">
        <v>654</v>
      </c>
      <c r="Q79" s="25">
        <v>74</v>
      </c>
      <c r="R79" s="25">
        <v>33</v>
      </c>
      <c r="S79" s="25">
        <v>107</v>
      </c>
      <c r="T79" s="25">
        <v>1571</v>
      </c>
    </row>
    <row r="83" spans="1:6" ht="15.75" thickBot="1" x14ac:dyDescent="0.3">
      <c r="A83" s="26" t="s">
        <v>48</v>
      </c>
      <c r="B83" s="27" t="s">
        <v>49</v>
      </c>
      <c r="C83" s="28" t="s">
        <v>50</v>
      </c>
      <c r="D83" s="29" t="s">
        <v>12</v>
      </c>
      <c r="E83" s="29" t="s">
        <v>13</v>
      </c>
      <c r="F83" s="29" t="s">
        <v>17</v>
      </c>
    </row>
    <row r="84" spans="1:6" ht="15.75" thickTop="1" x14ac:dyDescent="0.25">
      <c r="A84" s="30" t="s">
        <v>18</v>
      </c>
      <c r="B84" s="24" t="s">
        <v>32</v>
      </c>
      <c r="C84" s="24" t="s">
        <v>51</v>
      </c>
      <c r="D84" s="24">
        <v>1</v>
      </c>
      <c r="E84" s="24"/>
      <c r="F84" s="24">
        <v>1</v>
      </c>
    </row>
    <row r="85" spans="1:6" x14ac:dyDescent="0.25">
      <c r="A85" s="31"/>
      <c r="B85" s="24"/>
      <c r="C85" s="24" t="s">
        <v>52</v>
      </c>
      <c r="D85" s="24"/>
      <c r="E85" s="24">
        <v>1</v>
      </c>
      <c r="F85" s="24">
        <v>1</v>
      </c>
    </row>
    <row r="86" spans="1:6" x14ac:dyDescent="0.25">
      <c r="A86" s="31"/>
      <c r="B86" s="24"/>
      <c r="C86" s="24" t="s">
        <v>53</v>
      </c>
      <c r="D86" s="24">
        <v>2</v>
      </c>
      <c r="E86" s="24"/>
      <c r="F86" s="24">
        <v>2</v>
      </c>
    </row>
    <row r="87" spans="1:6" x14ac:dyDescent="0.25">
      <c r="A87" s="31"/>
      <c r="B87" s="24"/>
      <c r="C87" s="24" t="s">
        <v>54</v>
      </c>
      <c r="D87" s="24">
        <v>1</v>
      </c>
      <c r="E87" s="24">
        <v>1</v>
      </c>
      <c r="F87" s="24">
        <v>2</v>
      </c>
    </row>
    <row r="88" spans="1:6" x14ac:dyDescent="0.25">
      <c r="A88" s="31" t="s">
        <v>19</v>
      </c>
      <c r="B88" s="25" t="s">
        <v>24</v>
      </c>
      <c r="C88" s="25" t="s">
        <v>55</v>
      </c>
      <c r="D88" s="25"/>
      <c r="E88" s="25">
        <v>1</v>
      </c>
      <c r="F88" s="25">
        <v>1</v>
      </c>
    </row>
    <row r="89" spans="1:6" x14ac:dyDescent="0.25">
      <c r="A89" s="31"/>
      <c r="B89" s="25"/>
      <c r="C89" s="25" t="s">
        <v>56</v>
      </c>
      <c r="D89" s="25">
        <v>2</v>
      </c>
      <c r="E89" s="25"/>
      <c r="F89" s="25">
        <v>2</v>
      </c>
    </row>
    <row r="90" spans="1:6" x14ac:dyDescent="0.25">
      <c r="A90" s="31"/>
      <c r="B90" s="25"/>
      <c r="C90" s="25" t="s">
        <v>54</v>
      </c>
      <c r="D90" s="25">
        <v>1</v>
      </c>
      <c r="E90" s="25"/>
      <c r="F90" s="25">
        <v>1</v>
      </c>
    </row>
    <row r="91" spans="1:6" x14ac:dyDescent="0.25">
      <c r="A91" s="31"/>
      <c r="B91" s="24" t="s">
        <v>26</v>
      </c>
      <c r="C91" s="24" t="s">
        <v>57</v>
      </c>
      <c r="D91" s="24"/>
      <c r="E91" s="24">
        <v>1</v>
      </c>
      <c r="F91" s="24">
        <v>1</v>
      </c>
    </row>
    <row r="92" spans="1:6" x14ac:dyDescent="0.25">
      <c r="A92" s="31"/>
      <c r="B92" s="24"/>
      <c r="C92" s="24" t="s">
        <v>54</v>
      </c>
      <c r="D92" s="24">
        <v>1</v>
      </c>
      <c r="E92" s="24">
        <v>1</v>
      </c>
      <c r="F92" s="24">
        <v>2</v>
      </c>
    </row>
    <row r="93" spans="1:6" x14ac:dyDescent="0.25">
      <c r="A93" s="31"/>
      <c r="B93" s="24"/>
      <c r="C93" s="24" t="s">
        <v>58</v>
      </c>
      <c r="D93" s="24"/>
      <c r="E93" s="24">
        <v>1</v>
      </c>
      <c r="F93" s="24">
        <v>1</v>
      </c>
    </row>
    <row r="94" spans="1:6" x14ac:dyDescent="0.25">
      <c r="A94" s="31"/>
      <c r="B94" s="25" t="s">
        <v>27</v>
      </c>
      <c r="C94" s="25" t="s">
        <v>51</v>
      </c>
      <c r="D94" s="25">
        <v>1</v>
      </c>
      <c r="E94" s="25"/>
      <c r="F94" s="25">
        <v>1</v>
      </c>
    </row>
    <row r="95" spans="1:6" x14ac:dyDescent="0.25">
      <c r="A95" s="31"/>
      <c r="B95" s="25"/>
      <c r="C95" s="25" t="s">
        <v>55</v>
      </c>
      <c r="D95" s="25"/>
      <c r="E95" s="25">
        <v>1</v>
      </c>
      <c r="F95" s="25">
        <v>1</v>
      </c>
    </row>
    <row r="96" spans="1:6" x14ac:dyDescent="0.25">
      <c r="A96" s="31"/>
      <c r="B96" s="25"/>
      <c r="C96" s="25" t="s">
        <v>53</v>
      </c>
      <c r="D96" s="25"/>
      <c r="E96" s="25">
        <v>1</v>
      </c>
      <c r="F96" s="25">
        <v>1</v>
      </c>
    </row>
    <row r="97" spans="1:6" x14ac:dyDescent="0.25">
      <c r="A97" s="31"/>
      <c r="B97" s="24" t="s">
        <v>29</v>
      </c>
      <c r="C97" s="24" t="s">
        <v>59</v>
      </c>
      <c r="D97" s="24"/>
      <c r="E97" s="24">
        <v>1</v>
      </c>
      <c r="F97" s="24">
        <v>1</v>
      </c>
    </row>
    <row r="98" spans="1:6" x14ac:dyDescent="0.25">
      <c r="A98" s="31"/>
      <c r="B98" s="24"/>
      <c r="C98" s="24" t="s">
        <v>55</v>
      </c>
      <c r="D98" s="24"/>
      <c r="E98" s="24">
        <v>1</v>
      </c>
      <c r="F98" s="24">
        <v>1</v>
      </c>
    </row>
    <row r="99" spans="1:6" x14ac:dyDescent="0.25">
      <c r="A99" s="31"/>
      <c r="B99" s="24"/>
      <c r="C99" s="24" t="s">
        <v>54</v>
      </c>
      <c r="D99" s="24">
        <v>1</v>
      </c>
      <c r="E99" s="24"/>
      <c r="F99" s="24">
        <v>1</v>
      </c>
    </row>
    <row r="100" spans="1:6" x14ac:dyDescent="0.25">
      <c r="A100" s="32" t="s">
        <v>17</v>
      </c>
      <c r="B100" s="32"/>
      <c r="C100" s="32"/>
      <c r="D100" s="32">
        <v>10</v>
      </c>
      <c r="E100" s="32">
        <v>10</v>
      </c>
      <c r="F100" s="27">
        <v>20</v>
      </c>
    </row>
  </sheetData>
  <mergeCells count="11">
    <mergeCell ref="T66:T67"/>
    <mergeCell ref="A84:A87"/>
    <mergeCell ref="A88:A99"/>
    <mergeCell ref="O1:R1"/>
    <mergeCell ref="A66:A67"/>
    <mergeCell ref="B66:D66"/>
    <mergeCell ref="E66:G66"/>
    <mergeCell ref="H66:J66"/>
    <mergeCell ref="K66:M66"/>
    <mergeCell ref="N66:P66"/>
    <mergeCell ref="Q66:S66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C5AD-3756-43E3-A8CA-7FE6382BC425}">
  <dimension ref="A1:IT252"/>
  <sheetViews>
    <sheetView workbookViewId="0">
      <selection activeCell="D6" sqref="D6"/>
    </sheetView>
  </sheetViews>
  <sheetFormatPr baseColWidth="10" defaultRowHeight="15" x14ac:dyDescent="0.25"/>
  <cols>
    <col min="1" max="1" width="40.28515625" style="12" customWidth="1"/>
    <col min="2" max="2" width="50.42578125" style="12" bestFit="1" customWidth="1"/>
    <col min="3" max="3" width="37.5703125" style="12" bestFit="1" customWidth="1"/>
    <col min="4" max="4" width="31.42578125" style="12" customWidth="1"/>
    <col min="5" max="16384" width="11.42578125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1" spans="1:254" x14ac:dyDescent="0.25">
      <c r="A11" s="33" t="s">
        <v>60</v>
      </c>
      <c r="B11" s="34" t="s">
        <v>61</v>
      </c>
      <c r="C11" s="34"/>
      <c r="D11" s="34"/>
      <c r="E11" s="34" t="s">
        <v>62</v>
      </c>
      <c r="F11" s="34"/>
      <c r="G11" s="34"/>
      <c r="H11" s="34" t="s">
        <v>63</v>
      </c>
      <c r="I11" s="34"/>
      <c r="J11" s="34"/>
      <c r="K11" s="34" t="s">
        <v>64</v>
      </c>
      <c r="L11" s="34"/>
      <c r="M11" s="34"/>
      <c r="N11" s="34" t="s">
        <v>65</v>
      </c>
      <c r="O11" s="34"/>
      <c r="P11" s="34"/>
      <c r="Q11" s="34" t="s">
        <v>17</v>
      </c>
    </row>
    <row r="12" spans="1:254" x14ac:dyDescent="0.25">
      <c r="A12" s="33"/>
      <c r="B12" s="35" t="s">
        <v>12</v>
      </c>
      <c r="C12" s="35" t="s">
        <v>13</v>
      </c>
      <c r="D12" s="35" t="s">
        <v>17</v>
      </c>
      <c r="E12" s="35" t="s">
        <v>12</v>
      </c>
      <c r="F12" s="35" t="s">
        <v>13</v>
      </c>
      <c r="G12" s="35" t="s">
        <v>17</v>
      </c>
      <c r="H12" s="35" t="s">
        <v>12</v>
      </c>
      <c r="I12" s="35" t="s">
        <v>13</v>
      </c>
      <c r="J12" s="35" t="s">
        <v>17</v>
      </c>
      <c r="K12" s="35" t="s">
        <v>12</v>
      </c>
      <c r="L12" s="35" t="s">
        <v>13</v>
      </c>
      <c r="M12" s="35" t="s">
        <v>17</v>
      </c>
      <c r="N12" s="35" t="s">
        <v>12</v>
      </c>
      <c r="O12" s="35" t="s">
        <v>13</v>
      </c>
      <c r="P12" s="35" t="s">
        <v>17</v>
      </c>
      <c r="Q12" s="34"/>
    </row>
    <row r="13" spans="1:254" x14ac:dyDescent="0.25">
      <c r="A13" s="25" t="s">
        <v>22</v>
      </c>
      <c r="B13" s="25">
        <v>1</v>
      </c>
      <c r="C13" s="25"/>
      <c r="D13" s="25">
        <v>1</v>
      </c>
      <c r="E13" s="25">
        <v>1</v>
      </c>
      <c r="F13" s="25">
        <v>2</v>
      </c>
      <c r="G13" s="25">
        <v>3</v>
      </c>
      <c r="H13" s="25">
        <v>1</v>
      </c>
      <c r="I13" s="25"/>
      <c r="J13" s="25">
        <v>1</v>
      </c>
      <c r="K13" s="25">
        <v>1</v>
      </c>
      <c r="L13" s="25">
        <v>2</v>
      </c>
      <c r="M13" s="25">
        <v>3</v>
      </c>
      <c r="N13" s="25">
        <v>2</v>
      </c>
      <c r="O13" s="25"/>
      <c r="P13" s="25">
        <v>2</v>
      </c>
      <c r="Q13" s="25">
        <v>10</v>
      </c>
    </row>
    <row r="14" spans="1:254" x14ac:dyDescent="0.25">
      <c r="A14" s="12" t="s">
        <v>23</v>
      </c>
      <c r="B14" s="12">
        <v>12</v>
      </c>
      <c r="C14" s="12">
        <v>8</v>
      </c>
      <c r="D14" s="12">
        <v>20</v>
      </c>
      <c r="E14" s="12">
        <v>74</v>
      </c>
      <c r="F14" s="12">
        <v>35</v>
      </c>
      <c r="G14" s="12">
        <v>109</v>
      </c>
      <c r="H14" s="12">
        <v>6</v>
      </c>
      <c r="I14" s="12">
        <v>6</v>
      </c>
      <c r="J14" s="12">
        <v>12</v>
      </c>
      <c r="K14" s="12">
        <v>33</v>
      </c>
      <c r="L14" s="12">
        <v>22</v>
      </c>
      <c r="M14" s="12">
        <v>55</v>
      </c>
      <c r="N14" s="12">
        <v>63</v>
      </c>
      <c r="O14" s="12">
        <v>15</v>
      </c>
      <c r="P14" s="12">
        <v>78</v>
      </c>
      <c r="Q14" s="12">
        <v>274</v>
      </c>
    </row>
    <row r="15" spans="1:254" x14ac:dyDescent="0.25">
      <c r="A15" s="25" t="s">
        <v>24</v>
      </c>
      <c r="B15" s="25">
        <v>3</v>
      </c>
      <c r="C15" s="25">
        <v>3</v>
      </c>
      <c r="D15" s="25">
        <v>6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6</v>
      </c>
    </row>
    <row r="16" spans="1:254" x14ac:dyDescent="0.25">
      <c r="A16" s="12" t="s">
        <v>25</v>
      </c>
      <c r="B16" s="12">
        <v>11</v>
      </c>
      <c r="C16" s="12">
        <v>15</v>
      </c>
      <c r="D16" s="12">
        <v>26</v>
      </c>
      <c r="E16" s="12">
        <v>3</v>
      </c>
      <c r="F16" s="12">
        <v>4</v>
      </c>
      <c r="G16" s="12">
        <v>7</v>
      </c>
      <c r="H16" s="12">
        <v>21</v>
      </c>
      <c r="I16" s="12">
        <v>27</v>
      </c>
      <c r="J16" s="12">
        <v>48</v>
      </c>
      <c r="K16" s="12">
        <v>81</v>
      </c>
      <c r="L16" s="12">
        <v>58</v>
      </c>
      <c r="M16" s="12">
        <v>139</v>
      </c>
      <c r="N16" s="12">
        <v>66</v>
      </c>
      <c r="O16" s="12">
        <v>10</v>
      </c>
      <c r="P16" s="12">
        <v>76</v>
      </c>
      <c r="Q16" s="12">
        <v>296</v>
      </c>
    </row>
    <row r="17" spans="1:17" x14ac:dyDescent="0.25">
      <c r="A17" s="25" t="s">
        <v>26</v>
      </c>
      <c r="B17" s="25">
        <v>8</v>
      </c>
      <c r="C17" s="25">
        <v>10</v>
      </c>
      <c r="D17" s="25">
        <v>18</v>
      </c>
      <c r="E17" s="25">
        <v>4</v>
      </c>
      <c r="F17" s="25">
        <v>3</v>
      </c>
      <c r="G17" s="25">
        <v>7</v>
      </c>
      <c r="H17" s="25">
        <v>1</v>
      </c>
      <c r="I17" s="25">
        <v>4</v>
      </c>
      <c r="J17" s="25">
        <v>5</v>
      </c>
      <c r="K17" s="25">
        <v>18</v>
      </c>
      <c r="L17" s="25">
        <v>34</v>
      </c>
      <c r="M17" s="25">
        <v>52</v>
      </c>
      <c r="N17" s="25">
        <v>23</v>
      </c>
      <c r="O17" s="25">
        <v>6</v>
      </c>
      <c r="P17" s="25">
        <v>29</v>
      </c>
      <c r="Q17" s="25">
        <v>111</v>
      </c>
    </row>
    <row r="18" spans="1:17" x14ac:dyDescent="0.25">
      <c r="A18" s="12" t="s">
        <v>27</v>
      </c>
      <c r="B18" s="12">
        <v>8</v>
      </c>
      <c r="C18" s="12">
        <v>15</v>
      </c>
      <c r="D18" s="12">
        <v>23</v>
      </c>
      <c r="E18" s="12">
        <v>3</v>
      </c>
      <c r="F18" s="12">
        <v>5</v>
      </c>
      <c r="G18" s="12">
        <v>8</v>
      </c>
      <c r="H18" s="12">
        <v>1</v>
      </c>
      <c r="I18" s="12">
        <v>7</v>
      </c>
      <c r="J18" s="12">
        <v>8</v>
      </c>
      <c r="K18" s="12">
        <v>30</v>
      </c>
      <c r="L18" s="12">
        <v>39</v>
      </c>
      <c r="M18" s="12">
        <v>69</v>
      </c>
      <c r="N18" s="12">
        <v>31</v>
      </c>
      <c r="O18" s="12">
        <v>11</v>
      </c>
      <c r="P18" s="12">
        <v>42</v>
      </c>
      <c r="Q18" s="12">
        <v>150</v>
      </c>
    </row>
    <row r="19" spans="1:17" x14ac:dyDescent="0.25">
      <c r="A19" s="25" t="s">
        <v>28</v>
      </c>
      <c r="B19" s="25">
        <v>1</v>
      </c>
      <c r="C19" s="25"/>
      <c r="D19" s="25">
        <v>1</v>
      </c>
      <c r="E19" s="25">
        <v>4</v>
      </c>
      <c r="F19" s="25"/>
      <c r="G19" s="25">
        <v>4</v>
      </c>
      <c r="H19" s="25"/>
      <c r="I19" s="25"/>
      <c r="J19" s="25"/>
      <c r="K19" s="25">
        <v>1</v>
      </c>
      <c r="L19" s="25">
        <v>1</v>
      </c>
      <c r="M19" s="25">
        <v>2</v>
      </c>
      <c r="N19" s="25"/>
      <c r="O19" s="25"/>
      <c r="P19" s="25"/>
      <c r="Q19" s="25">
        <v>7</v>
      </c>
    </row>
    <row r="20" spans="1:17" x14ac:dyDescent="0.25">
      <c r="A20" s="12" t="s">
        <v>29</v>
      </c>
      <c r="B20" s="12">
        <v>18</v>
      </c>
      <c r="C20" s="12">
        <v>25</v>
      </c>
      <c r="D20" s="12">
        <v>43</v>
      </c>
      <c r="E20" s="12">
        <v>10</v>
      </c>
      <c r="F20" s="12">
        <v>7</v>
      </c>
      <c r="G20" s="12">
        <v>17</v>
      </c>
      <c r="H20" s="12">
        <v>2</v>
      </c>
      <c r="I20" s="12">
        <v>5</v>
      </c>
      <c r="J20" s="12">
        <v>7</v>
      </c>
      <c r="K20" s="12">
        <v>32</v>
      </c>
      <c r="L20" s="12">
        <v>35</v>
      </c>
      <c r="M20" s="12">
        <v>67</v>
      </c>
      <c r="N20" s="12">
        <v>19</v>
      </c>
      <c r="O20" s="12">
        <v>9</v>
      </c>
      <c r="P20" s="12">
        <v>28</v>
      </c>
      <c r="Q20" s="12">
        <v>162</v>
      </c>
    </row>
    <row r="21" spans="1:17" x14ac:dyDescent="0.25">
      <c r="A21" s="25" t="s">
        <v>30</v>
      </c>
      <c r="B21" s="25">
        <v>1</v>
      </c>
      <c r="C21" s="25"/>
      <c r="D21" s="25">
        <v>1</v>
      </c>
      <c r="E21" s="25"/>
      <c r="F21" s="25"/>
      <c r="G21" s="25"/>
      <c r="H21" s="25"/>
      <c r="I21" s="25">
        <v>1</v>
      </c>
      <c r="J21" s="25">
        <v>1</v>
      </c>
      <c r="K21" s="25">
        <v>2</v>
      </c>
      <c r="L21" s="25">
        <v>1</v>
      </c>
      <c r="M21" s="25">
        <v>3</v>
      </c>
      <c r="N21" s="25">
        <v>1</v>
      </c>
      <c r="O21" s="25">
        <v>1</v>
      </c>
      <c r="P21" s="25">
        <v>2</v>
      </c>
      <c r="Q21" s="25">
        <v>7</v>
      </c>
    </row>
    <row r="22" spans="1:17" x14ac:dyDescent="0.25">
      <c r="A22" s="12" t="s">
        <v>31</v>
      </c>
      <c r="C22" s="12">
        <v>1</v>
      </c>
      <c r="D22" s="12">
        <v>1</v>
      </c>
      <c r="E22" s="12">
        <v>1</v>
      </c>
      <c r="G22" s="12">
        <v>1</v>
      </c>
      <c r="K22" s="12">
        <v>6</v>
      </c>
      <c r="L22" s="12">
        <v>4</v>
      </c>
      <c r="M22" s="12">
        <v>10</v>
      </c>
      <c r="N22" s="12">
        <v>6</v>
      </c>
      <c r="O22" s="12">
        <v>3</v>
      </c>
      <c r="P22" s="12">
        <v>9</v>
      </c>
      <c r="Q22" s="12">
        <v>21</v>
      </c>
    </row>
    <row r="23" spans="1:17" x14ac:dyDescent="0.25">
      <c r="A23" s="25" t="s">
        <v>32</v>
      </c>
      <c r="B23" s="25">
        <v>43</v>
      </c>
      <c r="C23" s="25">
        <v>48</v>
      </c>
      <c r="D23" s="25">
        <v>91</v>
      </c>
      <c r="E23" s="25">
        <v>66</v>
      </c>
      <c r="F23" s="25">
        <v>57</v>
      </c>
      <c r="G23" s="25">
        <v>123</v>
      </c>
      <c r="H23" s="25">
        <v>9</v>
      </c>
      <c r="I23" s="25">
        <v>13</v>
      </c>
      <c r="J23" s="25">
        <v>22</v>
      </c>
      <c r="K23" s="25">
        <v>75</v>
      </c>
      <c r="L23" s="25">
        <v>82</v>
      </c>
      <c r="M23" s="25">
        <v>157</v>
      </c>
      <c r="N23" s="25">
        <v>91</v>
      </c>
      <c r="O23" s="25">
        <v>43</v>
      </c>
      <c r="P23" s="25">
        <v>134</v>
      </c>
      <c r="Q23" s="25">
        <v>527</v>
      </c>
    </row>
    <row r="24" spans="1:17" ht="15.75" thickBot="1" x14ac:dyDescent="0.3">
      <c r="A24" s="36" t="s">
        <v>17</v>
      </c>
      <c r="B24" s="36">
        <v>106</v>
      </c>
      <c r="C24" s="36">
        <v>125</v>
      </c>
      <c r="D24" s="36">
        <v>231</v>
      </c>
      <c r="E24" s="36">
        <v>166</v>
      </c>
      <c r="F24" s="36">
        <v>113</v>
      </c>
      <c r="G24" s="36">
        <v>279</v>
      </c>
      <c r="H24" s="36">
        <v>41</v>
      </c>
      <c r="I24" s="36">
        <v>63</v>
      </c>
      <c r="J24" s="36">
        <v>104</v>
      </c>
      <c r="K24" s="36">
        <v>279</v>
      </c>
      <c r="L24" s="36">
        <v>278</v>
      </c>
      <c r="M24" s="36">
        <v>557</v>
      </c>
      <c r="N24" s="36">
        <v>302</v>
      </c>
      <c r="O24" s="36">
        <v>98</v>
      </c>
      <c r="P24" s="36">
        <v>400</v>
      </c>
      <c r="Q24" s="36">
        <v>1571</v>
      </c>
    </row>
    <row r="25" spans="1:17" ht="15.75" thickTop="1" x14ac:dyDescent="0.25"/>
    <row r="29" spans="1:17" x14ac:dyDescent="0.25">
      <c r="A29" s="33" t="s">
        <v>66</v>
      </c>
      <c r="B29" s="34" t="s">
        <v>61</v>
      </c>
      <c r="C29" s="34"/>
      <c r="D29" s="34"/>
      <c r="E29" s="34" t="s">
        <v>62</v>
      </c>
      <c r="F29" s="34"/>
      <c r="G29" s="34"/>
      <c r="H29" s="34" t="s">
        <v>63</v>
      </c>
      <c r="I29" s="34"/>
      <c r="J29" s="34"/>
      <c r="K29" s="34" t="s">
        <v>64</v>
      </c>
      <c r="L29" s="34"/>
      <c r="M29" s="34"/>
      <c r="N29" s="34" t="s">
        <v>65</v>
      </c>
      <c r="O29" s="34"/>
      <c r="P29" s="34"/>
      <c r="Q29" s="34" t="s">
        <v>17</v>
      </c>
    </row>
    <row r="30" spans="1:17" x14ac:dyDescent="0.25">
      <c r="A30" s="33"/>
      <c r="B30" s="35" t="s">
        <v>12</v>
      </c>
      <c r="C30" s="35" t="s">
        <v>13</v>
      </c>
      <c r="D30" s="35" t="s">
        <v>17</v>
      </c>
      <c r="E30" s="35" t="s">
        <v>12</v>
      </c>
      <c r="F30" s="35" t="s">
        <v>13</v>
      </c>
      <c r="G30" s="35" t="s">
        <v>17</v>
      </c>
      <c r="H30" s="35" t="s">
        <v>12</v>
      </c>
      <c r="I30" s="35" t="s">
        <v>13</v>
      </c>
      <c r="J30" s="35" t="s">
        <v>17</v>
      </c>
      <c r="K30" s="35" t="s">
        <v>12</v>
      </c>
      <c r="L30" s="35" t="s">
        <v>13</v>
      </c>
      <c r="M30" s="35" t="s">
        <v>17</v>
      </c>
      <c r="N30" s="35" t="s">
        <v>12</v>
      </c>
      <c r="O30" s="35" t="s">
        <v>13</v>
      </c>
      <c r="P30" s="35" t="s">
        <v>17</v>
      </c>
      <c r="Q30" s="34"/>
    </row>
    <row r="31" spans="1:17" x14ac:dyDescent="0.25">
      <c r="A31" s="25" t="s">
        <v>22</v>
      </c>
      <c r="B31" s="37">
        <v>1.0027397260273974</v>
      </c>
      <c r="C31" s="37"/>
      <c r="D31" s="37">
        <v>1.0027397260273974</v>
      </c>
      <c r="E31" s="37">
        <v>1.0027397260273974</v>
      </c>
      <c r="F31" s="37">
        <v>2.0054794520547947</v>
      </c>
      <c r="G31" s="37">
        <v>3.0082191780821921</v>
      </c>
      <c r="H31" s="37">
        <v>0.13369863013698632</v>
      </c>
      <c r="I31" s="37"/>
      <c r="J31" s="37">
        <v>0.13369863013698632</v>
      </c>
      <c r="K31" s="37">
        <v>1.0027397260273974</v>
      </c>
      <c r="L31" s="37">
        <v>2.0054794520547947</v>
      </c>
      <c r="M31" s="37">
        <v>3.0082191780821921</v>
      </c>
      <c r="N31" s="37">
        <v>2.0054794520547947</v>
      </c>
      <c r="O31" s="37"/>
      <c r="P31" s="37">
        <v>2.0054794520547947</v>
      </c>
      <c r="Q31" s="37">
        <v>9.1583561643835623</v>
      </c>
    </row>
    <row r="32" spans="1:17" x14ac:dyDescent="0.25">
      <c r="A32" s="12" t="s">
        <v>23</v>
      </c>
      <c r="B32" s="13">
        <v>12.032876712328765</v>
      </c>
      <c r="C32" s="13">
        <v>8.0219178082191789</v>
      </c>
      <c r="D32" s="13">
        <v>20.054794520547944</v>
      </c>
      <c r="E32" s="13">
        <v>72.66520547945214</v>
      </c>
      <c r="F32" s="13">
        <v>35.095890410958894</v>
      </c>
      <c r="G32" s="13">
        <v>107.76109589041104</v>
      </c>
      <c r="H32" s="13">
        <v>6.0164383561643842</v>
      </c>
      <c r="I32" s="13">
        <v>6.0164383561643842</v>
      </c>
      <c r="J32" s="13">
        <v>12.032876712328768</v>
      </c>
      <c r="K32" s="13">
        <v>31.519452054794506</v>
      </c>
      <c r="L32" s="13">
        <v>22.060273972602729</v>
      </c>
      <c r="M32" s="13">
        <v>53.579726027397236</v>
      </c>
      <c r="N32" s="13">
        <v>63.172602739726095</v>
      </c>
      <c r="O32" s="13">
        <v>15.041095890410954</v>
      </c>
      <c r="P32" s="13">
        <v>78.213698630137046</v>
      </c>
      <c r="Q32" s="13">
        <v>271.64219178082197</v>
      </c>
    </row>
    <row r="33" spans="1:17" x14ac:dyDescent="0.25">
      <c r="A33" s="25" t="s">
        <v>24</v>
      </c>
      <c r="B33" s="37">
        <v>3.0082191780821921</v>
      </c>
      <c r="C33" s="37">
        <v>1.1439634703196349</v>
      </c>
      <c r="D33" s="37">
        <v>4.1521826484018272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>
        <v>4.1521826484018272</v>
      </c>
    </row>
    <row r="34" spans="1:17" x14ac:dyDescent="0.25">
      <c r="A34" s="12" t="s">
        <v>25</v>
      </c>
      <c r="B34" s="13">
        <v>2.4538447488584474</v>
      </c>
      <c r="C34" s="13">
        <v>3.2622465753424654</v>
      </c>
      <c r="D34" s="13">
        <v>5.7160913242009128</v>
      </c>
      <c r="E34" s="13">
        <v>0.48131506849315076</v>
      </c>
      <c r="F34" s="13">
        <v>0.60887671232876717</v>
      </c>
      <c r="G34" s="13">
        <v>1.0901917808219179</v>
      </c>
      <c r="H34" s="13">
        <v>2.9413698630136995</v>
      </c>
      <c r="I34" s="13">
        <v>3.7435616438356178</v>
      </c>
      <c r="J34" s="13">
        <v>6.6849315068493169</v>
      </c>
      <c r="K34" s="13">
        <v>17.393534246575353</v>
      </c>
      <c r="L34" s="13">
        <v>12.778155251141548</v>
      </c>
      <c r="M34" s="13">
        <v>30.171689497716901</v>
      </c>
      <c r="N34" s="13">
        <v>13.617680365296801</v>
      </c>
      <c r="O34" s="13">
        <v>1.6373333333333331</v>
      </c>
      <c r="P34" s="13">
        <v>15.255013698630133</v>
      </c>
      <c r="Q34" s="13">
        <v>58.91791780821918</v>
      </c>
    </row>
    <row r="35" spans="1:17" x14ac:dyDescent="0.25">
      <c r="A35" s="25" t="s">
        <v>26</v>
      </c>
      <c r="B35" s="37">
        <v>7.2193607305936078</v>
      </c>
      <c r="C35" s="37">
        <v>7.5495890410958904</v>
      </c>
      <c r="D35" s="37">
        <v>14.768949771689499</v>
      </c>
      <c r="E35" s="37">
        <v>3.9479452054794524</v>
      </c>
      <c r="F35" s="37">
        <v>2.8684931506849316</v>
      </c>
      <c r="G35" s="37">
        <v>6.816438356164384</v>
      </c>
      <c r="H35" s="37">
        <v>1.0027397260273974</v>
      </c>
      <c r="I35" s="37">
        <v>3.1095890410958908</v>
      </c>
      <c r="J35" s="37">
        <v>4.1123287671232882</v>
      </c>
      <c r="K35" s="37">
        <v>16.559452054794516</v>
      </c>
      <c r="L35" s="37">
        <v>29.068639269406379</v>
      </c>
      <c r="M35" s="37">
        <v>45.628091324200895</v>
      </c>
      <c r="N35" s="37">
        <v>21.367123287671223</v>
      </c>
      <c r="O35" s="37">
        <v>3.5331506849315071</v>
      </c>
      <c r="P35" s="37">
        <v>24.900273972602729</v>
      </c>
      <c r="Q35" s="37">
        <v>96.22608219178079</v>
      </c>
    </row>
    <row r="36" spans="1:17" x14ac:dyDescent="0.25">
      <c r="A36" s="12" t="s">
        <v>27</v>
      </c>
      <c r="B36" s="13">
        <v>8.0219178082191789</v>
      </c>
      <c r="C36" s="13">
        <v>15.041095890410954</v>
      </c>
      <c r="D36" s="13">
        <v>23.063013698630133</v>
      </c>
      <c r="E36" s="13">
        <v>3.0082191780821921</v>
      </c>
      <c r="F36" s="13">
        <v>5.0136986301369868</v>
      </c>
      <c r="G36" s="13">
        <v>8.0219178082191789</v>
      </c>
      <c r="H36" s="13">
        <v>1.0027397260273974</v>
      </c>
      <c r="I36" s="13">
        <v>7.0191780821917815</v>
      </c>
      <c r="J36" s="13">
        <v>8.0219178082191789</v>
      </c>
      <c r="K36" s="13">
        <v>29.79452054794519</v>
      </c>
      <c r="L36" s="13">
        <v>39.106849315068494</v>
      </c>
      <c r="M36" s="13">
        <v>68.901369863013684</v>
      </c>
      <c r="N36" s="13">
        <v>31.084931506849298</v>
      </c>
      <c r="O36" s="13">
        <v>11.030136986301368</v>
      </c>
      <c r="P36" s="13">
        <v>42.115068493150666</v>
      </c>
      <c r="Q36" s="13">
        <v>150.12328767123284</v>
      </c>
    </row>
    <row r="37" spans="1:17" x14ac:dyDescent="0.25">
      <c r="A37" s="25" t="s">
        <v>28</v>
      </c>
      <c r="B37" s="37">
        <v>1.0027397260273974</v>
      </c>
      <c r="C37" s="37"/>
      <c r="D37" s="37">
        <v>1.0027397260273974</v>
      </c>
      <c r="E37" s="37">
        <v>3.3424657534246576</v>
      </c>
      <c r="F37" s="37"/>
      <c r="G37" s="37">
        <v>3.3424657534246576</v>
      </c>
      <c r="H37" s="37"/>
      <c r="I37" s="37"/>
      <c r="J37" s="37"/>
      <c r="K37" s="37">
        <v>0.66849315068493154</v>
      </c>
      <c r="L37" s="37">
        <v>1.0027397260273974</v>
      </c>
      <c r="M37" s="37">
        <v>1.6712328767123288</v>
      </c>
      <c r="N37" s="37"/>
      <c r="O37" s="37"/>
      <c r="P37" s="37"/>
      <c r="Q37" s="37">
        <v>6.0164383561643842</v>
      </c>
    </row>
    <row r="38" spans="1:17" x14ac:dyDescent="0.25">
      <c r="A38" s="12" t="s">
        <v>29</v>
      </c>
      <c r="B38" s="13">
        <v>1.2228310502283106</v>
      </c>
      <c r="C38" s="13">
        <v>3.317296803652968</v>
      </c>
      <c r="D38" s="13">
        <v>4.5401278538812786</v>
      </c>
      <c r="E38" s="13">
        <v>1.3560913242009138</v>
      </c>
      <c r="F38" s="13">
        <v>0.73804566210045675</v>
      </c>
      <c r="G38" s="13">
        <v>2.0941369863013706</v>
      </c>
      <c r="H38" s="13">
        <v>0.12931506849315069</v>
      </c>
      <c r="I38" s="13">
        <v>1.108310502283105</v>
      </c>
      <c r="J38" s="13">
        <v>1.2376255707762558</v>
      </c>
      <c r="K38" s="13">
        <v>4.7868493150684932</v>
      </c>
      <c r="L38" s="13">
        <v>5.0874885844748858</v>
      </c>
      <c r="M38" s="13">
        <v>9.874337899543379</v>
      </c>
      <c r="N38" s="13">
        <v>3.2381004566210048</v>
      </c>
      <c r="O38" s="13">
        <v>1.465205479452055</v>
      </c>
      <c r="P38" s="13">
        <v>4.7033059360730594</v>
      </c>
      <c r="Q38" s="13">
        <v>22.449534246575347</v>
      </c>
    </row>
    <row r="39" spans="1:17" x14ac:dyDescent="0.25">
      <c r="A39" s="25" t="s">
        <v>30</v>
      </c>
      <c r="B39" s="37">
        <v>1.0027397260273974</v>
      </c>
      <c r="C39" s="37"/>
      <c r="D39" s="37">
        <v>1.0027397260273974</v>
      </c>
      <c r="E39" s="37"/>
      <c r="F39" s="37"/>
      <c r="G39" s="37"/>
      <c r="H39" s="37"/>
      <c r="I39" s="37">
        <v>1.0027397260273974</v>
      </c>
      <c r="J39" s="37">
        <v>1.0027397260273974</v>
      </c>
      <c r="K39" s="37">
        <v>2.0054794520547947</v>
      </c>
      <c r="L39" s="37">
        <v>1.0027397260273974</v>
      </c>
      <c r="M39" s="37">
        <v>3.0082191780821921</v>
      </c>
      <c r="N39" s="37">
        <v>0.98630136986301364</v>
      </c>
      <c r="O39" s="37">
        <v>1.0027397260273974</v>
      </c>
      <c r="P39" s="37">
        <v>1.989041095890411</v>
      </c>
      <c r="Q39" s="37">
        <v>7.0027397260273974</v>
      </c>
    </row>
    <row r="40" spans="1:17" x14ac:dyDescent="0.25">
      <c r="A40" s="12" t="s">
        <v>31</v>
      </c>
      <c r="B40" s="13"/>
      <c r="C40" s="13">
        <v>1.0027397260273974</v>
      </c>
      <c r="D40" s="13">
        <v>1.0027397260273974</v>
      </c>
      <c r="E40" s="13">
        <v>1.0027397260273974</v>
      </c>
      <c r="F40" s="13"/>
      <c r="G40" s="13">
        <v>1.0027397260273974</v>
      </c>
      <c r="H40" s="13"/>
      <c r="I40" s="13"/>
      <c r="J40" s="13"/>
      <c r="K40" s="13">
        <v>6.0164383561643842</v>
      </c>
      <c r="L40" s="13">
        <v>4.0109589041095894</v>
      </c>
      <c r="M40" s="13">
        <v>10.027397260273974</v>
      </c>
      <c r="N40" s="13">
        <v>6.0164383561643842</v>
      </c>
      <c r="O40" s="13">
        <v>3.0082191780821921</v>
      </c>
      <c r="P40" s="13">
        <v>9.0246575342465754</v>
      </c>
      <c r="Q40" s="13">
        <v>21.057534246575344</v>
      </c>
    </row>
    <row r="41" spans="1:17" x14ac:dyDescent="0.25">
      <c r="A41" s="25" t="s">
        <v>32</v>
      </c>
      <c r="B41" s="37">
        <v>43.117808219178094</v>
      </c>
      <c r="C41" s="37">
        <v>48.131506849315095</v>
      </c>
      <c r="D41" s="37">
        <v>91.249315068493189</v>
      </c>
      <c r="E41" s="37">
        <v>66.098630136986372</v>
      </c>
      <c r="F41" s="37">
        <v>57.073972602739779</v>
      </c>
      <c r="G41" s="37">
        <v>123.17260273972616</v>
      </c>
      <c r="H41" s="37">
        <v>8.6931506849315081</v>
      </c>
      <c r="I41" s="37">
        <v>12.953424657534246</v>
      </c>
      <c r="J41" s="37">
        <v>21.646575342465752</v>
      </c>
      <c r="K41" s="37">
        <v>74.430027397260375</v>
      </c>
      <c r="L41" s="37">
        <v>81.93698630136997</v>
      </c>
      <c r="M41" s="37">
        <v>156.36701369863033</v>
      </c>
      <c r="N41" s="37">
        <v>90.27945205479466</v>
      </c>
      <c r="O41" s="37">
        <v>43.117808219178094</v>
      </c>
      <c r="P41" s="37">
        <v>133.39726027397276</v>
      </c>
      <c r="Q41" s="37">
        <v>525.83276712328825</v>
      </c>
    </row>
    <row r="42" spans="1:17" ht="15.75" thickBot="1" x14ac:dyDescent="0.3">
      <c r="A42" s="36" t="s">
        <v>17</v>
      </c>
      <c r="B42" s="38">
        <v>80.08507762557079</v>
      </c>
      <c r="C42" s="38">
        <v>87.470356164383588</v>
      </c>
      <c r="D42" s="38">
        <v>167.55543378995438</v>
      </c>
      <c r="E42" s="38">
        <v>152.9053515981737</v>
      </c>
      <c r="F42" s="38">
        <v>103.40445662100461</v>
      </c>
      <c r="G42" s="38">
        <v>256.30980821917831</v>
      </c>
      <c r="H42" s="38">
        <v>19.919452054794522</v>
      </c>
      <c r="I42" s="38">
        <v>34.953242009132424</v>
      </c>
      <c r="J42" s="38">
        <v>54.872694063926943</v>
      </c>
      <c r="K42" s="38">
        <v>184.17698630136994</v>
      </c>
      <c r="L42" s="38">
        <v>198.06031050228319</v>
      </c>
      <c r="M42" s="38">
        <v>382.23729680365307</v>
      </c>
      <c r="N42" s="38">
        <v>231.76810958904125</v>
      </c>
      <c r="O42" s="38">
        <v>79.835689497716913</v>
      </c>
      <c r="P42" s="38">
        <v>311.60379908675816</v>
      </c>
      <c r="Q42" s="38">
        <v>1172.5790319634707</v>
      </c>
    </row>
    <row r="43" spans="1:17" ht="15.75" thickTop="1" x14ac:dyDescent="0.25"/>
    <row r="46" spans="1:17" x14ac:dyDescent="0.25">
      <c r="A46" s="33" t="s">
        <v>67</v>
      </c>
      <c r="B46" s="34" t="s">
        <v>68</v>
      </c>
      <c r="C46" s="34"/>
      <c r="D46" s="34"/>
      <c r="E46" s="34" t="s">
        <v>69</v>
      </c>
      <c r="F46" s="34"/>
      <c r="G46" s="34"/>
      <c r="H46" s="34" t="s">
        <v>70</v>
      </c>
      <c r="I46" s="34"/>
      <c r="J46" s="34"/>
      <c r="K46" s="34" t="s">
        <v>17</v>
      </c>
    </row>
    <row r="47" spans="1:17" x14ac:dyDescent="0.25">
      <c r="A47" s="33"/>
      <c r="B47" s="35" t="s">
        <v>12</v>
      </c>
      <c r="C47" s="35" t="s">
        <v>13</v>
      </c>
      <c r="D47" s="35" t="s">
        <v>17</v>
      </c>
      <c r="E47" s="35" t="s">
        <v>12</v>
      </c>
      <c r="F47" s="35" t="s">
        <v>13</v>
      </c>
      <c r="G47" s="35" t="s">
        <v>17</v>
      </c>
      <c r="H47" s="35" t="s">
        <v>12</v>
      </c>
      <c r="I47" s="35" t="s">
        <v>13</v>
      </c>
      <c r="J47" s="35" t="s">
        <v>17</v>
      </c>
      <c r="K47" s="34"/>
    </row>
    <row r="48" spans="1:17" x14ac:dyDescent="0.25">
      <c r="A48" s="25" t="s">
        <v>22</v>
      </c>
      <c r="B48" s="25">
        <v>1</v>
      </c>
      <c r="C48" s="25"/>
      <c r="D48" s="25">
        <v>1</v>
      </c>
      <c r="E48" s="25">
        <v>2</v>
      </c>
      <c r="F48" s="25">
        <v>4</v>
      </c>
      <c r="G48" s="25">
        <v>6</v>
      </c>
      <c r="H48" s="25">
        <v>3</v>
      </c>
      <c r="I48" s="25"/>
      <c r="J48" s="25">
        <v>3</v>
      </c>
      <c r="K48" s="25">
        <v>10</v>
      </c>
    </row>
    <row r="49" spans="1:11" x14ac:dyDescent="0.25">
      <c r="A49" s="12" t="s">
        <v>23</v>
      </c>
      <c r="B49" s="12">
        <v>33</v>
      </c>
      <c r="C49" s="12">
        <v>18</v>
      </c>
      <c r="D49" s="12">
        <v>51</v>
      </c>
      <c r="E49" s="12">
        <v>14</v>
      </c>
      <c r="F49" s="12">
        <v>6</v>
      </c>
      <c r="G49" s="12">
        <v>20</v>
      </c>
      <c r="H49" s="12">
        <v>141</v>
      </c>
      <c r="I49" s="12">
        <v>62</v>
      </c>
      <c r="J49" s="12">
        <v>203</v>
      </c>
      <c r="K49" s="12">
        <v>274</v>
      </c>
    </row>
    <row r="50" spans="1:11" x14ac:dyDescent="0.25">
      <c r="A50" s="25" t="s">
        <v>24</v>
      </c>
      <c r="B50" s="25"/>
      <c r="C50" s="25"/>
      <c r="D50" s="25"/>
      <c r="E50" s="25"/>
      <c r="F50" s="25"/>
      <c r="G50" s="25"/>
      <c r="H50" s="25">
        <v>3</v>
      </c>
      <c r="I50" s="25">
        <v>3</v>
      </c>
      <c r="J50" s="25">
        <v>6</v>
      </c>
      <c r="K50" s="25">
        <v>6</v>
      </c>
    </row>
    <row r="51" spans="1:11" x14ac:dyDescent="0.25">
      <c r="A51" s="12" t="s">
        <v>25</v>
      </c>
      <c r="B51" s="12">
        <v>43</v>
      </c>
      <c r="C51" s="12">
        <v>24</v>
      </c>
      <c r="D51" s="12">
        <v>67</v>
      </c>
      <c r="E51" s="12">
        <v>56</v>
      </c>
      <c r="F51" s="12">
        <v>47</v>
      </c>
      <c r="G51" s="12">
        <v>103</v>
      </c>
      <c r="H51" s="12">
        <v>83</v>
      </c>
      <c r="I51" s="12">
        <v>43</v>
      </c>
      <c r="J51" s="12">
        <v>126</v>
      </c>
      <c r="K51" s="12">
        <v>296</v>
      </c>
    </row>
    <row r="52" spans="1:11" x14ac:dyDescent="0.25">
      <c r="A52" s="25" t="s">
        <v>26</v>
      </c>
      <c r="B52" s="25">
        <v>19</v>
      </c>
      <c r="C52" s="25">
        <v>13</v>
      </c>
      <c r="D52" s="25">
        <v>32</v>
      </c>
      <c r="E52" s="25">
        <v>16</v>
      </c>
      <c r="F52" s="25">
        <v>24</v>
      </c>
      <c r="G52" s="25">
        <v>40</v>
      </c>
      <c r="H52" s="25">
        <v>19</v>
      </c>
      <c r="I52" s="25">
        <v>20</v>
      </c>
      <c r="J52" s="25">
        <v>39</v>
      </c>
      <c r="K52" s="25">
        <v>111</v>
      </c>
    </row>
    <row r="53" spans="1:11" x14ac:dyDescent="0.25">
      <c r="A53" s="12" t="s">
        <v>27</v>
      </c>
      <c r="B53" s="12">
        <v>26</v>
      </c>
      <c r="C53" s="12">
        <v>17</v>
      </c>
      <c r="D53" s="12">
        <v>43</v>
      </c>
      <c r="E53" s="12">
        <v>15</v>
      </c>
      <c r="F53" s="12">
        <v>26</v>
      </c>
      <c r="G53" s="12">
        <v>41</v>
      </c>
      <c r="H53" s="12">
        <v>32</v>
      </c>
      <c r="I53" s="12">
        <v>34</v>
      </c>
      <c r="J53" s="12">
        <v>66</v>
      </c>
      <c r="K53" s="12">
        <v>150</v>
      </c>
    </row>
    <row r="54" spans="1:11" x14ac:dyDescent="0.25">
      <c r="A54" s="25" t="s">
        <v>28</v>
      </c>
      <c r="B54" s="25"/>
      <c r="C54" s="25"/>
      <c r="D54" s="25"/>
      <c r="E54" s="25">
        <v>1</v>
      </c>
      <c r="F54" s="25"/>
      <c r="G54" s="25">
        <v>1</v>
      </c>
      <c r="H54" s="25">
        <v>5</v>
      </c>
      <c r="I54" s="25">
        <v>1</v>
      </c>
      <c r="J54" s="25">
        <v>6</v>
      </c>
      <c r="K54" s="25">
        <v>7</v>
      </c>
    </row>
    <row r="55" spans="1:11" x14ac:dyDescent="0.25">
      <c r="A55" s="12" t="s">
        <v>29</v>
      </c>
      <c r="B55" s="12">
        <v>25</v>
      </c>
      <c r="C55" s="12">
        <v>22</v>
      </c>
      <c r="D55" s="12">
        <v>47</v>
      </c>
      <c r="E55" s="12">
        <v>25</v>
      </c>
      <c r="F55" s="12">
        <v>29</v>
      </c>
      <c r="G55" s="12">
        <v>54</v>
      </c>
      <c r="H55" s="12">
        <v>31</v>
      </c>
      <c r="I55" s="12">
        <v>30</v>
      </c>
      <c r="J55" s="12">
        <v>61</v>
      </c>
      <c r="K55" s="12">
        <v>162</v>
      </c>
    </row>
    <row r="56" spans="1:11" x14ac:dyDescent="0.25">
      <c r="A56" s="25" t="s">
        <v>30</v>
      </c>
      <c r="B56" s="25">
        <v>2</v>
      </c>
      <c r="C56" s="25">
        <v>1</v>
      </c>
      <c r="D56" s="25">
        <v>3</v>
      </c>
      <c r="E56" s="25"/>
      <c r="F56" s="25">
        <v>1</v>
      </c>
      <c r="G56" s="25">
        <v>1</v>
      </c>
      <c r="H56" s="25">
        <v>2</v>
      </c>
      <c r="I56" s="25">
        <v>1</v>
      </c>
      <c r="J56" s="25">
        <v>3</v>
      </c>
      <c r="K56" s="25">
        <v>7</v>
      </c>
    </row>
    <row r="57" spans="1:11" x14ac:dyDescent="0.25">
      <c r="A57" s="12" t="s">
        <v>31</v>
      </c>
      <c r="B57" s="12">
        <v>4</v>
      </c>
      <c r="C57" s="12">
        <v>1</v>
      </c>
      <c r="D57" s="12">
        <v>5</v>
      </c>
      <c r="H57" s="12">
        <v>9</v>
      </c>
      <c r="I57" s="12">
        <v>7</v>
      </c>
      <c r="J57" s="12">
        <v>16</v>
      </c>
      <c r="K57" s="12">
        <v>21</v>
      </c>
    </row>
    <row r="58" spans="1:11" x14ac:dyDescent="0.25">
      <c r="A58" s="25" t="s">
        <v>32</v>
      </c>
      <c r="B58" s="25">
        <v>51</v>
      </c>
      <c r="C58" s="25">
        <v>63</v>
      </c>
      <c r="D58" s="25">
        <v>114</v>
      </c>
      <c r="E58" s="25">
        <v>41</v>
      </c>
      <c r="F58" s="25">
        <v>39</v>
      </c>
      <c r="G58" s="25">
        <v>80</v>
      </c>
      <c r="H58" s="25">
        <v>192</v>
      </c>
      <c r="I58" s="25">
        <v>141</v>
      </c>
      <c r="J58" s="25">
        <v>333</v>
      </c>
      <c r="K58" s="25">
        <v>527</v>
      </c>
    </row>
    <row r="59" spans="1:11" ht="15.75" thickBot="1" x14ac:dyDescent="0.3">
      <c r="A59" s="36" t="s">
        <v>17</v>
      </c>
      <c r="B59" s="36">
        <f>SUM(B48:B58)</f>
        <v>204</v>
      </c>
      <c r="C59" s="36">
        <f t="shared" ref="C59:K59" si="0">SUM(C48:C58)</f>
        <v>159</v>
      </c>
      <c r="D59" s="36">
        <f t="shared" si="0"/>
        <v>363</v>
      </c>
      <c r="E59" s="36">
        <f t="shared" si="0"/>
        <v>170</v>
      </c>
      <c r="F59" s="36">
        <f t="shared" si="0"/>
        <v>176</v>
      </c>
      <c r="G59" s="36">
        <f t="shared" si="0"/>
        <v>346</v>
      </c>
      <c r="H59" s="36">
        <f t="shared" si="0"/>
        <v>520</v>
      </c>
      <c r="I59" s="36">
        <f t="shared" si="0"/>
        <v>342</v>
      </c>
      <c r="J59" s="36">
        <f t="shared" si="0"/>
        <v>862</v>
      </c>
      <c r="K59" s="36">
        <f t="shared" si="0"/>
        <v>1571</v>
      </c>
    </row>
    <row r="60" spans="1:11" ht="15.75" thickTop="1" x14ac:dyDescent="0.25"/>
    <row r="63" spans="1:11" x14ac:dyDescent="0.25">
      <c r="A63" s="32" t="s">
        <v>71</v>
      </c>
      <c r="B63" s="32" t="s">
        <v>72</v>
      </c>
      <c r="C63" s="32" t="s">
        <v>49</v>
      </c>
      <c r="D63" s="32" t="s">
        <v>12</v>
      </c>
      <c r="E63" s="32" t="s">
        <v>13</v>
      </c>
      <c r="F63" s="32" t="s">
        <v>17</v>
      </c>
    </row>
    <row r="64" spans="1:11" x14ac:dyDescent="0.25">
      <c r="A64" s="31" t="s">
        <v>68</v>
      </c>
      <c r="B64" s="12" t="s">
        <v>73</v>
      </c>
      <c r="C64" s="12" t="s">
        <v>23</v>
      </c>
      <c r="D64" s="12">
        <v>3</v>
      </c>
      <c r="F64" s="12">
        <v>3</v>
      </c>
    </row>
    <row r="65" spans="1:6" x14ac:dyDescent="0.25">
      <c r="A65" s="31"/>
      <c r="C65" s="12" t="s">
        <v>25</v>
      </c>
      <c r="D65" s="12">
        <v>3</v>
      </c>
      <c r="E65" s="12">
        <v>1</v>
      </c>
      <c r="F65" s="12">
        <v>4</v>
      </c>
    </row>
    <row r="66" spans="1:6" x14ac:dyDescent="0.25">
      <c r="A66" s="31"/>
      <c r="C66" s="12" t="s">
        <v>26</v>
      </c>
      <c r="D66" s="12">
        <v>4</v>
      </c>
      <c r="E66" s="12">
        <v>1</v>
      </c>
      <c r="F66" s="12">
        <v>5</v>
      </c>
    </row>
    <row r="67" spans="1:6" x14ac:dyDescent="0.25">
      <c r="A67" s="31"/>
      <c r="C67" s="12" t="s">
        <v>27</v>
      </c>
      <c r="D67" s="12">
        <v>3</v>
      </c>
      <c r="E67" s="12">
        <v>1</v>
      </c>
      <c r="F67" s="12">
        <v>4</v>
      </c>
    </row>
    <row r="68" spans="1:6" x14ac:dyDescent="0.25">
      <c r="A68" s="31"/>
      <c r="C68" s="12" t="s">
        <v>29</v>
      </c>
      <c r="D68" s="12">
        <v>3</v>
      </c>
      <c r="F68" s="12">
        <v>3</v>
      </c>
    </row>
    <row r="69" spans="1:6" x14ac:dyDescent="0.25">
      <c r="A69" s="31"/>
      <c r="C69" s="12" t="s">
        <v>32</v>
      </c>
      <c r="D69" s="12">
        <v>1</v>
      </c>
      <c r="F69" s="12">
        <v>1</v>
      </c>
    </row>
    <row r="70" spans="1:6" x14ac:dyDescent="0.25">
      <c r="A70" s="31"/>
      <c r="B70" s="39" t="s">
        <v>74</v>
      </c>
      <c r="C70" s="39"/>
      <c r="D70" s="39">
        <v>17</v>
      </c>
      <c r="E70" s="39">
        <v>3</v>
      </c>
      <c r="F70" s="39">
        <v>20</v>
      </c>
    </row>
    <row r="71" spans="1:6" x14ac:dyDescent="0.25">
      <c r="A71" s="31"/>
      <c r="B71" s="12" t="s">
        <v>75</v>
      </c>
      <c r="C71" s="12" t="s">
        <v>22</v>
      </c>
      <c r="D71" s="12">
        <v>1</v>
      </c>
      <c r="F71" s="12">
        <v>1</v>
      </c>
    </row>
    <row r="72" spans="1:6" x14ac:dyDescent="0.25">
      <c r="A72" s="31"/>
      <c r="C72" s="12" t="s">
        <v>23</v>
      </c>
      <c r="D72" s="12">
        <v>4</v>
      </c>
      <c r="F72" s="12">
        <v>4</v>
      </c>
    </row>
    <row r="73" spans="1:6" x14ac:dyDescent="0.25">
      <c r="A73" s="31"/>
      <c r="C73" s="12" t="s">
        <v>25</v>
      </c>
      <c r="D73" s="12">
        <v>9</v>
      </c>
      <c r="E73" s="12">
        <v>1</v>
      </c>
      <c r="F73" s="12">
        <v>10</v>
      </c>
    </row>
    <row r="74" spans="1:6" x14ac:dyDescent="0.25">
      <c r="A74" s="31"/>
      <c r="C74" s="12" t="s">
        <v>26</v>
      </c>
      <c r="D74" s="12">
        <v>9</v>
      </c>
      <c r="E74" s="12">
        <v>2</v>
      </c>
      <c r="F74" s="12">
        <v>11</v>
      </c>
    </row>
    <row r="75" spans="1:6" x14ac:dyDescent="0.25">
      <c r="A75" s="31"/>
      <c r="C75" s="12" t="s">
        <v>27</v>
      </c>
      <c r="D75" s="12">
        <v>8</v>
      </c>
      <c r="E75" s="12">
        <v>1</v>
      </c>
      <c r="F75" s="12">
        <v>9</v>
      </c>
    </row>
    <row r="76" spans="1:6" x14ac:dyDescent="0.25">
      <c r="A76" s="31"/>
      <c r="C76" s="12" t="s">
        <v>29</v>
      </c>
      <c r="D76" s="12">
        <v>5</v>
      </c>
      <c r="E76" s="12">
        <v>3</v>
      </c>
      <c r="F76" s="12">
        <v>8</v>
      </c>
    </row>
    <row r="77" spans="1:6" x14ac:dyDescent="0.25">
      <c r="A77" s="31"/>
      <c r="C77" s="12" t="s">
        <v>31</v>
      </c>
      <c r="D77" s="12">
        <v>1</v>
      </c>
      <c r="F77" s="12">
        <v>1</v>
      </c>
    </row>
    <row r="78" spans="1:6" x14ac:dyDescent="0.25">
      <c r="A78" s="31"/>
      <c r="C78" s="12" t="s">
        <v>32</v>
      </c>
      <c r="D78" s="12">
        <v>14</v>
      </c>
      <c r="E78" s="12">
        <v>8</v>
      </c>
      <c r="F78" s="12">
        <v>22</v>
      </c>
    </row>
    <row r="79" spans="1:6" x14ac:dyDescent="0.25">
      <c r="A79" s="31"/>
      <c r="B79" s="39" t="s">
        <v>76</v>
      </c>
      <c r="C79" s="39"/>
      <c r="D79" s="39">
        <v>51</v>
      </c>
      <c r="E79" s="39">
        <v>15</v>
      </c>
      <c r="F79" s="39">
        <v>66</v>
      </c>
    </row>
    <row r="80" spans="1:6" x14ac:dyDescent="0.25">
      <c r="A80" s="31"/>
      <c r="B80" s="12" t="s">
        <v>77</v>
      </c>
      <c r="C80" s="12" t="s">
        <v>23</v>
      </c>
      <c r="D80" s="12">
        <v>17</v>
      </c>
      <c r="E80" s="12">
        <v>11</v>
      </c>
      <c r="F80" s="12">
        <v>28</v>
      </c>
    </row>
    <row r="81" spans="1:6" x14ac:dyDescent="0.25">
      <c r="A81" s="31"/>
      <c r="C81" s="12" t="s">
        <v>25</v>
      </c>
      <c r="D81" s="12">
        <v>2</v>
      </c>
      <c r="F81" s="12">
        <v>2</v>
      </c>
    </row>
    <row r="82" spans="1:6" x14ac:dyDescent="0.25">
      <c r="A82" s="31"/>
      <c r="C82" s="12" t="s">
        <v>27</v>
      </c>
      <c r="D82" s="12">
        <v>1</v>
      </c>
      <c r="E82" s="12">
        <v>2</v>
      </c>
      <c r="F82" s="12">
        <v>3</v>
      </c>
    </row>
    <row r="83" spans="1:6" x14ac:dyDescent="0.25">
      <c r="A83" s="31"/>
      <c r="C83" s="12" t="s">
        <v>29</v>
      </c>
      <c r="D83" s="12">
        <v>1</v>
      </c>
      <c r="E83" s="12">
        <v>1</v>
      </c>
      <c r="F83" s="12">
        <v>2</v>
      </c>
    </row>
    <row r="84" spans="1:6" x14ac:dyDescent="0.25">
      <c r="A84" s="31"/>
      <c r="C84" s="12" t="s">
        <v>31</v>
      </c>
      <c r="D84" s="12">
        <v>1</v>
      </c>
      <c r="F84" s="12">
        <v>1</v>
      </c>
    </row>
    <row r="85" spans="1:6" x14ac:dyDescent="0.25">
      <c r="A85" s="31"/>
      <c r="C85" s="12" t="s">
        <v>32</v>
      </c>
      <c r="D85" s="12">
        <v>14</v>
      </c>
      <c r="E85" s="12">
        <v>16</v>
      </c>
      <c r="F85" s="12">
        <v>30</v>
      </c>
    </row>
    <row r="86" spans="1:6" x14ac:dyDescent="0.25">
      <c r="A86" s="31"/>
      <c r="B86" s="39" t="s">
        <v>78</v>
      </c>
      <c r="C86" s="39"/>
      <c r="D86" s="39">
        <v>36</v>
      </c>
      <c r="E86" s="39">
        <v>30</v>
      </c>
      <c r="F86" s="39">
        <v>66</v>
      </c>
    </row>
    <row r="87" spans="1:6" x14ac:dyDescent="0.25">
      <c r="A87" s="31"/>
      <c r="B87" s="12" t="s">
        <v>79</v>
      </c>
      <c r="C87" s="12" t="s">
        <v>23</v>
      </c>
      <c r="D87" s="12">
        <v>3</v>
      </c>
      <c r="E87" s="12">
        <v>1</v>
      </c>
      <c r="F87" s="12">
        <v>4</v>
      </c>
    </row>
    <row r="88" spans="1:6" x14ac:dyDescent="0.25">
      <c r="A88" s="31"/>
      <c r="C88" s="12" t="s">
        <v>25</v>
      </c>
      <c r="E88" s="12">
        <v>4</v>
      </c>
      <c r="F88" s="12">
        <v>4</v>
      </c>
    </row>
    <row r="89" spans="1:6" x14ac:dyDescent="0.25">
      <c r="A89" s="31"/>
      <c r="C89" s="12" t="s">
        <v>27</v>
      </c>
      <c r="D89" s="12">
        <v>6</v>
      </c>
      <c r="E89" s="12">
        <v>3</v>
      </c>
      <c r="F89" s="12">
        <v>9</v>
      </c>
    </row>
    <row r="90" spans="1:6" x14ac:dyDescent="0.25">
      <c r="A90" s="31"/>
      <c r="C90" s="12" t="s">
        <v>29</v>
      </c>
      <c r="D90" s="12">
        <v>1</v>
      </c>
      <c r="E90" s="12">
        <v>2</v>
      </c>
      <c r="F90" s="12">
        <v>3</v>
      </c>
    </row>
    <row r="91" spans="1:6" x14ac:dyDescent="0.25">
      <c r="A91" s="31"/>
      <c r="C91" s="12" t="s">
        <v>31</v>
      </c>
      <c r="D91" s="12">
        <v>2</v>
      </c>
      <c r="F91" s="12">
        <v>2</v>
      </c>
    </row>
    <row r="92" spans="1:6" x14ac:dyDescent="0.25">
      <c r="A92" s="31"/>
      <c r="C92" s="12" t="s">
        <v>32</v>
      </c>
      <c r="D92" s="12">
        <v>8</v>
      </c>
      <c r="E92" s="12">
        <v>12</v>
      </c>
      <c r="F92" s="12">
        <v>20</v>
      </c>
    </row>
    <row r="93" spans="1:6" x14ac:dyDescent="0.25">
      <c r="A93" s="31"/>
      <c r="B93" s="39" t="s">
        <v>80</v>
      </c>
      <c r="C93" s="39"/>
      <c r="D93" s="39">
        <v>20</v>
      </c>
      <c r="E93" s="39">
        <v>22</v>
      </c>
      <c r="F93" s="39">
        <v>42</v>
      </c>
    </row>
    <row r="94" spans="1:6" x14ac:dyDescent="0.25">
      <c r="A94" s="31"/>
      <c r="B94" s="12" t="s">
        <v>81</v>
      </c>
      <c r="C94" s="12" t="s">
        <v>23</v>
      </c>
      <c r="D94" s="12">
        <v>5</v>
      </c>
      <c r="E94" s="12">
        <v>3</v>
      </c>
      <c r="F94" s="12">
        <v>8</v>
      </c>
    </row>
    <row r="95" spans="1:6" x14ac:dyDescent="0.25">
      <c r="A95" s="31"/>
      <c r="C95" s="12" t="s">
        <v>25</v>
      </c>
      <c r="D95" s="12">
        <v>9</v>
      </c>
      <c r="E95" s="12">
        <v>2</v>
      </c>
      <c r="F95" s="12">
        <v>11</v>
      </c>
    </row>
    <row r="96" spans="1:6" x14ac:dyDescent="0.25">
      <c r="A96" s="31"/>
      <c r="C96" s="12" t="s">
        <v>26</v>
      </c>
      <c r="E96" s="12">
        <v>1</v>
      </c>
      <c r="F96" s="12">
        <v>1</v>
      </c>
    </row>
    <row r="97" spans="1:6" x14ac:dyDescent="0.25">
      <c r="A97" s="31"/>
      <c r="C97" s="12" t="s">
        <v>27</v>
      </c>
      <c r="D97" s="12">
        <v>2</v>
      </c>
      <c r="F97" s="12">
        <v>2</v>
      </c>
    </row>
    <row r="98" spans="1:6" x14ac:dyDescent="0.25">
      <c r="A98" s="31"/>
      <c r="C98" s="12" t="s">
        <v>29</v>
      </c>
      <c r="D98" s="12">
        <v>2</v>
      </c>
      <c r="E98" s="12">
        <v>2</v>
      </c>
      <c r="F98" s="12">
        <v>4</v>
      </c>
    </row>
    <row r="99" spans="1:6" x14ac:dyDescent="0.25">
      <c r="A99" s="31"/>
      <c r="C99" s="12" t="s">
        <v>32</v>
      </c>
      <c r="D99" s="12">
        <v>2</v>
      </c>
      <c r="E99" s="12">
        <v>7</v>
      </c>
      <c r="F99" s="12">
        <v>9</v>
      </c>
    </row>
    <row r="100" spans="1:6" x14ac:dyDescent="0.25">
      <c r="A100" s="31"/>
      <c r="B100" s="39" t="s">
        <v>82</v>
      </c>
      <c r="C100" s="39"/>
      <c r="D100" s="39">
        <v>20</v>
      </c>
      <c r="E100" s="39">
        <v>15</v>
      </c>
      <c r="F100" s="39">
        <v>35</v>
      </c>
    </row>
    <row r="101" spans="1:6" x14ac:dyDescent="0.25">
      <c r="A101" s="31"/>
      <c r="B101" s="12" t="s">
        <v>83</v>
      </c>
      <c r="C101" s="12" t="s">
        <v>25</v>
      </c>
      <c r="D101" s="12">
        <v>19</v>
      </c>
      <c r="E101" s="12">
        <v>16</v>
      </c>
      <c r="F101" s="12">
        <v>35</v>
      </c>
    </row>
    <row r="102" spans="1:6" x14ac:dyDescent="0.25">
      <c r="A102" s="31"/>
      <c r="C102" s="12" t="s">
        <v>26</v>
      </c>
      <c r="D102" s="12">
        <v>5</v>
      </c>
      <c r="E102" s="12">
        <v>8</v>
      </c>
      <c r="F102" s="12">
        <v>13</v>
      </c>
    </row>
    <row r="103" spans="1:6" x14ac:dyDescent="0.25">
      <c r="A103" s="31"/>
      <c r="C103" s="12" t="s">
        <v>27</v>
      </c>
      <c r="D103" s="12">
        <v>5</v>
      </c>
      <c r="E103" s="12">
        <v>8</v>
      </c>
      <c r="F103" s="12">
        <v>13</v>
      </c>
    </row>
    <row r="104" spans="1:6" x14ac:dyDescent="0.25">
      <c r="A104" s="31"/>
      <c r="C104" s="12" t="s">
        <v>29</v>
      </c>
      <c r="D104" s="12">
        <v>7</v>
      </c>
      <c r="E104" s="12">
        <v>11</v>
      </c>
      <c r="F104" s="12">
        <v>18</v>
      </c>
    </row>
    <row r="105" spans="1:6" x14ac:dyDescent="0.25">
      <c r="A105" s="31"/>
      <c r="C105" s="12" t="s">
        <v>30</v>
      </c>
      <c r="D105" s="12">
        <v>2</v>
      </c>
      <c r="E105" s="12">
        <v>1</v>
      </c>
      <c r="F105" s="12">
        <v>3</v>
      </c>
    </row>
    <row r="106" spans="1:6" x14ac:dyDescent="0.25">
      <c r="A106" s="31"/>
      <c r="C106" s="12" t="s">
        <v>32</v>
      </c>
      <c r="D106" s="12">
        <v>8</v>
      </c>
      <c r="E106" s="12">
        <v>16</v>
      </c>
      <c r="F106" s="12">
        <v>24</v>
      </c>
    </row>
    <row r="107" spans="1:6" x14ac:dyDescent="0.25">
      <c r="A107" s="31"/>
      <c r="B107" s="39" t="s">
        <v>84</v>
      </c>
      <c r="C107" s="39"/>
      <c r="D107" s="39">
        <v>46</v>
      </c>
      <c r="E107" s="39">
        <v>60</v>
      </c>
      <c r="F107" s="39">
        <v>106</v>
      </c>
    </row>
    <row r="108" spans="1:6" x14ac:dyDescent="0.25">
      <c r="A108" s="31"/>
      <c r="B108" s="12" t="s">
        <v>85</v>
      </c>
      <c r="C108" s="12" t="s">
        <v>23</v>
      </c>
      <c r="D108" s="12">
        <v>1</v>
      </c>
      <c r="E108" s="12">
        <v>3</v>
      </c>
      <c r="F108" s="12">
        <v>4</v>
      </c>
    </row>
    <row r="109" spans="1:6" x14ac:dyDescent="0.25">
      <c r="A109" s="31"/>
      <c r="C109" s="12" t="s">
        <v>25</v>
      </c>
      <c r="D109" s="12">
        <v>1</v>
      </c>
      <c r="F109" s="12">
        <v>1</v>
      </c>
    </row>
    <row r="110" spans="1:6" x14ac:dyDescent="0.25">
      <c r="A110" s="31"/>
      <c r="C110" s="12" t="s">
        <v>26</v>
      </c>
      <c r="D110" s="12">
        <v>1</v>
      </c>
      <c r="F110" s="12">
        <v>1</v>
      </c>
    </row>
    <row r="111" spans="1:6" x14ac:dyDescent="0.25">
      <c r="A111" s="31"/>
      <c r="C111" s="12" t="s">
        <v>27</v>
      </c>
      <c r="D111" s="12">
        <v>1</v>
      </c>
      <c r="E111" s="12">
        <v>1</v>
      </c>
      <c r="F111" s="12">
        <v>2</v>
      </c>
    </row>
    <row r="112" spans="1:6" x14ac:dyDescent="0.25">
      <c r="A112" s="31"/>
      <c r="C112" s="12" t="s">
        <v>29</v>
      </c>
      <c r="D112" s="12">
        <v>5</v>
      </c>
      <c r="E112" s="12">
        <v>1</v>
      </c>
      <c r="F112" s="12">
        <v>6</v>
      </c>
    </row>
    <row r="113" spans="1:6" x14ac:dyDescent="0.25">
      <c r="A113" s="31"/>
      <c r="C113" s="12" t="s">
        <v>31</v>
      </c>
      <c r="E113" s="12">
        <v>1</v>
      </c>
      <c r="F113" s="12">
        <v>1</v>
      </c>
    </row>
    <row r="114" spans="1:6" x14ac:dyDescent="0.25">
      <c r="A114" s="31"/>
      <c r="C114" s="12" t="s">
        <v>32</v>
      </c>
      <c r="D114" s="12">
        <v>4</v>
      </c>
      <c r="E114" s="12">
        <v>4</v>
      </c>
      <c r="F114" s="12">
        <v>8</v>
      </c>
    </row>
    <row r="115" spans="1:6" x14ac:dyDescent="0.25">
      <c r="A115" s="31"/>
      <c r="B115" s="39" t="s">
        <v>86</v>
      </c>
      <c r="C115" s="39"/>
      <c r="D115" s="39">
        <v>13</v>
      </c>
      <c r="E115" s="39">
        <v>10</v>
      </c>
      <c r="F115" s="39">
        <v>23</v>
      </c>
    </row>
    <row r="116" spans="1:6" x14ac:dyDescent="0.25">
      <c r="A116" s="31"/>
      <c r="B116" s="12" t="s">
        <v>87</v>
      </c>
      <c r="C116" s="12" t="s">
        <v>26</v>
      </c>
      <c r="E116" s="12">
        <v>1</v>
      </c>
      <c r="F116" s="12">
        <v>1</v>
      </c>
    </row>
    <row r="117" spans="1:6" x14ac:dyDescent="0.25">
      <c r="A117" s="31"/>
      <c r="C117" s="12" t="s">
        <v>27</v>
      </c>
      <c r="E117" s="12">
        <v>1</v>
      </c>
      <c r="F117" s="12">
        <v>1</v>
      </c>
    </row>
    <row r="118" spans="1:6" x14ac:dyDescent="0.25">
      <c r="A118" s="31"/>
      <c r="C118" s="12" t="s">
        <v>29</v>
      </c>
      <c r="D118" s="12">
        <v>1</v>
      </c>
      <c r="E118" s="12">
        <v>2</v>
      </c>
      <c r="F118" s="12">
        <v>3</v>
      </c>
    </row>
    <row r="119" spans="1:6" x14ac:dyDescent="0.25">
      <c r="A119" s="31"/>
      <c r="B119" s="39" t="s">
        <v>88</v>
      </c>
      <c r="C119" s="39"/>
      <c r="D119" s="39">
        <v>1</v>
      </c>
      <c r="E119" s="39">
        <v>4</v>
      </c>
      <c r="F119" s="39">
        <v>5</v>
      </c>
    </row>
    <row r="120" spans="1:6" x14ac:dyDescent="0.25">
      <c r="A120" s="40" t="s">
        <v>89</v>
      </c>
      <c r="B120" s="40"/>
      <c r="C120" s="40"/>
      <c r="D120" s="40">
        <v>204</v>
      </c>
      <c r="E120" s="40">
        <v>159</v>
      </c>
      <c r="F120" s="40">
        <v>363</v>
      </c>
    </row>
    <row r="121" spans="1:6" x14ac:dyDescent="0.25">
      <c r="A121" s="31" t="s">
        <v>69</v>
      </c>
      <c r="B121" s="12" t="s">
        <v>90</v>
      </c>
      <c r="C121" s="12" t="s">
        <v>22</v>
      </c>
      <c r="E121" s="12">
        <v>1</v>
      </c>
      <c r="F121" s="12">
        <v>1</v>
      </c>
    </row>
    <row r="122" spans="1:6" x14ac:dyDescent="0.25">
      <c r="A122" s="31"/>
      <c r="C122" s="12" t="s">
        <v>23</v>
      </c>
      <c r="D122" s="12">
        <v>6</v>
      </c>
      <c r="F122" s="12">
        <v>6</v>
      </c>
    </row>
    <row r="123" spans="1:6" x14ac:dyDescent="0.25">
      <c r="A123" s="31"/>
      <c r="C123" s="12" t="s">
        <v>25</v>
      </c>
      <c r="D123" s="12">
        <v>3</v>
      </c>
      <c r="E123" s="12">
        <v>1</v>
      </c>
      <c r="F123" s="12">
        <v>4</v>
      </c>
    </row>
    <row r="124" spans="1:6" x14ac:dyDescent="0.25">
      <c r="A124" s="31"/>
      <c r="C124" s="12" t="s">
        <v>26</v>
      </c>
      <c r="D124" s="12">
        <v>2</v>
      </c>
      <c r="E124" s="12">
        <v>1</v>
      </c>
      <c r="F124" s="12">
        <v>3</v>
      </c>
    </row>
    <row r="125" spans="1:6" x14ac:dyDescent="0.25">
      <c r="A125" s="31"/>
      <c r="C125" s="12" t="s">
        <v>27</v>
      </c>
      <c r="D125" s="12">
        <v>1</v>
      </c>
      <c r="F125" s="12">
        <v>1</v>
      </c>
    </row>
    <row r="126" spans="1:6" x14ac:dyDescent="0.25">
      <c r="A126" s="31"/>
      <c r="C126" s="12" t="s">
        <v>32</v>
      </c>
      <c r="D126" s="12">
        <v>2</v>
      </c>
      <c r="E126" s="12">
        <v>7</v>
      </c>
      <c r="F126" s="12">
        <v>9</v>
      </c>
    </row>
    <row r="127" spans="1:6" x14ac:dyDescent="0.25">
      <c r="A127" s="31"/>
      <c r="B127" s="39" t="s">
        <v>91</v>
      </c>
      <c r="C127" s="39"/>
      <c r="D127" s="39">
        <v>14</v>
      </c>
      <c r="E127" s="39">
        <v>10</v>
      </c>
      <c r="F127" s="39">
        <v>24</v>
      </c>
    </row>
    <row r="128" spans="1:6" x14ac:dyDescent="0.25">
      <c r="A128" s="31"/>
      <c r="B128" s="12" t="s">
        <v>92</v>
      </c>
      <c r="C128" s="12" t="s">
        <v>22</v>
      </c>
      <c r="D128" s="12">
        <v>1</v>
      </c>
      <c r="E128" s="12">
        <v>2</v>
      </c>
      <c r="F128" s="12">
        <v>3</v>
      </c>
    </row>
    <row r="129" spans="1:6" x14ac:dyDescent="0.25">
      <c r="A129" s="31"/>
      <c r="C129" s="12" t="s">
        <v>23</v>
      </c>
      <c r="D129" s="12">
        <v>5</v>
      </c>
      <c r="E129" s="12">
        <v>3</v>
      </c>
      <c r="F129" s="12">
        <v>8</v>
      </c>
    </row>
    <row r="130" spans="1:6" x14ac:dyDescent="0.25">
      <c r="A130" s="31"/>
      <c r="C130" s="12" t="s">
        <v>25</v>
      </c>
      <c r="D130" s="12">
        <v>21</v>
      </c>
      <c r="E130" s="12">
        <v>13</v>
      </c>
      <c r="F130" s="12">
        <v>34</v>
      </c>
    </row>
    <row r="131" spans="1:6" x14ac:dyDescent="0.25">
      <c r="A131" s="31"/>
      <c r="C131" s="12" t="s">
        <v>26</v>
      </c>
      <c r="D131" s="12">
        <v>5</v>
      </c>
      <c r="E131" s="12">
        <v>8</v>
      </c>
      <c r="F131" s="12">
        <v>13</v>
      </c>
    </row>
    <row r="132" spans="1:6" x14ac:dyDescent="0.25">
      <c r="A132" s="31"/>
      <c r="C132" s="12" t="s">
        <v>27</v>
      </c>
      <c r="D132" s="12">
        <v>7</v>
      </c>
      <c r="E132" s="12">
        <v>9</v>
      </c>
      <c r="F132" s="12">
        <v>16</v>
      </c>
    </row>
    <row r="133" spans="1:6" x14ac:dyDescent="0.25">
      <c r="A133" s="31"/>
      <c r="C133" s="12" t="s">
        <v>29</v>
      </c>
      <c r="D133" s="12">
        <v>6</v>
      </c>
      <c r="E133" s="12">
        <v>11</v>
      </c>
      <c r="F133" s="12">
        <v>17</v>
      </c>
    </row>
    <row r="134" spans="1:6" x14ac:dyDescent="0.25">
      <c r="A134" s="31"/>
      <c r="C134" s="12" t="s">
        <v>32</v>
      </c>
      <c r="D134" s="12">
        <v>11</v>
      </c>
      <c r="E134" s="12">
        <v>7</v>
      </c>
      <c r="F134" s="12">
        <v>18</v>
      </c>
    </row>
    <row r="135" spans="1:6" x14ac:dyDescent="0.25">
      <c r="A135" s="31"/>
      <c r="B135" s="39" t="s">
        <v>93</v>
      </c>
      <c r="C135" s="39"/>
      <c r="D135" s="39">
        <v>56</v>
      </c>
      <c r="E135" s="39">
        <v>53</v>
      </c>
      <c r="F135" s="39">
        <v>109</v>
      </c>
    </row>
    <row r="136" spans="1:6" x14ac:dyDescent="0.25">
      <c r="A136" s="31"/>
      <c r="B136" s="12" t="s">
        <v>94</v>
      </c>
      <c r="C136" s="12" t="s">
        <v>23</v>
      </c>
      <c r="D136" s="12">
        <v>1</v>
      </c>
      <c r="E136" s="12">
        <v>1</v>
      </c>
      <c r="F136" s="12">
        <v>2</v>
      </c>
    </row>
    <row r="137" spans="1:6" x14ac:dyDescent="0.25">
      <c r="A137" s="31"/>
      <c r="C137" s="12" t="s">
        <v>25</v>
      </c>
      <c r="D137" s="12">
        <v>6</v>
      </c>
      <c r="E137" s="12">
        <v>6</v>
      </c>
      <c r="F137" s="12">
        <v>12</v>
      </c>
    </row>
    <row r="138" spans="1:6" x14ac:dyDescent="0.25">
      <c r="A138" s="31"/>
      <c r="C138" s="12" t="s">
        <v>26</v>
      </c>
      <c r="D138" s="12">
        <v>3</v>
      </c>
      <c r="E138" s="12">
        <v>3</v>
      </c>
      <c r="F138" s="12">
        <v>6</v>
      </c>
    </row>
    <row r="139" spans="1:6" x14ac:dyDescent="0.25">
      <c r="A139" s="31"/>
      <c r="C139" s="12" t="s">
        <v>27</v>
      </c>
      <c r="D139" s="12">
        <v>1</v>
      </c>
      <c r="E139" s="12">
        <v>3</v>
      </c>
      <c r="F139" s="12">
        <v>4</v>
      </c>
    </row>
    <row r="140" spans="1:6" x14ac:dyDescent="0.25">
      <c r="A140" s="31"/>
      <c r="C140" s="12" t="s">
        <v>28</v>
      </c>
      <c r="D140" s="12">
        <v>1</v>
      </c>
      <c r="F140" s="12">
        <v>1</v>
      </c>
    </row>
    <row r="141" spans="1:6" x14ac:dyDescent="0.25">
      <c r="A141" s="31"/>
      <c r="C141" s="12" t="s">
        <v>29</v>
      </c>
      <c r="D141" s="12">
        <v>4</v>
      </c>
      <c r="E141" s="12">
        <v>4</v>
      </c>
      <c r="F141" s="12">
        <v>8</v>
      </c>
    </row>
    <row r="142" spans="1:6" x14ac:dyDescent="0.25">
      <c r="A142" s="31"/>
      <c r="C142" s="12" t="s">
        <v>32</v>
      </c>
      <c r="D142" s="12">
        <v>12</v>
      </c>
      <c r="E142" s="12">
        <v>14</v>
      </c>
      <c r="F142" s="12">
        <v>26</v>
      </c>
    </row>
    <row r="143" spans="1:6" x14ac:dyDescent="0.25">
      <c r="A143" s="31"/>
      <c r="B143" s="39" t="s">
        <v>95</v>
      </c>
      <c r="C143" s="39"/>
      <c r="D143" s="39">
        <v>28</v>
      </c>
      <c r="E143" s="39">
        <v>31</v>
      </c>
      <c r="F143" s="39">
        <v>59</v>
      </c>
    </row>
    <row r="144" spans="1:6" x14ac:dyDescent="0.25">
      <c r="A144" s="31"/>
      <c r="B144" s="12" t="s">
        <v>96</v>
      </c>
      <c r="C144" s="12" t="s">
        <v>22</v>
      </c>
      <c r="E144" s="12">
        <v>1</v>
      </c>
      <c r="F144" s="12">
        <v>1</v>
      </c>
    </row>
    <row r="145" spans="1:6" x14ac:dyDescent="0.25">
      <c r="A145" s="31"/>
      <c r="C145" s="12" t="s">
        <v>23</v>
      </c>
      <c r="D145" s="12">
        <v>1</v>
      </c>
      <c r="E145" s="12">
        <v>2</v>
      </c>
      <c r="F145" s="12">
        <v>3</v>
      </c>
    </row>
    <row r="146" spans="1:6" x14ac:dyDescent="0.25">
      <c r="A146" s="31"/>
      <c r="C146" s="12" t="s">
        <v>25</v>
      </c>
      <c r="D146" s="12">
        <v>11</v>
      </c>
      <c r="E146" s="12">
        <v>6</v>
      </c>
      <c r="F146" s="12">
        <v>17</v>
      </c>
    </row>
    <row r="147" spans="1:6" x14ac:dyDescent="0.25">
      <c r="A147" s="31"/>
      <c r="C147" s="12" t="s">
        <v>26</v>
      </c>
      <c r="D147" s="12">
        <v>3</v>
      </c>
      <c r="E147" s="12">
        <v>7</v>
      </c>
      <c r="F147" s="12">
        <v>10</v>
      </c>
    </row>
    <row r="148" spans="1:6" x14ac:dyDescent="0.25">
      <c r="A148" s="31"/>
      <c r="C148" s="12" t="s">
        <v>27</v>
      </c>
      <c r="D148" s="12">
        <v>4</v>
      </c>
      <c r="E148" s="12">
        <v>6</v>
      </c>
      <c r="F148" s="12">
        <v>10</v>
      </c>
    </row>
    <row r="149" spans="1:6" x14ac:dyDescent="0.25">
      <c r="A149" s="31"/>
      <c r="C149" s="12" t="s">
        <v>29</v>
      </c>
      <c r="D149" s="12">
        <v>1</v>
      </c>
      <c r="E149" s="12">
        <v>5</v>
      </c>
      <c r="F149" s="12">
        <v>6</v>
      </c>
    </row>
    <row r="150" spans="1:6" x14ac:dyDescent="0.25">
      <c r="A150" s="31"/>
      <c r="C150" s="12" t="s">
        <v>32</v>
      </c>
      <c r="D150" s="12">
        <v>11</v>
      </c>
      <c r="E150" s="12">
        <v>8</v>
      </c>
      <c r="F150" s="12">
        <v>19</v>
      </c>
    </row>
    <row r="151" spans="1:6" x14ac:dyDescent="0.25">
      <c r="A151" s="31"/>
      <c r="B151" s="39" t="s">
        <v>97</v>
      </c>
      <c r="C151" s="39"/>
      <c r="D151" s="39">
        <v>31</v>
      </c>
      <c r="E151" s="39">
        <v>35</v>
      </c>
      <c r="F151" s="39">
        <v>66</v>
      </c>
    </row>
    <row r="152" spans="1:6" x14ac:dyDescent="0.25">
      <c r="A152" s="31"/>
      <c r="B152" s="12" t="s">
        <v>98</v>
      </c>
      <c r="C152" s="12" t="s">
        <v>25</v>
      </c>
      <c r="D152" s="12">
        <v>1</v>
      </c>
      <c r="F152" s="12">
        <v>1</v>
      </c>
    </row>
    <row r="153" spans="1:6" x14ac:dyDescent="0.25">
      <c r="A153" s="31"/>
      <c r="C153" s="12" t="s">
        <v>26</v>
      </c>
      <c r="E153" s="12">
        <v>1</v>
      </c>
      <c r="F153" s="12">
        <v>1</v>
      </c>
    </row>
    <row r="154" spans="1:6" x14ac:dyDescent="0.25">
      <c r="A154" s="31"/>
      <c r="C154" s="12" t="s">
        <v>29</v>
      </c>
      <c r="D154" s="12">
        <v>5</v>
      </c>
      <c r="E154" s="12">
        <v>1</v>
      </c>
      <c r="F154" s="12">
        <v>6</v>
      </c>
    </row>
    <row r="155" spans="1:6" x14ac:dyDescent="0.25">
      <c r="A155" s="31"/>
      <c r="B155" s="39" t="s">
        <v>99</v>
      </c>
      <c r="C155" s="39"/>
      <c r="D155" s="39">
        <v>6</v>
      </c>
      <c r="E155" s="39">
        <v>2</v>
      </c>
      <c r="F155" s="39">
        <v>8</v>
      </c>
    </row>
    <row r="156" spans="1:6" x14ac:dyDescent="0.25">
      <c r="A156" s="31"/>
      <c r="B156" s="12" t="s">
        <v>100</v>
      </c>
      <c r="C156" s="12" t="s">
        <v>23</v>
      </c>
      <c r="D156" s="12">
        <v>1</v>
      </c>
      <c r="F156" s="12">
        <v>1</v>
      </c>
    </row>
    <row r="157" spans="1:6" x14ac:dyDescent="0.25">
      <c r="A157" s="31"/>
      <c r="C157" s="12" t="s">
        <v>25</v>
      </c>
      <c r="D157" s="12">
        <v>1</v>
      </c>
      <c r="E157" s="12">
        <v>2</v>
      </c>
      <c r="F157" s="12">
        <v>3</v>
      </c>
    </row>
    <row r="158" spans="1:6" x14ac:dyDescent="0.25">
      <c r="A158" s="31"/>
      <c r="C158" s="12" t="s">
        <v>26</v>
      </c>
      <c r="D158" s="12">
        <v>2</v>
      </c>
      <c r="E158" s="12">
        <v>1</v>
      </c>
      <c r="F158" s="12">
        <v>3</v>
      </c>
    </row>
    <row r="159" spans="1:6" x14ac:dyDescent="0.25">
      <c r="A159" s="31"/>
      <c r="C159" s="12" t="s">
        <v>27</v>
      </c>
      <c r="D159" s="12">
        <v>2</v>
      </c>
      <c r="E159" s="12">
        <v>2</v>
      </c>
      <c r="F159" s="12">
        <v>4</v>
      </c>
    </row>
    <row r="160" spans="1:6" x14ac:dyDescent="0.25">
      <c r="A160" s="31"/>
      <c r="C160" s="12" t="s">
        <v>29</v>
      </c>
      <c r="D160" s="12">
        <v>7</v>
      </c>
      <c r="E160" s="12">
        <v>3</v>
      </c>
      <c r="F160" s="12">
        <v>10</v>
      </c>
    </row>
    <row r="161" spans="1:6" x14ac:dyDescent="0.25">
      <c r="A161" s="31"/>
      <c r="C161" s="12" t="s">
        <v>32</v>
      </c>
      <c r="D161" s="12">
        <v>2</v>
      </c>
      <c r="E161" s="12">
        <v>1</v>
      </c>
      <c r="F161" s="12">
        <v>3</v>
      </c>
    </row>
    <row r="162" spans="1:6" x14ac:dyDescent="0.25">
      <c r="A162" s="31"/>
      <c r="B162" s="39" t="s">
        <v>101</v>
      </c>
      <c r="C162" s="39"/>
      <c r="D162" s="39">
        <v>15</v>
      </c>
      <c r="E162" s="39">
        <v>9</v>
      </c>
      <c r="F162" s="39">
        <v>24</v>
      </c>
    </row>
    <row r="163" spans="1:6" x14ac:dyDescent="0.25">
      <c r="A163" s="31"/>
      <c r="B163" s="12" t="s">
        <v>102</v>
      </c>
      <c r="C163" s="12" t="s">
        <v>22</v>
      </c>
      <c r="D163" s="12">
        <v>1</v>
      </c>
      <c r="F163" s="12">
        <v>1</v>
      </c>
    </row>
    <row r="164" spans="1:6" x14ac:dyDescent="0.25">
      <c r="A164" s="31"/>
      <c r="C164" s="12" t="s">
        <v>25</v>
      </c>
      <c r="D164" s="12">
        <v>13</v>
      </c>
      <c r="E164" s="12">
        <v>19</v>
      </c>
      <c r="F164" s="12">
        <v>32</v>
      </c>
    </row>
    <row r="165" spans="1:6" x14ac:dyDescent="0.25">
      <c r="A165" s="31"/>
      <c r="C165" s="12" t="s">
        <v>26</v>
      </c>
      <c r="D165" s="12">
        <v>1</v>
      </c>
      <c r="E165" s="12">
        <v>3</v>
      </c>
      <c r="F165" s="12">
        <v>4</v>
      </c>
    </row>
    <row r="166" spans="1:6" x14ac:dyDescent="0.25">
      <c r="A166" s="31"/>
      <c r="C166" s="12" t="s">
        <v>27</v>
      </c>
      <c r="E166" s="12">
        <v>6</v>
      </c>
      <c r="F166" s="12">
        <v>6</v>
      </c>
    </row>
    <row r="167" spans="1:6" x14ac:dyDescent="0.25">
      <c r="A167" s="31"/>
      <c r="C167" s="12" t="s">
        <v>29</v>
      </c>
      <c r="D167" s="12">
        <v>2</v>
      </c>
      <c r="E167" s="12">
        <v>5</v>
      </c>
      <c r="F167" s="12">
        <v>7</v>
      </c>
    </row>
    <row r="168" spans="1:6" x14ac:dyDescent="0.25">
      <c r="A168" s="31"/>
      <c r="C168" s="12" t="s">
        <v>30</v>
      </c>
      <c r="E168" s="12">
        <v>1</v>
      </c>
      <c r="F168" s="12">
        <v>1</v>
      </c>
    </row>
    <row r="169" spans="1:6" x14ac:dyDescent="0.25">
      <c r="A169" s="31"/>
      <c r="C169" s="12" t="s">
        <v>32</v>
      </c>
      <c r="D169" s="12">
        <v>3</v>
      </c>
      <c r="E169" s="12">
        <v>2</v>
      </c>
      <c r="F169" s="12">
        <v>5</v>
      </c>
    </row>
    <row r="170" spans="1:6" x14ac:dyDescent="0.25">
      <c r="A170" s="31"/>
      <c r="B170" s="39" t="s">
        <v>103</v>
      </c>
      <c r="C170" s="39"/>
      <c r="D170" s="39">
        <v>20</v>
      </c>
      <c r="E170" s="39">
        <v>36</v>
      </c>
      <c r="F170" s="39">
        <v>56</v>
      </c>
    </row>
    <row r="171" spans="1:6" x14ac:dyDescent="0.25">
      <c r="A171" s="40" t="s">
        <v>104</v>
      </c>
      <c r="B171" s="40"/>
      <c r="C171" s="40"/>
      <c r="D171" s="40">
        <v>170</v>
      </c>
      <c r="E171" s="40">
        <v>176</v>
      </c>
      <c r="F171" s="40">
        <v>346</v>
      </c>
    </row>
    <row r="172" spans="1:6" x14ac:dyDescent="0.25">
      <c r="A172" s="31" t="s">
        <v>70</v>
      </c>
      <c r="B172" s="12" t="s">
        <v>105</v>
      </c>
      <c r="C172" s="12" t="s">
        <v>23</v>
      </c>
      <c r="D172" s="12">
        <v>1</v>
      </c>
      <c r="F172" s="12">
        <v>1</v>
      </c>
    </row>
    <row r="173" spans="1:6" x14ac:dyDescent="0.25">
      <c r="A173" s="31"/>
      <c r="C173" s="12" t="s">
        <v>25</v>
      </c>
      <c r="D173" s="12">
        <v>5</v>
      </c>
      <c r="F173" s="12">
        <v>5</v>
      </c>
    </row>
    <row r="174" spans="1:6" x14ac:dyDescent="0.25">
      <c r="A174" s="31"/>
      <c r="C174" s="12" t="s">
        <v>26</v>
      </c>
      <c r="D174" s="12">
        <v>2</v>
      </c>
      <c r="F174" s="12">
        <v>2</v>
      </c>
    </row>
    <row r="175" spans="1:6" x14ac:dyDescent="0.25">
      <c r="A175" s="31"/>
      <c r="C175" s="12" t="s">
        <v>27</v>
      </c>
      <c r="D175" s="12">
        <v>1</v>
      </c>
      <c r="E175" s="12">
        <v>2</v>
      </c>
      <c r="F175" s="12">
        <v>3</v>
      </c>
    </row>
    <row r="176" spans="1:6" x14ac:dyDescent="0.25">
      <c r="A176" s="31"/>
      <c r="C176" s="12" t="s">
        <v>29</v>
      </c>
      <c r="E176" s="12">
        <v>1</v>
      </c>
      <c r="F176" s="12">
        <v>1</v>
      </c>
    </row>
    <row r="177" spans="1:6" x14ac:dyDescent="0.25">
      <c r="A177" s="31"/>
      <c r="C177" s="12" t="s">
        <v>32</v>
      </c>
      <c r="D177" s="12">
        <v>3</v>
      </c>
      <c r="E177" s="12">
        <v>4</v>
      </c>
      <c r="F177" s="12">
        <v>7</v>
      </c>
    </row>
    <row r="178" spans="1:6" x14ac:dyDescent="0.25">
      <c r="A178" s="31"/>
      <c r="B178" s="39" t="s">
        <v>106</v>
      </c>
      <c r="C178" s="39"/>
      <c r="D178" s="39">
        <v>12</v>
      </c>
      <c r="E178" s="39">
        <v>7</v>
      </c>
      <c r="F178" s="39">
        <v>19</v>
      </c>
    </row>
    <row r="179" spans="1:6" x14ac:dyDescent="0.25">
      <c r="A179" s="31"/>
      <c r="B179" s="12" t="s">
        <v>107</v>
      </c>
      <c r="C179" s="12" t="s">
        <v>23</v>
      </c>
      <c r="D179" s="12">
        <v>33</v>
      </c>
      <c r="E179" s="12">
        <v>3</v>
      </c>
      <c r="F179" s="12">
        <v>36</v>
      </c>
    </row>
    <row r="180" spans="1:6" x14ac:dyDescent="0.25">
      <c r="A180" s="31"/>
      <c r="C180" s="12" t="s">
        <v>25</v>
      </c>
      <c r="D180" s="12">
        <v>1</v>
      </c>
      <c r="E180" s="12">
        <v>1</v>
      </c>
      <c r="F180" s="12">
        <v>2</v>
      </c>
    </row>
    <row r="181" spans="1:6" x14ac:dyDescent="0.25">
      <c r="A181" s="31"/>
      <c r="C181" s="12" t="s">
        <v>27</v>
      </c>
      <c r="D181" s="12">
        <v>4</v>
      </c>
      <c r="E181" s="12">
        <v>3</v>
      </c>
      <c r="F181" s="12">
        <v>7</v>
      </c>
    </row>
    <row r="182" spans="1:6" x14ac:dyDescent="0.25">
      <c r="A182" s="31"/>
      <c r="C182" s="12" t="s">
        <v>29</v>
      </c>
      <c r="D182" s="12">
        <v>2</v>
      </c>
      <c r="F182" s="12">
        <v>2</v>
      </c>
    </row>
    <row r="183" spans="1:6" x14ac:dyDescent="0.25">
      <c r="A183" s="31"/>
      <c r="C183" s="12" t="s">
        <v>30</v>
      </c>
      <c r="D183" s="12">
        <v>1</v>
      </c>
      <c r="F183" s="12">
        <v>1</v>
      </c>
    </row>
    <row r="184" spans="1:6" x14ac:dyDescent="0.25">
      <c r="A184" s="31"/>
      <c r="C184" s="12" t="s">
        <v>32</v>
      </c>
      <c r="D184" s="12">
        <v>28</v>
      </c>
      <c r="E184" s="12">
        <v>16</v>
      </c>
      <c r="F184" s="12">
        <v>44</v>
      </c>
    </row>
    <row r="185" spans="1:6" x14ac:dyDescent="0.25">
      <c r="A185" s="31"/>
      <c r="B185" s="39" t="s">
        <v>108</v>
      </c>
      <c r="C185" s="39"/>
      <c r="D185" s="39">
        <v>69</v>
      </c>
      <c r="E185" s="39">
        <v>23</v>
      </c>
      <c r="F185" s="39">
        <v>92</v>
      </c>
    </row>
    <row r="186" spans="1:6" x14ac:dyDescent="0.25">
      <c r="A186" s="31"/>
      <c r="B186" s="12" t="s">
        <v>109</v>
      </c>
      <c r="C186" s="12" t="s">
        <v>22</v>
      </c>
      <c r="D186" s="12">
        <v>2</v>
      </c>
      <c r="F186" s="12">
        <v>2</v>
      </c>
    </row>
    <row r="187" spans="1:6" x14ac:dyDescent="0.25">
      <c r="A187" s="31"/>
      <c r="C187" s="12" t="s">
        <v>23</v>
      </c>
      <c r="D187" s="12">
        <v>31</v>
      </c>
      <c r="E187" s="12">
        <v>11</v>
      </c>
      <c r="F187" s="12">
        <v>42</v>
      </c>
    </row>
    <row r="188" spans="1:6" x14ac:dyDescent="0.25">
      <c r="A188" s="31"/>
      <c r="C188" s="12" t="s">
        <v>25</v>
      </c>
      <c r="D188" s="12">
        <v>57</v>
      </c>
      <c r="E188" s="12">
        <v>17</v>
      </c>
      <c r="F188" s="12">
        <v>74</v>
      </c>
    </row>
    <row r="189" spans="1:6" x14ac:dyDescent="0.25">
      <c r="A189" s="31"/>
      <c r="C189" s="12" t="s">
        <v>26</v>
      </c>
      <c r="D189" s="12">
        <v>11</v>
      </c>
      <c r="E189" s="12">
        <v>4</v>
      </c>
      <c r="F189" s="12">
        <v>15</v>
      </c>
    </row>
    <row r="190" spans="1:6" x14ac:dyDescent="0.25">
      <c r="A190" s="31"/>
      <c r="C190" s="12" t="s">
        <v>27</v>
      </c>
      <c r="D190" s="12">
        <v>17</v>
      </c>
      <c r="E190" s="12">
        <v>8</v>
      </c>
      <c r="F190" s="12">
        <v>25</v>
      </c>
    </row>
    <row r="191" spans="1:6" x14ac:dyDescent="0.25">
      <c r="A191" s="31"/>
      <c r="C191" s="12" t="s">
        <v>29</v>
      </c>
      <c r="D191" s="12">
        <v>15</v>
      </c>
      <c r="E191" s="12">
        <v>6</v>
      </c>
      <c r="F191" s="12">
        <v>21</v>
      </c>
    </row>
    <row r="192" spans="1:6" x14ac:dyDescent="0.25">
      <c r="A192" s="31"/>
      <c r="C192" s="12" t="s">
        <v>30</v>
      </c>
      <c r="E192" s="12">
        <v>1</v>
      </c>
      <c r="F192" s="12">
        <v>1</v>
      </c>
    </row>
    <row r="193" spans="1:6" x14ac:dyDescent="0.25">
      <c r="A193" s="31"/>
      <c r="C193" s="12" t="s">
        <v>31</v>
      </c>
      <c r="D193" s="12">
        <v>5</v>
      </c>
      <c r="E193" s="12">
        <v>1</v>
      </c>
      <c r="F193" s="12">
        <v>6</v>
      </c>
    </row>
    <row r="194" spans="1:6" x14ac:dyDescent="0.25">
      <c r="A194" s="31"/>
      <c r="C194" s="12" t="s">
        <v>32</v>
      </c>
      <c r="D194" s="12">
        <v>55</v>
      </c>
      <c r="E194" s="12">
        <v>15</v>
      </c>
      <c r="F194" s="12">
        <v>70</v>
      </c>
    </row>
    <row r="195" spans="1:6" x14ac:dyDescent="0.25">
      <c r="A195" s="31"/>
      <c r="B195" s="39" t="s">
        <v>110</v>
      </c>
      <c r="C195" s="39"/>
      <c r="D195" s="39">
        <v>193</v>
      </c>
      <c r="E195" s="39">
        <v>63</v>
      </c>
      <c r="F195" s="39">
        <v>256</v>
      </c>
    </row>
    <row r="196" spans="1:6" x14ac:dyDescent="0.25">
      <c r="A196" s="31"/>
      <c r="B196" s="12" t="s">
        <v>111</v>
      </c>
      <c r="C196" s="12" t="s">
        <v>23</v>
      </c>
      <c r="D196" s="12">
        <v>17</v>
      </c>
      <c r="E196" s="12">
        <v>8</v>
      </c>
      <c r="F196" s="12">
        <v>25</v>
      </c>
    </row>
    <row r="197" spans="1:6" x14ac:dyDescent="0.25">
      <c r="A197" s="31"/>
      <c r="C197" s="12" t="s">
        <v>25</v>
      </c>
      <c r="D197" s="12">
        <v>1</v>
      </c>
      <c r="F197" s="12">
        <v>1</v>
      </c>
    </row>
    <row r="198" spans="1:6" x14ac:dyDescent="0.25">
      <c r="A198" s="31"/>
      <c r="C198" s="12" t="s">
        <v>26</v>
      </c>
      <c r="E198" s="12">
        <v>1</v>
      </c>
      <c r="F198" s="12">
        <v>1</v>
      </c>
    </row>
    <row r="199" spans="1:6" x14ac:dyDescent="0.25">
      <c r="A199" s="31"/>
      <c r="C199" s="12" t="s">
        <v>27</v>
      </c>
      <c r="D199" s="12">
        <v>1</v>
      </c>
      <c r="E199" s="12">
        <v>2</v>
      </c>
      <c r="F199" s="12">
        <v>3</v>
      </c>
    </row>
    <row r="200" spans="1:6" x14ac:dyDescent="0.25">
      <c r="A200" s="31"/>
      <c r="C200" s="12" t="s">
        <v>29</v>
      </c>
      <c r="E200" s="12">
        <v>1</v>
      </c>
      <c r="F200" s="12">
        <v>1</v>
      </c>
    </row>
    <row r="201" spans="1:6" x14ac:dyDescent="0.25">
      <c r="A201" s="31"/>
      <c r="C201" s="12" t="s">
        <v>32</v>
      </c>
      <c r="D201" s="12">
        <v>16</v>
      </c>
      <c r="E201" s="12">
        <v>15</v>
      </c>
      <c r="F201" s="12">
        <v>31</v>
      </c>
    </row>
    <row r="202" spans="1:6" x14ac:dyDescent="0.25">
      <c r="A202" s="31"/>
      <c r="B202" s="39" t="s">
        <v>112</v>
      </c>
      <c r="C202" s="39"/>
      <c r="D202" s="39">
        <v>35</v>
      </c>
      <c r="E202" s="39">
        <v>27</v>
      </c>
      <c r="F202" s="39">
        <v>62</v>
      </c>
    </row>
    <row r="203" spans="1:6" x14ac:dyDescent="0.25">
      <c r="A203" s="31"/>
      <c r="B203" s="12" t="s">
        <v>113</v>
      </c>
      <c r="C203" s="12" t="s">
        <v>23</v>
      </c>
      <c r="D203" s="12">
        <v>13</v>
      </c>
      <c r="E203" s="12">
        <v>9</v>
      </c>
      <c r="F203" s="12">
        <v>22</v>
      </c>
    </row>
    <row r="204" spans="1:6" x14ac:dyDescent="0.25">
      <c r="A204" s="31"/>
      <c r="C204" s="12" t="s">
        <v>27</v>
      </c>
      <c r="D204" s="12">
        <v>1</v>
      </c>
      <c r="E204" s="12">
        <v>1</v>
      </c>
      <c r="F204" s="12">
        <v>2</v>
      </c>
    </row>
    <row r="205" spans="1:6" x14ac:dyDescent="0.25">
      <c r="A205" s="31"/>
      <c r="C205" s="12" t="s">
        <v>28</v>
      </c>
      <c r="D205" s="12">
        <v>1</v>
      </c>
      <c r="F205" s="12">
        <v>1</v>
      </c>
    </row>
    <row r="206" spans="1:6" x14ac:dyDescent="0.25">
      <c r="A206" s="31"/>
      <c r="C206" s="12" t="s">
        <v>29</v>
      </c>
      <c r="D206" s="12">
        <v>1</v>
      </c>
      <c r="F206" s="12">
        <v>1</v>
      </c>
    </row>
    <row r="207" spans="1:6" x14ac:dyDescent="0.25">
      <c r="A207" s="31"/>
      <c r="C207" s="12" t="s">
        <v>32</v>
      </c>
      <c r="D207" s="12">
        <v>14</v>
      </c>
      <c r="E207" s="12">
        <v>8</v>
      </c>
      <c r="F207" s="12">
        <v>22</v>
      </c>
    </row>
    <row r="208" spans="1:6" x14ac:dyDescent="0.25">
      <c r="A208" s="31"/>
      <c r="B208" s="39" t="s">
        <v>114</v>
      </c>
      <c r="C208" s="39"/>
      <c r="D208" s="39">
        <v>30</v>
      </c>
      <c r="E208" s="39">
        <v>18</v>
      </c>
      <c r="F208" s="39">
        <v>48</v>
      </c>
    </row>
    <row r="209" spans="1:6" x14ac:dyDescent="0.25">
      <c r="A209" s="31"/>
      <c r="B209" s="12" t="s">
        <v>115</v>
      </c>
      <c r="C209" s="12" t="s">
        <v>22</v>
      </c>
      <c r="D209" s="12">
        <v>1</v>
      </c>
      <c r="F209" s="12">
        <v>1</v>
      </c>
    </row>
    <row r="210" spans="1:6" x14ac:dyDescent="0.25">
      <c r="A210" s="31"/>
      <c r="C210" s="12" t="s">
        <v>23</v>
      </c>
      <c r="D210" s="12">
        <v>14</v>
      </c>
      <c r="E210" s="12">
        <v>7</v>
      </c>
      <c r="F210" s="12">
        <v>21</v>
      </c>
    </row>
    <row r="211" spans="1:6" x14ac:dyDescent="0.25">
      <c r="A211" s="31"/>
      <c r="C211" s="12" t="s">
        <v>25</v>
      </c>
      <c r="D211" s="12">
        <v>5</v>
      </c>
      <c r="E211" s="12">
        <v>7</v>
      </c>
      <c r="F211" s="12">
        <v>12</v>
      </c>
    </row>
    <row r="212" spans="1:6" x14ac:dyDescent="0.25">
      <c r="A212" s="31"/>
      <c r="C212" s="12" t="s">
        <v>26</v>
      </c>
      <c r="D212" s="12">
        <v>2</v>
      </c>
      <c r="E212" s="12">
        <v>4</v>
      </c>
      <c r="F212" s="12">
        <v>6</v>
      </c>
    </row>
    <row r="213" spans="1:6" x14ac:dyDescent="0.25">
      <c r="A213" s="31"/>
      <c r="C213" s="12" t="s">
        <v>27</v>
      </c>
      <c r="D213" s="12">
        <v>3</v>
      </c>
      <c r="E213" s="12">
        <v>9</v>
      </c>
      <c r="F213" s="12">
        <v>12</v>
      </c>
    </row>
    <row r="214" spans="1:6" x14ac:dyDescent="0.25">
      <c r="A214" s="31"/>
      <c r="C214" s="12" t="s">
        <v>28</v>
      </c>
      <c r="D214" s="12">
        <v>1</v>
      </c>
      <c r="F214" s="12">
        <v>1</v>
      </c>
    </row>
    <row r="215" spans="1:6" x14ac:dyDescent="0.25">
      <c r="A215" s="31"/>
      <c r="C215" s="12" t="s">
        <v>29</v>
      </c>
      <c r="D215" s="12">
        <v>8</v>
      </c>
      <c r="E215" s="12">
        <v>7</v>
      </c>
      <c r="F215" s="12">
        <v>15</v>
      </c>
    </row>
    <row r="216" spans="1:6" x14ac:dyDescent="0.25">
      <c r="A216" s="31"/>
      <c r="C216" s="12" t="s">
        <v>31</v>
      </c>
      <c r="D216" s="12">
        <v>1</v>
      </c>
      <c r="E216" s="12">
        <v>1</v>
      </c>
      <c r="F216" s="12">
        <v>2</v>
      </c>
    </row>
    <row r="217" spans="1:6" x14ac:dyDescent="0.25">
      <c r="A217" s="31"/>
      <c r="C217" s="12" t="s">
        <v>32</v>
      </c>
      <c r="D217" s="12">
        <v>27</v>
      </c>
      <c r="E217" s="12">
        <v>32</v>
      </c>
      <c r="F217" s="12">
        <v>59</v>
      </c>
    </row>
    <row r="218" spans="1:6" x14ac:dyDescent="0.25">
      <c r="A218" s="31"/>
      <c r="B218" s="39" t="s">
        <v>116</v>
      </c>
      <c r="C218" s="39"/>
      <c r="D218" s="39">
        <v>62</v>
      </c>
      <c r="E218" s="39">
        <v>67</v>
      </c>
      <c r="F218" s="39">
        <v>129</v>
      </c>
    </row>
    <row r="219" spans="1:6" x14ac:dyDescent="0.25">
      <c r="A219" s="31"/>
      <c r="B219" s="12" t="s">
        <v>117</v>
      </c>
      <c r="C219" s="12" t="s">
        <v>23</v>
      </c>
      <c r="D219" s="12">
        <v>5</v>
      </c>
      <c r="E219" s="12">
        <v>5</v>
      </c>
      <c r="F219" s="12">
        <v>10</v>
      </c>
    </row>
    <row r="220" spans="1:6" x14ac:dyDescent="0.25">
      <c r="A220" s="31"/>
      <c r="C220" s="12" t="s">
        <v>25</v>
      </c>
      <c r="D220" s="12">
        <v>11</v>
      </c>
      <c r="E220" s="12">
        <v>8</v>
      </c>
      <c r="F220" s="12">
        <v>19</v>
      </c>
    </row>
    <row r="221" spans="1:6" x14ac:dyDescent="0.25">
      <c r="A221" s="31"/>
      <c r="C221" s="12" t="s">
        <v>26</v>
      </c>
      <c r="D221" s="12">
        <v>3</v>
      </c>
      <c r="E221" s="12">
        <v>6</v>
      </c>
      <c r="F221" s="12">
        <v>9</v>
      </c>
    </row>
    <row r="222" spans="1:6" x14ac:dyDescent="0.25">
      <c r="A222" s="31"/>
      <c r="C222" s="12" t="s">
        <v>27</v>
      </c>
      <c r="D222" s="12">
        <v>1</v>
      </c>
      <c r="E222" s="12">
        <v>2</v>
      </c>
      <c r="F222" s="12">
        <v>3</v>
      </c>
    </row>
    <row r="223" spans="1:6" x14ac:dyDescent="0.25">
      <c r="A223" s="31"/>
      <c r="C223" s="12" t="s">
        <v>28</v>
      </c>
      <c r="D223" s="12">
        <v>1</v>
      </c>
      <c r="E223" s="12">
        <v>1</v>
      </c>
      <c r="F223" s="12">
        <v>2</v>
      </c>
    </row>
    <row r="224" spans="1:6" x14ac:dyDescent="0.25">
      <c r="A224" s="31"/>
      <c r="C224" s="12" t="s">
        <v>29</v>
      </c>
      <c r="D224" s="12">
        <v>1</v>
      </c>
      <c r="E224" s="12">
        <v>3</v>
      </c>
      <c r="F224" s="12">
        <v>4</v>
      </c>
    </row>
    <row r="225" spans="1:6" x14ac:dyDescent="0.25">
      <c r="A225" s="31"/>
      <c r="C225" s="12" t="s">
        <v>30</v>
      </c>
      <c r="D225" s="12">
        <v>1</v>
      </c>
      <c r="F225" s="12">
        <v>1</v>
      </c>
    </row>
    <row r="226" spans="1:6" x14ac:dyDescent="0.25">
      <c r="A226" s="31"/>
      <c r="C226" s="12" t="s">
        <v>31</v>
      </c>
      <c r="D226" s="12">
        <v>2</v>
      </c>
      <c r="E226" s="12">
        <v>2</v>
      </c>
      <c r="F226" s="12">
        <v>4</v>
      </c>
    </row>
    <row r="227" spans="1:6" x14ac:dyDescent="0.25">
      <c r="A227" s="31"/>
      <c r="C227" s="12" t="s">
        <v>32</v>
      </c>
      <c r="D227" s="12">
        <v>9</v>
      </c>
      <c r="E227" s="12">
        <v>7</v>
      </c>
      <c r="F227" s="12">
        <v>16</v>
      </c>
    </row>
    <row r="228" spans="1:6" x14ac:dyDescent="0.25">
      <c r="A228" s="31"/>
      <c r="B228" s="39" t="s">
        <v>118</v>
      </c>
      <c r="C228" s="39"/>
      <c r="D228" s="39">
        <v>34</v>
      </c>
      <c r="E228" s="39">
        <v>34</v>
      </c>
      <c r="F228" s="39">
        <v>68</v>
      </c>
    </row>
    <row r="229" spans="1:6" x14ac:dyDescent="0.25">
      <c r="A229" s="31"/>
      <c r="B229" s="12" t="s">
        <v>119</v>
      </c>
      <c r="C229" s="12" t="s">
        <v>23</v>
      </c>
      <c r="D229" s="12">
        <v>1</v>
      </c>
      <c r="F229" s="12">
        <v>1</v>
      </c>
    </row>
    <row r="230" spans="1:6" x14ac:dyDescent="0.25">
      <c r="A230" s="31"/>
      <c r="C230" s="12" t="s">
        <v>25</v>
      </c>
      <c r="D230" s="12">
        <v>1</v>
      </c>
      <c r="E230" s="12">
        <v>1</v>
      </c>
      <c r="F230" s="12">
        <v>2</v>
      </c>
    </row>
    <row r="231" spans="1:6" x14ac:dyDescent="0.25">
      <c r="A231" s="31"/>
      <c r="C231" s="12" t="s">
        <v>27</v>
      </c>
      <c r="D231" s="12">
        <v>1</v>
      </c>
      <c r="E231" s="12">
        <v>2</v>
      </c>
      <c r="F231" s="12">
        <v>3</v>
      </c>
    </row>
    <row r="232" spans="1:6" x14ac:dyDescent="0.25">
      <c r="A232" s="31"/>
      <c r="C232" s="12" t="s">
        <v>28</v>
      </c>
      <c r="D232" s="12">
        <v>1</v>
      </c>
      <c r="F232" s="12">
        <v>1</v>
      </c>
    </row>
    <row r="233" spans="1:6" x14ac:dyDescent="0.25">
      <c r="A233" s="31"/>
      <c r="C233" s="12" t="s">
        <v>29</v>
      </c>
      <c r="D233" s="12">
        <v>1</v>
      </c>
      <c r="E233" s="12">
        <v>2</v>
      </c>
      <c r="F233" s="12">
        <v>3</v>
      </c>
    </row>
    <row r="234" spans="1:6" x14ac:dyDescent="0.25">
      <c r="A234" s="31"/>
      <c r="C234" s="12" t="s">
        <v>31</v>
      </c>
      <c r="D234" s="12">
        <v>1</v>
      </c>
      <c r="E234" s="12">
        <v>2</v>
      </c>
      <c r="F234" s="12">
        <v>3</v>
      </c>
    </row>
    <row r="235" spans="1:6" x14ac:dyDescent="0.25">
      <c r="A235" s="31"/>
      <c r="C235" s="12" t="s">
        <v>32</v>
      </c>
      <c r="D235" s="12">
        <v>4</v>
      </c>
      <c r="E235" s="12">
        <v>2</v>
      </c>
      <c r="F235" s="12">
        <v>6</v>
      </c>
    </row>
    <row r="236" spans="1:6" x14ac:dyDescent="0.25">
      <c r="A236" s="31"/>
      <c r="B236" s="39" t="s">
        <v>120</v>
      </c>
      <c r="C236" s="39"/>
      <c r="D236" s="39">
        <v>10</v>
      </c>
      <c r="E236" s="39">
        <v>9</v>
      </c>
      <c r="F236" s="39">
        <v>19</v>
      </c>
    </row>
    <row r="237" spans="1:6" x14ac:dyDescent="0.25">
      <c r="A237" s="31"/>
      <c r="B237" s="12" t="s">
        <v>121</v>
      </c>
      <c r="C237" s="12" t="s">
        <v>23</v>
      </c>
      <c r="D237" s="12">
        <v>10</v>
      </c>
      <c r="E237" s="12">
        <v>5</v>
      </c>
      <c r="F237" s="12">
        <v>15</v>
      </c>
    </row>
    <row r="238" spans="1:6" x14ac:dyDescent="0.25">
      <c r="A238" s="31"/>
      <c r="C238" s="12" t="s">
        <v>24</v>
      </c>
      <c r="D238" s="12">
        <v>3</v>
      </c>
      <c r="E238" s="12">
        <v>3</v>
      </c>
      <c r="F238" s="12">
        <v>6</v>
      </c>
    </row>
    <row r="239" spans="1:6" x14ac:dyDescent="0.25">
      <c r="A239" s="31"/>
      <c r="C239" s="12" t="s">
        <v>25</v>
      </c>
      <c r="D239" s="12">
        <v>2</v>
      </c>
      <c r="E239" s="12">
        <v>9</v>
      </c>
      <c r="F239" s="12">
        <v>11</v>
      </c>
    </row>
    <row r="240" spans="1:6" x14ac:dyDescent="0.25">
      <c r="A240" s="31"/>
      <c r="C240" s="12" t="s">
        <v>26</v>
      </c>
      <c r="D240" s="12">
        <v>1</v>
      </c>
      <c r="E240" s="12">
        <v>5</v>
      </c>
      <c r="F240" s="12">
        <v>6</v>
      </c>
    </row>
    <row r="241" spans="1:6" x14ac:dyDescent="0.25">
      <c r="A241" s="31"/>
      <c r="C241" s="12" t="s">
        <v>27</v>
      </c>
      <c r="D241" s="12">
        <v>3</v>
      </c>
      <c r="E241" s="12">
        <v>5</v>
      </c>
      <c r="F241" s="12">
        <v>8</v>
      </c>
    </row>
    <row r="242" spans="1:6" x14ac:dyDescent="0.25">
      <c r="A242" s="31"/>
      <c r="C242" s="12" t="s">
        <v>29</v>
      </c>
      <c r="D242" s="12">
        <v>2</v>
      </c>
      <c r="E242" s="12">
        <v>10</v>
      </c>
      <c r="F242" s="12">
        <v>12</v>
      </c>
    </row>
    <row r="243" spans="1:6" x14ac:dyDescent="0.25">
      <c r="A243" s="31"/>
      <c r="C243" s="12" t="s">
        <v>31</v>
      </c>
      <c r="E243" s="12">
        <v>1</v>
      </c>
      <c r="F243" s="12">
        <v>1</v>
      </c>
    </row>
    <row r="244" spans="1:6" x14ac:dyDescent="0.25">
      <c r="A244" s="31"/>
      <c r="C244" s="12" t="s">
        <v>32</v>
      </c>
      <c r="D244" s="12">
        <v>24</v>
      </c>
      <c r="E244" s="12">
        <v>26</v>
      </c>
      <c r="F244" s="12">
        <v>50</v>
      </c>
    </row>
    <row r="245" spans="1:6" x14ac:dyDescent="0.25">
      <c r="A245" s="31"/>
      <c r="B245" s="39" t="s">
        <v>122</v>
      </c>
      <c r="C245" s="39"/>
      <c r="D245" s="39">
        <v>45</v>
      </c>
      <c r="E245" s="39">
        <v>64</v>
      </c>
      <c r="F245" s="39">
        <v>109</v>
      </c>
    </row>
    <row r="246" spans="1:6" x14ac:dyDescent="0.25">
      <c r="A246" s="31"/>
      <c r="B246" s="12" t="s">
        <v>123</v>
      </c>
      <c r="C246" s="12" t="s">
        <v>23</v>
      </c>
      <c r="D246" s="12">
        <v>16</v>
      </c>
      <c r="E246" s="12">
        <v>14</v>
      </c>
      <c r="F246" s="12">
        <v>30</v>
      </c>
    </row>
    <row r="247" spans="1:6" x14ac:dyDescent="0.25">
      <c r="A247" s="31"/>
      <c r="C247" s="12" t="s">
        <v>28</v>
      </c>
      <c r="D247" s="12">
        <v>1</v>
      </c>
      <c r="F247" s="12">
        <v>1</v>
      </c>
    </row>
    <row r="248" spans="1:6" x14ac:dyDescent="0.25">
      <c r="A248" s="31"/>
      <c r="C248" s="12" t="s">
        <v>29</v>
      </c>
      <c r="D248" s="12">
        <v>1</v>
      </c>
      <c r="F248" s="12">
        <v>1</v>
      </c>
    </row>
    <row r="249" spans="1:6" x14ac:dyDescent="0.25">
      <c r="A249" s="31"/>
      <c r="C249" s="12" t="s">
        <v>32</v>
      </c>
      <c r="D249" s="12">
        <v>12</v>
      </c>
      <c r="E249" s="12">
        <v>16</v>
      </c>
      <c r="F249" s="12">
        <v>28</v>
      </c>
    </row>
    <row r="250" spans="1:6" x14ac:dyDescent="0.25">
      <c r="A250" s="31"/>
      <c r="B250" s="39" t="s">
        <v>124</v>
      </c>
      <c r="C250" s="39"/>
      <c r="D250" s="39">
        <v>30</v>
      </c>
      <c r="E250" s="39">
        <v>30</v>
      </c>
      <c r="F250" s="39">
        <v>60</v>
      </c>
    </row>
    <row r="251" spans="1:6" x14ac:dyDescent="0.25">
      <c r="A251" s="40" t="s">
        <v>125</v>
      </c>
      <c r="B251" s="40"/>
      <c r="C251" s="40"/>
      <c r="D251" s="40">
        <v>520</v>
      </c>
      <c r="E251" s="40">
        <v>342</v>
      </c>
      <c r="F251" s="40">
        <v>862</v>
      </c>
    </row>
    <row r="252" spans="1:6" x14ac:dyDescent="0.25">
      <c r="A252" s="32" t="s">
        <v>17</v>
      </c>
      <c r="B252" s="32"/>
      <c r="C252" s="32"/>
      <c r="D252" s="32">
        <v>894</v>
      </c>
      <c r="E252" s="32">
        <v>677</v>
      </c>
      <c r="F252" s="32">
        <v>1571</v>
      </c>
    </row>
  </sheetData>
  <mergeCells count="23">
    <mergeCell ref="A64:A119"/>
    <mergeCell ref="A121:A170"/>
    <mergeCell ref="A172:A250"/>
    <mergeCell ref="Q29:Q30"/>
    <mergeCell ref="A46:A47"/>
    <mergeCell ref="B46:D46"/>
    <mergeCell ref="E46:G46"/>
    <mergeCell ref="H46:J46"/>
    <mergeCell ref="K46:K47"/>
    <mergeCell ref="A29:A30"/>
    <mergeCell ref="B29:D29"/>
    <mergeCell ref="E29:G29"/>
    <mergeCell ref="H29:J29"/>
    <mergeCell ref="K29:M29"/>
    <mergeCell ref="N29:P29"/>
    <mergeCell ref="O1:R1"/>
    <mergeCell ref="A11:A12"/>
    <mergeCell ref="B11:D11"/>
    <mergeCell ref="E11:G11"/>
    <mergeCell ref="H11:J11"/>
    <mergeCell ref="K11:M11"/>
    <mergeCell ref="N11:P11"/>
    <mergeCell ref="Q11:Q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B88E-13DB-41E2-A451-C65282CD87DE}">
  <dimension ref="A1:IU103"/>
  <sheetViews>
    <sheetView workbookViewId="0">
      <selection activeCell="F8" sqref="F8"/>
    </sheetView>
  </sheetViews>
  <sheetFormatPr baseColWidth="10" defaultRowHeight="15" x14ac:dyDescent="0.25"/>
  <cols>
    <col min="1" max="1" width="50.7109375" style="12" customWidth="1"/>
    <col min="2" max="2" width="15.28515625" style="12" customWidth="1"/>
    <col min="3" max="3" width="17" style="12" bestFit="1" customWidth="1"/>
    <col min="4" max="4" width="11.42578125" style="12"/>
    <col min="5" max="5" width="23.28515625" style="12" bestFit="1" customWidth="1"/>
    <col min="6" max="6" width="19.5703125" style="12" customWidth="1"/>
    <col min="7" max="7" width="21.85546875" style="12" bestFit="1" customWidth="1"/>
    <col min="8" max="9" width="26" style="12" customWidth="1"/>
    <col min="10" max="10" width="22" style="12" customWidth="1"/>
    <col min="11" max="11" width="9" style="12" bestFit="1" customWidth="1"/>
    <col min="12" max="12" width="24.85546875" style="12" customWidth="1"/>
    <col min="13" max="16384" width="11.42578125" style="12"/>
  </cols>
  <sheetData>
    <row r="1" spans="1:255" s="7" customFormat="1" ht="57" customHeight="1" thickBot="1" x14ac:dyDescent="0.3">
      <c r="A1" s="1"/>
      <c r="B1" s="2"/>
      <c r="C1" s="2"/>
      <c r="D1" s="2"/>
      <c r="E1" s="3"/>
      <c r="F1" s="4"/>
      <c r="G1" s="4"/>
      <c r="H1" s="2"/>
      <c r="I1" s="2"/>
      <c r="J1" s="4"/>
      <c r="K1" s="4"/>
      <c r="L1" s="5" t="s">
        <v>0</v>
      </c>
      <c r="M1" s="5"/>
      <c r="N1" s="5"/>
      <c r="O1" s="41"/>
      <c r="P1" s="4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s="8" customFormat="1" ht="12.75" x14ac:dyDescent="0.2"/>
    <row r="3" spans="1:255" s="8" customFormat="1" ht="15.75" x14ac:dyDescent="0.25">
      <c r="A3" s="9" t="s">
        <v>1</v>
      </c>
    </row>
    <row r="4" spans="1:255" s="8" customFormat="1" ht="15.75" x14ac:dyDescent="0.25">
      <c r="A4" s="9" t="s">
        <v>2</v>
      </c>
    </row>
    <row r="5" spans="1:255" s="8" customFormat="1" ht="15.75" x14ac:dyDescent="0.25">
      <c r="A5" s="9" t="s">
        <v>3</v>
      </c>
    </row>
    <row r="6" spans="1:255" s="8" customFormat="1" ht="15.75" x14ac:dyDescent="0.25">
      <c r="A6" s="9" t="s">
        <v>4</v>
      </c>
    </row>
    <row r="7" spans="1:255" s="8" customFormat="1" ht="12.75" x14ac:dyDescent="0.2">
      <c r="A7" s="8" t="s">
        <v>5</v>
      </c>
      <c r="L7" s="10"/>
      <c r="M7" s="10"/>
      <c r="N7" s="11"/>
    </row>
    <row r="13" spans="1:255" ht="15.75" thickBot="1" x14ac:dyDescent="0.3">
      <c r="A13" s="42" t="s">
        <v>126</v>
      </c>
      <c r="B13" s="43" t="s">
        <v>12</v>
      </c>
      <c r="C13" s="43" t="s">
        <v>13</v>
      </c>
      <c r="D13" s="43" t="s">
        <v>17</v>
      </c>
      <c r="E13" s="43" t="s">
        <v>127</v>
      </c>
      <c r="F13" s="43" t="s">
        <v>128</v>
      </c>
      <c r="G13" s="43" t="s">
        <v>129</v>
      </c>
      <c r="H13" s="44" t="s">
        <v>130</v>
      </c>
    </row>
    <row r="14" spans="1:255" ht="15.75" thickTop="1" x14ac:dyDescent="0.25">
      <c r="A14" s="45" t="s">
        <v>22</v>
      </c>
      <c r="B14" s="46">
        <v>6</v>
      </c>
      <c r="C14" s="46">
        <v>4</v>
      </c>
      <c r="D14" s="46">
        <f>SUM(Tabla15[[#This Row],[Homes]:[Mulleres]])</f>
        <v>10</v>
      </c>
      <c r="E14" s="46">
        <v>6</v>
      </c>
      <c r="F14" s="46">
        <v>4</v>
      </c>
      <c r="G14" s="12">
        <f>SUM(Tabla15[[#This Row],[Homes Doutores]:[Mulleres Doutoras]])</f>
        <v>10</v>
      </c>
      <c r="H14" s="14">
        <f>Tabla15[[#This Row],[Total doutores/as]]/Tabla15[[#This Row],[Total]]</f>
        <v>1</v>
      </c>
    </row>
    <row r="15" spans="1:255" x14ac:dyDescent="0.25">
      <c r="A15" s="47" t="s">
        <v>23</v>
      </c>
      <c r="B15" s="48">
        <v>188</v>
      </c>
      <c r="C15" s="48">
        <v>86</v>
      </c>
      <c r="D15" s="48">
        <f>SUM(Tabla15[[#This Row],[Homes]:[Mulleres]])</f>
        <v>274</v>
      </c>
      <c r="E15" s="48">
        <v>188</v>
      </c>
      <c r="F15" s="48">
        <v>86</v>
      </c>
      <c r="G15" s="12">
        <f>SUM(Tabla15[[#This Row],[Homes Doutores]:[Mulleres Doutoras]])</f>
        <v>274</v>
      </c>
      <c r="H15" s="14">
        <f>Tabla15[[#This Row],[Total doutores/as]]/Tabla15[[#This Row],[Total]]</f>
        <v>1</v>
      </c>
    </row>
    <row r="16" spans="1:255" x14ac:dyDescent="0.25">
      <c r="A16" s="45" t="s">
        <v>24</v>
      </c>
      <c r="B16" s="46">
        <v>3</v>
      </c>
      <c r="C16" s="46">
        <v>3</v>
      </c>
      <c r="D16" s="46">
        <f>SUM(Tabla15[[#This Row],[Homes]:[Mulleres]])</f>
        <v>6</v>
      </c>
      <c r="E16" s="46">
        <v>0</v>
      </c>
      <c r="F16" s="46">
        <v>0</v>
      </c>
      <c r="G16" s="12">
        <f>SUM(Tabla15[[#This Row],[Homes Doutores]:[Mulleres Doutoras]])</f>
        <v>0</v>
      </c>
      <c r="H16" s="14">
        <f>Tabla15[[#This Row],[Total doutores/as]]/Tabla15[[#This Row],[Total]]</f>
        <v>0</v>
      </c>
    </row>
    <row r="17" spans="1:13" x14ac:dyDescent="0.25">
      <c r="A17" s="47" t="s">
        <v>25</v>
      </c>
      <c r="B17" s="48">
        <v>182</v>
      </c>
      <c r="C17" s="48">
        <v>114</v>
      </c>
      <c r="D17" s="48">
        <f>SUM(Tabla15[[#This Row],[Homes]:[Mulleres]])</f>
        <v>296</v>
      </c>
      <c r="E17" s="48">
        <v>45</v>
      </c>
      <c r="F17" s="48">
        <v>21</v>
      </c>
      <c r="G17" s="12">
        <f>SUM(Tabla15[[#This Row],[Homes Doutores]:[Mulleres Doutoras]])</f>
        <v>66</v>
      </c>
      <c r="H17" s="14">
        <f>Tabla15[[#This Row],[Total doutores/as]]/Tabla15[[#This Row],[Total]]</f>
        <v>0.22297297297297297</v>
      </c>
    </row>
    <row r="18" spans="1:13" x14ac:dyDescent="0.25">
      <c r="A18" s="49" t="s">
        <v>26</v>
      </c>
      <c r="B18" s="50">
        <v>54</v>
      </c>
      <c r="C18" s="50">
        <v>57</v>
      </c>
      <c r="D18" s="50">
        <f>SUM(Tabla15[[#This Row],[Homes]:[Mulleres]])</f>
        <v>111</v>
      </c>
      <c r="E18" s="50">
        <v>54</v>
      </c>
      <c r="F18" s="50">
        <v>57</v>
      </c>
      <c r="G18" s="12">
        <f>SUM(Tabla15[[#This Row],[Homes Doutores]:[Mulleres Doutoras]])</f>
        <v>111</v>
      </c>
      <c r="H18" s="51">
        <f>Tabla15[[#This Row],[Total doutores/as]]/Tabla15[[#This Row],[Total]]</f>
        <v>1</v>
      </c>
    </row>
    <row r="19" spans="1:13" x14ac:dyDescent="0.25">
      <c r="A19" s="49" t="s">
        <v>27</v>
      </c>
      <c r="B19" s="50">
        <v>73</v>
      </c>
      <c r="C19" s="50">
        <v>77</v>
      </c>
      <c r="D19" s="50">
        <f>SUM(Tabla15[[#This Row],[Homes]:[Mulleres]])</f>
        <v>150</v>
      </c>
      <c r="E19" s="50">
        <v>73</v>
      </c>
      <c r="F19" s="50">
        <v>77</v>
      </c>
      <c r="G19" s="12">
        <f>SUM(Tabla15[[#This Row],[Homes Doutores]:[Mulleres Doutoras]])</f>
        <v>150</v>
      </c>
      <c r="H19" s="51">
        <f>Tabla15[[#This Row],[Total doutores/as]]/Tabla15[[#This Row],[Total]]</f>
        <v>1</v>
      </c>
    </row>
    <row r="20" spans="1:13" x14ac:dyDescent="0.25">
      <c r="A20" s="45" t="s">
        <v>28</v>
      </c>
      <c r="B20" s="46">
        <v>6</v>
      </c>
      <c r="C20" s="46">
        <v>1</v>
      </c>
      <c r="D20" s="46">
        <f>SUM(Tabla15[[#This Row],[Homes]:[Mulleres]])</f>
        <v>7</v>
      </c>
      <c r="E20" s="46">
        <v>6</v>
      </c>
      <c r="F20" s="46">
        <v>1</v>
      </c>
      <c r="G20" s="12">
        <f>SUM(Tabla15[[#This Row],[Homes Doutores]:[Mulleres Doutoras]])</f>
        <v>7</v>
      </c>
      <c r="H20" s="14">
        <f>Tabla15[[#This Row],[Total doutores/as]]/Tabla15[[#This Row],[Total]]</f>
        <v>1</v>
      </c>
    </row>
    <row r="21" spans="1:13" x14ac:dyDescent="0.25">
      <c r="A21" s="47" t="s">
        <v>29</v>
      </c>
      <c r="B21" s="48">
        <v>81</v>
      </c>
      <c r="C21" s="48">
        <v>81</v>
      </c>
      <c r="D21" s="48">
        <f>SUM(Tabla15[[#This Row],[Homes]:[Mulleres]])</f>
        <v>162</v>
      </c>
      <c r="E21" s="48">
        <v>11</v>
      </c>
      <c r="F21" s="48">
        <v>15</v>
      </c>
      <c r="G21" s="12">
        <f>SUM(Tabla15[[#This Row],[Homes Doutores]:[Mulleres Doutoras]])</f>
        <v>26</v>
      </c>
      <c r="H21" s="14">
        <f>Tabla15[[#This Row],[Total doutores/as]]/Tabla15[[#This Row],[Total]]</f>
        <v>0.16049382716049382</v>
      </c>
    </row>
    <row r="22" spans="1:13" x14ac:dyDescent="0.25">
      <c r="A22" s="45" t="s">
        <v>30</v>
      </c>
      <c r="B22" s="46">
        <v>4</v>
      </c>
      <c r="C22" s="46">
        <v>3</v>
      </c>
      <c r="D22" s="46">
        <f>SUM(Tabla15[[#This Row],[Homes]:[Mulleres]])</f>
        <v>7</v>
      </c>
      <c r="E22" s="46">
        <v>4</v>
      </c>
      <c r="F22" s="46">
        <v>3</v>
      </c>
      <c r="G22" s="12">
        <f>SUM(Tabla15[[#This Row],[Homes Doutores]:[Mulleres Doutoras]])</f>
        <v>7</v>
      </c>
      <c r="H22" s="14">
        <f>Tabla15[[#This Row],[Total doutores/as]]/Tabla15[[#This Row],[Total]]</f>
        <v>1</v>
      </c>
    </row>
    <row r="23" spans="1:13" x14ac:dyDescent="0.25">
      <c r="A23" s="47" t="s">
        <v>31</v>
      </c>
      <c r="B23" s="48">
        <v>13</v>
      </c>
      <c r="C23" s="48">
        <v>8</v>
      </c>
      <c r="D23" s="48">
        <f>SUM(Tabla15[[#This Row],[Homes]:[Mulleres]])</f>
        <v>21</v>
      </c>
      <c r="E23" s="48">
        <v>3</v>
      </c>
      <c r="F23" s="48">
        <v>0</v>
      </c>
      <c r="G23" s="12">
        <f>SUM(Tabla15[[#This Row],[Homes Doutores]:[Mulleres Doutoras]])</f>
        <v>3</v>
      </c>
      <c r="H23" s="14">
        <f>Tabla15[[#This Row],[Total doutores/as]]/Tabla15[[#This Row],[Total]]</f>
        <v>0.14285714285714285</v>
      </c>
    </row>
    <row r="24" spans="1:13" x14ac:dyDescent="0.25">
      <c r="A24" s="45" t="s">
        <v>32</v>
      </c>
      <c r="B24" s="46">
        <v>284</v>
      </c>
      <c r="C24" s="46">
        <v>243</v>
      </c>
      <c r="D24" s="52">
        <f>SUM(Tabla15[[#This Row],[Homes]:[Mulleres]])</f>
        <v>527</v>
      </c>
      <c r="E24" s="12">
        <v>284</v>
      </c>
      <c r="F24" s="12">
        <v>243</v>
      </c>
      <c r="G24" s="12">
        <f>SUM(Tabla15[[#This Row],[Homes Doutores]:[Mulleres Doutoras]])</f>
        <v>527</v>
      </c>
      <c r="H24" s="14">
        <f>Tabla15[[#This Row],[Total doutores/as]]/Tabla15[[#This Row],[Total]]</f>
        <v>1</v>
      </c>
    </row>
    <row r="25" spans="1:13" x14ac:dyDescent="0.25">
      <c r="A25" s="53" t="s">
        <v>17</v>
      </c>
      <c r="B25" s="12">
        <f>SUBTOTAL(109,B14:B24)</f>
        <v>894</v>
      </c>
      <c r="C25" s="12">
        <f>SUBTOTAL(109,C14:C24)</f>
        <v>677</v>
      </c>
      <c r="D25" s="12">
        <f>SUM(Tabla15[[#This Row],[Homes]:[Mulleres]])</f>
        <v>1571</v>
      </c>
      <c r="E25" s="12">
        <f>SUBTOTAL(109,E14:E24)</f>
        <v>674</v>
      </c>
      <c r="F25" s="12">
        <f>SUBTOTAL(109,F14:F24)</f>
        <v>507</v>
      </c>
      <c r="G25" s="12">
        <f>SUM(Tabla15[[#This Row],[Homes Doutores]:[Mulleres Doutoras]])</f>
        <v>1181</v>
      </c>
      <c r="H25" s="14">
        <f>Tabla15[[#This Row],[Total doutores/as]]/Tabla15[[#This Row],[Total]]</f>
        <v>0.75175047740292811</v>
      </c>
    </row>
    <row r="29" spans="1:13" x14ac:dyDescent="0.25">
      <c r="A29" s="54" t="s">
        <v>131</v>
      </c>
      <c r="B29" s="55" t="s">
        <v>132</v>
      </c>
      <c r="C29" s="56"/>
      <c r="D29" s="56"/>
      <c r="E29" s="57"/>
      <c r="F29" s="58" t="s">
        <v>133</v>
      </c>
      <c r="G29" s="58"/>
      <c r="H29" s="58"/>
      <c r="I29" s="59"/>
      <c r="J29" s="60"/>
      <c r="K29" s="55" t="s">
        <v>134</v>
      </c>
      <c r="L29" s="56"/>
      <c r="M29" s="57"/>
    </row>
    <row r="30" spans="1:13" x14ac:dyDescent="0.25">
      <c r="A30" s="61"/>
      <c r="B30" s="62" t="s">
        <v>12</v>
      </c>
      <c r="C30" s="63" t="s">
        <v>13</v>
      </c>
      <c r="D30" s="63" t="s">
        <v>17</v>
      </c>
      <c r="E30" s="29" t="s">
        <v>21</v>
      </c>
      <c r="F30" s="63" t="s">
        <v>12</v>
      </c>
      <c r="G30" s="63" t="s">
        <v>13</v>
      </c>
      <c r="H30" s="63" t="s">
        <v>17</v>
      </c>
      <c r="I30" s="29" t="s">
        <v>21</v>
      </c>
      <c r="J30" s="64" t="s">
        <v>129</v>
      </c>
      <c r="K30" s="63" t="s">
        <v>12</v>
      </c>
      <c r="L30" s="63" t="s">
        <v>13</v>
      </c>
      <c r="M30" s="63" t="s">
        <v>17</v>
      </c>
    </row>
    <row r="31" spans="1:13" x14ac:dyDescent="0.25">
      <c r="A31" s="65" t="s">
        <v>22</v>
      </c>
      <c r="B31" s="65">
        <v>2</v>
      </c>
      <c r="C31" s="65"/>
      <c r="D31" s="65">
        <f t="shared" ref="D31:D40" si="0">SUM(B31:C31)</f>
        <v>2</v>
      </c>
      <c r="E31" s="66">
        <f t="shared" ref="E31:E41" si="1">C31/D31</f>
        <v>0</v>
      </c>
      <c r="F31" s="65">
        <v>4</v>
      </c>
      <c r="G31" s="65">
        <v>4</v>
      </c>
      <c r="H31" s="65">
        <f t="shared" ref="H31:H40" si="2">SUM(F31:G31)</f>
        <v>8</v>
      </c>
      <c r="I31" s="66">
        <f t="shared" ref="I31:I38" si="3">G31/H31</f>
        <v>0.5</v>
      </c>
      <c r="J31" s="65">
        <f t="shared" ref="J31:J41" si="4">D31+H31</f>
        <v>10</v>
      </c>
      <c r="K31" s="66">
        <f t="shared" ref="K31:K41" si="5">B31/J31</f>
        <v>0.2</v>
      </c>
      <c r="L31" s="66">
        <f t="shared" ref="L31:L41" si="6">C31/J31</f>
        <v>0</v>
      </c>
      <c r="M31" s="66">
        <f t="shared" ref="M31:M41" si="7">D31/J31</f>
        <v>0.2</v>
      </c>
    </row>
    <row r="32" spans="1:13" x14ac:dyDescent="0.25">
      <c r="A32" s="67" t="s">
        <v>23</v>
      </c>
      <c r="B32" s="67">
        <v>74</v>
      </c>
      <c r="C32" s="67">
        <v>23</v>
      </c>
      <c r="D32" s="67">
        <f t="shared" si="0"/>
        <v>97</v>
      </c>
      <c r="E32" s="68">
        <f t="shared" si="1"/>
        <v>0.23711340206185566</v>
      </c>
      <c r="F32" s="67">
        <v>114</v>
      </c>
      <c r="G32" s="67">
        <v>63</v>
      </c>
      <c r="H32" s="67">
        <f t="shared" si="2"/>
        <v>177</v>
      </c>
      <c r="I32" s="68">
        <f t="shared" si="3"/>
        <v>0.3559322033898305</v>
      </c>
      <c r="J32" s="67">
        <f t="shared" si="4"/>
        <v>274</v>
      </c>
      <c r="K32" s="68">
        <f t="shared" si="5"/>
        <v>0.27007299270072993</v>
      </c>
      <c r="L32" s="68">
        <f t="shared" si="6"/>
        <v>8.3941605839416053E-2</v>
      </c>
      <c r="M32" s="68">
        <f t="shared" si="7"/>
        <v>0.354014598540146</v>
      </c>
    </row>
    <row r="33" spans="1:13" x14ac:dyDescent="0.25">
      <c r="A33" s="65" t="s">
        <v>25</v>
      </c>
      <c r="B33" s="65">
        <v>28</v>
      </c>
      <c r="C33" s="65">
        <v>16</v>
      </c>
      <c r="D33" s="65">
        <f t="shared" si="0"/>
        <v>44</v>
      </c>
      <c r="E33" s="66">
        <f t="shared" si="1"/>
        <v>0.36363636363636365</v>
      </c>
      <c r="F33" s="65">
        <v>17</v>
      </c>
      <c r="G33" s="65">
        <v>5</v>
      </c>
      <c r="H33" s="65">
        <f t="shared" si="2"/>
        <v>22</v>
      </c>
      <c r="I33" s="66">
        <f t="shared" si="3"/>
        <v>0.22727272727272727</v>
      </c>
      <c r="J33" s="65">
        <f t="shared" si="4"/>
        <v>66</v>
      </c>
      <c r="K33" s="66">
        <f t="shared" si="5"/>
        <v>0.42424242424242425</v>
      </c>
      <c r="L33" s="66">
        <f t="shared" si="6"/>
        <v>0.24242424242424243</v>
      </c>
      <c r="M33" s="66">
        <f t="shared" si="7"/>
        <v>0.66666666666666663</v>
      </c>
    </row>
    <row r="34" spans="1:13" x14ac:dyDescent="0.25">
      <c r="A34" s="67" t="s">
        <v>26</v>
      </c>
      <c r="B34" s="67">
        <v>35</v>
      </c>
      <c r="C34" s="67">
        <v>38</v>
      </c>
      <c r="D34" s="67">
        <f t="shared" si="0"/>
        <v>73</v>
      </c>
      <c r="E34" s="68">
        <f t="shared" si="1"/>
        <v>0.52054794520547942</v>
      </c>
      <c r="F34" s="67">
        <v>19</v>
      </c>
      <c r="G34" s="67">
        <v>19</v>
      </c>
      <c r="H34" s="67">
        <f t="shared" si="2"/>
        <v>38</v>
      </c>
      <c r="I34" s="68">
        <f t="shared" si="3"/>
        <v>0.5</v>
      </c>
      <c r="J34" s="67">
        <f t="shared" si="4"/>
        <v>111</v>
      </c>
      <c r="K34" s="68">
        <f t="shared" si="5"/>
        <v>0.31531531531531531</v>
      </c>
      <c r="L34" s="68">
        <f t="shared" si="6"/>
        <v>0.34234234234234234</v>
      </c>
      <c r="M34" s="68">
        <f t="shared" si="7"/>
        <v>0.65765765765765771</v>
      </c>
    </row>
    <row r="35" spans="1:13" x14ac:dyDescent="0.25">
      <c r="A35" s="65" t="s">
        <v>27</v>
      </c>
      <c r="B35" s="65">
        <v>46</v>
      </c>
      <c r="C35" s="65">
        <v>55</v>
      </c>
      <c r="D35" s="65">
        <f t="shared" si="0"/>
        <v>101</v>
      </c>
      <c r="E35" s="66">
        <f t="shared" si="1"/>
        <v>0.54455445544554459</v>
      </c>
      <c r="F35" s="65">
        <v>27</v>
      </c>
      <c r="G35" s="65">
        <v>22</v>
      </c>
      <c r="H35" s="65">
        <f t="shared" si="2"/>
        <v>49</v>
      </c>
      <c r="I35" s="66">
        <f t="shared" si="3"/>
        <v>0.44897959183673469</v>
      </c>
      <c r="J35" s="65">
        <f t="shared" si="4"/>
        <v>150</v>
      </c>
      <c r="K35" s="66">
        <f t="shared" si="5"/>
        <v>0.30666666666666664</v>
      </c>
      <c r="L35" s="66">
        <f t="shared" si="6"/>
        <v>0.36666666666666664</v>
      </c>
      <c r="M35" s="66">
        <f t="shared" si="7"/>
        <v>0.67333333333333334</v>
      </c>
    </row>
    <row r="36" spans="1:13" x14ac:dyDescent="0.25">
      <c r="A36" s="67" t="s">
        <v>28</v>
      </c>
      <c r="B36" s="67">
        <v>1</v>
      </c>
      <c r="C36" s="67"/>
      <c r="D36" s="67">
        <f t="shared" si="0"/>
        <v>1</v>
      </c>
      <c r="E36" s="68">
        <f t="shared" si="1"/>
        <v>0</v>
      </c>
      <c r="F36" s="67">
        <v>5</v>
      </c>
      <c r="G36" s="67">
        <v>1</v>
      </c>
      <c r="H36" s="67">
        <f t="shared" si="2"/>
        <v>6</v>
      </c>
      <c r="I36" s="68">
        <f t="shared" si="3"/>
        <v>0.16666666666666666</v>
      </c>
      <c r="J36" s="67">
        <f t="shared" si="4"/>
        <v>7</v>
      </c>
      <c r="K36" s="68">
        <f t="shared" si="5"/>
        <v>0.14285714285714285</v>
      </c>
      <c r="L36" s="68">
        <f t="shared" si="6"/>
        <v>0</v>
      </c>
      <c r="M36" s="68">
        <f t="shared" si="7"/>
        <v>0.14285714285714285</v>
      </c>
    </row>
    <row r="37" spans="1:13" x14ac:dyDescent="0.25">
      <c r="A37" s="65" t="s">
        <v>29</v>
      </c>
      <c r="B37" s="65">
        <v>7</v>
      </c>
      <c r="C37" s="65">
        <v>10</v>
      </c>
      <c r="D37" s="65">
        <f t="shared" si="0"/>
        <v>17</v>
      </c>
      <c r="E37" s="66">
        <f t="shared" si="1"/>
        <v>0.58823529411764708</v>
      </c>
      <c r="F37" s="65">
        <v>4</v>
      </c>
      <c r="G37" s="65">
        <v>5</v>
      </c>
      <c r="H37" s="65">
        <f t="shared" si="2"/>
        <v>9</v>
      </c>
      <c r="I37" s="66">
        <f t="shared" si="3"/>
        <v>0.55555555555555558</v>
      </c>
      <c r="J37" s="65">
        <f t="shared" si="4"/>
        <v>26</v>
      </c>
      <c r="K37" s="66">
        <f t="shared" si="5"/>
        <v>0.26923076923076922</v>
      </c>
      <c r="L37" s="66">
        <f t="shared" si="6"/>
        <v>0.38461538461538464</v>
      </c>
      <c r="M37" s="66">
        <f t="shared" si="7"/>
        <v>0.65384615384615385</v>
      </c>
    </row>
    <row r="38" spans="1:13" x14ac:dyDescent="0.25">
      <c r="A38" s="67" t="s">
        <v>30</v>
      </c>
      <c r="B38" s="67">
        <v>2</v>
      </c>
      <c r="C38" s="67">
        <v>2</v>
      </c>
      <c r="D38" s="67">
        <f t="shared" si="0"/>
        <v>4</v>
      </c>
      <c r="E38" s="68">
        <f t="shared" si="1"/>
        <v>0.5</v>
      </c>
      <c r="F38" s="67">
        <v>2</v>
      </c>
      <c r="G38" s="67">
        <v>1</v>
      </c>
      <c r="H38" s="67">
        <f t="shared" si="2"/>
        <v>3</v>
      </c>
      <c r="I38" s="68">
        <f t="shared" si="3"/>
        <v>0.33333333333333331</v>
      </c>
      <c r="J38" s="67">
        <f t="shared" si="4"/>
        <v>7</v>
      </c>
      <c r="K38" s="68">
        <f t="shared" si="5"/>
        <v>0.2857142857142857</v>
      </c>
      <c r="L38" s="68">
        <f t="shared" si="6"/>
        <v>0.2857142857142857</v>
      </c>
      <c r="M38" s="68">
        <f t="shared" si="7"/>
        <v>0.5714285714285714</v>
      </c>
    </row>
    <row r="39" spans="1:13" x14ac:dyDescent="0.25">
      <c r="A39" s="65" t="s">
        <v>31</v>
      </c>
      <c r="B39" s="65">
        <v>3</v>
      </c>
      <c r="C39" s="65"/>
      <c r="D39" s="65">
        <f t="shared" si="0"/>
        <v>3</v>
      </c>
      <c r="E39" s="66">
        <f t="shared" si="1"/>
        <v>0</v>
      </c>
      <c r="F39" s="65">
        <v>0</v>
      </c>
      <c r="G39" s="65">
        <v>0</v>
      </c>
      <c r="H39" s="65">
        <f t="shared" si="2"/>
        <v>0</v>
      </c>
      <c r="I39" s="66">
        <v>0</v>
      </c>
      <c r="J39" s="65">
        <f t="shared" si="4"/>
        <v>3</v>
      </c>
      <c r="K39" s="66">
        <f t="shared" si="5"/>
        <v>1</v>
      </c>
      <c r="L39" s="66">
        <f t="shared" si="6"/>
        <v>0</v>
      </c>
      <c r="M39" s="66">
        <f t="shared" si="7"/>
        <v>1</v>
      </c>
    </row>
    <row r="40" spans="1:13" x14ac:dyDescent="0.25">
      <c r="A40" s="67" t="s">
        <v>32</v>
      </c>
      <c r="B40" s="67">
        <v>166</v>
      </c>
      <c r="C40" s="67">
        <v>126</v>
      </c>
      <c r="D40" s="67">
        <f t="shared" si="0"/>
        <v>292</v>
      </c>
      <c r="E40" s="68">
        <f t="shared" si="1"/>
        <v>0.4315068493150685</v>
      </c>
      <c r="F40" s="67">
        <v>118</v>
      </c>
      <c r="G40" s="67">
        <v>117</v>
      </c>
      <c r="H40" s="67">
        <f t="shared" si="2"/>
        <v>235</v>
      </c>
      <c r="I40" s="68">
        <f>G40/H40</f>
        <v>0.49787234042553191</v>
      </c>
      <c r="J40" s="67">
        <f t="shared" si="4"/>
        <v>527</v>
      </c>
      <c r="K40" s="68">
        <f t="shared" si="5"/>
        <v>0.31499051233396586</v>
      </c>
      <c r="L40" s="68">
        <f t="shared" si="6"/>
        <v>0.23908918406072105</v>
      </c>
      <c r="M40" s="68">
        <f t="shared" si="7"/>
        <v>0.5540796963946869</v>
      </c>
    </row>
    <row r="41" spans="1:13" x14ac:dyDescent="0.25">
      <c r="A41" s="65" t="s">
        <v>17</v>
      </c>
      <c r="B41" s="65">
        <f>SUM(B31:B40)</f>
        <v>364</v>
      </c>
      <c r="C41" s="65">
        <f>SUM(C31:C40)</f>
        <v>270</v>
      </c>
      <c r="D41" s="65">
        <f>SUM(D31:D40)</f>
        <v>634</v>
      </c>
      <c r="E41" s="66">
        <f t="shared" si="1"/>
        <v>0.42586750788643535</v>
      </c>
      <c r="F41" s="65">
        <f>SUM(F31:F40)</f>
        <v>310</v>
      </c>
      <c r="G41" s="65">
        <f>SUM(G31:G40)</f>
        <v>237</v>
      </c>
      <c r="H41" s="65">
        <f>SUM(H31:H40)</f>
        <v>547</v>
      </c>
      <c r="I41" s="66">
        <f>G41/H41</f>
        <v>0.43327239488117003</v>
      </c>
      <c r="J41" s="65">
        <f t="shared" si="4"/>
        <v>1181</v>
      </c>
      <c r="K41" s="66">
        <f t="shared" si="5"/>
        <v>0.30821337849280273</v>
      </c>
      <c r="L41" s="66">
        <f t="shared" si="6"/>
        <v>0.22861981371718881</v>
      </c>
      <c r="M41" s="66">
        <f t="shared" si="7"/>
        <v>0.53683319220999148</v>
      </c>
    </row>
    <row r="45" spans="1:13" ht="15" customHeight="1" x14ac:dyDescent="0.25">
      <c r="A45" s="54" t="s">
        <v>135</v>
      </c>
      <c r="B45" s="55" t="s">
        <v>132</v>
      </c>
      <c r="C45" s="56"/>
      <c r="D45" s="56"/>
      <c r="E45" s="57"/>
      <c r="F45" s="58" t="s">
        <v>136</v>
      </c>
      <c r="G45" s="58"/>
      <c r="H45" s="58"/>
      <c r="I45" s="59"/>
      <c r="J45" s="55" t="s">
        <v>137</v>
      </c>
      <c r="K45" s="56"/>
      <c r="L45" s="57"/>
    </row>
    <row r="46" spans="1:13" x14ac:dyDescent="0.25">
      <c r="A46" s="61"/>
      <c r="B46" s="62" t="s">
        <v>12</v>
      </c>
      <c r="C46" s="63" t="s">
        <v>13</v>
      </c>
      <c r="D46" s="63" t="s">
        <v>17</v>
      </c>
      <c r="E46" s="29" t="s">
        <v>21</v>
      </c>
      <c r="F46" s="63" t="s">
        <v>12</v>
      </c>
      <c r="G46" s="63" t="s">
        <v>13</v>
      </c>
      <c r="H46" s="63" t="s">
        <v>17</v>
      </c>
      <c r="I46" s="29" t="s">
        <v>21</v>
      </c>
      <c r="J46" s="63" t="s">
        <v>12</v>
      </c>
      <c r="K46" s="63" t="s">
        <v>13</v>
      </c>
      <c r="L46" s="63" t="s">
        <v>17</v>
      </c>
    </row>
    <row r="47" spans="1:13" x14ac:dyDescent="0.25">
      <c r="A47" s="65" t="s">
        <v>22</v>
      </c>
      <c r="B47" s="65">
        <v>2</v>
      </c>
      <c r="C47" s="65">
        <v>0</v>
      </c>
      <c r="D47" s="65">
        <f t="shared" ref="D47:D55" si="8">SUM(B47:C47)</f>
        <v>2</v>
      </c>
      <c r="E47" s="66">
        <f t="shared" ref="E47:E56" si="9">C47/D47</f>
        <v>0</v>
      </c>
      <c r="F47" s="65">
        <v>2</v>
      </c>
      <c r="G47" s="65">
        <v>0</v>
      </c>
      <c r="H47" s="65">
        <f>SUM(F47:G47)</f>
        <v>2</v>
      </c>
      <c r="I47" s="66">
        <f>G47/H47</f>
        <v>0</v>
      </c>
      <c r="J47" s="66">
        <f>F47/B47</f>
        <v>1</v>
      </c>
      <c r="K47" s="66"/>
      <c r="L47" s="66">
        <f>H47/D47</f>
        <v>1</v>
      </c>
    </row>
    <row r="48" spans="1:13" x14ac:dyDescent="0.25">
      <c r="A48" s="67" t="s">
        <v>23</v>
      </c>
      <c r="B48" s="67">
        <v>74</v>
      </c>
      <c r="C48" s="67">
        <v>23</v>
      </c>
      <c r="D48" s="67">
        <f t="shared" si="8"/>
        <v>97</v>
      </c>
      <c r="E48" s="68">
        <f t="shared" si="9"/>
        <v>0.23711340206185566</v>
      </c>
      <c r="F48" s="67">
        <v>72</v>
      </c>
      <c r="G48" s="67">
        <v>20</v>
      </c>
      <c r="H48" s="67">
        <f t="shared" ref="H48:H55" si="10">SUM(F48:G48)</f>
        <v>92</v>
      </c>
      <c r="I48" s="68">
        <f t="shared" ref="I48:I56" si="11">G48/H48</f>
        <v>0.21739130434782608</v>
      </c>
      <c r="J48" s="68">
        <f t="shared" ref="J48:L56" si="12">F48/B48</f>
        <v>0.97297297297297303</v>
      </c>
      <c r="K48" s="68">
        <f t="shared" si="12"/>
        <v>0.86956521739130432</v>
      </c>
      <c r="L48" s="68">
        <f t="shared" si="12"/>
        <v>0.94845360824742264</v>
      </c>
    </row>
    <row r="49" spans="1:12" x14ac:dyDescent="0.25">
      <c r="A49" s="65" t="s">
        <v>25</v>
      </c>
      <c r="B49" s="65">
        <v>28</v>
      </c>
      <c r="C49" s="65">
        <v>16</v>
      </c>
      <c r="D49" s="65">
        <f t="shared" si="8"/>
        <v>44</v>
      </c>
      <c r="E49" s="66">
        <f t="shared" si="9"/>
        <v>0.36363636363636365</v>
      </c>
      <c r="F49" s="65">
        <v>18</v>
      </c>
      <c r="G49" s="65">
        <v>12</v>
      </c>
      <c r="H49" s="65">
        <f t="shared" si="10"/>
        <v>30</v>
      </c>
      <c r="I49" s="66">
        <f t="shared" si="11"/>
        <v>0.4</v>
      </c>
      <c r="J49" s="66">
        <f t="shared" si="12"/>
        <v>0.6428571428571429</v>
      </c>
      <c r="K49" s="66">
        <f t="shared" si="12"/>
        <v>0.75</v>
      </c>
      <c r="L49" s="66">
        <f t="shared" si="12"/>
        <v>0.68181818181818177</v>
      </c>
    </row>
    <row r="50" spans="1:12" x14ac:dyDescent="0.25">
      <c r="A50" s="67" t="s">
        <v>26</v>
      </c>
      <c r="B50" s="67">
        <v>35</v>
      </c>
      <c r="C50" s="67">
        <v>38</v>
      </c>
      <c r="D50" s="67">
        <f t="shared" si="8"/>
        <v>73</v>
      </c>
      <c r="E50" s="68">
        <f t="shared" si="9"/>
        <v>0.52054794520547942</v>
      </c>
      <c r="F50" s="67">
        <v>30</v>
      </c>
      <c r="G50" s="67">
        <v>32</v>
      </c>
      <c r="H50" s="67">
        <f t="shared" si="10"/>
        <v>62</v>
      </c>
      <c r="I50" s="68">
        <f t="shared" si="11"/>
        <v>0.5161290322580645</v>
      </c>
      <c r="J50" s="68">
        <f t="shared" si="12"/>
        <v>0.8571428571428571</v>
      </c>
      <c r="K50" s="68">
        <f t="shared" si="12"/>
        <v>0.84210526315789469</v>
      </c>
      <c r="L50" s="68">
        <f t="shared" si="12"/>
        <v>0.84931506849315064</v>
      </c>
    </row>
    <row r="51" spans="1:12" x14ac:dyDescent="0.25">
      <c r="A51" s="65" t="s">
        <v>27</v>
      </c>
      <c r="B51" s="65">
        <v>46</v>
      </c>
      <c r="C51" s="65">
        <v>55</v>
      </c>
      <c r="D51" s="65">
        <f t="shared" si="8"/>
        <v>101</v>
      </c>
      <c r="E51" s="66">
        <f t="shared" si="9"/>
        <v>0.54455445544554459</v>
      </c>
      <c r="F51" s="65">
        <v>40</v>
      </c>
      <c r="G51" s="65">
        <v>46</v>
      </c>
      <c r="H51" s="65">
        <f t="shared" si="10"/>
        <v>86</v>
      </c>
      <c r="I51" s="66">
        <f t="shared" si="11"/>
        <v>0.53488372093023251</v>
      </c>
      <c r="J51" s="66">
        <f t="shared" si="12"/>
        <v>0.86956521739130432</v>
      </c>
      <c r="K51" s="66">
        <f t="shared" si="12"/>
        <v>0.83636363636363631</v>
      </c>
      <c r="L51" s="66">
        <f t="shared" si="12"/>
        <v>0.85148514851485146</v>
      </c>
    </row>
    <row r="52" spans="1:12" x14ac:dyDescent="0.25">
      <c r="A52" s="67" t="s">
        <v>29</v>
      </c>
      <c r="B52" s="67">
        <v>7</v>
      </c>
      <c r="C52" s="67">
        <v>10</v>
      </c>
      <c r="D52" s="67">
        <f t="shared" si="8"/>
        <v>17</v>
      </c>
      <c r="E52" s="68">
        <f t="shared" si="9"/>
        <v>0.58823529411764708</v>
      </c>
      <c r="F52" s="67">
        <v>5</v>
      </c>
      <c r="G52" s="67">
        <v>9</v>
      </c>
      <c r="H52" s="67">
        <f t="shared" si="10"/>
        <v>14</v>
      </c>
      <c r="I52" s="68">
        <f t="shared" si="11"/>
        <v>0.6428571428571429</v>
      </c>
      <c r="J52" s="68">
        <f t="shared" si="12"/>
        <v>0.7142857142857143</v>
      </c>
      <c r="K52" s="68">
        <f t="shared" si="12"/>
        <v>0.9</v>
      </c>
      <c r="L52" s="68">
        <f t="shared" si="12"/>
        <v>0.82352941176470584</v>
      </c>
    </row>
    <row r="53" spans="1:12" x14ac:dyDescent="0.25">
      <c r="A53" s="65" t="s">
        <v>30</v>
      </c>
      <c r="B53" s="65">
        <v>2</v>
      </c>
      <c r="C53" s="65">
        <v>2</v>
      </c>
      <c r="D53" s="65">
        <f t="shared" si="8"/>
        <v>4</v>
      </c>
      <c r="E53" s="66">
        <f t="shared" si="9"/>
        <v>0.5</v>
      </c>
      <c r="F53" s="65">
        <v>2</v>
      </c>
      <c r="G53" s="65">
        <v>2</v>
      </c>
      <c r="H53" s="65">
        <f t="shared" si="10"/>
        <v>4</v>
      </c>
      <c r="I53" s="66">
        <f t="shared" si="11"/>
        <v>0.5</v>
      </c>
      <c r="J53" s="66">
        <f t="shared" si="12"/>
        <v>1</v>
      </c>
      <c r="K53" s="66">
        <f t="shared" si="12"/>
        <v>1</v>
      </c>
      <c r="L53" s="66">
        <f t="shared" si="12"/>
        <v>1</v>
      </c>
    </row>
    <row r="54" spans="1:12" x14ac:dyDescent="0.25">
      <c r="A54" s="67" t="s">
        <v>31</v>
      </c>
      <c r="B54" s="67">
        <v>3</v>
      </c>
      <c r="C54" s="67">
        <v>0</v>
      </c>
      <c r="D54" s="67">
        <f t="shared" si="8"/>
        <v>3</v>
      </c>
      <c r="E54" s="68">
        <f t="shared" si="9"/>
        <v>0</v>
      </c>
      <c r="F54" s="67">
        <v>3</v>
      </c>
      <c r="G54" s="67">
        <v>0</v>
      </c>
      <c r="H54" s="67">
        <f t="shared" si="10"/>
        <v>3</v>
      </c>
      <c r="I54" s="68">
        <f t="shared" si="11"/>
        <v>0</v>
      </c>
      <c r="J54" s="68">
        <f t="shared" si="12"/>
        <v>1</v>
      </c>
      <c r="K54" s="68"/>
      <c r="L54" s="68">
        <f t="shared" si="12"/>
        <v>1</v>
      </c>
    </row>
    <row r="55" spans="1:12" x14ac:dyDescent="0.25">
      <c r="A55" s="65" t="s">
        <v>32</v>
      </c>
      <c r="B55" s="65">
        <v>166</v>
      </c>
      <c r="C55" s="65">
        <v>126</v>
      </c>
      <c r="D55" s="65">
        <f t="shared" si="8"/>
        <v>292</v>
      </c>
      <c r="E55" s="66">
        <f t="shared" si="9"/>
        <v>0.4315068493150685</v>
      </c>
      <c r="F55" s="65">
        <v>144</v>
      </c>
      <c r="G55" s="65">
        <v>100</v>
      </c>
      <c r="H55" s="65">
        <f t="shared" si="10"/>
        <v>244</v>
      </c>
      <c r="I55" s="66">
        <f t="shared" si="11"/>
        <v>0.4098360655737705</v>
      </c>
      <c r="J55" s="66">
        <f t="shared" si="12"/>
        <v>0.86746987951807231</v>
      </c>
      <c r="K55" s="66">
        <f t="shared" si="12"/>
        <v>0.79365079365079361</v>
      </c>
      <c r="L55" s="66">
        <f t="shared" si="12"/>
        <v>0.83561643835616439</v>
      </c>
    </row>
    <row r="56" spans="1:12" x14ac:dyDescent="0.25">
      <c r="A56" s="65" t="s">
        <v>17</v>
      </c>
      <c r="B56" s="65">
        <f>SUM(B47:B55)</f>
        <v>363</v>
      </c>
      <c r="C56" s="65">
        <f>SUM(C47:C55)</f>
        <v>270</v>
      </c>
      <c r="D56" s="65">
        <f>SUM(D47:D55)</f>
        <v>633</v>
      </c>
      <c r="E56" s="66">
        <f t="shared" si="9"/>
        <v>0.42654028436018959</v>
      </c>
      <c r="F56" s="65">
        <f>SUM(F47:F55)</f>
        <v>316</v>
      </c>
      <c r="G56" s="65">
        <f>SUM(G47:G55)</f>
        <v>221</v>
      </c>
      <c r="H56" s="65">
        <f>SUM(F56:G56)</f>
        <v>537</v>
      </c>
      <c r="I56" s="66">
        <f t="shared" si="11"/>
        <v>0.41154562383612664</v>
      </c>
      <c r="J56" s="66">
        <f t="shared" si="12"/>
        <v>0.87052341597796146</v>
      </c>
      <c r="K56" s="66">
        <f t="shared" si="12"/>
        <v>0.81851851851851853</v>
      </c>
      <c r="L56" s="66">
        <f t="shared" si="12"/>
        <v>0.84834123222748814</v>
      </c>
    </row>
    <row r="60" spans="1:12" x14ac:dyDescent="0.25">
      <c r="A60" s="61" t="s">
        <v>138</v>
      </c>
      <c r="B60" s="55" t="s">
        <v>12</v>
      </c>
      <c r="C60" s="56"/>
      <c r="D60" s="56" t="s">
        <v>13</v>
      </c>
      <c r="E60" s="57"/>
      <c r="F60" s="19" t="s">
        <v>139</v>
      </c>
      <c r="G60" s="17" t="s">
        <v>140</v>
      </c>
    </row>
    <row r="61" spans="1:12" x14ac:dyDescent="0.25">
      <c r="A61" s="69" t="s">
        <v>141</v>
      </c>
      <c r="B61" s="70" t="s">
        <v>142</v>
      </c>
      <c r="C61" s="35" t="s">
        <v>143</v>
      </c>
      <c r="D61" s="62" t="s">
        <v>142</v>
      </c>
      <c r="E61" s="64" t="s">
        <v>143</v>
      </c>
      <c r="F61" s="19"/>
      <c r="G61" s="17"/>
    </row>
    <row r="62" spans="1:12" x14ac:dyDescent="0.25">
      <c r="A62" s="25" t="s">
        <v>22</v>
      </c>
      <c r="B62" s="25">
        <v>11</v>
      </c>
      <c r="C62" s="25">
        <v>29</v>
      </c>
      <c r="D62" s="25">
        <v>8</v>
      </c>
      <c r="E62" s="25">
        <v>17</v>
      </c>
      <c r="F62" s="25">
        <f>B62+D62</f>
        <v>19</v>
      </c>
      <c r="G62" s="25">
        <f>C62+E62</f>
        <v>46</v>
      </c>
    </row>
    <row r="63" spans="1:12" x14ac:dyDescent="0.25">
      <c r="A63" s="24" t="s">
        <v>23</v>
      </c>
      <c r="B63" s="24">
        <v>791</v>
      </c>
      <c r="C63" s="24">
        <v>784</v>
      </c>
      <c r="D63" s="24">
        <v>349</v>
      </c>
      <c r="E63" s="24">
        <v>364</v>
      </c>
      <c r="F63" s="24">
        <f t="shared" ref="F63:G68" si="13">B63+D63</f>
        <v>1140</v>
      </c>
      <c r="G63" s="24">
        <f t="shared" si="13"/>
        <v>1148</v>
      </c>
    </row>
    <row r="64" spans="1:12" x14ac:dyDescent="0.25">
      <c r="A64" s="25" t="s">
        <v>26</v>
      </c>
      <c r="B64" s="25">
        <v>32</v>
      </c>
      <c r="C64" s="25">
        <v>48</v>
      </c>
      <c r="D64" s="25">
        <v>24</v>
      </c>
      <c r="E64" s="25">
        <v>43</v>
      </c>
      <c r="F64" s="25">
        <f t="shared" si="13"/>
        <v>56</v>
      </c>
      <c r="G64" s="25">
        <f t="shared" si="13"/>
        <v>91</v>
      </c>
    </row>
    <row r="65" spans="1:7" x14ac:dyDescent="0.25">
      <c r="A65" s="24" t="s">
        <v>27</v>
      </c>
      <c r="B65" s="24">
        <v>91</v>
      </c>
      <c r="C65" s="24">
        <v>192</v>
      </c>
      <c r="D65" s="24">
        <v>93</v>
      </c>
      <c r="E65" s="24">
        <v>195</v>
      </c>
      <c r="F65" s="24">
        <f t="shared" si="13"/>
        <v>184</v>
      </c>
      <c r="G65" s="24">
        <f t="shared" si="13"/>
        <v>387</v>
      </c>
    </row>
    <row r="66" spans="1:7" x14ac:dyDescent="0.25">
      <c r="A66" s="25" t="s">
        <v>30</v>
      </c>
      <c r="B66" s="25">
        <v>2</v>
      </c>
      <c r="C66" s="25">
        <v>5</v>
      </c>
      <c r="D66" s="25">
        <v>3</v>
      </c>
      <c r="E66" s="25">
        <v>3</v>
      </c>
      <c r="F66" s="25">
        <f t="shared" si="13"/>
        <v>5</v>
      </c>
      <c r="G66" s="25">
        <f t="shared" si="13"/>
        <v>8</v>
      </c>
    </row>
    <row r="67" spans="1:7" x14ac:dyDescent="0.25">
      <c r="A67" s="24" t="s">
        <v>32</v>
      </c>
      <c r="B67" s="24">
        <v>638</v>
      </c>
      <c r="C67" s="24">
        <v>948</v>
      </c>
      <c r="D67" s="24">
        <v>535</v>
      </c>
      <c r="E67" s="24">
        <v>828</v>
      </c>
      <c r="F67" s="24">
        <f t="shared" si="13"/>
        <v>1173</v>
      </c>
      <c r="G67" s="24">
        <f t="shared" si="13"/>
        <v>1776</v>
      </c>
    </row>
    <row r="68" spans="1:7" x14ac:dyDescent="0.25">
      <c r="A68" s="25" t="s">
        <v>17</v>
      </c>
      <c r="B68" s="25">
        <f>SUM(B62:B67)</f>
        <v>1565</v>
      </c>
      <c r="C68" s="25">
        <f>SUM(C62:C67)</f>
        <v>2006</v>
      </c>
      <c r="D68" s="25">
        <f>SUM(D62:D67)</f>
        <v>1012</v>
      </c>
      <c r="E68" s="25">
        <f>SUM(E62:E67)</f>
        <v>1450</v>
      </c>
      <c r="F68" s="25">
        <f>SUM(F62:F67)</f>
        <v>2577</v>
      </c>
      <c r="G68" s="25">
        <f t="shared" si="13"/>
        <v>3456</v>
      </c>
    </row>
    <row r="78" spans="1:7" x14ac:dyDescent="0.25">
      <c r="A78" s="61" t="s">
        <v>144</v>
      </c>
      <c r="B78" s="56" t="s">
        <v>12</v>
      </c>
      <c r="C78" s="57"/>
      <c r="D78" s="56" t="s">
        <v>13</v>
      </c>
      <c r="E78" s="57"/>
      <c r="F78" s="71" t="s">
        <v>139</v>
      </c>
      <c r="G78" s="17" t="s">
        <v>140</v>
      </c>
    </row>
    <row r="79" spans="1:7" x14ac:dyDescent="0.25">
      <c r="A79" s="69"/>
      <c r="B79" s="72" t="s">
        <v>142</v>
      </c>
      <c r="C79" s="72" t="s">
        <v>143</v>
      </c>
      <c r="D79" s="73" t="s">
        <v>142</v>
      </c>
      <c r="E79" s="74" t="s">
        <v>143</v>
      </c>
      <c r="F79" s="75"/>
      <c r="G79" s="58"/>
    </row>
    <row r="80" spans="1:7" x14ac:dyDescent="0.25">
      <c r="A80" s="76" t="s">
        <v>61</v>
      </c>
      <c r="B80" s="76">
        <v>185</v>
      </c>
      <c r="C80" s="76">
        <v>240</v>
      </c>
      <c r="D80" s="76">
        <v>159</v>
      </c>
      <c r="E80" s="76">
        <v>273</v>
      </c>
      <c r="F80" s="76">
        <f t="shared" ref="F80:G84" si="14">B80+D80</f>
        <v>344</v>
      </c>
      <c r="G80" s="25">
        <f t="shared" si="14"/>
        <v>513</v>
      </c>
    </row>
    <row r="81" spans="1:7" x14ac:dyDescent="0.25">
      <c r="A81" s="77" t="s">
        <v>62</v>
      </c>
      <c r="B81" s="77">
        <v>523</v>
      </c>
      <c r="C81" s="77">
        <v>582</v>
      </c>
      <c r="D81" s="77">
        <v>321</v>
      </c>
      <c r="E81" s="77">
        <v>383</v>
      </c>
      <c r="F81" s="77">
        <f t="shared" si="14"/>
        <v>844</v>
      </c>
      <c r="G81" s="24">
        <f t="shared" si="14"/>
        <v>965</v>
      </c>
    </row>
    <row r="82" spans="1:7" x14ac:dyDescent="0.25">
      <c r="A82" s="76" t="s">
        <v>63</v>
      </c>
      <c r="B82" s="76">
        <v>58</v>
      </c>
      <c r="C82" s="76">
        <v>72</v>
      </c>
      <c r="D82" s="76">
        <v>60</v>
      </c>
      <c r="E82" s="76">
        <v>88</v>
      </c>
      <c r="F82" s="76">
        <f t="shared" si="14"/>
        <v>118</v>
      </c>
      <c r="G82" s="25">
        <f t="shared" si="14"/>
        <v>160</v>
      </c>
    </row>
    <row r="83" spans="1:7" x14ac:dyDescent="0.25">
      <c r="A83" s="77" t="s">
        <v>64</v>
      </c>
      <c r="B83" s="77">
        <v>267</v>
      </c>
      <c r="C83" s="77">
        <v>474</v>
      </c>
      <c r="D83" s="77">
        <v>265</v>
      </c>
      <c r="E83" s="77">
        <v>476</v>
      </c>
      <c r="F83" s="77">
        <f t="shared" si="14"/>
        <v>532</v>
      </c>
      <c r="G83" s="24">
        <f t="shared" si="14"/>
        <v>950</v>
      </c>
    </row>
    <row r="84" spans="1:7" x14ac:dyDescent="0.25">
      <c r="A84" s="76" t="s">
        <v>65</v>
      </c>
      <c r="B84" s="76">
        <v>532</v>
      </c>
      <c r="C84" s="76">
        <v>638</v>
      </c>
      <c r="D84" s="76">
        <v>207</v>
      </c>
      <c r="E84" s="76">
        <v>230</v>
      </c>
      <c r="F84" s="76">
        <f t="shared" si="14"/>
        <v>739</v>
      </c>
      <c r="G84" s="25">
        <f t="shared" si="14"/>
        <v>868</v>
      </c>
    </row>
    <row r="85" spans="1:7" x14ac:dyDescent="0.25">
      <c r="A85" s="77" t="s">
        <v>17</v>
      </c>
      <c r="B85" s="77">
        <f t="shared" ref="B85:G85" si="15">SUM(B80:B84)</f>
        <v>1565</v>
      </c>
      <c r="C85" s="77">
        <f t="shared" si="15"/>
        <v>2006</v>
      </c>
      <c r="D85" s="77">
        <f t="shared" si="15"/>
        <v>1012</v>
      </c>
      <c r="E85" s="77">
        <f t="shared" si="15"/>
        <v>1450</v>
      </c>
      <c r="F85" s="24">
        <f t="shared" si="15"/>
        <v>2577</v>
      </c>
      <c r="G85" s="24">
        <f t="shared" si="15"/>
        <v>3456</v>
      </c>
    </row>
    <row r="91" spans="1:7" x14ac:dyDescent="0.25">
      <c r="A91" s="12" t="s">
        <v>145</v>
      </c>
      <c r="B91" s="12" t="s">
        <v>12</v>
      </c>
      <c r="C91" s="12" t="s">
        <v>13</v>
      </c>
      <c r="D91" s="12" t="s">
        <v>17</v>
      </c>
    </row>
    <row r="92" spans="1:7" x14ac:dyDescent="0.25">
      <c r="A92" s="12" t="s">
        <v>22</v>
      </c>
      <c r="B92" s="12">
        <v>30</v>
      </c>
      <c r="C92" s="12">
        <v>23</v>
      </c>
      <c r="D92" s="12">
        <f>SUM(Tabla16[[#This Row],[Homes]:[Mulleres]])</f>
        <v>53</v>
      </c>
    </row>
    <row r="93" spans="1:7" x14ac:dyDescent="0.25">
      <c r="A93" s="12" t="s">
        <v>23</v>
      </c>
      <c r="B93" s="12">
        <v>979</v>
      </c>
      <c r="C93" s="12">
        <v>448</v>
      </c>
      <c r="D93" s="12">
        <f>SUM(Tabla16[[#This Row],[Homes]:[Mulleres]])</f>
        <v>1427</v>
      </c>
    </row>
    <row r="94" spans="1:7" x14ac:dyDescent="0.25">
      <c r="A94" s="12" t="s">
        <v>24</v>
      </c>
      <c r="D94" s="12">
        <f>SUM(Tabla16[[#This Row],[Homes]:[Mulleres]])</f>
        <v>0</v>
      </c>
    </row>
    <row r="95" spans="1:7" x14ac:dyDescent="0.25">
      <c r="A95" s="12" t="s">
        <v>25</v>
      </c>
      <c r="D95" s="12">
        <f>SUM(Tabla16[[#This Row],[Homes]:[Mulleres]])</f>
        <v>0</v>
      </c>
    </row>
    <row r="96" spans="1:7" x14ac:dyDescent="0.25">
      <c r="A96" s="12" t="s">
        <v>26</v>
      </c>
      <c r="B96" s="12">
        <v>30</v>
      </c>
      <c r="C96" s="12">
        <v>24</v>
      </c>
      <c r="D96" s="12">
        <f>SUM(Tabla16[[#This Row],[Homes]:[Mulleres]])</f>
        <v>54</v>
      </c>
    </row>
    <row r="97" spans="1:4" x14ac:dyDescent="0.25">
      <c r="A97" s="12" t="s">
        <v>27</v>
      </c>
      <c r="B97" s="12">
        <v>259</v>
      </c>
      <c r="C97" s="12">
        <v>273</v>
      </c>
      <c r="D97" s="12">
        <f>SUM(Tabla16[[#This Row],[Homes]:[Mulleres]])</f>
        <v>532</v>
      </c>
    </row>
    <row r="98" spans="1:4" x14ac:dyDescent="0.25">
      <c r="A98" s="12" t="s">
        <v>28</v>
      </c>
      <c r="B98" s="12">
        <v>23</v>
      </c>
      <c r="C98" s="12">
        <v>6</v>
      </c>
      <c r="D98" s="12">
        <f>SUM(Tabla16[[#This Row],[Homes]:[Mulleres]])</f>
        <v>29</v>
      </c>
    </row>
    <row r="99" spans="1:4" x14ac:dyDescent="0.25">
      <c r="A99" s="12" t="s">
        <v>29</v>
      </c>
      <c r="D99" s="12">
        <f>SUM(Tabla16[[#This Row],[Homes]:[Mulleres]])</f>
        <v>0</v>
      </c>
    </row>
    <row r="100" spans="1:4" x14ac:dyDescent="0.25">
      <c r="A100" s="12" t="s">
        <v>30</v>
      </c>
      <c r="B100" s="12">
        <v>3</v>
      </c>
      <c r="C100" s="12">
        <v>2</v>
      </c>
      <c r="D100" s="12">
        <f>SUM(Tabla16[[#This Row],[Homes]:[Mulleres]])</f>
        <v>5</v>
      </c>
    </row>
    <row r="101" spans="1:4" x14ac:dyDescent="0.25">
      <c r="A101" s="12" t="s">
        <v>31</v>
      </c>
      <c r="B101" s="12">
        <v>74</v>
      </c>
      <c r="C101" s="12">
        <v>41</v>
      </c>
      <c r="D101" s="12">
        <f>SUM(Tabla16[[#This Row],[Homes]:[Mulleres]])</f>
        <v>115</v>
      </c>
    </row>
    <row r="102" spans="1:4" x14ac:dyDescent="0.25">
      <c r="A102" s="12" t="s">
        <v>32</v>
      </c>
      <c r="B102" s="12">
        <v>1270</v>
      </c>
      <c r="C102" s="12">
        <v>1060</v>
      </c>
      <c r="D102" s="12">
        <f>SUM(Tabla16[[#This Row],[Homes]:[Mulleres]])</f>
        <v>2330</v>
      </c>
    </row>
    <row r="103" spans="1:4" x14ac:dyDescent="0.25">
      <c r="A103" s="12" t="s">
        <v>17</v>
      </c>
      <c r="B103" s="12">
        <f>SUBTOTAL(109,B92:B102)</f>
        <v>2668</v>
      </c>
      <c r="C103" s="12">
        <f>SUBTOTAL(109,C92:C102)</f>
        <v>1877</v>
      </c>
      <c r="D103" s="12">
        <f>SUM(Tabla16[[#This Row],[Homes]:[Mulleres]])</f>
        <v>4545</v>
      </c>
    </row>
  </sheetData>
  <mergeCells count="19">
    <mergeCell ref="A60:A61"/>
    <mergeCell ref="B60:C60"/>
    <mergeCell ref="D60:E60"/>
    <mergeCell ref="F60:F61"/>
    <mergeCell ref="G60:G61"/>
    <mergeCell ref="A78:A79"/>
    <mergeCell ref="B78:C78"/>
    <mergeCell ref="D78:E78"/>
    <mergeCell ref="F78:F79"/>
    <mergeCell ref="G78:G79"/>
    <mergeCell ref="L1:N1"/>
    <mergeCell ref="A29:A30"/>
    <mergeCell ref="B29:E29"/>
    <mergeCell ref="F29:I29"/>
    <mergeCell ref="K29:M29"/>
    <mergeCell ref="A45:A46"/>
    <mergeCell ref="B45:E45"/>
    <mergeCell ref="F45:I45"/>
    <mergeCell ref="J45:L45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DE2A-7293-4ECC-869F-9BB597AA0FCA}">
  <dimension ref="A1:IU42"/>
  <sheetViews>
    <sheetView workbookViewId="0">
      <selection activeCell="G15" sqref="G15"/>
    </sheetView>
  </sheetViews>
  <sheetFormatPr baseColWidth="10" defaultRowHeight="15" x14ac:dyDescent="0.25"/>
  <cols>
    <col min="1" max="1" width="35.42578125" style="12" customWidth="1"/>
    <col min="2" max="3" width="11.5703125" style="12" bestFit="1" customWidth="1"/>
    <col min="4" max="4" width="14.7109375" style="12" customWidth="1"/>
    <col min="5" max="5" width="12.5703125" style="12" bestFit="1" customWidth="1"/>
    <col min="6" max="7" width="11.5703125" style="12" bestFit="1" customWidth="1"/>
    <col min="8" max="8" width="37.5703125" style="12" bestFit="1" customWidth="1"/>
    <col min="9" max="10" width="12.5703125" style="12" bestFit="1" customWidth="1"/>
    <col min="11" max="11" width="14.7109375" style="12" customWidth="1"/>
    <col min="12" max="12" width="13.5703125" style="12" bestFit="1" customWidth="1"/>
    <col min="13" max="16384" width="11.42578125" style="12"/>
  </cols>
  <sheetData>
    <row r="1" spans="1:255" s="7" customFormat="1" ht="57" customHeight="1" thickBot="1" x14ac:dyDescent="0.3">
      <c r="A1" s="1"/>
      <c r="B1" s="2"/>
      <c r="C1" s="2"/>
      <c r="D1" s="3"/>
      <c r="E1" s="4"/>
      <c r="F1" s="4"/>
      <c r="G1" s="4"/>
      <c r="H1" s="2"/>
      <c r="I1" s="2"/>
      <c r="J1" s="4"/>
      <c r="K1" s="5" t="s">
        <v>0</v>
      </c>
      <c r="L1" s="5"/>
      <c r="M1" s="5"/>
      <c r="N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s="8" customFormat="1" ht="12.75" x14ac:dyDescent="0.2"/>
    <row r="3" spans="1:255" s="8" customFormat="1" ht="15.75" x14ac:dyDescent="0.25">
      <c r="A3" s="9" t="s">
        <v>146</v>
      </c>
    </row>
    <row r="4" spans="1:255" s="8" customFormat="1" ht="15.75" x14ac:dyDescent="0.25">
      <c r="A4" s="9" t="s">
        <v>2</v>
      </c>
    </row>
    <row r="5" spans="1:255" s="8" customFormat="1" ht="15.75" x14ac:dyDescent="0.25">
      <c r="A5" s="9" t="s">
        <v>3</v>
      </c>
    </row>
    <row r="6" spans="1:255" s="8" customFormat="1" ht="15.75" x14ac:dyDescent="0.25">
      <c r="A6" s="9" t="s">
        <v>4</v>
      </c>
    </row>
    <row r="7" spans="1:255" s="8" customFormat="1" ht="12.75" x14ac:dyDescent="0.2">
      <c r="A7" s="8" t="s">
        <v>5</v>
      </c>
      <c r="L7" s="10"/>
      <c r="M7" s="10"/>
      <c r="N7" s="11"/>
    </row>
    <row r="11" spans="1:255" x14ac:dyDescent="0.25">
      <c r="A11" s="78" t="s">
        <v>147</v>
      </c>
      <c r="B11" s="79" t="s">
        <v>8</v>
      </c>
      <c r="C11" s="79" t="s">
        <v>9</v>
      </c>
      <c r="D11" s="79" t="s">
        <v>17</v>
      </c>
      <c r="H11" s="78" t="s">
        <v>148</v>
      </c>
      <c r="I11" s="79" t="s">
        <v>12</v>
      </c>
      <c r="J11" s="79" t="s">
        <v>13</v>
      </c>
      <c r="K11" s="79" t="s">
        <v>17</v>
      </c>
    </row>
    <row r="12" spans="1:255" x14ac:dyDescent="0.25">
      <c r="A12" s="12" t="s">
        <v>22</v>
      </c>
      <c r="B12" s="12">
        <v>6</v>
      </c>
      <c r="C12" s="12">
        <v>5</v>
      </c>
      <c r="D12" s="12">
        <f>SUM(Tabla5[[#This Row],[Home]:[Muller]])</f>
        <v>11</v>
      </c>
      <c r="H12" s="12" t="s">
        <v>22</v>
      </c>
      <c r="I12" s="13">
        <v>5.1333333333333329</v>
      </c>
      <c r="J12" s="13">
        <v>4.6666666666666661</v>
      </c>
      <c r="K12" s="13">
        <f>SUM(Tabla6[[#This Row],[Homes]:[Mulleres]])</f>
        <v>9.7999999999999989</v>
      </c>
    </row>
    <row r="13" spans="1:255" x14ac:dyDescent="0.25">
      <c r="A13" s="12" t="s">
        <v>23</v>
      </c>
      <c r="B13" s="12">
        <v>191</v>
      </c>
      <c r="C13" s="12">
        <v>89</v>
      </c>
      <c r="D13" s="12">
        <f>SUM(Tabla5[[#This Row],[Home]:[Muller]])</f>
        <v>280</v>
      </c>
      <c r="H13" s="12" t="s">
        <v>23</v>
      </c>
      <c r="I13" s="13">
        <v>184.32076502732244</v>
      </c>
      <c r="J13" s="13">
        <v>84.494535519125677</v>
      </c>
      <c r="K13" s="13">
        <f>SUM(Tabla6[[#This Row],[Homes]:[Mulleres]])</f>
        <v>268.8153005464481</v>
      </c>
    </row>
    <row r="14" spans="1:255" x14ac:dyDescent="0.25">
      <c r="A14" s="12" t="s">
        <v>24</v>
      </c>
      <c r="B14" s="12">
        <v>4</v>
      </c>
      <c r="C14" s="12">
        <v>4</v>
      </c>
      <c r="D14" s="12">
        <f>SUM(Tabla5[[#This Row],[Home]:[Muller]])</f>
        <v>8</v>
      </c>
      <c r="H14" s="12" t="s">
        <v>24</v>
      </c>
      <c r="I14" s="13">
        <v>3.0530418943533699</v>
      </c>
      <c r="J14" s="13">
        <v>1.2774499089253188</v>
      </c>
      <c r="K14" s="13">
        <f>SUM(Tabla6[[#This Row],[Homes]:[Mulleres]])</f>
        <v>4.3304918032786883</v>
      </c>
    </row>
    <row r="15" spans="1:255" x14ac:dyDescent="0.25">
      <c r="A15" s="12" t="s">
        <v>25</v>
      </c>
      <c r="B15" s="12">
        <v>214</v>
      </c>
      <c r="C15" s="12">
        <v>135</v>
      </c>
      <c r="D15" s="12">
        <f>SUM(Tabla5[[#This Row],[Home]:[Muller]])</f>
        <v>349</v>
      </c>
      <c r="H15" s="12" t="s">
        <v>25</v>
      </c>
      <c r="I15" s="13">
        <v>39.9451730418943</v>
      </c>
      <c r="J15" s="13">
        <v>24.65122040072858</v>
      </c>
      <c r="K15" s="13">
        <f>SUM(Tabla6[[#This Row],[Homes]:[Mulleres]])</f>
        <v>64.596393442622883</v>
      </c>
    </row>
    <row r="16" spans="1:255" x14ac:dyDescent="0.25">
      <c r="A16" s="12" t="s">
        <v>26</v>
      </c>
      <c r="B16" s="12">
        <v>56</v>
      </c>
      <c r="C16" s="12">
        <v>61</v>
      </c>
      <c r="D16" s="12">
        <f>SUM(Tabla5[[#This Row],[Home]:[Muller]])</f>
        <v>117</v>
      </c>
      <c r="H16" s="12" t="s">
        <v>26</v>
      </c>
      <c r="I16" s="13">
        <v>52.133879781420767</v>
      </c>
      <c r="J16" s="13">
        <v>48.677595628415304</v>
      </c>
      <c r="K16" s="13">
        <f>SUM(Tabla6[[#This Row],[Homes]:[Mulleres]])</f>
        <v>100.81147540983608</v>
      </c>
    </row>
    <row r="17" spans="1:12" x14ac:dyDescent="0.25">
      <c r="A17" s="12" t="s">
        <v>27</v>
      </c>
      <c r="B17" s="12">
        <v>76</v>
      </c>
      <c r="C17" s="12">
        <v>87</v>
      </c>
      <c r="D17" s="12">
        <f>SUM(Tabla5[[#This Row],[Home]:[Muller]])</f>
        <v>163</v>
      </c>
      <c r="H17" s="12" t="s">
        <v>27</v>
      </c>
      <c r="I17" s="13">
        <v>73.964480874316934</v>
      </c>
      <c r="J17" s="13">
        <v>80.103825136612016</v>
      </c>
      <c r="K17" s="13">
        <f>SUM(Tabla6[[#This Row],[Homes]:[Mulleres]])</f>
        <v>154.06830601092895</v>
      </c>
    </row>
    <row r="18" spans="1:12" x14ac:dyDescent="0.25">
      <c r="A18" s="12" t="s">
        <v>28</v>
      </c>
      <c r="B18" s="12">
        <v>8</v>
      </c>
      <c r="C18" s="12">
        <v>1</v>
      </c>
      <c r="D18" s="12">
        <f>SUM(Tabla5[[#This Row],[Home]:[Muller]])</f>
        <v>9</v>
      </c>
      <c r="H18" s="12" t="s">
        <v>28</v>
      </c>
      <c r="I18" s="13">
        <v>6.333333333333333</v>
      </c>
      <c r="J18" s="13">
        <v>0.33333333333333331</v>
      </c>
      <c r="K18" s="13">
        <f>SUM(Tabla6[[#This Row],[Homes]:[Mulleres]])</f>
        <v>6.6666666666666661</v>
      </c>
    </row>
    <row r="19" spans="1:12" x14ac:dyDescent="0.25">
      <c r="A19" s="12" t="s">
        <v>29</v>
      </c>
      <c r="B19" s="12">
        <v>117</v>
      </c>
      <c r="C19" s="12">
        <v>126</v>
      </c>
      <c r="D19" s="12">
        <f>SUM(Tabla5[[#This Row],[Home]:[Muller]])</f>
        <v>243</v>
      </c>
      <c r="H19" s="12" t="s">
        <v>29</v>
      </c>
      <c r="I19" s="13">
        <v>13.762513661202178</v>
      </c>
      <c r="J19" s="13">
        <v>15.696539162112916</v>
      </c>
      <c r="K19" s="13">
        <f>SUM(Tabla6[[#This Row],[Homes]:[Mulleres]])</f>
        <v>29.459052823315094</v>
      </c>
    </row>
    <row r="20" spans="1:12" x14ac:dyDescent="0.25">
      <c r="A20" s="12" t="s">
        <v>149</v>
      </c>
      <c r="B20" s="12">
        <v>4</v>
      </c>
      <c r="C20" s="12">
        <v>3</v>
      </c>
      <c r="D20" s="12">
        <f>SUM(Tabla5[[#This Row],[Home]:[Muller]])</f>
        <v>7</v>
      </c>
      <c r="H20" s="12" t="s">
        <v>149</v>
      </c>
      <c r="I20" s="13">
        <v>2.9480874316939891</v>
      </c>
      <c r="J20" s="13">
        <v>1.6229508196721314</v>
      </c>
      <c r="K20" s="13">
        <f>SUM(Tabla6[[#This Row],[Homes]:[Mulleres]])</f>
        <v>4.5710382513661205</v>
      </c>
    </row>
    <row r="21" spans="1:12" x14ac:dyDescent="0.25">
      <c r="A21" s="12" t="s">
        <v>31</v>
      </c>
      <c r="B21" s="12">
        <v>17</v>
      </c>
      <c r="C21" s="12">
        <v>8</v>
      </c>
      <c r="D21" s="12">
        <f>SUM(Tabla5[[#This Row],[Home]:[Muller]])</f>
        <v>25</v>
      </c>
      <c r="H21" s="12" t="s">
        <v>31</v>
      </c>
      <c r="I21" s="13">
        <v>15.666666666666666</v>
      </c>
      <c r="J21" s="13">
        <v>8</v>
      </c>
      <c r="K21" s="13">
        <f>SUM(Tabla6[[#This Row],[Homes]:[Mulleres]])</f>
        <v>23.666666666666664</v>
      </c>
    </row>
    <row r="22" spans="1:12" x14ac:dyDescent="0.25">
      <c r="A22" s="12" t="s">
        <v>32</v>
      </c>
      <c r="B22" s="12">
        <v>304</v>
      </c>
      <c r="C22" s="12">
        <v>262</v>
      </c>
      <c r="D22" s="12">
        <f>SUM(Tabla5[[#This Row],[Home]:[Muller]])</f>
        <v>566</v>
      </c>
      <c r="H22" s="12" t="s">
        <v>32</v>
      </c>
      <c r="I22" s="13">
        <v>288.1692896174863</v>
      </c>
      <c r="J22" s="13">
        <v>247.90710382513655</v>
      </c>
      <c r="K22" s="13">
        <f>SUM(Tabla6[[#This Row],[Homes]:[Mulleres]])</f>
        <v>536.07639344262282</v>
      </c>
    </row>
    <row r="23" spans="1:12" x14ac:dyDescent="0.25">
      <c r="A23" s="12" t="s">
        <v>17</v>
      </c>
      <c r="B23" s="12">
        <f>SUBTOTAL(109,B12:B22)</f>
        <v>997</v>
      </c>
      <c r="C23" s="12">
        <f>SUBTOTAL(109,C12:C22)</f>
        <v>781</v>
      </c>
      <c r="D23" s="12">
        <f>SUM(Tabla5[[#This Row],[Home]:[Muller]])</f>
        <v>1778</v>
      </c>
      <c r="H23" s="12" t="s">
        <v>17</v>
      </c>
      <c r="I23" s="13">
        <f>SUBTOTAL(109,I12:I22)</f>
        <v>685.43056466302346</v>
      </c>
      <c r="J23" s="13">
        <f>SUBTOTAL(109,J12:J22)</f>
        <v>517.43122040072853</v>
      </c>
      <c r="K23" s="13">
        <f>SUM(Tabla6[[#This Row],[Homes]:[Mulleres]])</f>
        <v>1202.861785063752</v>
      </c>
    </row>
    <row r="29" spans="1:12" x14ac:dyDescent="0.25">
      <c r="A29" s="54" t="s">
        <v>150</v>
      </c>
      <c r="B29" s="17" t="s">
        <v>61</v>
      </c>
      <c r="C29" s="18"/>
      <c r="D29" s="17" t="s">
        <v>62</v>
      </c>
      <c r="E29" s="18"/>
      <c r="F29" s="80" t="s">
        <v>63</v>
      </c>
      <c r="G29" s="81"/>
      <c r="H29" s="80" t="s">
        <v>64</v>
      </c>
      <c r="I29" s="81"/>
      <c r="J29" s="17" t="s">
        <v>65</v>
      </c>
      <c r="K29" s="18"/>
      <c r="L29" s="34" t="s">
        <v>17</v>
      </c>
    </row>
    <row r="30" spans="1:12" x14ac:dyDescent="0.25">
      <c r="A30" s="61"/>
      <c r="B30" s="82" t="s">
        <v>12</v>
      </c>
      <c r="C30" s="83" t="s">
        <v>13</v>
      </c>
      <c r="D30" s="84" t="s">
        <v>12</v>
      </c>
      <c r="E30" s="83" t="s">
        <v>13</v>
      </c>
      <c r="F30" s="82" t="s">
        <v>12</v>
      </c>
      <c r="G30" s="83" t="s">
        <v>13</v>
      </c>
      <c r="H30" s="82" t="s">
        <v>12</v>
      </c>
      <c r="I30" s="83" t="s">
        <v>13</v>
      </c>
      <c r="J30" s="84" t="s">
        <v>12</v>
      </c>
      <c r="K30" s="83" t="s">
        <v>13</v>
      </c>
      <c r="L30" s="17"/>
    </row>
    <row r="31" spans="1:12" x14ac:dyDescent="0.25">
      <c r="A31" s="24" t="s">
        <v>22</v>
      </c>
      <c r="B31" s="85">
        <v>1</v>
      </c>
      <c r="C31" s="85"/>
      <c r="D31" s="85">
        <v>1</v>
      </c>
      <c r="E31" s="85">
        <v>2.6666666666666665</v>
      </c>
      <c r="F31" s="85">
        <v>0.13333333333333333</v>
      </c>
      <c r="G31" s="85"/>
      <c r="H31" s="85">
        <v>1</v>
      </c>
      <c r="I31" s="85">
        <v>2</v>
      </c>
      <c r="J31" s="85">
        <v>2</v>
      </c>
      <c r="K31" s="85"/>
      <c r="L31" s="85">
        <f>SUM(B31:K31)</f>
        <v>9.8000000000000007</v>
      </c>
    </row>
    <row r="32" spans="1:12" x14ac:dyDescent="0.25">
      <c r="A32" s="25" t="s">
        <v>23</v>
      </c>
      <c r="B32" s="37">
        <v>12</v>
      </c>
      <c r="C32" s="37">
        <v>7.4754098360655732</v>
      </c>
      <c r="D32" s="37">
        <v>71.526775956284141</v>
      </c>
      <c r="E32" s="37">
        <v>35.860655737704917</v>
      </c>
      <c r="F32" s="37">
        <v>6</v>
      </c>
      <c r="G32" s="37">
        <v>5.6502732240437155</v>
      </c>
      <c r="H32" s="37">
        <v>32.70655737704918</v>
      </c>
      <c r="I32" s="37">
        <v>21.557377049180328</v>
      </c>
      <c r="J32" s="37">
        <v>62.087431693989068</v>
      </c>
      <c r="K32" s="37">
        <v>13.950819672131146</v>
      </c>
      <c r="L32" s="37">
        <f t="shared" ref="L32:L41" si="0">SUM(B32:K32)</f>
        <v>268.8153005464481</v>
      </c>
    </row>
    <row r="33" spans="1:12" x14ac:dyDescent="0.25">
      <c r="A33" s="24" t="s">
        <v>24</v>
      </c>
      <c r="B33" s="85">
        <v>3.0530418943533699</v>
      </c>
      <c r="C33" s="85">
        <v>1.2774499089253188</v>
      </c>
      <c r="D33" s="85"/>
      <c r="E33" s="85"/>
      <c r="F33" s="85"/>
      <c r="G33" s="85"/>
      <c r="H33" s="85"/>
      <c r="I33" s="85"/>
      <c r="J33" s="85"/>
      <c r="K33" s="85"/>
      <c r="L33" s="85">
        <f t="shared" si="0"/>
        <v>4.3304918032786883</v>
      </c>
    </row>
    <row r="34" spans="1:12" x14ac:dyDescent="0.25">
      <c r="A34" s="25" t="s">
        <v>25</v>
      </c>
      <c r="B34" s="37">
        <v>2.7138069216757739</v>
      </c>
      <c r="C34" s="37">
        <v>4.065063752276866</v>
      </c>
      <c r="D34" s="37">
        <v>0.48</v>
      </c>
      <c r="E34" s="37">
        <v>0.60721311475409834</v>
      </c>
      <c r="F34" s="37">
        <v>3.0222222222222217</v>
      </c>
      <c r="G34" s="37">
        <v>3.7333333333333329</v>
      </c>
      <c r="H34" s="37">
        <v>19.229581056466305</v>
      </c>
      <c r="I34" s="37">
        <v>14.180036429872507</v>
      </c>
      <c r="J34" s="37">
        <v>14.499562841530063</v>
      </c>
      <c r="K34" s="37">
        <v>2.0655737704918034</v>
      </c>
      <c r="L34" s="37">
        <f t="shared" si="0"/>
        <v>64.596393442622968</v>
      </c>
    </row>
    <row r="35" spans="1:12" x14ac:dyDescent="0.25">
      <c r="A35" s="24" t="s">
        <v>26</v>
      </c>
      <c r="B35" s="85">
        <v>7.081967213114754</v>
      </c>
      <c r="C35" s="85">
        <v>7.3989071038251364</v>
      </c>
      <c r="D35" s="85">
        <v>3.9371584699453552</v>
      </c>
      <c r="E35" s="85">
        <v>2.860655737704918</v>
      </c>
      <c r="F35" s="85">
        <v>1</v>
      </c>
      <c r="G35" s="85">
        <v>3.1010928961748636</v>
      </c>
      <c r="H35" s="85">
        <v>18.8224043715847</v>
      </c>
      <c r="I35" s="85">
        <v>31.237704918032787</v>
      </c>
      <c r="J35" s="85">
        <v>21.292349726775956</v>
      </c>
      <c r="K35" s="85">
        <v>4.0792349726775949</v>
      </c>
      <c r="L35" s="85">
        <f t="shared" si="0"/>
        <v>100.81147540983606</v>
      </c>
    </row>
    <row r="36" spans="1:12" x14ac:dyDescent="0.25">
      <c r="A36" s="25" t="s">
        <v>27</v>
      </c>
      <c r="B36" s="37">
        <v>8.8415300546448083</v>
      </c>
      <c r="C36" s="37">
        <v>16.535519125683059</v>
      </c>
      <c r="D36" s="37">
        <v>3.3278688524590163</v>
      </c>
      <c r="E36" s="37">
        <v>5</v>
      </c>
      <c r="F36" s="37">
        <v>1</v>
      </c>
      <c r="G36" s="37">
        <v>7</v>
      </c>
      <c r="H36" s="37">
        <v>29.71311475409836</v>
      </c>
      <c r="I36" s="37">
        <v>40.234972677595636</v>
      </c>
      <c r="J36" s="37">
        <v>31.081967213114755</v>
      </c>
      <c r="K36" s="37">
        <v>11.333333333333334</v>
      </c>
      <c r="L36" s="37">
        <f t="shared" si="0"/>
        <v>154.06830601092898</v>
      </c>
    </row>
    <row r="37" spans="1:12" x14ac:dyDescent="0.25">
      <c r="A37" s="24" t="s">
        <v>28</v>
      </c>
      <c r="B37" s="85">
        <v>1.6666666666666665</v>
      </c>
      <c r="C37" s="85"/>
      <c r="D37" s="85">
        <v>3.333333333333333</v>
      </c>
      <c r="E37" s="85"/>
      <c r="F37" s="85"/>
      <c r="G37" s="85"/>
      <c r="H37" s="85">
        <v>1.3333333333333333</v>
      </c>
      <c r="I37" s="85">
        <v>0.33333333333333331</v>
      </c>
      <c r="J37" s="85"/>
      <c r="K37" s="85"/>
      <c r="L37" s="85">
        <f t="shared" si="0"/>
        <v>6.6666666666666661</v>
      </c>
    </row>
    <row r="38" spans="1:12" x14ac:dyDescent="0.25">
      <c r="A38" s="25" t="s">
        <v>29</v>
      </c>
      <c r="B38" s="37">
        <v>1.6955555555555553</v>
      </c>
      <c r="C38" s="37">
        <v>4.8379599271402549</v>
      </c>
      <c r="D38" s="37">
        <v>1.8860473588342441</v>
      </c>
      <c r="E38" s="37">
        <v>1.4124590163934425</v>
      </c>
      <c r="F38" s="37">
        <v>0.30200364298724952</v>
      </c>
      <c r="G38" s="37">
        <v>1.2701639344262294</v>
      </c>
      <c r="H38" s="37">
        <v>6.0184699453551911</v>
      </c>
      <c r="I38" s="37">
        <v>6.7959198542805117</v>
      </c>
      <c r="J38" s="37">
        <v>3.8604371584699462</v>
      </c>
      <c r="K38" s="37">
        <v>1.3800364298724954</v>
      </c>
      <c r="L38" s="37">
        <f t="shared" si="0"/>
        <v>29.459052823315119</v>
      </c>
    </row>
    <row r="39" spans="1:12" x14ac:dyDescent="0.25">
      <c r="A39" s="67" t="s">
        <v>149</v>
      </c>
      <c r="B39" s="86">
        <v>1</v>
      </c>
      <c r="C39" s="86"/>
      <c r="D39" s="86"/>
      <c r="E39" s="86"/>
      <c r="F39" s="86"/>
      <c r="G39" s="86">
        <v>1</v>
      </c>
      <c r="H39" s="86">
        <v>0.96448087431693985</v>
      </c>
      <c r="I39" s="86">
        <v>0.31147540983606559</v>
      </c>
      <c r="J39" s="86">
        <v>0.98360655737704916</v>
      </c>
      <c r="K39" s="86">
        <v>0.31147540983606559</v>
      </c>
      <c r="L39" s="86">
        <f t="shared" si="0"/>
        <v>4.5710382513661196</v>
      </c>
    </row>
    <row r="40" spans="1:12" x14ac:dyDescent="0.25">
      <c r="A40" s="65" t="s">
        <v>31</v>
      </c>
      <c r="B40" s="87">
        <v>0.66666666666666663</v>
      </c>
      <c r="C40" s="87">
        <v>1</v>
      </c>
      <c r="D40" s="87">
        <v>1.6666666666666665</v>
      </c>
      <c r="E40" s="87"/>
      <c r="F40" s="87"/>
      <c r="G40" s="87"/>
      <c r="H40" s="87">
        <v>6</v>
      </c>
      <c r="I40" s="87">
        <v>4</v>
      </c>
      <c r="J40" s="87">
        <v>7.3333333333333339</v>
      </c>
      <c r="K40" s="87">
        <v>3</v>
      </c>
      <c r="L40" s="87">
        <f t="shared" si="0"/>
        <v>23.666666666666664</v>
      </c>
    </row>
    <row r="41" spans="1:12" x14ac:dyDescent="0.25">
      <c r="A41" s="67" t="s">
        <v>32</v>
      </c>
      <c r="B41" s="86">
        <v>43.73770491803279</v>
      </c>
      <c r="C41" s="86">
        <v>48.532786885245905</v>
      </c>
      <c r="D41" s="86">
        <v>68.530054644808743</v>
      </c>
      <c r="E41" s="86">
        <v>59.128415300546443</v>
      </c>
      <c r="F41" s="86">
        <v>8.669398907103826</v>
      </c>
      <c r="G41" s="86">
        <v>13.26775956284153</v>
      </c>
      <c r="H41" s="86">
        <v>75.035409836065583</v>
      </c>
      <c r="I41" s="86">
        <v>83.262295081967224</v>
      </c>
      <c r="J41" s="86">
        <v>92.196721311475414</v>
      </c>
      <c r="K41" s="86">
        <v>43.715846994535518</v>
      </c>
      <c r="L41" s="86">
        <f t="shared" si="0"/>
        <v>536.07639344262293</v>
      </c>
    </row>
    <row r="42" spans="1:12" x14ac:dyDescent="0.25">
      <c r="A42" s="65" t="s">
        <v>17</v>
      </c>
      <c r="B42" s="87">
        <f>SUM(B31:B41)</f>
        <v>83.456939890710387</v>
      </c>
      <c r="C42" s="87">
        <f t="shared" ref="C42:L42" si="1">SUM(C31:C41)</f>
        <v>91.123096539162106</v>
      </c>
      <c r="D42" s="87">
        <f t="shared" si="1"/>
        <v>155.68790528233151</v>
      </c>
      <c r="E42" s="87">
        <f t="shared" si="1"/>
        <v>107.53606557377049</v>
      </c>
      <c r="F42" s="87">
        <f t="shared" si="1"/>
        <v>20.126958105646629</v>
      </c>
      <c r="G42" s="87">
        <f t="shared" si="1"/>
        <v>35.022622950819667</v>
      </c>
      <c r="H42" s="87">
        <f t="shared" si="1"/>
        <v>190.82335154826956</v>
      </c>
      <c r="I42" s="87">
        <f t="shared" si="1"/>
        <v>203.91311475409839</v>
      </c>
      <c r="J42" s="87">
        <f t="shared" si="1"/>
        <v>235.33540983606559</v>
      </c>
      <c r="K42" s="87">
        <f t="shared" si="1"/>
        <v>79.83632058287796</v>
      </c>
      <c r="L42" s="87">
        <f t="shared" si="1"/>
        <v>1202.8617850637522</v>
      </c>
    </row>
  </sheetData>
  <mergeCells count="8">
    <mergeCell ref="K1:N1"/>
    <mergeCell ref="A29:A30"/>
    <mergeCell ref="B29:C29"/>
    <mergeCell ref="D29:E29"/>
    <mergeCell ref="F29:G29"/>
    <mergeCell ref="H29:I29"/>
    <mergeCell ref="J29:K29"/>
    <mergeCell ref="L29:L30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2024_Datos xerais</vt:lpstr>
      <vt:lpstr>2024_PDI_Distribución</vt:lpstr>
      <vt:lpstr>2024_PDI_Doutor</vt:lpstr>
      <vt:lpstr>2024_PDI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2025-02-27T11:32:45Z</dcterms:created>
  <dcterms:modified xsi:type="dcterms:W3CDTF">2025-02-27T11:36:51Z</dcterms:modified>
</cp:coreProperties>
</file>