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absentismos\"/>
    </mc:Choice>
  </mc:AlternateContent>
  <xr:revisionPtr revIDLastSave="0" documentId="13_ncr:1_{2EB65266-A037-4738-8D0C-BB702D1B1F7C}" xr6:coauthVersionLast="47" xr6:coauthVersionMax="47" xr10:uidLastSave="{00000000-0000-0000-0000-000000000000}"/>
  <bookViews>
    <workbookView xWindow="-120" yWindow="-120" windowWidth="29040" windowHeight="15720" xr2:uid="{6D611939-2408-4100-99C6-A779821733EC}"/>
  </bookViews>
  <sheets>
    <sheet name="2024_IT" sheetId="1" r:id="rId1"/>
    <sheet name="2024_Licenzas" sheetId="2" r:id="rId2"/>
    <sheet name="2024_Absentismos" sheetId="3" r:id="rId3"/>
  </sheets>
  <definedNames>
    <definedName name="dbo_UNIVERSIDAD" localSheetId="2">#REF!</definedName>
    <definedName name="dbo_UNIVERSIDAD" localSheetId="1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H25" i="3"/>
  <c r="J25" i="3" s="1"/>
  <c r="G25" i="3"/>
  <c r="F25" i="3"/>
  <c r="E25" i="3"/>
  <c r="C25" i="3"/>
  <c r="B25" i="3"/>
  <c r="D25" i="3" s="1"/>
  <c r="K24" i="3"/>
  <c r="D24" i="3"/>
  <c r="G23" i="3"/>
  <c r="K23" i="3" s="1"/>
  <c r="D23" i="3"/>
  <c r="G22" i="3"/>
  <c r="K22" i="3" s="1"/>
  <c r="D22" i="3"/>
  <c r="G21" i="3"/>
  <c r="K21" i="3" s="1"/>
  <c r="J20" i="3"/>
  <c r="K20" i="3" s="1"/>
  <c r="G20" i="3"/>
  <c r="D14" i="3"/>
  <c r="C14" i="3"/>
  <c r="E14" i="3" s="1"/>
  <c r="E13" i="3"/>
  <c r="E12" i="3"/>
  <c r="E11" i="3"/>
  <c r="E10" i="3"/>
  <c r="K55" i="2"/>
  <c r="J55" i="2"/>
  <c r="I55" i="2"/>
  <c r="H55" i="2"/>
  <c r="G55" i="2"/>
  <c r="F55" i="2"/>
  <c r="E55" i="2"/>
  <c r="D55" i="2"/>
  <c r="C55" i="2"/>
  <c r="B55" i="2"/>
  <c r="W53" i="2"/>
  <c r="V53" i="2"/>
  <c r="U53" i="2"/>
  <c r="T53" i="2"/>
  <c r="S53" i="2"/>
  <c r="R53" i="2"/>
  <c r="Q53" i="2"/>
  <c r="P53" i="2"/>
  <c r="O53" i="2"/>
  <c r="N53" i="2"/>
  <c r="J19" i="2"/>
  <c r="I19" i="2"/>
  <c r="K19" i="2" s="1"/>
  <c r="D19" i="2"/>
  <c r="C19" i="2"/>
  <c r="E19" i="2" s="1"/>
  <c r="K18" i="2"/>
  <c r="E18" i="2"/>
  <c r="K17" i="2"/>
  <c r="E17" i="2"/>
  <c r="K16" i="2"/>
  <c r="E16" i="2"/>
  <c r="K15" i="2"/>
  <c r="E15" i="2"/>
  <c r="K14" i="2"/>
  <c r="E14" i="2"/>
  <c r="K13" i="2"/>
  <c r="E13" i="2"/>
  <c r="Q46" i="1"/>
  <c r="P46" i="1"/>
  <c r="O46" i="1"/>
  <c r="N46" i="1"/>
  <c r="M46" i="1"/>
  <c r="L46" i="1"/>
  <c r="G46" i="1"/>
  <c r="F46" i="1"/>
  <c r="E46" i="1"/>
  <c r="D46" i="1"/>
  <c r="C46" i="1"/>
  <c r="B46" i="1"/>
  <c r="R45" i="1"/>
  <c r="H45" i="1"/>
  <c r="R44" i="1"/>
  <c r="H44" i="1"/>
  <c r="R43" i="1"/>
  <c r="H43" i="1"/>
  <c r="R42" i="1"/>
  <c r="R46" i="1" s="1"/>
  <c r="H42" i="1"/>
  <c r="G36" i="1"/>
  <c r="F36" i="1"/>
  <c r="E36" i="1"/>
  <c r="D36" i="1"/>
  <c r="C36" i="1"/>
  <c r="B36" i="1"/>
  <c r="J36" i="1" s="1"/>
  <c r="J35" i="1"/>
  <c r="I35" i="1"/>
  <c r="H35" i="1"/>
  <c r="J34" i="1"/>
  <c r="I34" i="1"/>
  <c r="H34" i="1"/>
  <c r="C25" i="1"/>
  <c r="B25" i="1"/>
  <c r="D25" i="1" s="1"/>
  <c r="D24" i="1"/>
  <c r="D23" i="1"/>
  <c r="D22" i="1"/>
  <c r="C18" i="1"/>
  <c r="B18" i="1"/>
  <c r="D18" i="1" s="1"/>
  <c r="D17" i="1"/>
  <c r="D16" i="1"/>
  <c r="M14" i="1"/>
  <c r="J14" i="1"/>
  <c r="I14" i="1"/>
  <c r="K13" i="1"/>
  <c r="K12" i="1"/>
  <c r="C12" i="1"/>
  <c r="B12" i="1"/>
  <c r="D12" i="1" s="1"/>
  <c r="K11" i="1"/>
  <c r="L11" i="1" s="1"/>
  <c r="N11" i="1" s="1"/>
  <c r="D11" i="1"/>
  <c r="K10" i="1"/>
  <c r="D10" i="1"/>
  <c r="K9" i="1"/>
  <c r="L9" i="1" s="1"/>
  <c r="D9" i="1"/>
  <c r="I36" i="1" l="1"/>
  <c r="K14" i="1"/>
  <c r="H46" i="1"/>
  <c r="K25" i="3"/>
  <c r="N9" i="1"/>
  <c r="L12" i="1"/>
  <c r="N12" i="1" s="1"/>
  <c r="H36" i="1"/>
  <c r="L14" i="1" l="1"/>
  <c r="N14" i="1" s="1"/>
</calcChain>
</file>

<file path=xl/sharedStrings.xml><?xml version="1.0" encoding="utf-8"?>
<sst xmlns="http://schemas.openxmlformats.org/spreadsheetml/2006/main" count="303" uniqueCount="92">
  <si>
    <t>Unidade de Análises e Programas</t>
  </si>
  <si>
    <t>Persoal en IT ao longo do ano 2024</t>
  </si>
  <si>
    <t>Fonte: PeopleNet</t>
  </si>
  <si>
    <t>Data de publicación: febreiro 2025</t>
  </si>
  <si>
    <t>PTXAS por tipo</t>
  </si>
  <si>
    <t>Homes</t>
  </si>
  <si>
    <t>Mulleres</t>
  </si>
  <si>
    <t>Total</t>
  </si>
  <si>
    <t>Persoal en IT</t>
  </si>
  <si>
    <t>Tipo_relación</t>
  </si>
  <si>
    <t>Total en IT por colectivo</t>
  </si>
  <si>
    <t>Persoal total</t>
  </si>
  <si>
    <t>% en IT sobre persoal total</t>
  </si>
  <si>
    <t>Eventual/Alto cargo</t>
  </si>
  <si>
    <t>PDI</t>
  </si>
  <si>
    <t>Persoal funcionario</t>
  </si>
  <si>
    <t>Funcionario</t>
  </si>
  <si>
    <t>Persoal laboral</t>
  </si>
  <si>
    <t>Laboral</t>
  </si>
  <si>
    <t>Persoal investigador</t>
  </si>
  <si>
    <t>PTXAS</t>
  </si>
  <si>
    <t>PDI por tipo</t>
  </si>
  <si>
    <t>Persoal Funcionario</t>
  </si>
  <si>
    <t>Persoal Laboral</t>
  </si>
  <si>
    <t>PI por categorías segundo tarefas</t>
  </si>
  <si>
    <t>Persoal investigador en formación</t>
  </si>
  <si>
    <t>Persoal técnico de apoio á investigación</t>
  </si>
  <si>
    <t>IT por tipoloxía e colectivo</t>
  </si>
  <si>
    <t>Total Homes</t>
  </si>
  <si>
    <t>Total Mulleres</t>
  </si>
  <si>
    <t>Accidente Laboral - Enfermidade Profesional</t>
  </si>
  <si>
    <t>Enfermidade Común-Accidente non Laboral</t>
  </si>
  <si>
    <t>IT por tramo de duración_días naturais</t>
  </si>
  <si>
    <t>Persoasl en IT por tramo</t>
  </si>
  <si>
    <t>Ata 20 días</t>
  </si>
  <si>
    <t>De 21 días a 3 meses</t>
  </si>
  <si>
    <t>De 3 a 6 meses</t>
  </si>
  <si>
    <t>De 6 a 12 meses</t>
  </si>
  <si>
    <t>Promedio de días hábiles en IT*</t>
  </si>
  <si>
    <t>*Descóntanse sábados e domingos.; seguen a computarse festivos locais, rexionais e nacionais.</t>
  </si>
  <si>
    <t>Licenzas</t>
  </si>
  <si>
    <t>Ano 2024</t>
  </si>
  <si>
    <t>Persoal gozando dunha licenza no ano 2024</t>
  </si>
  <si>
    <t>Persoal gozando dunha licenza concedida no ano 2024</t>
  </si>
  <si>
    <t>Colectivo</t>
  </si>
  <si>
    <t>Promedio días hábiles en licenza*</t>
  </si>
  <si>
    <t>Tipo licenzas que se están a gozar no 2024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</si>
  <si>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</si>
  <si>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</si>
  <si>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</si>
  <si>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</si>
  <si>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</si>
  <si>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</si>
  <si>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</si>
  <si>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Tipo licenzas concedidas no 2024</t>
  </si>
  <si>
    <t>Acumulación-permiso de lactancia</t>
  </si>
  <si>
    <t>Adaptación de xornada</t>
  </si>
  <si>
    <t>Ano sabático</t>
  </si>
  <si>
    <t>Enfermidade grave ou morte dun familiar</t>
  </si>
  <si>
    <t>Enfermidade infecto-contaxiosa de fillo/a menor 16 anos</t>
  </si>
  <si>
    <t>Estadías de mobilidade posdoutoral</t>
  </si>
  <si>
    <t>Estadías para persoal contratado en proxectos/programas</t>
  </si>
  <si>
    <t>Liberación sindical total</t>
  </si>
  <si>
    <t>Licenza perfeccionamento docente e investigador</t>
  </si>
  <si>
    <t>Permiso con previa autorización</t>
  </si>
  <si>
    <t>Permiso de ausencia por lactación</t>
  </si>
  <si>
    <t>Permiso de divorcio/Anulación matrimonial</t>
  </si>
  <si>
    <t>Permiso de matrimonio e parella de feito</t>
  </si>
  <si>
    <t>Permiso para concorrer exames finais</t>
  </si>
  <si>
    <t>Permiso para cumprimento deber inexcusable</t>
  </si>
  <si>
    <t>Permiso paternidade</t>
  </si>
  <si>
    <t>Permiso paternidade-tempo parcial</t>
  </si>
  <si>
    <t>Permiso por ausencia de candidatos/as en eleccións</t>
  </si>
  <si>
    <t>Permiso por deberes de conciliación familiar</t>
  </si>
  <si>
    <t>Permiso por enfermidade moi grave-xornada completa</t>
  </si>
  <si>
    <t>Permiso por parto-tempo completo</t>
  </si>
  <si>
    <t>Permiso por xestación</t>
  </si>
  <si>
    <t>Redución da xornada de traballo por coidado de fillo/a menor afectado por cancro ou outra enfermidade grave</t>
  </si>
  <si>
    <t>Traslado de domicilio</t>
  </si>
  <si>
    <t>Redución xornada por coidado fillo/a e permiso de lactación</t>
  </si>
  <si>
    <t>Absentismos e outras situacións</t>
  </si>
  <si>
    <t>Persoal en absentismo por colectivo</t>
  </si>
  <si>
    <t>Persoal Investigador</t>
  </si>
  <si>
    <t>Tipo de absentismo por colectivo</t>
  </si>
  <si>
    <t>Total Persoal investigador</t>
  </si>
  <si>
    <t>Licenza sen soldo</t>
  </si>
  <si>
    <t>Maternidade a tempo parcial</t>
  </si>
  <si>
    <t>Prestación Maternidade/Só cotización empresa</t>
  </si>
  <si>
    <t>Prestacion Paternidade</t>
  </si>
  <si>
    <t>Risco durante o embarazo/Lactancia</t>
  </si>
  <si>
    <t>Promedio días hábiles en absentismo*</t>
  </si>
  <si>
    <t>Tipo_persoal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</si>
</sst>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0.39997558519241921"/>
      </left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0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1" fillId="0" borderId="0"/>
    <xf numFmtId="0" fontId="2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</cellStyleXfs>
  <cellXfs count="62">
    <xf numFmtId="0" fontId="0" fillId="0" borderId="0" xfId="0"/>
    <xf numFmtId="0" fontId="4" fillId="0" borderId="1" xfId="5" applyFont="1" applyBorder="1" applyAlignment="1">
      <alignment vertical="center" wrapText="1"/>
    </xf>
    <xf numFmtId="0" fontId="4" fillId="0" borderId="1" xfId="5" applyFont="1" applyBorder="1"/>
    <xf numFmtId="0" fontId="4" fillId="0" borderId="1" xfId="6" applyFont="1" applyBorder="1"/>
    <xf numFmtId="0" fontId="5" fillId="0" borderId="0" xfId="5" applyFont="1" applyAlignment="1">
      <alignment vertical="center" wrapText="1"/>
    </xf>
    <xf numFmtId="0" fontId="4" fillId="0" borderId="0" xfId="5" applyFont="1"/>
    <xf numFmtId="0" fontId="4" fillId="0" borderId="0" xfId="6" applyFont="1"/>
    <xf numFmtId="0" fontId="6" fillId="0" borderId="0" xfId="6" applyFont="1"/>
    <xf numFmtId="0" fontId="7" fillId="0" borderId="0" xfId="6" applyFont="1"/>
    <xf numFmtId="0" fontId="8" fillId="0" borderId="0" xfId="6" applyFont="1"/>
    <xf numFmtId="0" fontId="9" fillId="3" borderId="2" xfId="6" applyFont="1" applyFill="1" applyBorder="1"/>
    <xf numFmtId="0" fontId="9" fillId="3" borderId="3" xfId="6" applyFont="1" applyFill="1" applyBorder="1"/>
    <xf numFmtId="0" fontId="9" fillId="3" borderId="4" xfId="6" applyFont="1" applyFill="1" applyBorder="1"/>
    <xf numFmtId="0" fontId="10" fillId="2" borderId="5" xfId="2" applyFont="1" applyBorder="1"/>
    <xf numFmtId="0" fontId="10" fillId="2" borderId="6" xfId="2" applyFont="1" applyBorder="1"/>
    <xf numFmtId="0" fontId="10" fillId="2" borderId="7" xfId="2" applyFont="1" applyBorder="1"/>
    <xf numFmtId="0" fontId="6" fillId="4" borderId="8" xfId="6" applyFont="1" applyFill="1" applyBorder="1"/>
    <xf numFmtId="0" fontId="6" fillId="4" borderId="9" xfId="6" applyFont="1" applyFill="1" applyBorder="1"/>
    <xf numFmtId="0" fontId="6" fillId="4" borderId="10" xfId="6" applyFont="1" applyFill="1" applyBorder="1"/>
    <xf numFmtId="0" fontId="6" fillId="5" borderId="6" xfId="3" applyFont="1" applyBorder="1"/>
    <xf numFmtId="0" fontId="6" fillId="6" borderId="8" xfId="6" applyFont="1" applyFill="1" applyBorder="1"/>
    <xf numFmtId="0" fontId="6" fillId="6" borderId="9" xfId="6" applyFont="1" applyFill="1" applyBorder="1"/>
    <xf numFmtId="0" fontId="6" fillId="7" borderId="5" xfId="4" applyFont="1" applyBorder="1"/>
    <xf numFmtId="0" fontId="6" fillId="7" borderId="6" xfId="4" applyFont="1" applyBorder="1"/>
    <xf numFmtId="0" fontId="6" fillId="7" borderId="6" xfId="4" applyFont="1" applyBorder="1" applyAlignment="1">
      <alignment horizontal="center" vertical="center"/>
    </xf>
    <xf numFmtId="10" fontId="6" fillId="7" borderId="6" xfId="4" applyNumberFormat="1" applyFont="1" applyBorder="1" applyAlignment="1">
      <alignment horizontal="center" vertical="center"/>
    </xf>
    <xf numFmtId="0" fontId="6" fillId="6" borderId="14" xfId="6" applyFont="1" applyFill="1" applyBorder="1"/>
    <xf numFmtId="0" fontId="6" fillId="6" borderId="15" xfId="6" applyFont="1" applyFill="1" applyBorder="1"/>
    <xf numFmtId="0" fontId="6" fillId="7" borderId="17" xfId="4" applyFont="1" applyBorder="1"/>
    <xf numFmtId="0" fontId="6" fillId="7" borderId="18" xfId="4" applyFont="1" applyBorder="1"/>
    <xf numFmtId="0" fontId="6" fillId="7" borderId="18" xfId="4" applyFont="1" applyBorder="1" applyAlignment="1">
      <alignment horizontal="center" vertical="center"/>
    </xf>
    <xf numFmtId="10" fontId="6" fillId="7" borderId="19" xfId="1" applyNumberFormat="1" applyFont="1" applyFill="1" applyBorder="1" applyAlignment="1">
      <alignment horizontal="center" vertical="center"/>
    </xf>
    <xf numFmtId="0" fontId="9" fillId="3" borderId="20" xfId="6" applyFont="1" applyFill="1" applyBorder="1"/>
    <xf numFmtId="0" fontId="6" fillId="4" borderId="14" xfId="6" applyFont="1" applyFill="1" applyBorder="1"/>
    <xf numFmtId="0" fontId="6" fillId="4" borderId="15" xfId="6" applyFont="1" applyFill="1" applyBorder="1"/>
    <xf numFmtId="0" fontId="9" fillId="2" borderId="0" xfId="7" applyFont="1"/>
    <xf numFmtId="0" fontId="6" fillId="7" borderId="0" xfId="8" applyFont="1"/>
    <xf numFmtId="0" fontId="6" fillId="5" borderId="0" xfId="9" applyFont="1"/>
    <xf numFmtId="2" fontId="6" fillId="0" borderId="0" xfId="6" applyNumberFormat="1" applyFont="1"/>
    <xf numFmtId="0" fontId="4" fillId="0" borderId="1" xfId="5" applyFont="1" applyBorder="1" applyAlignment="1">
      <alignment wrapText="1"/>
    </xf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6" fillId="5" borderId="16" xfId="3" applyFont="1" applyBorder="1" applyAlignment="1">
      <alignment horizontal="left" vertical="center"/>
    </xf>
    <xf numFmtId="0" fontId="6" fillId="5" borderId="11" xfId="3" applyFont="1" applyBorder="1" applyAlignment="1">
      <alignment horizontal="left" vertical="center"/>
    </xf>
    <xf numFmtId="0" fontId="6" fillId="5" borderId="0" xfId="3" applyFont="1" applyBorder="1" applyAlignment="1">
      <alignment horizontal="center" vertical="center"/>
    </xf>
    <xf numFmtId="0" fontId="6" fillId="5" borderId="12" xfId="3" applyFont="1" applyBorder="1" applyAlignment="1">
      <alignment horizontal="center" vertical="center"/>
    </xf>
    <xf numFmtId="10" fontId="6" fillId="5" borderId="0" xfId="3" applyNumberFormat="1" applyFont="1" applyBorder="1" applyAlignment="1">
      <alignment horizontal="center" vertical="center"/>
    </xf>
    <xf numFmtId="10" fontId="6" fillId="5" borderId="12" xfId="3" applyNumberFormat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6" fillId="5" borderId="5" xfId="3" applyFont="1" applyBorder="1" applyAlignment="1">
      <alignment horizontal="left" vertical="center"/>
    </xf>
    <xf numFmtId="0" fontId="6" fillId="5" borderId="6" xfId="3" applyFont="1" applyBorder="1" applyAlignment="1">
      <alignment horizontal="center" vertical="center"/>
    </xf>
    <xf numFmtId="10" fontId="6" fillId="5" borderId="7" xfId="3" applyNumberFormat="1" applyFont="1" applyBorder="1" applyAlignment="1">
      <alignment horizontal="center" vertical="center"/>
    </xf>
    <xf numFmtId="10" fontId="6" fillId="5" borderId="13" xfId="3" applyNumberFormat="1" applyFont="1" applyBorder="1" applyAlignment="1">
      <alignment horizontal="center" vertical="center"/>
    </xf>
    <xf numFmtId="0" fontId="9" fillId="2" borderId="0" xfId="7" applyFont="1" applyAlignment="1">
      <alignment horizontal="center"/>
    </xf>
    <xf numFmtId="0" fontId="9" fillId="2" borderId="0" xfId="7" applyFont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9" fillId="2" borderId="0" xfId="7" applyFont="1" applyAlignment="1">
      <alignment horizontal="left" vertical="center"/>
    </xf>
    <xf numFmtId="0" fontId="10" fillId="2" borderId="0" xfId="2" applyFont="1" applyAlignment="1">
      <alignment horizontal="center" vertical="center"/>
    </xf>
  </cellXfs>
  <cellStyles count="10">
    <cellStyle name="20% - Énfasis1" xfId="3" builtinId="30"/>
    <cellStyle name="20% - Énfasis1 2" xfId="9" xr:uid="{70263758-726B-4C84-8B4B-52B5F33BF199}"/>
    <cellStyle name="40% - Énfasis1" xfId="4" builtinId="31"/>
    <cellStyle name="40% - Énfasis1 2" xfId="8" xr:uid="{378BFEF2-22C3-4741-85E6-32502821E26F}"/>
    <cellStyle name="Énfasis1" xfId="2" builtinId="29"/>
    <cellStyle name="Énfasis1 2" xfId="7" xr:uid="{965B9236-2CBD-4792-BB95-BB28CD3411FA}"/>
    <cellStyle name="Normal" xfId="0" builtinId="0"/>
    <cellStyle name="Normal 2" xfId="6" xr:uid="{5DEEDA01-D468-4123-AA58-735B185020B8}"/>
    <cellStyle name="Normal 2 3" xfId="5" xr:uid="{9716DB6A-E53F-4640-A234-9E6D8381E350}"/>
    <cellStyle name="Porcentaje" xfId="1" builtinId="5"/>
  </cellStyles>
  <dxfs count="102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top style="thin">
          <color theme="0"/>
        </top>
      </border>
    </dxf>
    <dxf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IT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134-4159-A43E-8F90C7C1B9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134-4159-A43E-8F90C7C1B926}"/>
              </c:ext>
            </c:extLst>
          </c:dPt>
          <c:dLbls>
            <c:dLbl>
              <c:idx val="0"/>
              <c:layout>
                <c:manualLayout>
                  <c:x val="8.1789325070828242E-2"/>
                  <c:y val="0.1049300087489063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4-4159-A43E-8F90C7C1B9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'2024_IT'!$A$34:$A$35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'2024_IT'!$J$34:$J$35</c:f>
              <c:numCache>
                <c:formatCode>General</c:formatCode>
                <c:ptCount val="2"/>
                <c:pt idx="0">
                  <c:v>7</c:v>
                </c:pt>
                <c:pt idx="1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4-4159-A43E-8F90C7C1B9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IT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'2024_IT'!$A$34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'2024_IT'!$H$33:$I$33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'2024_IT'!$H$34:$I$34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6-4AF0-8F84-A2FA33D1B4FE}"/>
            </c:ext>
          </c:extLst>
        </c:ser>
        <c:ser>
          <c:idx val="1"/>
          <c:order val="1"/>
          <c:tx>
            <c:strRef>
              <c:f>'2024_IT'!$A$35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'2024_IT'!$H$33:$I$33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'2024_IT'!$H$35:$I$35</c:f>
              <c:numCache>
                <c:formatCode>General</c:formatCode>
                <c:ptCount val="2"/>
                <c:pt idx="0">
                  <c:v>187</c:v>
                </c:pt>
                <c:pt idx="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6-4AF0-8F84-A2FA33D1B4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4208736"/>
        <c:axId val="654211136"/>
      </c:barChart>
      <c:catAx>
        <c:axId val="6542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54211136"/>
        <c:crosses val="autoZero"/>
        <c:auto val="1"/>
        <c:lblAlgn val="ctr"/>
        <c:lblOffset val="100"/>
        <c:noMultiLvlLbl val="0"/>
      </c:catAx>
      <c:valAx>
        <c:axId val="654211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42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IT segundo tramo de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2843394575678"/>
          <c:y val="0.16780949256342959"/>
          <c:w val="0.64820406824146981"/>
          <c:h val="0.7409087926509186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3F7-4DB2-9E7A-DEE57204AD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3F7-4DB2-9E7A-DEE57204ADE0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3F7-4DB2-9E7A-DEE57204AD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3F7-4DB2-9E7A-DEE57204ADE0}"/>
              </c:ext>
            </c:extLst>
          </c:dPt>
          <c:dLbls>
            <c:dLbl>
              <c:idx val="1"/>
              <c:layout>
                <c:manualLayout>
                  <c:x val="-9.4444444444444442E-2"/>
                  <c:y val="-8.3333333333333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7-4DB2-9E7A-DEE57204ADE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'2024_IT'!$A$42:$A$45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'2024_IT'!$H$42:$H$45</c:f>
              <c:numCache>
                <c:formatCode>General</c:formatCode>
                <c:ptCount val="4"/>
                <c:pt idx="0">
                  <c:v>219</c:v>
                </c:pt>
                <c:pt idx="1">
                  <c:v>199</c:v>
                </c:pt>
                <c:pt idx="2">
                  <c:v>76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F7-4DB2-9E7A-DEE57204AD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Persoas en IT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'2024_IT'!$I$8:$J$8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'2024_IT'!$I$14:$J$14</c:f>
              <c:numCache>
                <c:formatCode>General</c:formatCode>
                <c:ptCount val="2"/>
                <c:pt idx="0">
                  <c:v>154</c:v>
                </c:pt>
                <c:pt idx="1">
                  <c:v>286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137-4535-A223-9A82046A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67938304"/>
        <c:axId val="1967934944"/>
        <c:axId val="0"/>
        <c:extLst/>
      </c:bar3DChart>
      <c:catAx>
        <c:axId val="1967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4944"/>
        <c:crosses val="autoZero"/>
        <c:auto val="1"/>
        <c:lblAlgn val="ctr"/>
        <c:lblOffset val="100"/>
        <c:noMultiLvlLbl val="0"/>
      </c:catAx>
      <c:valAx>
        <c:axId val="19679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persoas en IT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82829846965373"/>
          <c:y val="0.17582944989019231"/>
          <c:w val="0.659836712888765"/>
          <c:h val="0.695860570203325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7F-48AC-A615-1BC1CA495B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7F-48AC-A615-1BC1CA495B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7F-48AC-A615-1BC1CA495B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7F-48AC-A615-1BC1CA495B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67F-48AC-A615-1BC1CA495B5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'2024_IT'!$G$9:$G$13</c:f>
              <c:strCache>
                <c:ptCount val="4"/>
                <c:pt idx="0">
                  <c:v>PDI</c:v>
                </c:pt>
                <c:pt idx="2">
                  <c:v>Persoal investigador</c:v>
                </c:pt>
                <c:pt idx="3">
                  <c:v>PTXAS</c:v>
                </c:pt>
              </c:strCache>
            </c:strRef>
          </c:cat>
          <c:val>
            <c:numRef>
              <c:f>'2024_IT'!$L$9:$L$13</c:f>
              <c:numCache>
                <c:formatCode>General</c:formatCode>
                <c:ptCount val="5"/>
                <c:pt idx="0">
                  <c:v>126</c:v>
                </c:pt>
                <c:pt idx="2">
                  <c:v>57</c:v>
                </c:pt>
                <c:pt idx="3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7F-48AC-A615-1BC1CA495B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2</xdr:col>
      <xdr:colOff>114300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6C267FD-61F1-49ED-AF41-E3A5D8DF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77189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771525</xdr:colOff>
      <xdr:row>46</xdr:row>
      <xdr:rowOff>171450</xdr:rowOff>
    </xdr:from>
    <xdr:to>
      <xdr:col>4</xdr:col>
      <xdr:colOff>171450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25A03C-7D67-4C9D-8F27-42F78ECD1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47</xdr:row>
      <xdr:rowOff>19050</xdr:rowOff>
    </xdr:from>
    <xdr:to>
      <xdr:col>10</xdr:col>
      <xdr:colOff>609600</xdr:colOff>
      <xdr:row>61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16F445-0E46-45EC-B47B-66A0673B0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1600200</xdr:colOff>
      <xdr:row>46</xdr:row>
      <xdr:rowOff>152400</xdr:rowOff>
    </xdr:from>
    <xdr:to>
      <xdr:col>16</xdr:col>
      <xdr:colOff>752475</xdr:colOff>
      <xdr:row>61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9C5CE1-3F83-4D7E-AD60-FA64167A1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28574</xdr:colOff>
      <xdr:row>15</xdr:row>
      <xdr:rowOff>9525</xdr:rowOff>
    </xdr:from>
    <xdr:to>
      <xdr:col>10</xdr:col>
      <xdr:colOff>161924</xdr:colOff>
      <xdr:row>29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41EF3B-7B0C-4F45-BB45-14C89B415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1276350</xdr:colOff>
      <xdr:row>14</xdr:row>
      <xdr:rowOff>180975</xdr:rowOff>
    </xdr:from>
    <xdr:to>
      <xdr:col>13</xdr:col>
      <xdr:colOff>1619251</xdr:colOff>
      <xdr:row>29</xdr:row>
      <xdr:rowOff>104775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013B756-87CD-41E5-B072-13B7F9857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3514725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E4CD940-B1EE-4148-BC35-90C34A74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4289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923926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BD6FF0C-4F79-4797-8D9A-B14BC6068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3146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1E97B1-126D-4A93-BF29-40D0CFE2B5BA}" name="Tabla6" displayName="Tabla6" ref="A8:D12" totalsRowShown="0" headerRowDxfId="101" dataDxfId="99" headerRowBorderDxfId="100" tableBorderDxfId="98" totalsRowBorderDxfId="97">
  <autoFilter ref="A8:D12" xr:uid="{1BB09DDB-9847-4722-B343-D095D9400104}"/>
  <tableColumns count="4">
    <tableColumn id="1" xr3:uid="{7B59C8B4-BBCA-42CF-B7B4-CCAFC640F6DF}" name="PTXAS por tipo" dataDxfId="96"/>
    <tableColumn id="2" xr3:uid="{F54C2803-7B5E-401C-AF3E-67A0B83F9C09}" name="Homes" dataDxfId="95"/>
    <tableColumn id="3" xr3:uid="{3EEED737-6EC3-4C72-8EA7-E95981F40D90}" name="Mulleres" dataDxfId="94"/>
    <tableColumn id="4" xr3:uid="{AB88AA80-DFED-41DF-A1FE-DC4AE3452E27}" name="Total" dataDxfId="93">
      <calculatedColumnFormula>SUM(B9:C9)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F85A0E-543D-4F54-94C5-DFD4968BBF27}" name="Tabla14" displayName="Tabla14" ref="A9:E14" totalsRowShown="0" headerRowDxfId="26" dataDxfId="25">
  <autoFilter ref="A9:E14" xr:uid="{2A1B31D5-097E-4A13-9BF1-876602D801E3}"/>
  <tableColumns count="5">
    <tableColumn id="1" xr3:uid="{9C10F677-8756-4E39-B902-153C4CBD7A4B}" name="Persoal en absentismo por colectivo" dataDxfId="24"/>
    <tableColumn id="2" xr3:uid="{0F484329-1250-48EA-BCE3-123E6823C85E}" name="Tipo_relación" dataDxfId="23"/>
    <tableColumn id="3" xr3:uid="{1CFE6881-97E3-4B39-A7FE-D0AA269E39F0}" name="Homes" dataDxfId="22"/>
    <tableColumn id="4" xr3:uid="{7D35DE72-CE1A-4FF1-9AAA-F4E36B82DA20}" name="Mulleres" dataDxfId="21"/>
    <tableColumn id="5" xr3:uid="{1637AAEC-966C-4570-8E9E-358A43C6035B}" name="Total" dataDxfId="20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F073A1-75F0-494C-B6B8-A6BE93B99281}" name="Tabla15" displayName="Tabla15" ref="A19:K25" totalsRowShown="0" headerRowDxfId="19" dataDxfId="18">
  <autoFilter ref="A19:K25" xr:uid="{E67EC4CA-E0E5-4AE0-91B2-EDF07D2D3914}"/>
  <tableColumns count="11">
    <tableColumn id="1" xr3:uid="{B785B648-1EAE-4880-9C7B-7449098B8265}" name="Tipo de absentismo por colectivo" dataDxfId="17"/>
    <tableColumn id="2" xr3:uid="{F4E4F018-FD7D-49A6-AE90-981C247FF754}" name="Homes" dataDxfId="16"/>
    <tableColumn id="3" xr3:uid="{20C614E7-61F6-4948-9B89-A90EB38FD939}" name="Mulleres" dataDxfId="15"/>
    <tableColumn id="4" xr3:uid="{5FA7DC43-797C-4DE6-8B9F-5BBD8892CB6A}" name="Total PDI" dataDxfId="14">
      <calculatedColumnFormula>SUM(Tabla15[[#This Row],[Homes]:[Mulleres]])</calculatedColumnFormula>
    </tableColumn>
    <tableColumn id="5" xr3:uid="{0D060D74-4A3A-4B99-BC50-B3875EA2BB01}" name="Homes " dataDxfId="13"/>
    <tableColumn id="6" xr3:uid="{AF565E93-14C3-436B-B006-923EFB7ADDF5}" name="Mulleres " dataDxfId="12"/>
    <tableColumn id="7" xr3:uid="{B2196A62-E58E-4F86-AD44-B97CF386DD58}" name="Total Persoal investigador" dataDxfId="11">
      <calculatedColumnFormula>SUM(Tabla15[[#This Row],[Homes ]:[Mulleres ]])</calculatedColumnFormula>
    </tableColumn>
    <tableColumn id="8" xr3:uid="{C81CE863-16F1-4646-9076-A6818FE203AD}" name="Homes  " dataDxfId="10"/>
    <tableColumn id="9" xr3:uid="{DE590B0C-EFF5-4489-A55B-64D357BCA4EC}" name="Mulleres  " dataDxfId="9"/>
    <tableColumn id="10" xr3:uid="{53E92F3C-CC2B-4142-B6EA-3F3161CB213D}" name="Total PTXAS" dataDxfId="8">
      <calculatedColumnFormula>SUM(Tabla15[[#This Row],[Homes  ]:[Mulleres  ]])</calculatedColumnFormula>
    </tableColumn>
    <tableColumn id="11" xr3:uid="{4E5D9C18-4030-41ED-A97B-C8C659B48B8C}" name="Total" dataDxfId="7">
      <calculatedColumnFormula>SUM(Tabla15[[#This Row],[Total PTXAS]]+Tabla15[[#This Row],[Total Persoal investigador]]+Tabla15[[#This Row],[Total PDI]])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DEC950-E089-4EC2-BDF5-38A796DD6411}" name="Tabla16" displayName="Tabla16" ref="A29:E34" totalsRowShown="0" headerRowDxfId="6" dataDxfId="5">
  <autoFilter ref="A29:E34" xr:uid="{8853D80D-F3E1-4C0D-91FA-6F925421B9C3}"/>
  <tableColumns count="5">
    <tableColumn id="1" xr3:uid="{29BA81F9-944A-427D-8AA0-BB57BFEAC636}" name="Promedio días hábiles en absentismo*" dataDxfId="4"/>
    <tableColumn id="2" xr3:uid="{846A5F5B-FA48-4685-A0B9-7C41606A8F79}" name="Tipo_persoal" dataDxfId="3"/>
    <tableColumn id="3" xr3:uid="{64113B5C-711C-4CC5-8AC0-8DF667E5C996}" name="Homes" dataDxfId="2"/>
    <tableColumn id="4" xr3:uid="{B3F4E2A4-60EC-421F-AD8C-3A4AFFCD4F88}" name="Mulleres" dataDxfId="1"/>
    <tableColumn id="5" xr3:uid="{2B90EB55-FB6C-46F0-BF81-9BB5BB55ED1F}" name="Total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4A5100-5DD1-4704-96CB-E17795FCD35A}" name="Tabla8" displayName="Tabla8" ref="A15:D18" totalsRowShown="0" headerRowDxfId="92" dataDxfId="91">
  <autoFilter ref="A15:D18" xr:uid="{9F750FA5-39AA-43B2-87E7-79782D88B3CE}"/>
  <tableColumns count="4">
    <tableColumn id="1" xr3:uid="{BECB4E17-5CB6-425B-A56F-B2336E24FCF3}" name="PDI por tipo" dataDxfId="90"/>
    <tableColumn id="2" xr3:uid="{41ADDA51-3009-4874-8A6F-57F298201255}" name="Homes" dataDxfId="89"/>
    <tableColumn id="3" xr3:uid="{0A637920-0908-4B43-AAF7-5F87AD58D90F}" name="Mulleres" dataDxfId="88"/>
    <tableColumn id="4" xr3:uid="{4A1789F3-D36B-4056-8F93-ED2046FD19E7}" name="Total" dataDxfId="87">
      <calculatedColumnFormula>SUM(Tabla8[[#This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294AA-B158-4C28-BF28-2750AE994F48}" name="Tabla9" displayName="Tabla9" ref="A21:D25" totalsRowShown="0" headerRowDxfId="86" dataDxfId="85">
  <autoFilter ref="A21:D25" xr:uid="{E998EA41-07EA-4B32-8A58-64DC145FF0D8}"/>
  <tableColumns count="4">
    <tableColumn id="1" xr3:uid="{AD5B0049-03D7-47A2-A13E-E8E4D495213F}" name="PI por categorías segundo tarefas" dataDxfId="84"/>
    <tableColumn id="2" xr3:uid="{811A862B-84BC-4325-9754-70DDAE8855FE}" name="Homes" dataDxfId="83"/>
    <tableColumn id="3" xr3:uid="{1E0A8BB4-F790-45BA-B420-E12093F5C3F8}" name="Mulleres" dataDxfId="82"/>
    <tableColumn id="4" xr3:uid="{407EB818-D9AE-4867-8668-342FD219BBD5}" name="Total" dataDxfId="81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D6150E-90FC-43A2-ADB6-819E05C7B0D7}" name="Tabla10" displayName="Tabla10" ref="A66:E72" totalsRowShown="0" headerRowDxfId="80" dataDxfId="79">
  <autoFilter ref="A66:E72" xr:uid="{52933D10-6F1E-4313-92CF-76618B6F6D1B}"/>
  <tableColumns count="5">
    <tableColumn id="1" xr3:uid="{4D093767-9622-478C-9B05-3AD5A2CBFDC2}" name="Promedio de días hábiles en IT*" dataDxfId="78"/>
    <tableColumn id="2" xr3:uid="{4C4E4BD8-054B-4667-B09E-81DFBC4A04E7}" name="Tipo_relación" dataDxfId="77"/>
    <tableColumn id="3" xr3:uid="{5D41A1C1-9D90-4D35-AC89-83E64FF96777}" name="Homes" dataDxfId="76"/>
    <tableColumn id="4" xr3:uid="{147D7FDB-0B8D-4187-88E4-C02BA9E59CDC}" name="Mulleres" dataDxfId="75"/>
    <tableColumn id="5" xr3:uid="{CF32A630-9E58-4BF6-B9B3-7013C1566FDA}" name="Total" dataDxfId="7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F1F65F-867F-4310-89CB-7FEB0C6444A9}" name="Tabla66" displayName="Tabla66" ref="A12:E19" totalsRowShown="0" headerRowDxfId="73" dataDxfId="72">
  <autoFilter ref="A12:E19" xr:uid="{FC860E00-06A7-413D-8E88-6679B9624574}"/>
  <tableColumns count="5">
    <tableColumn id="1" xr3:uid="{D7B3FBDA-D4CE-4BC7-9C53-07A7BB98B1BA}" name="Colectivo" dataDxfId="71"/>
    <tableColumn id="2" xr3:uid="{2C13D09A-A936-408E-A41F-FE2A4A4A35F6}" name="Tipo_relación" dataDxfId="70"/>
    <tableColumn id="3" xr3:uid="{0A07F867-1C52-4732-AAE9-23A44F1D8FAA}" name="Homes" dataDxfId="69"/>
    <tableColumn id="4" xr3:uid="{763B124E-9057-434D-8C6D-F26C5A2CE859}" name="Mulleres" dataDxfId="68"/>
    <tableColumn id="5" xr3:uid="{66088AE5-D45A-418B-B3F6-05D6AB80CC96}" name="Total" dataDxfId="67">
      <calculatedColumnFormula>SUM(Tabla66[[#This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F370E2-12A2-471A-8E8C-B67B2751FDCC}" name="Tabla97" displayName="Tabla97" ref="G12:K19" totalsRowShown="0" headerRowDxfId="66" dataDxfId="65">
  <autoFilter ref="G12:K19" xr:uid="{01C7C011-F507-46F3-961F-107B5AC129A4}"/>
  <tableColumns count="5">
    <tableColumn id="1" xr3:uid="{C36A212A-D547-4A87-9807-EAFD1E933798}" name="Colectivo" dataDxfId="64"/>
    <tableColumn id="2" xr3:uid="{F86855CE-A495-49B7-99E0-31268860D85C}" name="Tipo_relación" dataDxfId="63"/>
    <tableColumn id="3" xr3:uid="{023E0F52-2330-45CB-9985-D4262945AFA4}" name="Homes" dataDxfId="62"/>
    <tableColumn id="4" xr3:uid="{918ADB53-F012-4F67-819B-2F94A562F4FB}" name="Mulleres" dataDxfId="61"/>
    <tableColumn id="5" xr3:uid="{E877C9C8-C304-49AB-94EC-DE0BDF63A5BE}" name="Total" dataDxfId="60">
      <calculatedColumnFormula>SUM(Tabla97[[#This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212A1F-65C8-4072-9BA5-2C43307C8FA2}" name="Tabla11" displayName="Tabla11" ref="M12:Q19" totalsRowShown="0" headerRowDxfId="59" dataDxfId="58">
  <autoFilter ref="M12:Q19" xr:uid="{0DE38746-1E57-46C3-9E4A-F57457AE30C6}"/>
  <tableColumns count="5">
    <tableColumn id="1" xr3:uid="{57AAD734-7565-493A-95F0-C471E5A8EFF1}" name="Promedio días hábiles en licenza*" dataDxfId="57"/>
    <tableColumn id="2" xr3:uid="{C5AD75A9-EB11-4726-B388-CBF8247B477B}" name="Tipo_relación" dataDxfId="56"/>
    <tableColumn id="3" xr3:uid="{827754A2-F00F-4E00-BCE1-BE193FE130DC}" name="Homes" dataDxfId="55"/>
    <tableColumn id="4" xr3:uid="{3B7C31EC-8FC6-4359-877B-52B1ED974248}" name="Mulleres" dataDxfId="54"/>
    <tableColumn id="5" xr3:uid="{E4A9661C-BD38-4F59-8B1D-9AFD712B0C08}" name="Total" dataDxfId="5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C0CB98-1D44-4776-B221-4FB45082CB63}" name="Tabla12" displayName="Tabla12" ref="A29:K55" totalsRowShown="0" headerRowDxfId="52" dataDxfId="51">
  <autoFilter ref="A29:K55" xr:uid="{74B061C8-3DEE-48C1-890F-64ABCD24C9B4}"/>
  <tableColumns count="11">
    <tableColumn id="1" xr3:uid="{046D0099-6AD3-4035-9835-44221E5EFD62}" name="Tipo licenzas que se están a gozar no 2024" dataDxfId="50"/>
    <tableColumn id="2" xr3:uid="{2549EC04-8FC5-41B0-B621-AD2CED49C580}" name="Homes" dataDxfId="49"/>
    <tableColumn id="3" xr3:uid="{7FDB4140-229E-4B15-866C-DD90AE62EBC5}" name="Mulleres" dataDxfId="48"/>
    <tableColumn id="4" xr3:uid="{E53EDD32-1879-4A3E-ADFD-B1C9D72CD83C}" name="Total PDI" dataDxfId="47"/>
    <tableColumn id="5" xr3:uid="{7ADC1F1D-441E-436A-8F71-E1BB9D40115E}" name="Homes " dataDxfId="46"/>
    <tableColumn id="6" xr3:uid="{6922C690-6BEA-488E-9A31-E1A463822C36}" name="Mulleres " dataDxfId="45"/>
    <tableColumn id="7" xr3:uid="{02A0BA67-6847-49CA-9480-64E3575351FC}" name="Total Persoal Investigador" dataDxfId="44"/>
    <tableColumn id="8" xr3:uid="{1F646ACD-66D9-471C-8462-B54EAC6F07E8}" name="Homes  " dataDxfId="43"/>
    <tableColumn id="9" xr3:uid="{85F4C419-3E78-49E2-8197-D18ADAA5CB2D}" name="Mulleres  " dataDxfId="42"/>
    <tableColumn id="10" xr3:uid="{732C0439-DBB4-48AB-8E2A-8E78E61819F7}" name="Total PTXAS" dataDxfId="41"/>
    <tableColumn id="11" xr3:uid="{9616162A-D14C-492E-BE10-340593E90E9E}" name="Total" dataDxfId="4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6DBFAD-1842-4543-9B53-095193161A06}" name="Tabla13" displayName="Tabla13" ref="M29:W53" totalsRowShown="0" headerRowDxfId="39" dataDxfId="38">
  <autoFilter ref="M29:W53" xr:uid="{C5D84FE8-B73A-468D-8CA1-F9D8CF825AF3}"/>
  <tableColumns count="11">
    <tableColumn id="1" xr3:uid="{52D93F4F-5A4F-43AD-B446-417B70913A20}" name="Tipo licenzas concedidas no 2024" dataDxfId="37"/>
    <tableColumn id="2" xr3:uid="{CDA02790-2048-405E-B5BD-246ABB469124}" name="Homes" dataDxfId="36"/>
    <tableColumn id="3" xr3:uid="{F8D06A14-A430-4574-9CB9-C249EEBA09FE}" name="Mulleres" dataDxfId="35"/>
    <tableColumn id="4" xr3:uid="{1838CC96-7349-45A3-B52E-2A996B6DD56C}" name="Total PDI" dataDxfId="34"/>
    <tableColumn id="5" xr3:uid="{4602091F-5B6B-43DB-8E02-1E52C1027724}" name="Homes " dataDxfId="33"/>
    <tableColumn id="6" xr3:uid="{701F4015-3017-461F-98FA-ECE465318895}" name="Mulleres " dataDxfId="32"/>
    <tableColumn id="7" xr3:uid="{053475E5-7A0F-4A11-8D12-C0B7D2D06F56}" name="Total Persoal Investigador" dataDxfId="31"/>
    <tableColumn id="8" xr3:uid="{A0DD0FF2-41B6-4834-ACE9-699FD47FBD2B}" name="Homes  " dataDxfId="30"/>
    <tableColumn id="9" xr3:uid="{7A238A2E-40C9-403F-9E3A-0DCCEEDA9825}" name="Mulleres  " dataDxfId="29"/>
    <tableColumn id="10" xr3:uid="{9FE67F09-657F-4E41-8107-46A8D90CBDBD}" name="Total PTXAS" dataDxfId="28"/>
    <tableColumn id="11" xr3:uid="{659CB425-C60B-4EA2-8878-369F487A64F1}" name="Total" dataDxfId="2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E91F-EBBD-4EE7-989D-B82178305B47}">
  <dimension ref="A1:IQ74"/>
  <sheetViews>
    <sheetView tabSelected="1" workbookViewId="0">
      <selection activeCell="J1" sqref="J1"/>
    </sheetView>
  </sheetViews>
  <sheetFormatPr baseColWidth="10" defaultRowHeight="15" x14ac:dyDescent="0.25"/>
  <cols>
    <col min="1" max="1" width="41" style="7" customWidth="1"/>
    <col min="2" max="2" width="15.140625" style="7" customWidth="1"/>
    <col min="3" max="6" width="11.42578125" style="7"/>
    <col min="7" max="7" width="19.140625" style="7" bestFit="1" customWidth="1"/>
    <col min="8" max="8" width="18.5703125" style="7" bestFit="1" customWidth="1"/>
    <col min="9" max="9" width="13.85546875" style="7" bestFit="1" customWidth="1"/>
    <col min="10" max="10" width="11.42578125" style="7"/>
    <col min="11" max="11" width="22.5703125" style="7" bestFit="1" customWidth="1"/>
    <col min="12" max="12" width="22.28515625" style="7" bestFit="1" customWidth="1"/>
    <col min="13" max="13" width="12.140625" style="7" bestFit="1" customWidth="1"/>
    <col min="14" max="14" width="24.5703125" style="7" bestFit="1" customWidth="1"/>
    <col min="15" max="16384" width="11.42578125" style="7"/>
  </cols>
  <sheetData>
    <row r="1" spans="1:251" s="6" customFormat="1" ht="57" customHeight="1" thickBot="1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52" t="s">
        <v>0</v>
      </c>
      <c r="L1" s="52"/>
      <c r="M1" s="52"/>
      <c r="N1" s="52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3" spans="1:251" x14ac:dyDescent="0.25">
      <c r="A3" s="7" t="s">
        <v>1</v>
      </c>
    </row>
    <row r="4" spans="1:251" x14ac:dyDescent="0.25">
      <c r="A4" s="7" t="s">
        <v>2</v>
      </c>
    </row>
    <row r="5" spans="1:251" x14ac:dyDescent="0.25">
      <c r="A5" s="8" t="s">
        <v>3</v>
      </c>
    </row>
    <row r="8" spans="1:251" ht="15.75" thickBot="1" x14ac:dyDescent="0.3">
      <c r="A8" s="10" t="s">
        <v>4</v>
      </c>
      <c r="B8" s="11" t="s">
        <v>5</v>
      </c>
      <c r="C8" s="11" t="s">
        <v>6</v>
      </c>
      <c r="D8" s="12" t="s">
        <v>7</v>
      </c>
      <c r="G8" s="13" t="s">
        <v>8</v>
      </c>
      <c r="H8" s="14" t="s">
        <v>9</v>
      </c>
      <c r="I8" s="14" t="s">
        <v>5</v>
      </c>
      <c r="J8" s="14" t="s">
        <v>6</v>
      </c>
      <c r="K8" s="14" t="s">
        <v>7</v>
      </c>
      <c r="L8" s="14" t="s">
        <v>10</v>
      </c>
      <c r="M8" s="14" t="s">
        <v>11</v>
      </c>
      <c r="N8" s="15" t="s">
        <v>12</v>
      </c>
    </row>
    <row r="9" spans="1:251" ht="15.75" thickTop="1" x14ac:dyDescent="0.25">
      <c r="A9" s="16" t="s">
        <v>13</v>
      </c>
      <c r="B9" s="17">
        <v>3</v>
      </c>
      <c r="C9" s="17">
        <v>5</v>
      </c>
      <c r="D9" s="18">
        <f>SUM(B9:C9)</f>
        <v>8</v>
      </c>
      <c r="G9" s="53" t="s">
        <v>14</v>
      </c>
      <c r="H9" s="19" t="s">
        <v>15</v>
      </c>
      <c r="I9" s="19">
        <v>20</v>
      </c>
      <c r="J9" s="19">
        <v>30</v>
      </c>
      <c r="K9" s="19">
        <f>SUM(I9:J9)</f>
        <v>50</v>
      </c>
      <c r="L9" s="54">
        <f>K9+K10</f>
        <v>126</v>
      </c>
      <c r="M9" s="54">
        <v>1571</v>
      </c>
      <c r="N9" s="55">
        <f>L9/M9</f>
        <v>8.0203691915977079E-2</v>
      </c>
    </row>
    <row r="10" spans="1:251" x14ac:dyDescent="0.25">
      <c r="A10" s="20" t="s">
        <v>16</v>
      </c>
      <c r="B10" s="21">
        <v>283</v>
      </c>
      <c r="C10" s="21">
        <v>461</v>
      </c>
      <c r="D10" s="18">
        <f>SUM(B10:C10)</f>
        <v>744</v>
      </c>
      <c r="G10" s="47"/>
      <c r="H10" s="19" t="s">
        <v>17</v>
      </c>
      <c r="I10" s="19">
        <v>34</v>
      </c>
      <c r="J10" s="19">
        <v>42</v>
      </c>
      <c r="K10" s="19">
        <f>SUM(I10:J10)</f>
        <v>76</v>
      </c>
      <c r="L10" s="49"/>
      <c r="M10" s="49"/>
      <c r="N10" s="56"/>
    </row>
    <row r="11" spans="1:251" x14ac:dyDescent="0.25">
      <c r="A11" s="16" t="s">
        <v>18</v>
      </c>
      <c r="B11" s="17">
        <v>25</v>
      </c>
      <c r="C11" s="17">
        <v>12</v>
      </c>
      <c r="D11" s="18">
        <f>SUM(B11:C11)</f>
        <v>37</v>
      </c>
      <c r="G11" s="22" t="s">
        <v>19</v>
      </c>
      <c r="H11" s="23" t="s">
        <v>17</v>
      </c>
      <c r="I11" s="23">
        <v>15</v>
      </c>
      <c r="J11" s="23">
        <v>42</v>
      </c>
      <c r="K11" s="23">
        <f>SUM(I11:J11)</f>
        <v>57</v>
      </c>
      <c r="L11" s="24">
        <f>K11</f>
        <v>57</v>
      </c>
      <c r="M11" s="24">
        <v>836</v>
      </c>
      <c r="N11" s="25">
        <f>L11/M11</f>
        <v>6.8181818181818177E-2</v>
      </c>
    </row>
    <row r="12" spans="1:251" x14ac:dyDescent="0.25">
      <c r="A12" s="26" t="s">
        <v>7</v>
      </c>
      <c r="B12" s="27">
        <f>SUM(B9:B11)</f>
        <v>311</v>
      </c>
      <c r="C12" s="27">
        <f>SUM(C9:C11)</f>
        <v>478</v>
      </c>
      <c r="D12" s="18">
        <f>SUM(B12:C12)</f>
        <v>789</v>
      </c>
      <c r="G12" s="46" t="s">
        <v>20</v>
      </c>
      <c r="H12" s="19" t="s">
        <v>15</v>
      </c>
      <c r="I12" s="19">
        <v>61</v>
      </c>
      <c r="J12" s="19">
        <v>158</v>
      </c>
      <c r="K12" s="19">
        <f>SUM(I12:J12)</f>
        <v>219</v>
      </c>
      <c r="L12" s="48">
        <f>K12+K13</f>
        <v>257</v>
      </c>
      <c r="M12" s="48">
        <v>789</v>
      </c>
      <c r="N12" s="50">
        <f>L12/M12</f>
        <v>0.32572877059569078</v>
      </c>
    </row>
    <row r="13" spans="1:251" x14ac:dyDescent="0.25">
      <c r="G13" s="47"/>
      <c r="H13" s="19" t="s">
        <v>17</v>
      </c>
      <c r="I13" s="19">
        <v>24</v>
      </c>
      <c r="J13" s="19">
        <v>14</v>
      </c>
      <c r="K13" s="19">
        <f>SUM(I13:J13)</f>
        <v>38</v>
      </c>
      <c r="L13" s="49"/>
      <c r="M13" s="49"/>
      <c r="N13" s="51"/>
    </row>
    <row r="14" spans="1:251" x14ac:dyDescent="0.25">
      <c r="G14" s="28" t="s">
        <v>7</v>
      </c>
      <c r="H14" s="29"/>
      <c r="I14" s="29">
        <f>SUM(I9:I13)</f>
        <v>154</v>
      </c>
      <c r="J14" s="29">
        <f>SUM(J9:J13)</f>
        <v>286</v>
      </c>
      <c r="K14" s="23">
        <f>SUM(K9:K13)</f>
        <v>440</v>
      </c>
      <c r="L14" s="30">
        <f>SUM(L9:L13)</f>
        <v>440</v>
      </c>
      <c r="M14" s="30">
        <f>SUM(M9:M13)</f>
        <v>3196</v>
      </c>
      <c r="N14" s="31">
        <f>L14/M14</f>
        <v>0.13767209011264081</v>
      </c>
    </row>
    <row r="15" spans="1:251" ht="15.75" thickBot="1" x14ac:dyDescent="0.3">
      <c r="A15" s="10" t="s">
        <v>21</v>
      </c>
      <c r="B15" s="11" t="s">
        <v>5</v>
      </c>
      <c r="C15" s="11" t="s">
        <v>6</v>
      </c>
      <c r="D15" s="32" t="s">
        <v>7</v>
      </c>
    </row>
    <row r="16" spans="1:251" ht="15.75" thickTop="1" x14ac:dyDescent="0.25">
      <c r="A16" s="16" t="s">
        <v>22</v>
      </c>
      <c r="B16" s="17">
        <v>489</v>
      </c>
      <c r="C16" s="17">
        <v>339</v>
      </c>
      <c r="D16" s="7">
        <f>SUM(Tabla8[[#This Row],[Homes]:[Mulleres]])</f>
        <v>828</v>
      </c>
    </row>
    <row r="17" spans="1:10" x14ac:dyDescent="0.25">
      <c r="A17" s="20" t="s">
        <v>23</v>
      </c>
      <c r="B17" s="21">
        <v>405</v>
      </c>
      <c r="C17" s="21">
        <v>338</v>
      </c>
      <c r="D17" s="7">
        <f>SUM(Tabla8[[#This Row],[Homes]:[Mulleres]])</f>
        <v>743</v>
      </c>
    </row>
    <row r="18" spans="1:10" x14ac:dyDescent="0.25">
      <c r="A18" s="33" t="s">
        <v>7</v>
      </c>
      <c r="B18" s="34">
        <f>SUM(B16:B17)</f>
        <v>894</v>
      </c>
      <c r="C18" s="34">
        <f>SUM(C16:C17)</f>
        <v>677</v>
      </c>
      <c r="D18" s="7">
        <f>SUM(Tabla8[[#This Row],[Homes]:[Mulleres]])</f>
        <v>1571</v>
      </c>
    </row>
    <row r="21" spans="1:10" x14ac:dyDescent="0.25">
      <c r="A21" s="7" t="s">
        <v>24</v>
      </c>
      <c r="B21" s="7" t="s">
        <v>5</v>
      </c>
      <c r="C21" s="7" t="s">
        <v>6</v>
      </c>
      <c r="D21" s="7" t="s">
        <v>7</v>
      </c>
    </row>
    <row r="22" spans="1:10" x14ac:dyDescent="0.25">
      <c r="A22" s="7" t="s">
        <v>19</v>
      </c>
      <c r="B22" s="7">
        <v>205</v>
      </c>
      <c r="C22" s="7">
        <v>195</v>
      </c>
      <c r="D22" s="7">
        <f>SUM(Tabla9[[#This Row],[Homes]:[Mulleres]])</f>
        <v>400</v>
      </c>
    </row>
    <row r="23" spans="1:10" x14ac:dyDescent="0.25">
      <c r="A23" s="7" t="s">
        <v>25</v>
      </c>
      <c r="B23" s="7">
        <v>90</v>
      </c>
      <c r="C23" s="7">
        <v>109</v>
      </c>
      <c r="D23" s="7">
        <f>SUM(Tabla9[[#This Row],[Homes]:[Mulleres]])</f>
        <v>199</v>
      </c>
    </row>
    <row r="24" spans="1:10" x14ac:dyDescent="0.25">
      <c r="A24" s="7" t="s">
        <v>26</v>
      </c>
      <c r="B24" s="7">
        <v>117</v>
      </c>
      <c r="C24" s="7">
        <v>120</v>
      </c>
      <c r="D24" s="7">
        <f>SUM(Tabla9[[#This Row],[Homes]:[Mulleres]])</f>
        <v>237</v>
      </c>
    </row>
    <row r="25" spans="1:10" x14ac:dyDescent="0.25">
      <c r="A25" s="7" t="s">
        <v>7</v>
      </c>
      <c r="B25" s="7">
        <f>SUBTOTAL(109,B22:B24)</f>
        <v>412</v>
      </c>
      <c r="C25" s="7">
        <f>SUBTOTAL(109,C22:C24)</f>
        <v>424</v>
      </c>
      <c r="D25" s="7">
        <f>SUM(Tabla9[[#This Row],[Homes]:[Mulleres]])</f>
        <v>836</v>
      </c>
    </row>
    <row r="32" spans="1:10" x14ac:dyDescent="0.25">
      <c r="B32" s="57" t="s">
        <v>14</v>
      </c>
      <c r="C32" s="57"/>
      <c r="D32" s="57" t="s">
        <v>19</v>
      </c>
      <c r="E32" s="57"/>
      <c r="F32" s="57" t="s">
        <v>20</v>
      </c>
      <c r="G32" s="57"/>
      <c r="J32" s="58" t="s">
        <v>7</v>
      </c>
    </row>
    <row r="33" spans="1:18" x14ac:dyDescent="0.25">
      <c r="A33" s="35" t="s">
        <v>27</v>
      </c>
      <c r="B33" s="35" t="s">
        <v>5</v>
      </c>
      <c r="C33" s="35" t="s">
        <v>6</v>
      </c>
      <c r="D33" s="35" t="s">
        <v>5</v>
      </c>
      <c r="E33" s="35" t="s">
        <v>6</v>
      </c>
      <c r="F33" s="35" t="s">
        <v>5</v>
      </c>
      <c r="G33" s="35" t="s">
        <v>6</v>
      </c>
      <c r="H33" s="35" t="s">
        <v>28</v>
      </c>
      <c r="I33" s="35" t="s">
        <v>29</v>
      </c>
      <c r="J33" s="58"/>
    </row>
    <row r="34" spans="1:18" x14ac:dyDescent="0.25">
      <c r="A34" s="36" t="s">
        <v>30</v>
      </c>
      <c r="B34" s="36">
        <v>1</v>
      </c>
      <c r="C34" s="36">
        <v>1</v>
      </c>
      <c r="D34" s="36">
        <v>1</v>
      </c>
      <c r="E34" s="36"/>
      <c r="F34" s="36"/>
      <c r="G34" s="36">
        <v>4</v>
      </c>
      <c r="H34" s="36">
        <f t="shared" ref="H34:I36" si="0">B34+D34+F34</f>
        <v>2</v>
      </c>
      <c r="I34" s="36">
        <f t="shared" si="0"/>
        <v>5</v>
      </c>
      <c r="J34" s="36">
        <f>SUM(B34:G34)</f>
        <v>7</v>
      </c>
    </row>
    <row r="35" spans="1:18" x14ac:dyDescent="0.25">
      <c r="A35" s="37" t="s">
        <v>31</v>
      </c>
      <c r="B35" s="37">
        <v>62</v>
      </c>
      <c r="C35" s="37">
        <v>87</v>
      </c>
      <c r="D35" s="37">
        <v>15</v>
      </c>
      <c r="E35" s="37">
        <v>48</v>
      </c>
      <c r="F35" s="37">
        <v>110</v>
      </c>
      <c r="G35" s="37">
        <v>217</v>
      </c>
      <c r="H35" s="37">
        <f t="shared" si="0"/>
        <v>187</v>
      </c>
      <c r="I35" s="37">
        <f t="shared" si="0"/>
        <v>352</v>
      </c>
      <c r="J35" s="37">
        <f>SUM(B35:G35)</f>
        <v>539</v>
      </c>
    </row>
    <row r="36" spans="1:18" x14ac:dyDescent="0.25">
      <c r="A36" s="36" t="s">
        <v>7</v>
      </c>
      <c r="B36" s="36">
        <f t="shared" ref="B36:G36" si="1">SUM(B34:B35)</f>
        <v>63</v>
      </c>
      <c r="C36" s="36">
        <f t="shared" si="1"/>
        <v>88</v>
      </c>
      <c r="D36" s="36">
        <f t="shared" si="1"/>
        <v>16</v>
      </c>
      <c r="E36" s="36">
        <f t="shared" si="1"/>
        <v>48</v>
      </c>
      <c r="F36" s="36">
        <f t="shared" si="1"/>
        <v>110</v>
      </c>
      <c r="G36" s="36">
        <f t="shared" si="1"/>
        <v>221</v>
      </c>
      <c r="H36" s="36">
        <f t="shared" si="0"/>
        <v>189</v>
      </c>
      <c r="I36" s="36">
        <f t="shared" si="0"/>
        <v>357</v>
      </c>
      <c r="J36" s="36">
        <f>SUM(B36:G36)</f>
        <v>546</v>
      </c>
    </row>
    <row r="40" spans="1:18" x14ac:dyDescent="0.25">
      <c r="B40" s="57" t="s">
        <v>14</v>
      </c>
      <c r="C40" s="57"/>
      <c r="D40" s="57" t="s">
        <v>19</v>
      </c>
      <c r="E40" s="57"/>
      <c r="F40" s="57" t="s">
        <v>20</v>
      </c>
      <c r="G40" s="57"/>
      <c r="H40" s="58" t="s">
        <v>7</v>
      </c>
      <c r="L40" s="57" t="s">
        <v>14</v>
      </c>
      <c r="M40" s="57"/>
      <c r="N40" s="57" t="s">
        <v>19</v>
      </c>
      <c r="O40" s="57"/>
      <c r="P40" s="57" t="s">
        <v>20</v>
      </c>
      <c r="Q40" s="57"/>
      <c r="R40" s="58" t="s">
        <v>7</v>
      </c>
    </row>
    <row r="41" spans="1:18" x14ac:dyDescent="0.25">
      <c r="A41" s="35" t="s">
        <v>32</v>
      </c>
      <c r="B41" s="35" t="s">
        <v>5</v>
      </c>
      <c r="C41" s="35" t="s">
        <v>6</v>
      </c>
      <c r="D41" s="35" t="s">
        <v>5</v>
      </c>
      <c r="E41" s="35" t="s">
        <v>6</v>
      </c>
      <c r="F41" s="35" t="s">
        <v>5</v>
      </c>
      <c r="G41" s="35" t="s">
        <v>6</v>
      </c>
      <c r="H41" s="58"/>
      <c r="K41" s="35" t="s">
        <v>33</v>
      </c>
      <c r="L41" s="35" t="s">
        <v>5</v>
      </c>
      <c r="M41" s="35" t="s">
        <v>6</v>
      </c>
      <c r="N41" s="35" t="s">
        <v>5</v>
      </c>
      <c r="O41" s="35" t="s">
        <v>6</v>
      </c>
      <c r="P41" s="35" t="s">
        <v>5</v>
      </c>
      <c r="Q41" s="35" t="s">
        <v>6</v>
      </c>
      <c r="R41" s="58"/>
    </row>
    <row r="42" spans="1:18" x14ac:dyDescent="0.25">
      <c r="A42" s="36" t="s">
        <v>34</v>
      </c>
      <c r="B42" s="36">
        <v>34</v>
      </c>
      <c r="C42" s="36">
        <v>29</v>
      </c>
      <c r="D42" s="36">
        <v>10</v>
      </c>
      <c r="E42" s="36">
        <v>17</v>
      </c>
      <c r="F42" s="36">
        <v>45</v>
      </c>
      <c r="G42" s="36">
        <v>84</v>
      </c>
      <c r="H42" s="36">
        <f>SUM(B42:G42)</f>
        <v>219</v>
      </c>
      <c r="K42" s="36" t="s">
        <v>34</v>
      </c>
      <c r="L42" s="36">
        <v>32</v>
      </c>
      <c r="M42" s="36">
        <v>29</v>
      </c>
      <c r="N42" s="36">
        <v>9</v>
      </c>
      <c r="O42" s="36">
        <v>20</v>
      </c>
      <c r="P42" s="36">
        <v>43</v>
      </c>
      <c r="Q42" s="36">
        <v>89</v>
      </c>
      <c r="R42" s="36">
        <f>SUM(L42:Q42)</f>
        <v>222</v>
      </c>
    </row>
    <row r="43" spans="1:18" x14ac:dyDescent="0.25">
      <c r="A43" s="37" t="s">
        <v>35</v>
      </c>
      <c r="B43" s="37">
        <v>20</v>
      </c>
      <c r="C43" s="37">
        <v>36</v>
      </c>
      <c r="D43" s="37">
        <v>4</v>
      </c>
      <c r="E43" s="37">
        <v>22</v>
      </c>
      <c r="F43" s="37">
        <v>38</v>
      </c>
      <c r="G43" s="37">
        <v>79</v>
      </c>
      <c r="H43" s="37">
        <f>SUM(B43:G43)</f>
        <v>199</v>
      </c>
      <c r="K43" s="37" t="s">
        <v>35</v>
      </c>
      <c r="L43" s="37">
        <v>18</v>
      </c>
      <c r="M43" s="37">
        <v>32</v>
      </c>
      <c r="N43" s="37">
        <v>4</v>
      </c>
      <c r="O43" s="37">
        <v>17</v>
      </c>
      <c r="P43" s="37">
        <v>26</v>
      </c>
      <c r="Q43" s="37">
        <v>61</v>
      </c>
      <c r="R43" s="37">
        <f>SUM(L43:Q43)</f>
        <v>158</v>
      </c>
    </row>
    <row r="44" spans="1:18" x14ac:dyDescent="0.25">
      <c r="A44" s="36" t="s">
        <v>36</v>
      </c>
      <c r="B44" s="36">
        <v>4</v>
      </c>
      <c r="C44" s="36">
        <v>16</v>
      </c>
      <c r="D44" s="36">
        <v>2</v>
      </c>
      <c r="E44" s="36">
        <v>6</v>
      </c>
      <c r="F44" s="36">
        <v>17</v>
      </c>
      <c r="G44" s="36">
        <v>31</v>
      </c>
      <c r="H44" s="36">
        <f>SUM(B44:G44)</f>
        <v>76</v>
      </c>
      <c r="K44" s="36" t="s">
        <v>36</v>
      </c>
      <c r="L44" s="36">
        <v>3</v>
      </c>
      <c r="M44" s="36">
        <v>13</v>
      </c>
      <c r="N44" s="36">
        <v>2</v>
      </c>
      <c r="O44" s="36">
        <v>5</v>
      </c>
      <c r="P44" s="36">
        <v>12</v>
      </c>
      <c r="Q44" s="36">
        <v>17</v>
      </c>
      <c r="R44" s="36">
        <f>SUM(L44:Q44)</f>
        <v>52</v>
      </c>
    </row>
    <row r="45" spans="1:18" x14ac:dyDescent="0.25">
      <c r="A45" s="37" t="s">
        <v>37</v>
      </c>
      <c r="B45" s="37">
        <v>5</v>
      </c>
      <c r="C45" s="37">
        <v>7</v>
      </c>
      <c r="D45" s="37"/>
      <c r="E45" s="37">
        <v>3</v>
      </c>
      <c r="F45" s="37">
        <v>10</v>
      </c>
      <c r="G45" s="37">
        <v>27</v>
      </c>
      <c r="H45" s="37">
        <f>SUM(B45:G45)</f>
        <v>52</v>
      </c>
      <c r="K45" s="37" t="s">
        <v>37</v>
      </c>
      <c r="L45" s="37">
        <v>4</v>
      </c>
      <c r="M45" s="37">
        <v>3</v>
      </c>
      <c r="N45" s="37"/>
      <c r="O45" s="37">
        <v>3</v>
      </c>
      <c r="P45" s="37">
        <v>9</v>
      </c>
      <c r="Q45" s="37">
        <v>22</v>
      </c>
      <c r="R45" s="37">
        <f>SUM(L45:Q45)</f>
        <v>41</v>
      </c>
    </row>
    <row r="46" spans="1:18" x14ac:dyDescent="0.25">
      <c r="A46" s="36" t="s">
        <v>7</v>
      </c>
      <c r="B46" s="36">
        <f t="shared" ref="B46:H46" si="2">SUM(B42:B45)</f>
        <v>63</v>
      </c>
      <c r="C46" s="36">
        <f t="shared" si="2"/>
        <v>88</v>
      </c>
      <c r="D46" s="36">
        <f t="shared" si="2"/>
        <v>16</v>
      </c>
      <c r="E46" s="36">
        <f t="shared" si="2"/>
        <v>48</v>
      </c>
      <c r="F46" s="36">
        <f t="shared" si="2"/>
        <v>110</v>
      </c>
      <c r="G46" s="36">
        <f t="shared" si="2"/>
        <v>221</v>
      </c>
      <c r="H46" s="36">
        <f t="shared" si="2"/>
        <v>546</v>
      </c>
      <c r="K46" s="36" t="s">
        <v>7</v>
      </c>
      <c r="L46" s="36">
        <f t="shared" ref="L46:R46" si="3">SUM(L42:L45)</f>
        <v>57</v>
      </c>
      <c r="M46" s="36">
        <f t="shared" si="3"/>
        <v>77</v>
      </c>
      <c r="N46" s="36">
        <f t="shared" si="3"/>
        <v>15</v>
      </c>
      <c r="O46" s="36">
        <f t="shared" si="3"/>
        <v>45</v>
      </c>
      <c r="P46" s="36">
        <f t="shared" si="3"/>
        <v>90</v>
      </c>
      <c r="Q46" s="36">
        <f t="shared" si="3"/>
        <v>189</v>
      </c>
      <c r="R46" s="36">
        <f t="shared" si="3"/>
        <v>473</v>
      </c>
    </row>
    <row r="66" spans="1:5" x14ac:dyDescent="0.25">
      <c r="A66" s="7" t="s">
        <v>38</v>
      </c>
      <c r="B66" s="7" t="s">
        <v>9</v>
      </c>
      <c r="C66" s="7" t="s">
        <v>5</v>
      </c>
      <c r="D66" s="7" t="s">
        <v>6</v>
      </c>
      <c r="E66" s="7" t="s">
        <v>7</v>
      </c>
    </row>
    <row r="67" spans="1:5" x14ac:dyDescent="0.25">
      <c r="A67" s="7" t="s">
        <v>14</v>
      </c>
      <c r="B67" s="7" t="s">
        <v>15</v>
      </c>
      <c r="C67" s="38">
        <v>40.227272727272727</v>
      </c>
      <c r="D67" s="38">
        <v>37.852941176470587</v>
      </c>
      <c r="E67" s="38">
        <v>38.785714285714285</v>
      </c>
    </row>
    <row r="68" spans="1:5" x14ac:dyDescent="0.25">
      <c r="A68" s="7" t="s">
        <v>14</v>
      </c>
      <c r="B68" s="7" t="s">
        <v>17</v>
      </c>
      <c r="C68" s="38">
        <v>24.902439024390244</v>
      </c>
      <c r="D68" s="38">
        <v>36.888888888888886</v>
      </c>
      <c r="E68" s="38">
        <v>31.715789473684211</v>
      </c>
    </row>
    <row r="69" spans="1:5" x14ac:dyDescent="0.25">
      <c r="A69" s="7" t="s">
        <v>19</v>
      </c>
      <c r="B69" s="7" t="s">
        <v>17</v>
      </c>
      <c r="C69" s="38">
        <v>24.75</v>
      </c>
      <c r="D69" s="38">
        <v>36.625</v>
      </c>
      <c r="E69" s="38">
        <v>33.65625</v>
      </c>
    </row>
    <row r="70" spans="1:5" x14ac:dyDescent="0.25">
      <c r="A70" s="7" t="s">
        <v>20</v>
      </c>
      <c r="B70" s="7" t="s">
        <v>15</v>
      </c>
      <c r="C70" s="38">
        <v>34.582278481012658</v>
      </c>
      <c r="D70" s="38">
        <v>41.17326732673267</v>
      </c>
      <c r="E70" s="38">
        <v>39.320284697508896</v>
      </c>
    </row>
    <row r="71" spans="1:5" x14ac:dyDescent="0.25">
      <c r="A71" s="7" t="s">
        <v>20</v>
      </c>
      <c r="B71" s="7" t="s">
        <v>17</v>
      </c>
      <c r="C71" s="38">
        <v>36.774193548387096</v>
      </c>
      <c r="D71" s="38">
        <v>46.89473684210526</v>
      </c>
      <c r="E71" s="38">
        <v>40.619999999999997</v>
      </c>
    </row>
    <row r="72" spans="1:5" x14ac:dyDescent="0.25">
      <c r="A72" s="7" t="s">
        <v>7</v>
      </c>
      <c r="C72" s="38">
        <v>32.666666666666664</v>
      </c>
      <c r="D72" s="38">
        <v>39.901960784313722</v>
      </c>
      <c r="E72" s="38">
        <v>37.397435897435898</v>
      </c>
    </row>
    <row r="74" spans="1:5" x14ac:dyDescent="0.25">
      <c r="A74" s="9" t="s">
        <v>39</v>
      </c>
    </row>
  </sheetData>
  <mergeCells count="21">
    <mergeCell ref="L40:M40"/>
    <mergeCell ref="N40:O40"/>
    <mergeCell ref="P40:Q40"/>
    <mergeCell ref="R40:R41"/>
    <mergeCell ref="B32:C32"/>
    <mergeCell ref="D32:E32"/>
    <mergeCell ref="F32:G32"/>
    <mergeCell ref="J32:J33"/>
    <mergeCell ref="B40:C40"/>
    <mergeCell ref="D40:E40"/>
    <mergeCell ref="F40:G40"/>
    <mergeCell ref="H40:H41"/>
    <mergeCell ref="G12:G13"/>
    <mergeCell ref="L12:L13"/>
    <mergeCell ref="M12:M13"/>
    <mergeCell ref="N12:N13"/>
    <mergeCell ref="K1:N1"/>
    <mergeCell ref="G9:G10"/>
    <mergeCell ref="L9:L10"/>
    <mergeCell ref="M9:M10"/>
    <mergeCell ref="N9:N10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6516-8DBF-4200-ABF7-AE14443CD9F2}">
  <dimension ref="A1:IU55"/>
  <sheetViews>
    <sheetView workbookViewId="0">
      <selection activeCell="D4" sqref="D4"/>
    </sheetView>
  </sheetViews>
  <sheetFormatPr baseColWidth="10" defaultRowHeight="15" x14ac:dyDescent="0.25"/>
  <cols>
    <col min="1" max="1" width="57.42578125" style="40" customWidth="1"/>
    <col min="2" max="2" width="20" style="40" customWidth="1"/>
    <col min="3" max="5" width="11.42578125" style="40"/>
    <col min="6" max="6" width="14" style="40" bestFit="1" customWidth="1"/>
    <col min="7" max="7" width="26" style="40" customWidth="1"/>
    <col min="8" max="8" width="18.5703125" style="40" bestFit="1" customWidth="1"/>
    <col min="9" max="9" width="12.140625" style="40" customWidth="1"/>
    <col min="10" max="10" width="13.5703125" style="40" customWidth="1"/>
    <col min="11" max="12" width="11.42578125" style="40"/>
    <col min="13" max="13" width="33.5703125" style="40" bestFit="1" customWidth="1"/>
    <col min="14" max="14" width="18.5703125" style="40" bestFit="1" customWidth="1"/>
    <col min="15" max="17" width="11.42578125" style="40"/>
    <col min="18" max="18" width="11.5703125" style="40" customWidth="1"/>
    <col min="19" max="19" width="26" style="40" customWidth="1"/>
    <col min="20" max="20" width="11.42578125" style="40"/>
    <col min="21" max="21" width="12" style="40" customWidth="1"/>
    <col min="22" max="22" width="13.5703125" style="40" customWidth="1"/>
    <col min="23" max="16384" width="11.42578125" style="40"/>
  </cols>
  <sheetData>
    <row r="1" spans="1:255" s="6" customFormat="1" ht="57" customHeight="1" thickBot="1" x14ac:dyDescent="0.3">
      <c r="A1" s="1"/>
      <c r="B1" s="2"/>
      <c r="C1" s="2"/>
      <c r="D1" s="39"/>
      <c r="E1" s="3"/>
      <c r="F1" s="3"/>
      <c r="G1" s="3"/>
      <c r="H1" s="3"/>
      <c r="I1" s="3"/>
      <c r="J1" s="3"/>
      <c r="K1" s="3"/>
      <c r="L1" s="3"/>
      <c r="M1" s="3"/>
      <c r="N1" s="3"/>
      <c r="O1" s="59" t="s">
        <v>0</v>
      </c>
      <c r="P1" s="59"/>
      <c r="Q1" s="59"/>
      <c r="R1" s="59"/>
      <c r="S1" s="2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x14ac:dyDescent="0.25"/>
    <row r="3" spans="1:255" s="7" customFormat="1" x14ac:dyDescent="0.25">
      <c r="A3" s="7" t="s">
        <v>40</v>
      </c>
    </row>
    <row r="4" spans="1:255" s="7" customFormat="1" x14ac:dyDescent="0.25">
      <c r="A4" s="7" t="s">
        <v>41</v>
      </c>
    </row>
    <row r="5" spans="1:255" s="7" customFormat="1" x14ac:dyDescent="0.25">
      <c r="A5" s="7" t="s">
        <v>2</v>
      </c>
    </row>
    <row r="6" spans="1:255" s="7" customFormat="1" x14ac:dyDescent="0.25">
      <c r="A6" s="7" t="s">
        <v>3</v>
      </c>
    </row>
    <row r="10" spans="1:255" x14ac:dyDescent="0.25">
      <c r="A10" s="60" t="s">
        <v>42</v>
      </c>
      <c r="B10" s="60"/>
      <c r="C10" s="60"/>
      <c r="G10" s="60" t="s">
        <v>43</v>
      </c>
      <c r="H10" s="60"/>
      <c r="I10" s="60"/>
    </row>
    <row r="12" spans="1:255" x14ac:dyDescent="0.25">
      <c r="A12" s="40" t="s">
        <v>44</v>
      </c>
      <c r="B12" s="40" t="s">
        <v>9</v>
      </c>
      <c r="C12" s="40" t="s">
        <v>5</v>
      </c>
      <c r="D12" s="40" t="s">
        <v>6</v>
      </c>
      <c r="E12" s="40" t="s">
        <v>7</v>
      </c>
      <c r="G12" s="40" t="s">
        <v>44</v>
      </c>
      <c r="H12" s="40" t="s">
        <v>9</v>
      </c>
      <c r="I12" s="40" t="s">
        <v>5</v>
      </c>
      <c r="J12" s="40" t="s">
        <v>6</v>
      </c>
      <c r="K12" s="40" t="s">
        <v>7</v>
      </c>
      <c r="M12" s="40" t="s">
        <v>45</v>
      </c>
      <c r="N12" s="40" t="s">
        <v>9</v>
      </c>
      <c r="O12" s="40" t="s">
        <v>5</v>
      </c>
      <c r="P12" s="40" t="s">
        <v>6</v>
      </c>
      <c r="Q12" s="40" t="s">
        <v>7</v>
      </c>
    </row>
    <row r="13" spans="1:255" x14ac:dyDescent="0.25">
      <c r="A13" s="40" t="s">
        <v>20</v>
      </c>
      <c r="B13" s="40" t="s">
        <v>15</v>
      </c>
      <c r="C13" s="40">
        <v>125</v>
      </c>
      <c r="D13" s="40">
        <v>213</v>
      </c>
      <c r="E13" s="40">
        <f>SUM(Tabla66[[#This Row],[Homes]:[Mulleres]])</f>
        <v>338</v>
      </c>
      <c r="G13" s="40" t="s">
        <v>20</v>
      </c>
      <c r="H13" s="40" t="s">
        <v>15</v>
      </c>
      <c r="I13" s="40">
        <v>120</v>
      </c>
      <c r="J13" s="40">
        <v>200</v>
      </c>
      <c r="K13" s="40">
        <f>SUM(Tabla97[[#This Row],[Homes]:[Mulleres]])</f>
        <v>320</v>
      </c>
      <c r="M13" s="40" t="s">
        <v>20</v>
      </c>
      <c r="N13" s="40" t="s">
        <v>15</v>
      </c>
      <c r="O13" s="41">
        <v>12.648</v>
      </c>
      <c r="P13" s="41">
        <v>18.530516431924884</v>
      </c>
      <c r="Q13" s="41">
        <v>16.355029585798817</v>
      </c>
    </row>
    <row r="14" spans="1:255" x14ac:dyDescent="0.25">
      <c r="A14" s="40" t="s">
        <v>20</v>
      </c>
      <c r="B14" s="40" t="s">
        <v>17</v>
      </c>
      <c r="C14" s="40">
        <v>23</v>
      </c>
      <c r="D14" s="40">
        <v>28</v>
      </c>
      <c r="E14" s="40">
        <f>SUM(Tabla66[[#This Row],[Homes]:[Mulleres]])</f>
        <v>51</v>
      </c>
      <c r="G14" s="40" t="s">
        <v>20</v>
      </c>
      <c r="H14" s="40" t="s">
        <v>17</v>
      </c>
      <c r="I14" s="40">
        <v>22</v>
      </c>
      <c r="J14" s="40">
        <v>27</v>
      </c>
      <c r="K14" s="40">
        <f>SUM(Tabla97[[#This Row],[Homes]:[Mulleres]])</f>
        <v>49</v>
      </c>
      <c r="M14" s="40" t="s">
        <v>20</v>
      </c>
      <c r="N14" s="40" t="s">
        <v>17</v>
      </c>
      <c r="O14" s="41">
        <v>17.782608695652176</v>
      </c>
      <c r="P14" s="41">
        <v>18.214285714285715</v>
      </c>
      <c r="Q14" s="41">
        <v>18.019607843137255</v>
      </c>
    </row>
    <row r="15" spans="1:255" x14ac:dyDescent="0.25">
      <c r="A15" s="40" t="s">
        <v>20</v>
      </c>
      <c r="B15" s="40" t="s">
        <v>13</v>
      </c>
      <c r="D15" s="40">
        <v>4</v>
      </c>
      <c r="E15" s="40">
        <f>SUM(Tabla66[[#This Row],[Homes]:[Mulleres]])</f>
        <v>4</v>
      </c>
      <c r="G15" s="40" t="s">
        <v>20</v>
      </c>
      <c r="H15" s="40" t="s">
        <v>13</v>
      </c>
      <c r="J15" s="40">
        <v>3</v>
      </c>
      <c r="K15" s="40">
        <f>SUM(Tabla97[[#This Row],[Homes]:[Mulleres]])</f>
        <v>3</v>
      </c>
      <c r="M15" s="40" t="s">
        <v>20</v>
      </c>
      <c r="N15" s="40" t="s">
        <v>13</v>
      </c>
      <c r="O15" s="41"/>
      <c r="P15" s="41">
        <v>60.75</v>
      </c>
      <c r="Q15" s="41">
        <v>60.75</v>
      </c>
    </row>
    <row r="16" spans="1:255" x14ac:dyDescent="0.25">
      <c r="A16" s="40" t="s">
        <v>14</v>
      </c>
      <c r="B16" s="40" t="s">
        <v>15</v>
      </c>
      <c r="C16" s="40">
        <v>14</v>
      </c>
      <c r="D16" s="40">
        <v>13</v>
      </c>
      <c r="E16" s="40">
        <f>SUM(Tabla66[[#This Row],[Homes]:[Mulleres]])</f>
        <v>27</v>
      </c>
      <c r="G16" s="40" t="s">
        <v>14</v>
      </c>
      <c r="H16" s="40" t="s">
        <v>15</v>
      </c>
      <c r="I16" s="40">
        <v>10</v>
      </c>
      <c r="J16" s="40">
        <v>8</v>
      </c>
      <c r="K16" s="40">
        <f>SUM(Tabla97[[#This Row],[Homes]:[Mulleres]])</f>
        <v>18</v>
      </c>
      <c r="M16" s="40" t="s">
        <v>14</v>
      </c>
      <c r="N16" s="40" t="s">
        <v>15</v>
      </c>
      <c r="O16" s="41">
        <v>67.857142857142861</v>
      </c>
      <c r="P16" s="41">
        <v>96</v>
      </c>
      <c r="Q16" s="41">
        <v>81.407407407407405</v>
      </c>
    </row>
    <row r="17" spans="1:23" x14ac:dyDescent="0.25">
      <c r="A17" s="40" t="s">
        <v>14</v>
      </c>
      <c r="B17" s="40" t="s">
        <v>17</v>
      </c>
      <c r="C17" s="40">
        <v>12</v>
      </c>
      <c r="D17" s="40">
        <v>66</v>
      </c>
      <c r="E17" s="40">
        <f>SUM(Tabla66[[#This Row],[Homes]:[Mulleres]])</f>
        <v>78</v>
      </c>
      <c r="G17" s="40" t="s">
        <v>14</v>
      </c>
      <c r="H17" s="40" t="s">
        <v>17</v>
      </c>
      <c r="I17" s="40">
        <v>12</v>
      </c>
      <c r="J17" s="40">
        <v>63</v>
      </c>
      <c r="K17" s="40">
        <f>SUM(Tabla97[[#This Row],[Homes]:[Mulleres]])</f>
        <v>75</v>
      </c>
      <c r="M17" s="40" t="s">
        <v>14</v>
      </c>
      <c r="N17" s="40" t="s">
        <v>17</v>
      </c>
      <c r="O17" s="41">
        <v>23.25</v>
      </c>
      <c r="P17" s="41">
        <v>31</v>
      </c>
      <c r="Q17" s="41">
        <v>29.807692307692307</v>
      </c>
    </row>
    <row r="18" spans="1:23" x14ac:dyDescent="0.25">
      <c r="A18" s="40" t="s">
        <v>19</v>
      </c>
      <c r="B18" s="40" t="s">
        <v>17</v>
      </c>
      <c r="C18" s="40">
        <v>108</v>
      </c>
      <c r="D18" s="40">
        <v>89</v>
      </c>
      <c r="E18" s="40">
        <f>SUM(Tabla66[[#This Row],[Homes]:[Mulleres]])</f>
        <v>197</v>
      </c>
      <c r="G18" s="40" t="s">
        <v>19</v>
      </c>
      <c r="H18" s="40" t="s">
        <v>17</v>
      </c>
      <c r="I18" s="40">
        <v>104</v>
      </c>
      <c r="J18" s="40">
        <v>86</v>
      </c>
      <c r="K18" s="40">
        <f>SUM(Tabla97[[#This Row],[Homes]:[Mulleres]])</f>
        <v>190</v>
      </c>
      <c r="M18" s="40" t="s">
        <v>19</v>
      </c>
      <c r="N18" s="40" t="s">
        <v>17</v>
      </c>
      <c r="O18" s="41">
        <v>15.398148148148149</v>
      </c>
      <c r="P18" s="41">
        <v>32.382022471910112</v>
      </c>
      <c r="Q18" s="41">
        <v>23.071065989847718</v>
      </c>
    </row>
    <row r="19" spans="1:23" x14ac:dyDescent="0.25">
      <c r="A19" s="40" t="s">
        <v>7</v>
      </c>
      <c r="C19" s="40">
        <f>SUBTOTAL(109,C13:C18)</f>
        <v>282</v>
      </c>
      <c r="D19" s="40">
        <f>SUBTOTAL(109,D13:D18)</f>
        <v>413</v>
      </c>
      <c r="E19" s="40">
        <f>SUM(Tabla66[[#This Row],[Homes]:[Mulleres]])</f>
        <v>695</v>
      </c>
      <c r="G19" s="40" t="s">
        <v>7</v>
      </c>
      <c r="I19" s="40">
        <f>SUBTOTAL(109,I13:I18)</f>
        <v>268</v>
      </c>
      <c r="J19" s="40">
        <f>SUBTOTAL(109,J13:J18)</f>
        <v>387</v>
      </c>
      <c r="K19" s="40">
        <f>SUM(Tabla97[[#This Row],[Homes]:[Mulleres]])</f>
        <v>655</v>
      </c>
      <c r="M19" s="40" t="s">
        <v>7</v>
      </c>
      <c r="O19" s="41">
        <v>17.312056737588652</v>
      </c>
      <c r="P19" s="41">
        <v>26.334140435835351</v>
      </c>
      <c r="Q19" s="41">
        <v>22.673381294964027</v>
      </c>
    </row>
    <row r="21" spans="1:23" x14ac:dyDescent="0.25">
      <c r="M21" s="9" t="s">
        <v>39</v>
      </c>
    </row>
    <row r="28" spans="1:23" x14ac:dyDescent="0.25">
      <c r="B28" s="58" t="s">
        <v>14</v>
      </c>
      <c r="C28" s="58"/>
      <c r="D28" s="58"/>
      <c r="E28" s="58" t="s">
        <v>19</v>
      </c>
      <c r="F28" s="58"/>
      <c r="G28" s="58"/>
      <c r="H28" s="58" t="s">
        <v>20</v>
      </c>
      <c r="I28" s="58"/>
      <c r="J28" s="58"/>
      <c r="N28" s="58" t="s">
        <v>14</v>
      </c>
      <c r="O28" s="58"/>
      <c r="P28" s="58"/>
      <c r="Q28" s="58" t="s">
        <v>19</v>
      </c>
      <c r="R28" s="58"/>
      <c r="S28" s="58"/>
      <c r="T28" s="58" t="s">
        <v>20</v>
      </c>
      <c r="U28" s="58"/>
      <c r="V28" s="58"/>
    </row>
    <row r="29" spans="1:23" x14ac:dyDescent="0.25">
      <c r="A29" s="40" t="s">
        <v>46</v>
      </c>
      <c r="B29" s="42" t="s">
        <v>5</v>
      </c>
      <c r="C29" s="42" t="s">
        <v>6</v>
      </c>
      <c r="D29" s="42" t="s">
        <v>47</v>
      </c>
      <c r="E29" s="42" t="s">
        <v>48</v>
      </c>
      <c r="F29" s="42" t="s">
        <v>49</v>
      </c>
      <c r="G29" s="42" t="s">
        <v>50</v>
      </c>
      <c r="H29" s="42" t="s">
        <v>51</v>
      </c>
      <c r="I29" s="42" t="s">
        <v>52</v>
      </c>
      <c r="J29" s="42" t="s">
        <v>53</v>
      </c>
      <c r="K29" s="42" t="s">
        <v>7</v>
      </c>
      <c r="M29" s="40" t="s">
        <v>54</v>
      </c>
      <c r="N29" s="40" t="s">
        <v>5</v>
      </c>
      <c r="O29" s="40" t="s">
        <v>6</v>
      </c>
      <c r="P29" s="40" t="s">
        <v>47</v>
      </c>
      <c r="Q29" s="40" t="s">
        <v>48</v>
      </c>
      <c r="R29" s="40" t="s">
        <v>49</v>
      </c>
      <c r="S29" s="40" t="s">
        <v>50</v>
      </c>
      <c r="T29" s="40" t="s">
        <v>51</v>
      </c>
      <c r="U29" s="40" t="s">
        <v>52</v>
      </c>
      <c r="V29" s="40" t="s">
        <v>53</v>
      </c>
      <c r="W29" s="40" t="s">
        <v>7</v>
      </c>
    </row>
    <row r="30" spans="1:23" x14ac:dyDescent="0.25">
      <c r="A30" s="40" t="s">
        <v>55</v>
      </c>
      <c r="C30" s="40">
        <v>25</v>
      </c>
      <c r="D30" s="40">
        <v>25</v>
      </c>
      <c r="E30" s="40">
        <v>1</v>
      </c>
      <c r="F30" s="40">
        <v>7</v>
      </c>
      <c r="G30" s="40">
        <v>8</v>
      </c>
      <c r="H30" s="40">
        <v>4</v>
      </c>
      <c r="J30" s="40">
        <v>4</v>
      </c>
      <c r="K30" s="40">
        <v>37</v>
      </c>
      <c r="M30" s="40" t="s">
        <v>55</v>
      </c>
      <c r="O30" s="40">
        <v>25</v>
      </c>
      <c r="P30" s="40">
        <v>25</v>
      </c>
      <c r="Q30" s="40">
        <v>1</v>
      </c>
      <c r="R30" s="40">
        <v>7</v>
      </c>
      <c r="S30" s="40">
        <v>8</v>
      </c>
      <c r="T30" s="40">
        <v>4</v>
      </c>
      <c r="V30" s="40">
        <v>4</v>
      </c>
      <c r="W30" s="40">
        <v>37</v>
      </c>
    </row>
    <row r="31" spans="1:23" x14ac:dyDescent="0.25">
      <c r="A31" s="40" t="s">
        <v>56</v>
      </c>
      <c r="H31" s="40">
        <v>11</v>
      </c>
      <c r="I31" s="40">
        <v>17</v>
      </c>
      <c r="J31" s="40">
        <v>28</v>
      </c>
      <c r="K31" s="40">
        <v>28</v>
      </c>
      <c r="M31" s="40" t="s">
        <v>56</v>
      </c>
      <c r="T31" s="40">
        <v>6</v>
      </c>
      <c r="U31" s="40">
        <v>7</v>
      </c>
      <c r="V31" s="40">
        <v>13</v>
      </c>
      <c r="W31" s="40">
        <v>13</v>
      </c>
    </row>
    <row r="32" spans="1:23" x14ac:dyDescent="0.25">
      <c r="A32" s="40" t="s">
        <v>57</v>
      </c>
      <c r="B32" s="40">
        <v>8</v>
      </c>
      <c r="C32" s="40">
        <v>6</v>
      </c>
      <c r="D32" s="40">
        <v>14</v>
      </c>
      <c r="K32" s="40">
        <v>14</v>
      </c>
      <c r="M32" s="40" t="s">
        <v>57</v>
      </c>
      <c r="N32" s="40">
        <v>6</v>
      </c>
      <c r="O32" s="40">
        <v>1</v>
      </c>
      <c r="P32" s="40">
        <v>7</v>
      </c>
      <c r="W32" s="40">
        <v>7</v>
      </c>
    </row>
    <row r="33" spans="1:23" x14ac:dyDescent="0.25">
      <c r="A33" s="40" t="s">
        <v>58</v>
      </c>
      <c r="C33" s="40">
        <v>1</v>
      </c>
      <c r="D33" s="40">
        <v>1</v>
      </c>
      <c r="H33" s="40">
        <v>81</v>
      </c>
      <c r="I33" s="40">
        <v>131</v>
      </c>
      <c r="J33" s="40">
        <v>212</v>
      </c>
      <c r="K33" s="40">
        <v>213</v>
      </c>
      <c r="M33" s="40" t="s">
        <v>58</v>
      </c>
      <c r="O33" s="40">
        <v>1</v>
      </c>
      <c r="P33" s="40">
        <v>1</v>
      </c>
      <c r="T33" s="40">
        <v>81</v>
      </c>
      <c r="U33" s="40">
        <v>131</v>
      </c>
      <c r="V33" s="40">
        <v>212</v>
      </c>
      <c r="W33" s="40">
        <v>213</v>
      </c>
    </row>
    <row r="34" spans="1:23" x14ac:dyDescent="0.25">
      <c r="A34" s="40" t="s">
        <v>59</v>
      </c>
      <c r="I34" s="40">
        <v>5</v>
      </c>
      <c r="J34" s="40">
        <v>5</v>
      </c>
      <c r="K34" s="40">
        <v>5</v>
      </c>
      <c r="M34" s="40" t="s">
        <v>59</v>
      </c>
      <c r="U34" s="40">
        <v>5</v>
      </c>
      <c r="V34" s="40">
        <v>5</v>
      </c>
      <c r="W34" s="40">
        <v>5</v>
      </c>
    </row>
    <row r="35" spans="1:23" x14ac:dyDescent="0.25">
      <c r="A35" s="40" t="s">
        <v>60</v>
      </c>
      <c r="F35" s="40">
        <v>1</v>
      </c>
      <c r="G35" s="40">
        <v>1</v>
      </c>
      <c r="K35" s="40">
        <v>1</v>
      </c>
      <c r="M35" s="40" t="s">
        <v>60</v>
      </c>
      <c r="R35" s="40">
        <v>1</v>
      </c>
      <c r="S35" s="40">
        <v>1</v>
      </c>
      <c r="W35" s="40">
        <v>1</v>
      </c>
    </row>
    <row r="36" spans="1:23" x14ac:dyDescent="0.25">
      <c r="A36" s="40" t="s">
        <v>61</v>
      </c>
      <c r="E36" s="40">
        <v>88</v>
      </c>
      <c r="F36" s="40">
        <v>47</v>
      </c>
      <c r="G36" s="40">
        <v>135</v>
      </c>
      <c r="K36" s="40">
        <v>135</v>
      </c>
      <c r="M36" s="40" t="s">
        <v>61</v>
      </c>
      <c r="Q36" s="40">
        <v>85</v>
      </c>
      <c r="R36" s="40">
        <v>47</v>
      </c>
      <c r="S36" s="40">
        <v>132</v>
      </c>
      <c r="W36" s="40">
        <v>132</v>
      </c>
    </row>
    <row r="37" spans="1:23" x14ac:dyDescent="0.25">
      <c r="A37" s="40" t="s">
        <v>62</v>
      </c>
      <c r="H37" s="40">
        <v>1</v>
      </c>
      <c r="I37" s="40">
        <v>3</v>
      </c>
      <c r="J37" s="40">
        <v>4</v>
      </c>
      <c r="K37" s="40">
        <v>4</v>
      </c>
      <c r="M37" s="40" t="s">
        <v>63</v>
      </c>
      <c r="N37" s="40">
        <v>1</v>
      </c>
      <c r="P37" s="40">
        <v>1</v>
      </c>
      <c r="W37" s="40">
        <v>1</v>
      </c>
    </row>
    <row r="38" spans="1:23" x14ac:dyDescent="0.25">
      <c r="A38" s="40" t="s">
        <v>63</v>
      </c>
      <c r="B38" s="40">
        <v>1</v>
      </c>
      <c r="D38" s="40">
        <v>1</v>
      </c>
      <c r="K38" s="40">
        <v>1</v>
      </c>
      <c r="M38" s="40" t="s">
        <v>64</v>
      </c>
      <c r="T38" s="40">
        <v>29</v>
      </c>
      <c r="U38" s="40">
        <v>35</v>
      </c>
      <c r="V38" s="40">
        <v>64</v>
      </c>
      <c r="W38" s="40">
        <v>64</v>
      </c>
    </row>
    <row r="39" spans="1:23" x14ac:dyDescent="0.25">
      <c r="A39" s="40" t="s">
        <v>64</v>
      </c>
      <c r="H39" s="40">
        <v>29</v>
      </c>
      <c r="I39" s="40">
        <v>36</v>
      </c>
      <c r="J39" s="40">
        <v>65</v>
      </c>
      <c r="K39" s="40">
        <v>65</v>
      </c>
      <c r="M39" s="40" t="s">
        <v>65</v>
      </c>
      <c r="R39" s="40">
        <v>1</v>
      </c>
      <c r="S39" s="40">
        <v>1</v>
      </c>
      <c r="W39" s="40">
        <v>1</v>
      </c>
    </row>
    <row r="40" spans="1:23" x14ac:dyDescent="0.25">
      <c r="A40" s="40" t="s">
        <v>65</v>
      </c>
      <c r="F40" s="40">
        <v>1</v>
      </c>
      <c r="G40" s="40">
        <v>1</v>
      </c>
      <c r="K40" s="40">
        <v>1</v>
      </c>
      <c r="M40" s="40" t="s">
        <v>66</v>
      </c>
      <c r="T40" s="40">
        <v>1</v>
      </c>
      <c r="V40" s="40">
        <v>1</v>
      </c>
      <c r="W40" s="40">
        <v>1</v>
      </c>
    </row>
    <row r="41" spans="1:23" x14ac:dyDescent="0.25">
      <c r="A41" s="40" t="s">
        <v>66</v>
      </c>
      <c r="H41" s="40">
        <v>1</v>
      </c>
      <c r="J41" s="40">
        <v>1</v>
      </c>
      <c r="K41" s="40">
        <v>1</v>
      </c>
      <c r="M41" s="40" t="s">
        <v>67</v>
      </c>
      <c r="N41" s="40">
        <v>3</v>
      </c>
      <c r="O41" s="40">
        <v>5</v>
      </c>
      <c r="P41" s="40">
        <v>8</v>
      </c>
      <c r="Q41" s="40">
        <v>3</v>
      </c>
      <c r="R41" s="40">
        <v>1</v>
      </c>
      <c r="S41" s="40">
        <v>4</v>
      </c>
      <c r="T41" s="40">
        <v>2</v>
      </c>
      <c r="U41" s="40">
        <v>2</v>
      </c>
      <c r="V41" s="40">
        <v>4</v>
      </c>
      <c r="W41" s="40">
        <v>16</v>
      </c>
    </row>
    <row r="42" spans="1:23" x14ac:dyDescent="0.25">
      <c r="A42" s="40" t="s">
        <v>67</v>
      </c>
      <c r="B42" s="40">
        <v>3</v>
      </c>
      <c r="C42" s="40">
        <v>5</v>
      </c>
      <c r="D42" s="40">
        <v>8</v>
      </c>
      <c r="E42" s="40">
        <v>3</v>
      </c>
      <c r="F42" s="40">
        <v>1</v>
      </c>
      <c r="G42" s="40">
        <v>4</v>
      </c>
      <c r="H42" s="40">
        <v>2</v>
      </c>
      <c r="I42" s="40">
        <v>2</v>
      </c>
      <c r="J42" s="40">
        <v>4</v>
      </c>
      <c r="K42" s="40">
        <v>16</v>
      </c>
      <c r="M42" s="40" t="s">
        <v>68</v>
      </c>
      <c r="T42" s="40">
        <v>12</v>
      </c>
      <c r="U42" s="40">
        <v>35</v>
      </c>
      <c r="V42" s="40">
        <v>47</v>
      </c>
      <c r="W42" s="40">
        <v>47</v>
      </c>
    </row>
    <row r="43" spans="1:23" x14ac:dyDescent="0.25">
      <c r="A43" s="40" t="s">
        <v>68</v>
      </c>
      <c r="H43" s="40">
        <v>12</v>
      </c>
      <c r="I43" s="40">
        <v>35</v>
      </c>
      <c r="J43" s="40">
        <v>47</v>
      </c>
      <c r="K43" s="40">
        <v>47</v>
      </c>
      <c r="M43" s="40" t="s">
        <v>69</v>
      </c>
      <c r="U43" s="40">
        <v>1</v>
      </c>
      <c r="V43" s="40">
        <v>1</v>
      </c>
      <c r="W43" s="40">
        <v>1</v>
      </c>
    </row>
    <row r="44" spans="1:23" x14ac:dyDescent="0.25">
      <c r="A44" s="40" t="s">
        <v>69</v>
      </c>
      <c r="I44" s="40">
        <v>1</v>
      </c>
      <c r="J44" s="40">
        <v>1</v>
      </c>
      <c r="K44" s="40">
        <v>1</v>
      </c>
      <c r="M44" s="40" t="s">
        <v>70</v>
      </c>
      <c r="N44" s="40">
        <v>12</v>
      </c>
      <c r="P44" s="40">
        <v>12</v>
      </c>
      <c r="Q44" s="40">
        <v>13</v>
      </c>
      <c r="R44" s="40">
        <v>2</v>
      </c>
      <c r="S44" s="40">
        <v>15</v>
      </c>
      <c r="T44" s="40">
        <v>2</v>
      </c>
      <c r="V44" s="40">
        <v>2</v>
      </c>
      <c r="W44" s="40">
        <v>29</v>
      </c>
    </row>
    <row r="45" spans="1:23" x14ac:dyDescent="0.25">
      <c r="A45" s="40" t="s">
        <v>70</v>
      </c>
      <c r="B45" s="40">
        <v>14</v>
      </c>
      <c r="D45" s="40">
        <v>14</v>
      </c>
      <c r="E45" s="40">
        <v>14</v>
      </c>
      <c r="F45" s="40">
        <v>2</v>
      </c>
      <c r="G45" s="40">
        <v>16</v>
      </c>
      <c r="H45" s="40">
        <v>2</v>
      </c>
      <c r="J45" s="40">
        <v>2</v>
      </c>
      <c r="K45" s="40">
        <v>32</v>
      </c>
      <c r="M45" s="40" t="s">
        <v>71</v>
      </c>
      <c r="Q45" s="40">
        <v>2</v>
      </c>
      <c r="S45" s="40">
        <v>2</v>
      </c>
      <c r="W45" s="40">
        <v>2</v>
      </c>
    </row>
    <row r="46" spans="1:23" x14ac:dyDescent="0.25">
      <c r="A46" s="40" t="s">
        <v>71</v>
      </c>
      <c r="E46" s="40">
        <v>2</v>
      </c>
      <c r="G46" s="40">
        <v>2</v>
      </c>
      <c r="K46" s="40">
        <v>2</v>
      </c>
      <c r="M46" s="40" t="s">
        <v>72</v>
      </c>
      <c r="U46" s="40">
        <v>1</v>
      </c>
      <c r="V46" s="40">
        <v>1</v>
      </c>
      <c r="W46" s="40">
        <v>1</v>
      </c>
    </row>
    <row r="47" spans="1:23" x14ac:dyDescent="0.25">
      <c r="A47" s="40" t="s">
        <v>72</v>
      </c>
      <c r="I47" s="40">
        <v>1</v>
      </c>
      <c r="J47" s="40">
        <v>1</v>
      </c>
      <c r="K47" s="40">
        <v>1</v>
      </c>
      <c r="M47" s="40" t="s">
        <v>73</v>
      </c>
      <c r="U47" s="40">
        <v>2</v>
      </c>
      <c r="V47" s="40">
        <v>2</v>
      </c>
      <c r="W47" s="40">
        <v>2</v>
      </c>
    </row>
    <row r="48" spans="1:23" x14ac:dyDescent="0.25">
      <c r="A48" s="40" t="s">
        <v>73</v>
      </c>
      <c r="I48" s="40">
        <v>2</v>
      </c>
      <c r="J48" s="40">
        <v>2</v>
      </c>
      <c r="K48" s="40">
        <v>2</v>
      </c>
      <c r="M48" s="40" t="s">
        <v>74</v>
      </c>
      <c r="O48" s="40">
        <v>3</v>
      </c>
      <c r="P48" s="40">
        <v>3</v>
      </c>
      <c r="T48" s="40">
        <v>1</v>
      </c>
      <c r="U48" s="40">
        <v>2</v>
      </c>
      <c r="V48" s="40">
        <v>3</v>
      </c>
      <c r="W48" s="40">
        <v>6</v>
      </c>
    </row>
    <row r="49" spans="1:23" x14ac:dyDescent="0.25">
      <c r="A49" s="40" t="s">
        <v>74</v>
      </c>
      <c r="C49" s="40">
        <v>3</v>
      </c>
      <c r="D49" s="40">
        <v>3</v>
      </c>
      <c r="H49" s="40">
        <v>1</v>
      </c>
      <c r="I49" s="40">
        <v>2</v>
      </c>
      <c r="J49" s="40">
        <v>3</v>
      </c>
      <c r="K49" s="40">
        <v>6</v>
      </c>
      <c r="M49" s="40" t="s">
        <v>75</v>
      </c>
      <c r="O49" s="40">
        <v>32</v>
      </c>
      <c r="P49" s="40">
        <v>32</v>
      </c>
      <c r="R49" s="40">
        <v>22</v>
      </c>
      <c r="S49" s="40">
        <v>22</v>
      </c>
      <c r="U49" s="40">
        <v>1</v>
      </c>
      <c r="V49" s="40">
        <v>1</v>
      </c>
      <c r="W49" s="40">
        <v>55</v>
      </c>
    </row>
    <row r="50" spans="1:23" x14ac:dyDescent="0.25">
      <c r="A50" s="40" t="s">
        <v>75</v>
      </c>
      <c r="C50" s="40">
        <v>35</v>
      </c>
      <c r="D50" s="40">
        <v>35</v>
      </c>
      <c r="F50" s="40">
        <v>24</v>
      </c>
      <c r="G50" s="40">
        <v>24</v>
      </c>
      <c r="I50" s="40">
        <v>1</v>
      </c>
      <c r="J50" s="40">
        <v>1</v>
      </c>
      <c r="K50" s="40">
        <v>60</v>
      </c>
      <c r="M50" s="40" t="s">
        <v>76</v>
      </c>
      <c r="O50" s="40">
        <v>4</v>
      </c>
      <c r="P50" s="40">
        <v>4</v>
      </c>
      <c r="R50" s="40">
        <v>5</v>
      </c>
      <c r="S50" s="40">
        <v>5</v>
      </c>
      <c r="W50" s="40">
        <v>9</v>
      </c>
    </row>
    <row r="51" spans="1:23" x14ac:dyDescent="0.25">
      <c r="A51" s="40" t="s">
        <v>76</v>
      </c>
      <c r="C51" s="40">
        <v>4</v>
      </c>
      <c r="D51" s="40">
        <v>4</v>
      </c>
      <c r="F51" s="40">
        <v>5</v>
      </c>
      <c r="G51" s="40">
        <v>5</v>
      </c>
      <c r="K51" s="40">
        <v>9</v>
      </c>
      <c r="M51" s="40" t="s">
        <v>77</v>
      </c>
      <c r="U51" s="40">
        <v>2</v>
      </c>
      <c r="V51" s="40">
        <v>2</v>
      </c>
      <c r="W51" s="40">
        <v>2</v>
      </c>
    </row>
    <row r="52" spans="1:23" x14ac:dyDescent="0.25">
      <c r="A52" s="40" t="s">
        <v>77</v>
      </c>
      <c r="I52" s="40">
        <v>3</v>
      </c>
      <c r="J52" s="40">
        <v>3</v>
      </c>
      <c r="K52" s="40">
        <v>3</v>
      </c>
      <c r="M52" s="40" t="s">
        <v>78</v>
      </c>
      <c r="T52" s="40">
        <v>4</v>
      </c>
      <c r="U52" s="40">
        <v>6</v>
      </c>
      <c r="V52" s="40">
        <v>10</v>
      </c>
      <c r="W52" s="40">
        <v>10</v>
      </c>
    </row>
    <row r="53" spans="1:23" x14ac:dyDescent="0.25">
      <c r="A53" s="40" t="s">
        <v>79</v>
      </c>
      <c r="F53" s="40">
        <v>1</v>
      </c>
      <c r="G53" s="40">
        <v>1</v>
      </c>
      <c r="K53" s="40">
        <v>1</v>
      </c>
      <c r="M53" s="40" t="s">
        <v>7</v>
      </c>
      <c r="N53" s="40">
        <f>SUBTOTAL(109,N30:N52)</f>
        <v>22</v>
      </c>
      <c r="O53" s="40">
        <f>SUBTOTAL(109,O30:O52)</f>
        <v>71</v>
      </c>
      <c r="P53" s="40">
        <f t="shared" ref="P53:W53" si="0">SUBTOTAL(109,P30:P52)</f>
        <v>93</v>
      </c>
      <c r="Q53" s="40">
        <f t="shared" si="0"/>
        <v>104</v>
      </c>
      <c r="R53" s="40">
        <f t="shared" si="0"/>
        <v>86</v>
      </c>
      <c r="S53" s="40">
        <f t="shared" si="0"/>
        <v>190</v>
      </c>
      <c r="T53" s="40">
        <f t="shared" si="0"/>
        <v>142</v>
      </c>
      <c r="U53" s="40">
        <f t="shared" si="0"/>
        <v>230</v>
      </c>
      <c r="V53" s="40">
        <f t="shared" si="0"/>
        <v>372</v>
      </c>
      <c r="W53" s="40">
        <f t="shared" si="0"/>
        <v>655</v>
      </c>
    </row>
    <row r="54" spans="1:23" x14ac:dyDescent="0.25">
      <c r="A54" s="40" t="s">
        <v>78</v>
      </c>
      <c r="H54" s="40">
        <v>4</v>
      </c>
      <c r="I54" s="40">
        <v>6</v>
      </c>
      <c r="J54" s="40">
        <v>10</v>
      </c>
      <c r="K54" s="40">
        <v>10</v>
      </c>
    </row>
    <row r="55" spans="1:23" x14ac:dyDescent="0.25">
      <c r="A55" s="40" t="s">
        <v>7</v>
      </c>
      <c r="B55" s="40">
        <f>SUBTOTAL(109,B30:B54)</f>
        <v>26</v>
      </c>
      <c r="C55" s="40">
        <f>SUBTOTAL(109,C30:C54)</f>
        <v>79</v>
      </c>
      <c r="D55" s="40">
        <f>SUM(D30:D54)</f>
        <v>105</v>
      </c>
      <c r="E55" s="40">
        <f t="shared" ref="E55:K55" si="1">SUM(E30:E54)</f>
        <v>108</v>
      </c>
      <c r="F55" s="40">
        <f t="shared" si="1"/>
        <v>89</v>
      </c>
      <c r="G55" s="40">
        <f t="shared" si="1"/>
        <v>197</v>
      </c>
      <c r="H55" s="40">
        <f t="shared" si="1"/>
        <v>148</v>
      </c>
      <c r="I55" s="40">
        <f t="shared" si="1"/>
        <v>245</v>
      </c>
      <c r="J55" s="40">
        <f t="shared" si="1"/>
        <v>393</v>
      </c>
      <c r="K55" s="40">
        <f t="shared" si="1"/>
        <v>695</v>
      </c>
    </row>
  </sheetData>
  <mergeCells count="9">
    <mergeCell ref="T28:V28"/>
    <mergeCell ref="O1:R1"/>
    <mergeCell ref="A10:C10"/>
    <mergeCell ref="G10:I10"/>
    <mergeCell ref="B28:D28"/>
    <mergeCell ref="E28:G28"/>
    <mergeCell ref="H28:J28"/>
    <mergeCell ref="N28:P28"/>
    <mergeCell ref="Q28:S28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83B3-8FA2-4280-B3D5-BCF06A33D3B6}">
  <dimension ref="A1:IV36"/>
  <sheetViews>
    <sheetView workbookViewId="0">
      <selection activeCell="G4" sqref="G4"/>
    </sheetView>
  </sheetViews>
  <sheetFormatPr baseColWidth="10" defaultRowHeight="15" x14ac:dyDescent="0.25"/>
  <cols>
    <col min="1" max="1" width="37.140625" style="40" customWidth="1"/>
    <col min="2" max="2" width="20" style="40" customWidth="1"/>
    <col min="3" max="5" width="11.42578125" style="40"/>
    <col min="6" max="6" width="11.5703125" style="40" customWidth="1"/>
    <col min="7" max="7" width="26" style="40" customWidth="1"/>
    <col min="8" max="8" width="11.42578125" style="40"/>
    <col min="9" max="9" width="12" style="40" customWidth="1"/>
    <col min="10" max="10" width="13.5703125" style="40" customWidth="1"/>
    <col min="11" max="16384" width="11.42578125" style="40"/>
  </cols>
  <sheetData>
    <row r="1" spans="1:256" s="44" customFormat="1" ht="57" customHeight="1" thickBot="1" x14ac:dyDescent="0.3">
      <c r="A1" s="1"/>
      <c r="B1" s="2"/>
      <c r="C1" s="2"/>
      <c r="D1" s="39"/>
      <c r="E1" s="43"/>
      <c r="F1" s="43"/>
      <c r="G1" s="2"/>
      <c r="H1" s="2"/>
      <c r="I1" s="2"/>
      <c r="J1" s="59" t="s">
        <v>0</v>
      </c>
      <c r="K1" s="59"/>
      <c r="L1" s="59"/>
      <c r="M1" s="5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3" spans="1:256" x14ac:dyDescent="0.25">
      <c r="A3" s="40" t="s">
        <v>80</v>
      </c>
    </row>
    <row r="4" spans="1:256" x14ac:dyDescent="0.25">
      <c r="A4" s="40" t="s">
        <v>41</v>
      </c>
    </row>
    <row r="5" spans="1:256" x14ac:dyDescent="0.25">
      <c r="A5" s="40" t="s">
        <v>2</v>
      </c>
    </row>
    <row r="6" spans="1:256" x14ac:dyDescent="0.25">
      <c r="A6" s="40" t="s">
        <v>3</v>
      </c>
    </row>
    <row r="9" spans="1:256" x14ac:dyDescent="0.25">
      <c r="A9" s="40" t="s">
        <v>81</v>
      </c>
      <c r="B9" s="40" t="s">
        <v>9</v>
      </c>
      <c r="C9" s="40" t="s">
        <v>5</v>
      </c>
      <c r="D9" s="40" t="s">
        <v>6</v>
      </c>
      <c r="E9" s="40" t="s">
        <v>7</v>
      </c>
    </row>
    <row r="10" spans="1:256" x14ac:dyDescent="0.25">
      <c r="A10" s="40" t="s">
        <v>14</v>
      </c>
      <c r="B10" s="40" t="s">
        <v>15</v>
      </c>
      <c r="C10" s="40">
        <v>5</v>
      </c>
      <c r="D10" s="40">
        <v>2</v>
      </c>
      <c r="E10" s="40">
        <f>SUM(Tabla14[[#This Row],[Homes]:[Mulleres]])</f>
        <v>7</v>
      </c>
    </row>
    <row r="11" spans="1:256" x14ac:dyDescent="0.25">
      <c r="A11" s="40" t="s">
        <v>14</v>
      </c>
      <c r="B11" s="40" t="s">
        <v>17</v>
      </c>
      <c r="C11" s="40">
        <v>8</v>
      </c>
      <c r="D11" s="40">
        <v>29</v>
      </c>
      <c r="E11" s="40">
        <f>SUM(Tabla14[[#This Row],[Homes]:[Mulleres]])</f>
        <v>37</v>
      </c>
    </row>
    <row r="12" spans="1:256" x14ac:dyDescent="0.25">
      <c r="A12" s="40" t="s">
        <v>19</v>
      </c>
      <c r="B12" s="40" t="s">
        <v>17</v>
      </c>
      <c r="C12" s="40">
        <v>17</v>
      </c>
      <c r="D12" s="40">
        <v>19</v>
      </c>
      <c r="E12" s="40">
        <f>SUM(Tabla14[[#This Row],[Homes]:[Mulleres]])</f>
        <v>36</v>
      </c>
    </row>
    <row r="13" spans="1:256" x14ac:dyDescent="0.25">
      <c r="A13" s="40" t="s">
        <v>20</v>
      </c>
      <c r="B13" s="40" t="s">
        <v>15</v>
      </c>
      <c r="C13" s="40">
        <v>1</v>
      </c>
      <c r="D13" s="40">
        <v>4</v>
      </c>
      <c r="E13" s="40">
        <f>SUM(Tabla14[[#This Row],[Homes]:[Mulleres]])</f>
        <v>5</v>
      </c>
    </row>
    <row r="14" spans="1:256" x14ac:dyDescent="0.25">
      <c r="A14" s="40" t="s">
        <v>7</v>
      </c>
      <c r="C14" s="40">
        <f>SUBTOTAL(109,C10:C13)</f>
        <v>31</v>
      </c>
      <c r="D14" s="40">
        <f>SUBTOTAL(109,D10:D13)</f>
        <v>54</v>
      </c>
      <c r="E14" s="40">
        <f>SUM(Tabla14[[#This Row],[Homes]:[Mulleres]])</f>
        <v>85</v>
      </c>
    </row>
    <row r="18" spans="1:11" x14ac:dyDescent="0.25">
      <c r="B18" s="61" t="s">
        <v>14</v>
      </c>
      <c r="C18" s="61"/>
      <c r="D18" s="61"/>
      <c r="E18" s="61" t="s">
        <v>82</v>
      </c>
      <c r="F18" s="61"/>
      <c r="G18" s="61"/>
      <c r="H18" s="61" t="s">
        <v>20</v>
      </c>
      <c r="I18" s="61"/>
      <c r="J18" s="61"/>
    </row>
    <row r="19" spans="1:11" x14ac:dyDescent="0.25">
      <c r="A19" s="40" t="s">
        <v>83</v>
      </c>
      <c r="B19" s="40" t="s">
        <v>5</v>
      </c>
      <c r="C19" s="40" t="s">
        <v>6</v>
      </c>
      <c r="D19" s="40" t="s">
        <v>47</v>
      </c>
      <c r="E19" s="40" t="s">
        <v>48</v>
      </c>
      <c r="F19" s="40" t="s">
        <v>49</v>
      </c>
      <c r="G19" s="40" t="s">
        <v>84</v>
      </c>
      <c r="H19" s="40" t="s">
        <v>51</v>
      </c>
      <c r="I19" s="40" t="s">
        <v>52</v>
      </c>
      <c r="J19" s="40" t="s">
        <v>53</v>
      </c>
      <c r="K19" s="40" t="s">
        <v>7</v>
      </c>
    </row>
    <row r="20" spans="1:11" x14ac:dyDescent="0.25">
      <c r="A20" s="40" t="s">
        <v>85</v>
      </c>
      <c r="F20" s="40">
        <v>1</v>
      </c>
      <c r="G20" s="40">
        <f>SUM(Tabla15[[#This Row],[Homes ]:[Mulleres ]])</f>
        <v>1</v>
      </c>
      <c r="H20" s="40">
        <v>1</v>
      </c>
      <c r="I20" s="40">
        <v>4</v>
      </c>
      <c r="J20" s="40">
        <f>SUM(Tabla15[[#This Row],[Homes  ]:[Mulleres  ]])</f>
        <v>5</v>
      </c>
      <c r="K20" s="40">
        <f>SUM(Tabla15[[#This Row],[Total PTXAS]]+Tabla15[[#This Row],[Total Persoal investigador]]+Tabla15[[#This Row],[Total PDI]])</f>
        <v>6</v>
      </c>
    </row>
    <row r="21" spans="1:11" x14ac:dyDescent="0.25">
      <c r="A21" s="40" t="s">
        <v>86</v>
      </c>
      <c r="E21" s="40">
        <v>2</v>
      </c>
      <c r="G21" s="40">
        <f>SUM(Tabla15[[#This Row],[Homes ]:[Mulleres ]])</f>
        <v>2</v>
      </c>
      <c r="K21" s="40">
        <f>SUM(Tabla15[[#This Row],[Total PTXAS]]+Tabla15[[#This Row],[Total Persoal investigador]]+Tabla15[[#This Row],[Total PDI]])</f>
        <v>2</v>
      </c>
    </row>
    <row r="22" spans="1:11" x14ac:dyDescent="0.25">
      <c r="A22" s="40" t="s">
        <v>87</v>
      </c>
      <c r="C22" s="40">
        <v>30</v>
      </c>
      <c r="D22" s="40">
        <f>SUM(Tabla15[[#This Row],[Homes]:[Mulleres]])</f>
        <v>30</v>
      </c>
      <c r="F22" s="40">
        <v>16</v>
      </c>
      <c r="G22" s="40">
        <f>SUM(Tabla15[[#This Row],[Homes ]:[Mulleres ]])</f>
        <v>16</v>
      </c>
      <c r="K22" s="40">
        <f>SUM(Tabla15[[#This Row],[Total PTXAS]]+Tabla15[[#This Row],[Total Persoal investigador]]+Tabla15[[#This Row],[Total PDI]])</f>
        <v>46</v>
      </c>
    </row>
    <row r="23" spans="1:11" x14ac:dyDescent="0.25">
      <c r="A23" s="40" t="s">
        <v>88</v>
      </c>
      <c r="B23" s="40">
        <v>13</v>
      </c>
      <c r="D23" s="40">
        <f>SUM(Tabla15[[#This Row],[Homes]:[Mulleres]])</f>
        <v>13</v>
      </c>
      <c r="E23" s="40">
        <v>15</v>
      </c>
      <c r="F23" s="40">
        <v>2</v>
      </c>
      <c r="G23" s="40">
        <f>SUM(Tabla15[[#This Row],[Homes ]:[Mulleres ]])</f>
        <v>17</v>
      </c>
      <c r="K23" s="40">
        <f>SUM(Tabla15[[#This Row],[Total PTXAS]]+Tabla15[[#This Row],[Total Persoal investigador]]+Tabla15[[#This Row],[Total PDI]])</f>
        <v>30</v>
      </c>
    </row>
    <row r="24" spans="1:11" x14ac:dyDescent="0.25">
      <c r="A24" s="40" t="s">
        <v>89</v>
      </c>
      <c r="C24" s="40">
        <v>1</v>
      </c>
      <c r="D24" s="40">
        <f>SUM(Tabla15[[#This Row],[Homes]:[Mulleres]])</f>
        <v>1</v>
      </c>
      <c r="K24" s="40">
        <f>SUM(Tabla15[[#This Row],[Total PTXAS]]+Tabla15[[#This Row],[Total Persoal investigador]]+Tabla15[[#This Row],[Total PDI]])</f>
        <v>1</v>
      </c>
    </row>
    <row r="25" spans="1:11" x14ac:dyDescent="0.25">
      <c r="A25" s="40" t="s">
        <v>7</v>
      </c>
      <c r="B25" s="40">
        <f>SUBTOTAL(109,B20:B24)</f>
        <v>13</v>
      </c>
      <c r="C25" s="40">
        <f t="shared" ref="C25:I25" si="0">SUBTOTAL(109,C20:C24)</f>
        <v>31</v>
      </c>
      <c r="D25" s="40">
        <f>SUM(Tabla15[[#This Row],[Homes]:[Mulleres]])</f>
        <v>44</v>
      </c>
      <c r="E25" s="40">
        <f t="shared" si="0"/>
        <v>17</v>
      </c>
      <c r="F25" s="40">
        <f t="shared" si="0"/>
        <v>19</v>
      </c>
      <c r="G25" s="40">
        <f>SUM(Tabla15[[#This Row],[Homes ]:[Mulleres ]])</f>
        <v>36</v>
      </c>
      <c r="H25" s="40">
        <f t="shared" si="0"/>
        <v>1</v>
      </c>
      <c r="I25" s="40">
        <f t="shared" si="0"/>
        <v>4</v>
      </c>
      <c r="J25" s="40">
        <f>SUM(Tabla15[[#This Row],[Homes  ]:[Mulleres  ]])</f>
        <v>5</v>
      </c>
      <c r="K25" s="40">
        <f>SUM(Tabla15[[#This Row],[Total PTXAS]]+Tabla15[[#This Row],[Total Persoal investigador]]+Tabla15[[#This Row],[Total PDI]])</f>
        <v>85</v>
      </c>
    </row>
    <row r="29" spans="1:11" x14ac:dyDescent="0.25">
      <c r="A29" s="40" t="s">
        <v>90</v>
      </c>
      <c r="B29" s="40" t="s">
        <v>91</v>
      </c>
      <c r="C29" s="40" t="s">
        <v>5</v>
      </c>
      <c r="D29" s="40" t="s">
        <v>6</v>
      </c>
      <c r="E29" s="40" t="s">
        <v>7</v>
      </c>
    </row>
    <row r="30" spans="1:11" x14ac:dyDescent="0.25">
      <c r="A30" s="40" t="s">
        <v>14</v>
      </c>
      <c r="B30" s="40" t="s">
        <v>15</v>
      </c>
      <c r="C30" s="41">
        <v>19.2</v>
      </c>
      <c r="D30" s="41">
        <v>80</v>
      </c>
      <c r="E30" s="41">
        <v>36.571428571428569</v>
      </c>
    </row>
    <row r="31" spans="1:11" x14ac:dyDescent="0.25">
      <c r="A31" s="40" t="s">
        <v>14</v>
      </c>
      <c r="B31" s="40" t="s">
        <v>17</v>
      </c>
      <c r="C31" s="41">
        <v>21.25</v>
      </c>
      <c r="D31" s="41">
        <v>37.758620689655174</v>
      </c>
      <c r="E31" s="41">
        <v>34.189189189189186</v>
      </c>
    </row>
    <row r="32" spans="1:11" x14ac:dyDescent="0.25">
      <c r="A32" s="40" t="s">
        <v>19</v>
      </c>
      <c r="B32" s="40" t="s">
        <v>17</v>
      </c>
      <c r="C32" s="41">
        <v>40.176470588235297</v>
      </c>
      <c r="D32" s="41">
        <v>61.94736842105263</v>
      </c>
      <c r="E32" s="41">
        <v>51.666666666666664</v>
      </c>
    </row>
    <row r="33" spans="1:5" x14ac:dyDescent="0.25">
      <c r="A33" s="40" t="s">
        <v>20</v>
      </c>
      <c r="B33" s="40" t="s">
        <v>15</v>
      </c>
      <c r="C33" s="41">
        <v>18</v>
      </c>
      <c r="D33" s="41">
        <v>10.25</v>
      </c>
      <c r="E33" s="41">
        <v>11.8</v>
      </c>
    </row>
    <row r="34" spans="1:5" x14ac:dyDescent="0.25">
      <c r="A34" s="40" t="s">
        <v>7</v>
      </c>
      <c r="C34" s="41">
        <v>31.193548387096776</v>
      </c>
      <c r="D34" s="41">
        <v>45.796296296296298</v>
      </c>
      <c r="E34" s="41">
        <v>40.470588235294116</v>
      </c>
    </row>
    <row r="36" spans="1:5" x14ac:dyDescent="0.25">
      <c r="A36" s="45" t="s">
        <v>39</v>
      </c>
    </row>
  </sheetData>
  <mergeCells count="4">
    <mergeCell ref="J1:M1"/>
    <mergeCell ref="B18:D18"/>
    <mergeCell ref="E18:G18"/>
    <mergeCell ref="H18:J1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2024_IT</vt:lpstr>
      <vt:lpstr>2024_Licenzas</vt:lpstr>
      <vt:lpstr>2024_Absentismos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2025-02-28T09:36:24Z</dcterms:created>
  <dcterms:modified xsi:type="dcterms:W3CDTF">2025-03-05T11:14:03Z</dcterms:modified>
</cp:coreProperties>
</file>