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mobilidade\Mobilidade ALUMNADO\"/>
    </mc:Choice>
  </mc:AlternateContent>
  <xr:revisionPtr revIDLastSave="0" documentId="13_ncr:1_{CD4627EE-AC7E-40E1-9139-84B5FD2B09B5}" xr6:coauthVersionLast="47" xr6:coauthVersionMax="47" xr10:uidLastSave="{00000000-0000-0000-0000-000000000000}"/>
  <bookViews>
    <workbookView xWindow="-120" yWindow="-120" windowWidth="29040" windowHeight="15720" xr2:uid="{CFA95C95-7506-4461-AC24-2F645ECBF2D1}"/>
  </bookViews>
  <sheets>
    <sheet name="Mobilidade_nacional" sheetId="1" r:id="rId1"/>
    <sheet name="Mobilidade internacional" sheetId="2" r:id="rId2"/>
    <sheet name="2022_2023_Mobilidade TOTAL" sheetId="4" r:id="rId3"/>
  </sheets>
  <definedNames>
    <definedName name="_xlnm._FilterDatabase" localSheetId="2" hidden="1">'2022_2023_Mobilidade TOTAL'!$B$10:$I$90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11" i="4"/>
  <c r="H95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6" i="4"/>
  <c r="G87" i="4"/>
  <c r="G88" i="4"/>
  <c r="G89" i="4"/>
  <c r="G90" i="4"/>
  <c r="G91" i="4"/>
  <c r="G92" i="4"/>
  <c r="G93" i="4"/>
  <c r="G94" i="4"/>
  <c r="G11" i="4"/>
  <c r="J95" i="4" l="1"/>
  <c r="G95" i="4"/>
  <c r="E95" i="4" l="1"/>
  <c r="I95" i="4" l="1"/>
  <c r="F95" i="4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23" i="2"/>
  <c r="J62" i="2"/>
  <c r="I62" i="2"/>
  <c r="H62" i="2"/>
  <c r="K13" i="2"/>
  <c r="K14" i="2"/>
  <c r="K15" i="2"/>
  <c r="K16" i="2"/>
  <c r="K17" i="2"/>
  <c r="K18" i="2"/>
  <c r="K12" i="2"/>
  <c r="I18" i="2"/>
  <c r="H18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23" i="2"/>
  <c r="C58" i="2"/>
  <c r="B58" i="2"/>
  <c r="D58" i="2" s="1"/>
  <c r="D13" i="2"/>
  <c r="D14" i="2"/>
  <c r="D15" i="2"/>
  <c r="D16" i="2"/>
  <c r="D17" i="2"/>
  <c r="D18" i="2"/>
  <c r="D19" i="2"/>
  <c r="D12" i="2"/>
  <c r="C19" i="2"/>
  <c r="B19" i="2"/>
  <c r="I30" i="1"/>
  <c r="J30" i="1" l="1"/>
  <c r="K30" i="1"/>
  <c r="K29" i="1"/>
  <c r="K28" i="1"/>
  <c r="K27" i="1"/>
  <c r="L27" i="1" s="1"/>
  <c r="K26" i="1"/>
  <c r="K25" i="1"/>
  <c r="K24" i="1"/>
  <c r="K23" i="1"/>
  <c r="L23" i="1" s="1"/>
  <c r="K22" i="1"/>
  <c r="L22" i="1" s="1"/>
  <c r="K21" i="1"/>
  <c r="K20" i="1"/>
  <c r="K19" i="1"/>
  <c r="L19" i="1" s="1"/>
  <c r="K18" i="1"/>
  <c r="K17" i="1"/>
  <c r="L17" i="1" s="1"/>
  <c r="K16" i="1"/>
  <c r="L16" i="1" s="1"/>
  <c r="K15" i="1"/>
  <c r="L15" i="1" s="1"/>
  <c r="K14" i="1"/>
  <c r="L14" i="1" s="1"/>
  <c r="K13" i="1"/>
  <c r="K12" i="1"/>
  <c r="K11" i="1"/>
  <c r="L11" i="1" s="1"/>
  <c r="K10" i="1"/>
  <c r="F20" i="1"/>
  <c r="F21" i="1"/>
  <c r="F32" i="1"/>
  <c r="F33" i="1"/>
  <c r="D42" i="1"/>
  <c r="F10" i="1" s="1"/>
  <c r="C42" i="1"/>
  <c r="B42" i="1"/>
  <c r="D41" i="1"/>
  <c r="D40" i="1"/>
  <c r="D39" i="1"/>
  <c r="E39" i="1" s="1"/>
  <c r="D38" i="1"/>
  <c r="D37" i="1"/>
  <c r="D36" i="1"/>
  <c r="D35" i="1"/>
  <c r="E35" i="1" s="1"/>
  <c r="D34" i="1"/>
  <c r="D33" i="1"/>
  <c r="D32" i="1"/>
  <c r="E32" i="1" s="1"/>
  <c r="D31" i="1"/>
  <c r="E31" i="1" s="1"/>
  <c r="D30" i="1"/>
  <c r="D29" i="1"/>
  <c r="E29" i="1" s="1"/>
  <c r="D28" i="1"/>
  <c r="D27" i="1"/>
  <c r="E27" i="1" s="1"/>
  <c r="D26" i="1"/>
  <c r="D25" i="1"/>
  <c r="D24" i="1"/>
  <c r="E24" i="1" s="1"/>
  <c r="D23" i="1"/>
  <c r="E23" i="1" s="1"/>
  <c r="D22" i="1"/>
  <c r="D21" i="1"/>
  <c r="D20" i="1"/>
  <c r="E20" i="1" s="1"/>
  <c r="D19" i="1"/>
  <c r="E19" i="1" s="1"/>
  <c r="D18" i="1"/>
  <c r="D17" i="1"/>
  <c r="E17" i="1" s="1"/>
  <c r="D16" i="1"/>
  <c r="D15" i="1"/>
  <c r="E15" i="1" s="1"/>
  <c r="D14" i="1"/>
  <c r="E14" i="1" s="1"/>
  <c r="D13" i="1"/>
  <c r="E13" i="1" s="1"/>
  <c r="D12" i="1"/>
  <c r="D11" i="1"/>
  <c r="E11" i="1" s="1"/>
  <c r="D10" i="1"/>
  <c r="E10" i="1" s="1"/>
  <c r="M10" i="1" l="1"/>
  <c r="M21" i="1"/>
  <c r="M20" i="1"/>
  <c r="M19" i="1"/>
  <c r="M30" i="1"/>
  <c r="M18" i="1"/>
  <c r="M17" i="1"/>
  <c r="M16" i="1"/>
  <c r="M27" i="1"/>
  <c r="M26" i="1"/>
  <c r="M14" i="1"/>
  <c r="M25" i="1"/>
  <c r="M13" i="1"/>
  <c r="M24" i="1"/>
  <c r="M12" i="1"/>
  <c r="M29" i="1"/>
  <c r="M28" i="1"/>
  <c r="M15" i="1"/>
  <c r="M23" i="1"/>
  <c r="M11" i="1"/>
  <c r="M22" i="1"/>
  <c r="L30" i="1"/>
  <c r="L12" i="1"/>
  <c r="L24" i="1"/>
  <c r="L21" i="1"/>
  <c r="L20" i="1"/>
  <c r="L25" i="1"/>
  <c r="L18" i="1"/>
  <c r="L26" i="1"/>
  <c r="L28" i="1"/>
  <c r="L13" i="1"/>
  <c r="L29" i="1"/>
  <c r="L10" i="1"/>
  <c r="F15" i="1"/>
  <c r="F18" i="1"/>
  <c r="F29" i="1"/>
  <c r="F16" i="1"/>
  <c r="F27" i="1"/>
  <c r="F38" i="1"/>
  <c r="F26" i="1"/>
  <c r="F14" i="1"/>
  <c r="F31" i="1"/>
  <c r="F42" i="1"/>
  <c r="F17" i="1"/>
  <c r="F40" i="1"/>
  <c r="F37" i="1"/>
  <c r="F25" i="1"/>
  <c r="F13" i="1"/>
  <c r="F41" i="1"/>
  <c r="F28" i="1"/>
  <c r="F39" i="1"/>
  <c r="F36" i="1"/>
  <c r="F24" i="1"/>
  <c r="F12" i="1"/>
  <c r="F30" i="1"/>
  <c r="F35" i="1"/>
  <c r="F23" i="1"/>
  <c r="F11" i="1"/>
  <c r="F19" i="1"/>
  <c r="F34" i="1"/>
  <c r="F22" i="1"/>
  <c r="E42" i="1"/>
  <c r="E16" i="1"/>
  <c r="E36" i="1"/>
  <c r="E21" i="1"/>
  <c r="E37" i="1"/>
  <c r="E40" i="1"/>
  <c r="E25" i="1"/>
  <c r="E41" i="1"/>
  <c r="E18" i="1"/>
  <c r="E22" i="1"/>
  <c r="E26" i="1"/>
  <c r="E30" i="1"/>
  <c r="E34" i="1"/>
  <c r="E38" i="1"/>
  <c r="E12" i="1"/>
  <c r="E28" i="1"/>
  <c r="E33" i="1"/>
</calcChain>
</file>

<file path=xl/sharedStrings.xml><?xml version="1.0" encoding="utf-8"?>
<sst xmlns="http://schemas.openxmlformats.org/spreadsheetml/2006/main" count="542" uniqueCount="243">
  <si>
    <t>Unidade de Análises e Programas</t>
  </si>
  <si>
    <t>Fonte: Oficina de Relacións Internacionais; SIIU; xescampus</t>
  </si>
  <si>
    <t>MOBILIDADE NACIONAL SAÍNTE</t>
  </si>
  <si>
    <t>MOBILIDADE NACIONAL ENTRANTE</t>
  </si>
  <si>
    <t>CURSO 2022_2023</t>
  </si>
  <si>
    <t>Universidade de Destino</t>
  </si>
  <si>
    <t>Homes</t>
  </si>
  <si>
    <t>Mulleres</t>
  </si>
  <si>
    <t>Total</t>
  </si>
  <si>
    <t>% mulleres</t>
  </si>
  <si>
    <t>% estudantes por universidade</t>
  </si>
  <si>
    <t xml:space="preserve">Universidad Cardenal Herrera-CEU </t>
  </si>
  <si>
    <t xml:space="preserve">Universidad Carlos III de Madrid </t>
  </si>
  <si>
    <t xml:space="preserve">Universidad Complutense de Madrid </t>
  </si>
  <si>
    <t xml:space="preserve">Universidad de Alcalá </t>
  </si>
  <si>
    <t xml:space="preserve">Universidad de Alicante </t>
  </si>
  <si>
    <t xml:space="preserve">Universidad de Almería </t>
  </si>
  <si>
    <t xml:space="preserve">Universidad de Cádiz </t>
  </si>
  <si>
    <t xml:space="preserve">Universidad de Extremadura </t>
  </si>
  <si>
    <t xml:space="preserve">Universidad de Granada </t>
  </si>
  <si>
    <t xml:space="preserve">Universidad de Huelva </t>
  </si>
  <si>
    <t xml:space="preserve">Universidad de La Laguna </t>
  </si>
  <si>
    <t xml:space="preserve">Universidad de Las Palmas de Gran Canaria </t>
  </si>
  <si>
    <t xml:space="preserve">Universidad de León </t>
  </si>
  <si>
    <t xml:space="preserve">Universidad de Málaga </t>
  </si>
  <si>
    <t xml:space="preserve">Universidad de Murcia </t>
  </si>
  <si>
    <t xml:space="preserve">Universidad de Salamanca </t>
  </si>
  <si>
    <t xml:space="preserve">Universidad de Sevilla </t>
  </si>
  <si>
    <t xml:space="preserve">Universidad de Valladolid </t>
  </si>
  <si>
    <t xml:space="preserve">Universidad de Zaragoza </t>
  </si>
  <si>
    <t xml:space="preserve">Universidad del País Vasco/Euskal Herriko Unibertsitatea </t>
  </si>
  <si>
    <t xml:space="preserve">Universidad Miguel Hernández de Elche </t>
  </si>
  <si>
    <t xml:space="preserve">Universidad Politécnica de Madrid </t>
  </si>
  <si>
    <t xml:space="preserve">Universidad Politécnica de València </t>
  </si>
  <si>
    <t xml:space="preserve">Universidad Rey Juan Carlos </t>
  </si>
  <si>
    <t xml:space="preserve">Universidade da Coruña </t>
  </si>
  <si>
    <t xml:space="preserve">Universidade de Santiago de Compostela </t>
  </si>
  <si>
    <t xml:space="preserve">Universitat Autónoma de Barcelona </t>
  </si>
  <si>
    <t xml:space="preserve">Universitat de Barcelona </t>
  </si>
  <si>
    <t xml:space="preserve">Universitat de les Illes Balears </t>
  </si>
  <si>
    <t xml:space="preserve">Universitat de Lleida </t>
  </si>
  <si>
    <t xml:space="preserve">Universitat de València </t>
  </si>
  <si>
    <t xml:space="preserve">Universitat Politécnica de Catalunya </t>
  </si>
  <si>
    <t>TOTAL</t>
  </si>
  <si>
    <t>Universidade de orixe</t>
  </si>
  <si>
    <t>Universidad Complutense de Madrid</t>
  </si>
  <si>
    <t>Universidad de Alicante</t>
  </si>
  <si>
    <t>Universidad de Castilla-La Mancha</t>
  </si>
  <si>
    <t>Universidad de Extremadura</t>
  </si>
  <si>
    <t>Universidad de Granada</t>
  </si>
  <si>
    <t>Universidad de Málaga</t>
  </si>
  <si>
    <t>Universidad de Murcia</t>
  </si>
  <si>
    <t>Universidad de Oviedo</t>
  </si>
  <si>
    <t>Universidad de Salamanca</t>
  </si>
  <si>
    <t>Universidad de Sevilla</t>
  </si>
  <si>
    <t>Universidad de Valladolid</t>
  </si>
  <si>
    <t>Universidad del País Vasco/Euskal Herriko Unibertsitatea</t>
  </si>
  <si>
    <t>Universidad Politécnica de València</t>
  </si>
  <si>
    <t>Universidad Rey Juan Carlos</t>
  </si>
  <si>
    <t>Universitat de Barcelona</t>
  </si>
  <si>
    <t>Universitat de les Illes Balears</t>
  </si>
  <si>
    <t>Universitat de Lleida</t>
  </si>
  <si>
    <t>Universitat de València</t>
  </si>
  <si>
    <t>Universitat Jaume I de Castelló</t>
  </si>
  <si>
    <t>Universitat Politécnica de Catalunya</t>
  </si>
  <si>
    <t>Data de actualización: novembro 2023</t>
  </si>
  <si>
    <t>*Compútanse o número de mobilidades</t>
  </si>
  <si>
    <t>MOBILIDADE INTERNACIONAL SAÍNTE</t>
  </si>
  <si>
    <t>Bolsas Propias</t>
  </si>
  <si>
    <t>Erasmus+ BIPs</t>
  </si>
  <si>
    <t>Erasmus+Estudos</t>
  </si>
  <si>
    <t>Erasmus+Prácticas</t>
  </si>
  <si>
    <t>GE4</t>
  </si>
  <si>
    <t>ISEP</t>
  </si>
  <si>
    <t>Libre Mobilidade</t>
  </si>
  <si>
    <t>Programa de intercambio</t>
  </si>
  <si>
    <t>Alemaña</t>
  </si>
  <si>
    <t>Arxentina</t>
  </si>
  <si>
    <t>Austria</t>
  </si>
  <si>
    <t>Bélxica</t>
  </si>
  <si>
    <t>Brasil</t>
  </si>
  <si>
    <t>Bulgaria</t>
  </si>
  <si>
    <t>Canadá</t>
  </si>
  <si>
    <t>Chile</t>
  </si>
  <si>
    <t>China</t>
  </si>
  <si>
    <t>Chipre</t>
  </si>
  <si>
    <t>Colombia</t>
  </si>
  <si>
    <t>Corea do Sur</t>
  </si>
  <si>
    <t>Croacia</t>
  </si>
  <si>
    <t>Dinamarca</t>
  </si>
  <si>
    <t>Eslovaquia</t>
  </si>
  <si>
    <t>Eslovenia</t>
  </si>
  <si>
    <t>Estados Unidos</t>
  </si>
  <si>
    <t>Finlandia</t>
  </si>
  <si>
    <t>Francia</t>
  </si>
  <si>
    <t>Grecia</t>
  </si>
  <si>
    <t>Hungría</t>
  </si>
  <si>
    <t>Irlanda</t>
  </si>
  <si>
    <t>Italia</t>
  </si>
  <si>
    <t>Lituania</t>
  </si>
  <si>
    <t>México</t>
  </si>
  <si>
    <t>Noruega</t>
  </si>
  <si>
    <t>Países Baixos</t>
  </si>
  <si>
    <t>Polonia</t>
  </si>
  <si>
    <t>Portugal</t>
  </si>
  <si>
    <t>Reino Unido</t>
  </si>
  <si>
    <t>República Checa</t>
  </si>
  <si>
    <t>Romanía</t>
  </si>
  <si>
    <t>Suecia</t>
  </si>
  <si>
    <t>Suíza</t>
  </si>
  <si>
    <t>Turquía</t>
  </si>
  <si>
    <t>País de destino</t>
  </si>
  <si>
    <t>MOBILIDADE INTERNACIONAL ENTRANTE</t>
  </si>
  <si>
    <t>Sen asignar</t>
  </si>
  <si>
    <t>Convenio bilateral</t>
  </si>
  <si>
    <t>Erasmus + Prácticas</t>
  </si>
  <si>
    <t>Erasmus+ KA103 KA131 SMS</t>
  </si>
  <si>
    <t>Erasmus+ KA107 SMS</t>
  </si>
  <si>
    <t>Prácticas por Convenio</t>
  </si>
  <si>
    <t>Bosnia e Hercegovina</t>
  </si>
  <si>
    <t>Casaquistán</t>
  </si>
  <si>
    <t>Ecuador</t>
  </si>
  <si>
    <t>Etiopía</t>
  </si>
  <si>
    <t>Irán</t>
  </si>
  <si>
    <t>Islandia</t>
  </si>
  <si>
    <t>O Salvador</t>
  </si>
  <si>
    <t>Perú</t>
  </si>
  <si>
    <t>Uruguai</t>
  </si>
  <si>
    <t>Xeorxia</t>
  </si>
  <si>
    <t>País de orixe</t>
  </si>
  <si>
    <t>Fonte: Oficina de Relacións Internacionais; SIIU; Xescampus</t>
  </si>
  <si>
    <t>* A asignación de titulación aos alumnado de intercambio internacional entrante faise en función do maior número de créditos matriculados</t>
  </si>
  <si>
    <t>** Nalgúns centros aparece alumnado sen asignar á titulación porque teñen materias matriculadas en varias titulacións ou ben é alumnado de Erasmus + Prácticas, que non está obrigado a realizar matrícula ordinaria</t>
  </si>
  <si>
    <t>*** Compútanse estudantes e non mobilidades.</t>
  </si>
  <si>
    <t>101 Facultade de Ciencias</t>
  </si>
  <si>
    <t>Grao en Ciencia e Tecnoloxía dos Alimentos</t>
  </si>
  <si>
    <t>Grao en Ciencias Ambientais</t>
  </si>
  <si>
    <t>102 Facultade de Historia</t>
  </si>
  <si>
    <t>Grao en Xeografía e Historia</t>
  </si>
  <si>
    <t>103 Facultade de Dereito</t>
  </si>
  <si>
    <t>Grao en Dereito</t>
  </si>
  <si>
    <t>Máster Universitario en Avogacía</t>
  </si>
  <si>
    <t>PCEO Grao en Administración e Dirección de Empresas/Grao en Dereito</t>
  </si>
  <si>
    <t>104 Facultade de Ciencias Empresariais e Turismo</t>
  </si>
  <si>
    <t>Grao en Administración e Dirección de Empresas</t>
  </si>
  <si>
    <t>Grao en Turismo</t>
  </si>
  <si>
    <t>PCEO Grao en Turismo/Grao en Xeografía e Historia</t>
  </si>
  <si>
    <t>105 Facultade de Educación e Traballo Social</t>
  </si>
  <si>
    <t>Grao en Educación Infantil</t>
  </si>
  <si>
    <t>Grao en Educación Primaria</t>
  </si>
  <si>
    <t>Grao en Educación Social</t>
  </si>
  <si>
    <t>Grao en Traballo Social</t>
  </si>
  <si>
    <t>106 Escola Superior de Enxeñaría Informática</t>
  </si>
  <si>
    <t>Grao en Enxeñaría Informática</t>
  </si>
  <si>
    <t>PCEO Grao en Administración e Dirección de Empresas/Grao en Enxeñaría Informática</t>
  </si>
  <si>
    <t>107 Escola de Enxeñaría Aeronáutica e do Espazo</t>
  </si>
  <si>
    <t>Grao en Enxeñaría Aeroespacial</t>
  </si>
  <si>
    <t>201 Facultade de Belas Artes</t>
  </si>
  <si>
    <t>Grao en Belas Artes</t>
  </si>
  <si>
    <t>202 Facultade de Ciencias da Educación e do Deporte</t>
  </si>
  <si>
    <t>Grao en Ciencias da Actividade Física e do Deporte</t>
  </si>
  <si>
    <t>Programa de Doutoramento en Educación, Deporte e Saúde</t>
  </si>
  <si>
    <t>203 Escola de Enxeñaría Forestal</t>
  </si>
  <si>
    <t>Grao en Enxeñaría Forestal</t>
  </si>
  <si>
    <t>204 Facultade de Comunicación</t>
  </si>
  <si>
    <t>Grao en Comunicación Audiovisual</t>
  </si>
  <si>
    <t>Grao en Publicidade e Relacións Públicas</t>
  </si>
  <si>
    <t>205 Facultade de Fisioterapia</t>
  </si>
  <si>
    <t>Grao en Fisioterapia</t>
  </si>
  <si>
    <t>207 Facultade de Dirección e Xestión Pública</t>
  </si>
  <si>
    <t>Grao en Dirección e Xestión Pública</t>
  </si>
  <si>
    <t>251 Escola Universitaria de Enfermaría da Deputación Provincial de Pontevedra</t>
  </si>
  <si>
    <t>Grao en Enfermaría</t>
  </si>
  <si>
    <t>252 Centro Universitario da Defensa da Escola Naval Militar de Marín</t>
  </si>
  <si>
    <t>Grao en Enxeñaría Mecánica</t>
  </si>
  <si>
    <t>301 Facultade de Filoloxía e Tradución</t>
  </si>
  <si>
    <t>Grao en Linguas Estranxeiras</t>
  </si>
  <si>
    <t>302 Facultade de Bioloxía</t>
  </si>
  <si>
    <t>Grao en Bioloxía</t>
  </si>
  <si>
    <t>Máster Universitario en Bioloxía Mariña</t>
  </si>
  <si>
    <t>303 Facultade de Ciencias Económicas e Empresariais</t>
  </si>
  <si>
    <t>Grao en Economía</t>
  </si>
  <si>
    <t>305 Escola de Enxeñaría de Telecomunicación</t>
  </si>
  <si>
    <t>Grao en Enxeñaría de Tecnoloxías de Telecomunicación</t>
  </si>
  <si>
    <t>Máster Universitario en Visión por computador</t>
  </si>
  <si>
    <t>306 Facultade de Comercio</t>
  </si>
  <si>
    <t>Grao en Comercio</t>
  </si>
  <si>
    <t>308 Facultade de Ciencias Xurídicas e do Traballo</t>
  </si>
  <si>
    <t>Grao en Relacións Laborais e Recursos Humanos</t>
  </si>
  <si>
    <t>Programa de Doutoramento en Ordenación Xurídica do Mercado</t>
  </si>
  <si>
    <t>309 Escola de Enxeñaría de Minas e Enerxía</t>
  </si>
  <si>
    <t>Grao en Enxeñaría da Enerxía</t>
  </si>
  <si>
    <t>Máster Universitario en Enxeñaría de Minas</t>
  </si>
  <si>
    <t>310 Facultade de Ciencias do Mar</t>
  </si>
  <si>
    <t>Grao en Ciencias do Mar</t>
  </si>
  <si>
    <t>311 Facultade de Química</t>
  </si>
  <si>
    <t>Grao en Química</t>
  </si>
  <si>
    <t>312 Escola de Enxeñaría Industrial</t>
  </si>
  <si>
    <t>Grao en Enxeñaría Biomédica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</si>
  <si>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</si>
  <si>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</si>
  <si>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</si>
  <si>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</si>
  <si>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</si>
  <si>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Máster Universitario en Enxeñaría Industrial</t>
  </si>
  <si>
    <t>351 E.U. de Profesorado de E.X.B. "María Sedes Sapientiae"</t>
  </si>
  <si>
    <t>353 Escola Universitaria de Enfermaría Povisa</t>
  </si>
  <si>
    <t>355 Instituto de Educación Superior Intercontinental da Empresa (IESIDE)</t>
  </si>
  <si>
    <t>Internacional_SAÍNTE</t>
  </si>
  <si>
    <t>CENTRO</t>
  </si>
  <si>
    <t>TITULACIÓN</t>
  </si>
  <si>
    <t>TIPO_ESTUDIO</t>
  </si>
  <si>
    <t>Grao</t>
  </si>
  <si>
    <t>Máster</t>
  </si>
  <si>
    <t>Doutoramento</t>
  </si>
  <si>
    <t>CAMPUS</t>
  </si>
  <si>
    <t>Ourense</t>
  </si>
  <si>
    <t>Pontevedra</t>
  </si>
  <si>
    <t>Vigo</t>
  </si>
  <si>
    <t>Internacional_ENTRANTE</t>
  </si>
  <si>
    <t>Máster Universitario en Intervención Multidisciplinar na Diversidade en Contextos Educativos</t>
  </si>
  <si>
    <t>151 Escola Universitaria de Enfermaría de Ourense</t>
  </si>
  <si>
    <t>Máster Universitario en Dirección pública e liderado institucional</t>
  </si>
  <si>
    <t>Grao en Ciencias da Linguaxe e Estudos Literarios</t>
  </si>
  <si>
    <t>Grao en Filoloxía Aplicada Galega e Española</t>
  </si>
  <si>
    <t>Grao en Tradución e Interpretación</t>
  </si>
  <si>
    <t>Máster Universitario en Lingüística Aplicada</t>
  </si>
  <si>
    <t>Máster Universitario en Tradución para a comunicación internacional</t>
  </si>
  <si>
    <t>Máster Universitario en Administración Integrada de Empresas e Responsabilidade Social Corporativa</t>
  </si>
  <si>
    <t>sen asignar</t>
  </si>
  <si>
    <t>Máster Universitario en Comercio Internacional</t>
  </si>
  <si>
    <t>Grao en Enxeñaría dos Recursos Mineiros e Enerxéticos</t>
  </si>
  <si>
    <t>Máster Universitario en Enxeñaría de Telecomunicación</t>
  </si>
  <si>
    <t>352 Escola Universitaria de Enfermaría Meixoeiro</t>
  </si>
  <si>
    <t>Área de Benestar, Saúde e Deporte</t>
  </si>
  <si>
    <t>CIM</t>
  </si>
  <si>
    <t>CINTECX</t>
  </si>
  <si>
    <t>CITEXVI</t>
  </si>
  <si>
    <t>Oficina de Relacións Internacionais</t>
  </si>
  <si>
    <t>Nacional_ENTRANTE</t>
  </si>
  <si>
    <t>Total_ENTRANTE</t>
  </si>
  <si>
    <t>Total_SAÍNTE</t>
  </si>
  <si>
    <t>Nacional_SAÍNTE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</si>
</sst>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4" fillId="0" borderId="0"/>
    <xf numFmtId="0" fontId="1" fillId="0" borderId="0"/>
  </cellStyleXfs>
  <cellXfs count="35">
    <xf numFmtId="0" fontId="0" fillId="0" borderId="0" xfId="0"/>
    <xf numFmtId="0" fontId="4" fillId="0" borderId="1" xfId="3" applyBorder="1" applyAlignment="1">
      <alignment vertical="center"/>
    </xf>
    <xf numFmtId="0" fontId="5" fillId="0" borderId="1" xfId="4" applyFont="1" applyBorder="1" applyAlignment="1">
      <alignment vertical="center" wrapText="1"/>
    </xf>
    <xf numFmtId="0" fontId="4" fillId="0" borderId="1" xfId="4" applyBorder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1" fontId="8" fillId="0" borderId="0" xfId="3" applyNumberFormat="1" applyFont="1" applyAlignment="1">
      <alignment horizontal="center" vertical="center"/>
    </xf>
    <xf numFmtId="0" fontId="4" fillId="0" borderId="0" xfId="3"/>
    <xf numFmtId="0" fontId="4" fillId="0" borderId="0" xfId="3" applyAlignment="1">
      <alignment vertical="center"/>
    </xf>
    <xf numFmtId="0" fontId="9" fillId="0" borderId="0" xfId="5" applyFont="1" applyAlignment="1">
      <alignment vertical="center"/>
    </xf>
    <xf numFmtId="1" fontId="7" fillId="0" borderId="0" xfId="3" applyNumberFormat="1" applyFont="1" applyAlignment="1">
      <alignment horizontal="center" vertical="center"/>
    </xf>
    <xf numFmtId="0" fontId="10" fillId="0" borderId="0" xfId="3" applyFont="1" applyAlignment="1">
      <alignment vertical="center"/>
    </xf>
    <xf numFmtId="1" fontId="9" fillId="0" borderId="0" xfId="3" applyNumberFormat="1" applyFont="1" applyAlignment="1">
      <alignment horizontal="center" vertical="center"/>
    </xf>
    <xf numFmtId="10" fontId="0" fillId="0" borderId="0" xfId="1" applyNumberFormat="1" applyFont="1"/>
    <xf numFmtId="0" fontId="2" fillId="0" borderId="0" xfId="0" applyFont="1"/>
    <xf numFmtId="10" fontId="2" fillId="0" borderId="0" xfId="1" applyNumberFormat="1" applyFont="1"/>
    <xf numFmtId="0" fontId="0" fillId="0" borderId="0" xfId="0" applyAlignment="1">
      <alignment horizontal="center" vertical="center"/>
    </xf>
    <xf numFmtId="0" fontId="12" fillId="0" borderId="0" xfId="0" applyFont="1"/>
    <xf numFmtId="0" fontId="11" fillId="0" borderId="0" xfId="2" applyFont="1" applyFill="1" applyAlignment="1">
      <alignment vertical="center"/>
    </xf>
    <xf numFmtId="0" fontId="1" fillId="0" borderId="1" xfId="0" applyFont="1" applyBorder="1"/>
    <xf numFmtId="0" fontId="13" fillId="0" borderId="1" xfId="3" applyFont="1" applyBorder="1" applyAlignment="1">
      <alignment vertical="center"/>
    </xf>
    <xf numFmtId="0" fontId="14" fillId="0" borderId="1" xfId="4" applyFont="1" applyBorder="1" applyAlignment="1">
      <alignment vertical="center" wrapText="1"/>
    </xf>
    <xf numFmtId="0" fontId="1" fillId="0" borderId="0" xfId="0" applyFont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1" fontId="17" fillId="0" borderId="0" xfId="3" applyNumberFormat="1" applyFont="1" applyAlignment="1">
      <alignment horizontal="center" vertical="center"/>
    </xf>
    <xf numFmtId="0" fontId="13" fillId="0" borderId="0" xfId="3" applyFont="1"/>
    <xf numFmtId="0" fontId="18" fillId="0" borderId="0" xfId="5" applyFont="1" applyAlignment="1">
      <alignment vertical="center"/>
    </xf>
    <xf numFmtId="1" fontId="16" fillId="0" borderId="0" xfId="3" applyNumberFormat="1" applyFont="1" applyAlignment="1">
      <alignment horizontal="center" vertical="center"/>
    </xf>
    <xf numFmtId="0" fontId="19" fillId="0" borderId="0" xfId="3" applyFont="1" applyAlignment="1">
      <alignment vertical="center"/>
    </xf>
    <xf numFmtId="1" fontId="18" fillId="0" borderId="0" xfId="3" applyNumberFormat="1" applyFont="1" applyAlignment="1">
      <alignment horizontal="center" vertical="center"/>
    </xf>
    <xf numFmtId="0" fontId="21" fillId="0" borderId="0" xfId="0" applyFont="1"/>
    <xf numFmtId="0" fontId="6" fillId="0" borderId="1" xfId="4" applyFont="1" applyBorder="1" applyAlignment="1">
      <alignment horizontal="right" vertical="center" wrapText="1"/>
    </xf>
    <xf numFmtId="0" fontId="11" fillId="2" borderId="0" xfId="2" applyFont="1" applyAlignment="1">
      <alignment horizontal="center" vertical="center"/>
    </xf>
    <xf numFmtId="0" fontId="15" fillId="0" borderId="1" xfId="4" applyFont="1" applyBorder="1" applyAlignment="1">
      <alignment horizontal="center" vertical="center" wrapText="1"/>
    </xf>
  </cellXfs>
  <cellStyles count="6">
    <cellStyle name="Énfasis1" xfId="2" builtinId="29"/>
    <cellStyle name="Normal" xfId="0" builtinId="0"/>
    <cellStyle name="Normal 2" xfId="3" xr:uid="{B82E15F8-6A61-498A-AC18-B951FAC6BA90}"/>
    <cellStyle name="Normal 2 3" xfId="4" xr:uid="{01680412-9E5F-45C0-A243-F3EB404E5C67}"/>
    <cellStyle name="Normal 4" xfId="5" xr:uid="{08F829B1-8650-483A-B1C0-9E1AC77A88EF}"/>
    <cellStyle name="Porcentaje" xfId="1" builtinId="5"/>
  </cellStyles>
  <dxfs count="4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0</xdr:row>
      <xdr:rowOff>114301</xdr:rowOff>
    </xdr:from>
    <xdr:to>
      <xdr:col>0</xdr:col>
      <xdr:colOff>3086100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6F33205-4A43-487C-B0EE-CBDD4906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7" y="114301"/>
          <a:ext cx="3057523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0</xdr:row>
      <xdr:rowOff>95251</xdr:rowOff>
    </xdr:from>
    <xdr:to>
      <xdr:col>2</xdr:col>
      <xdr:colOff>228600</xdr:colOff>
      <xdr:row>0</xdr:row>
      <xdr:rowOff>504825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FC1D6A9-4363-4025-AE2D-C71B52EE3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95251"/>
          <a:ext cx="2619373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133350</xdr:rowOff>
    </xdr:from>
    <xdr:to>
      <xdr:col>1</xdr:col>
      <xdr:colOff>2600325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081DAF0-0C89-46F1-B06D-AE6A0007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3324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FF07E3-8240-463B-9745-DC2548871B02}" name="Tabla1" displayName="Tabla1" ref="A9:F42" totalsRowShown="0">
  <autoFilter ref="A9:F42" xr:uid="{03FF07E3-8240-463B-9745-DC2548871B02}"/>
  <tableColumns count="6">
    <tableColumn id="1" xr3:uid="{F1CA5FBD-0F4F-495A-AFE0-C251B36D6497}" name="Universidade de Destino"/>
    <tableColumn id="2" xr3:uid="{44C3F46F-7043-42C8-A329-7E0EA38D02BC}" name="Homes"/>
    <tableColumn id="3" xr3:uid="{654F6AA8-74EA-46F2-BE66-7220E46F599A}" name="Mulleres"/>
    <tableColumn id="4" xr3:uid="{07DAE070-EC43-43D5-9E12-FF85DDEBDE9B}" name="Total">
      <calculatedColumnFormula>SUM(Tabla1[[#This Row],[Homes]:[Mulleres]])</calculatedColumnFormula>
    </tableColumn>
    <tableColumn id="5" xr3:uid="{1F216D4D-0F58-4F1D-809E-C3FAC6E1CABF}" name="% mulleres" dataDxfId="3" dataCellStyle="Porcentaje">
      <calculatedColumnFormula>Tabla1[[#This Row],[Mulleres]]/Tabla1[[#This Row],[Total]]</calculatedColumnFormula>
    </tableColumn>
    <tableColumn id="6" xr3:uid="{9DA1937A-699F-49EF-BE15-BE108FFEEAE3}" name="% estudantes por universidade" dataDxfId="2" dataCellStyle="Porcentaje">
      <calculatedColumnFormula>Tabla1[[#This Row],[Total]]/$D$42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FCD1B5-5D10-4BBF-B982-19520CD63BF6}" name="Tabla13" displayName="Tabla13" ref="H9:M30" totalsRowShown="0">
  <autoFilter ref="H9:M30" xr:uid="{CAFCD1B5-5D10-4BBF-B982-19520CD63BF6}"/>
  <tableColumns count="6">
    <tableColumn id="1" xr3:uid="{63A8C2D3-9650-458C-A2F2-02A81097BB1A}" name="Universidade de orixe"/>
    <tableColumn id="2" xr3:uid="{0A935064-8074-45B5-8DAA-2B337488C1D6}" name="Homes"/>
    <tableColumn id="3" xr3:uid="{E3C9F4BE-AF7C-4F40-8856-20A7939FA0E9}" name="Mulleres"/>
    <tableColumn id="4" xr3:uid="{D670E241-8921-42A4-8BFC-F6A15EF9AB6A}" name="Total">
      <calculatedColumnFormula>SUM(Tabla13[[#This Row],[Homes]:[Mulleres]])</calculatedColumnFormula>
    </tableColumn>
    <tableColumn id="5" xr3:uid="{1EE5D054-10C0-4C36-B745-072AD34D1350}" name="% mulleres" dataDxfId="1" dataCellStyle="Porcentaje">
      <calculatedColumnFormula>Tabla13[[#This Row],[Mulleres]]/Tabla13[[#This Row],[Total]]</calculatedColumnFormula>
    </tableColumn>
    <tableColumn id="6" xr3:uid="{58AD8BD9-AB78-4122-9E22-7C3C7BAE3C5F}" name="% estudantes por universidade" dataDxfId="0" dataCellStyle="Porcentaje">
      <calculatedColumnFormula>Tabla13[[#This Row],[Total]]/$K$30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52C22B-C3D1-4713-8FCB-7CA7FB885F0D}" name="Tabla3" displayName="Tabla3" ref="A11:D19" totalsRowShown="0">
  <autoFilter ref="A11:D19" xr:uid="{9752C22B-C3D1-4713-8FCB-7CA7FB885F0D}"/>
  <tableColumns count="4">
    <tableColumn id="1" xr3:uid="{4682F88E-0BB7-47A2-9A61-13917B87500C}" name="Programa de intercambio"/>
    <tableColumn id="2" xr3:uid="{7EF3C150-E094-47EB-B641-7BC9BD5A52B5}" name="Homes"/>
    <tableColumn id="3" xr3:uid="{3247FF9B-9332-43D4-851A-570701067303}" name="Mulleres"/>
    <tableColumn id="4" xr3:uid="{4BC7CE63-6CB9-466F-8A33-CE029BC3AD87}" name="Total">
      <calculatedColumnFormula>SUM(Tabla3[[#This Row],[Homes]:[Mulleres]])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2737D7-E497-4E2E-9496-85EA377D8A96}" name="Tabla4" displayName="Tabla4" ref="A22:D58" totalsRowShown="0">
  <autoFilter ref="A22:D58" xr:uid="{BF2737D7-E497-4E2E-9496-85EA377D8A96}"/>
  <tableColumns count="4">
    <tableColumn id="1" xr3:uid="{2B604212-B081-4B7F-BCCD-65E1BC681D1C}" name="País de destino"/>
    <tableColumn id="2" xr3:uid="{8F30CF44-8B52-4EC2-A7DF-4934DD003560}" name="Homes"/>
    <tableColumn id="3" xr3:uid="{94A1A62F-E295-4316-8DE6-7EE6A27A2C7B}" name="Mulleres"/>
    <tableColumn id="4" xr3:uid="{6D63ECBE-F45D-4431-86C1-D5BF931373C2}" name="Total">
      <calculatedColumnFormula>SUM(Tabla4[[#This Row],[Homes]:[Mulleres]])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F18419C-149D-4E7F-A443-37EF3ABB7AFD}" name="Tabla5" displayName="Tabla5" ref="G11:K18" totalsRowShown="0">
  <autoFilter ref="G11:K18" xr:uid="{7F18419C-149D-4E7F-A443-37EF3ABB7AFD}"/>
  <tableColumns count="5">
    <tableColumn id="1" xr3:uid="{125B4F92-A3F3-41A5-9DF3-FAF201A320F0}" name="Programa de intercambio"/>
    <tableColumn id="2" xr3:uid="{72DEF1CA-DCC0-474F-B64D-F2F181F0287B}" name="Homes"/>
    <tableColumn id="3" xr3:uid="{EA411C8D-14B0-4722-BC11-D6C9A4FA8CD3}" name="Mulleres"/>
    <tableColumn id="4" xr3:uid="{BCAE9E29-895F-4051-BBFD-E9C6C5450278}" name="Sen asignar"/>
    <tableColumn id="5" xr3:uid="{6AB28926-B235-4050-A0FE-362336ACC3BF}" name="Total">
      <calculatedColumnFormula>SUM(Tabla5[[#This Row],[Homes]:[Sen asignar]])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287A59E-6BF2-4F51-BD1B-158C98CB01E0}" name="Tabla6" displayName="Tabla6" ref="G22:K62" totalsRowShown="0">
  <autoFilter ref="G22:K62" xr:uid="{6287A59E-6BF2-4F51-BD1B-158C98CB01E0}"/>
  <tableColumns count="5">
    <tableColumn id="1" xr3:uid="{F0423E59-CE1A-41F0-8E68-0B677BA2E7BC}" name="País de orixe"/>
    <tableColumn id="2" xr3:uid="{3518A918-E2E5-4AF9-8C48-1758E6BE62F4}" name="Homes"/>
    <tableColumn id="3" xr3:uid="{EC7F8628-0A61-4712-A8F5-8D0D1D871F37}" name="Mulleres"/>
    <tableColumn id="4" xr3:uid="{BA4BBF19-B15C-4E16-9C22-1806E8A47446}" name="Sen asignar"/>
    <tableColumn id="5" xr3:uid="{768C6273-A546-4BA5-99C3-D0EBCA4AD1A0}" name="Total">
      <calculatedColumnFormula>SUM(Tabla6[[#This Row],[Homes]:[Sen asignar]])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660CE4-89E7-469F-835D-7F8CEB6E10BE}" name="Tabla7" displayName="Tabla7" ref="A10:J95" totalsRowShown="0">
  <autoFilter ref="A10:J95" xr:uid="{15660CE4-89E7-469F-835D-7F8CEB6E10BE}"/>
  <tableColumns count="10">
    <tableColumn id="1" xr3:uid="{32B40FD9-E015-4D77-AE1B-0A1C19B43FEA}" name="CAMPUS"/>
    <tableColumn id="2" xr3:uid="{CB9F40E3-8C67-44EC-9BFE-90D6BDC31C0C}" name="CENTRO"/>
    <tableColumn id="3" xr3:uid="{64E6B9E8-9D42-4B56-80A6-9AF4C28F25F1}" name="TIPO_ESTUDIO"/>
    <tableColumn id="4" xr3:uid="{03A6C56A-D676-43BD-9C97-5586F8C3916C}" name="TITULACIÓN"/>
    <tableColumn id="5" xr3:uid="{E4BFE608-CE75-4B22-80A6-587C35F117CA}" name="Nacional_ENTRANTE"/>
    <tableColumn id="6" xr3:uid="{1B5428AD-19AD-481C-A3EA-2C5CED5CB8A5}" name="Internacional_ENTRANTE"/>
    <tableColumn id="7" xr3:uid="{E268C220-85AA-41B2-A992-6B1119971D6E}" name="Total_ENTRANTE"/>
    <tableColumn id="8" xr3:uid="{EC66A49B-A5DE-466A-9120-E7B96D382AB3}" name="Nacional_SAÍNTE"/>
    <tableColumn id="9" xr3:uid="{FAF2659E-6564-4305-AF06-1483044D6FFE}" name="Internacional_SAÍNTE"/>
    <tableColumn id="10" xr3:uid="{E2C4DDDC-D1DA-4D7E-9CE8-4A9659B5FA72}" name="Total_SAÍN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AD38-06A9-4452-90F8-8D8163C86C4E}">
  <dimension ref="A1:N42"/>
  <sheetViews>
    <sheetView tabSelected="1" workbookViewId="0">
      <selection activeCell="H3" sqref="H3"/>
    </sheetView>
  </sheetViews>
  <sheetFormatPr baseColWidth="10" defaultRowHeight="15" x14ac:dyDescent="0.25"/>
  <cols>
    <col min="1" max="1" width="50.28515625" customWidth="1"/>
    <col min="2" max="2" width="11.7109375" bestFit="1" customWidth="1"/>
    <col min="3" max="3" width="13.5703125" bestFit="1" customWidth="1"/>
    <col min="4" max="4" width="10" bestFit="1" customWidth="1"/>
    <col min="5" max="5" width="13.140625" bestFit="1" customWidth="1"/>
    <col min="6" max="6" width="31" bestFit="1" customWidth="1"/>
    <col min="8" max="8" width="51.85546875" bestFit="1" customWidth="1"/>
    <col min="13" max="13" width="31" bestFit="1" customWidth="1"/>
  </cols>
  <sheetData>
    <row r="1" spans="1:14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2" t="s">
        <v>0</v>
      </c>
      <c r="K1" s="32"/>
      <c r="L1" s="32"/>
      <c r="M1" s="32"/>
    </row>
    <row r="2" spans="1:14" ht="18.75" x14ac:dyDescent="0.25">
      <c r="A2" s="4" t="s">
        <v>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</row>
    <row r="3" spans="1:14" ht="18.75" x14ac:dyDescent="0.25">
      <c r="A3" s="9" t="s">
        <v>1</v>
      </c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7"/>
      <c r="N3" s="8"/>
    </row>
    <row r="4" spans="1:14" x14ac:dyDescent="0.25">
      <c r="A4" s="11" t="s">
        <v>65</v>
      </c>
      <c r="B4" s="5"/>
      <c r="C4" s="12"/>
      <c r="D4" s="12"/>
      <c r="E4" s="12"/>
      <c r="F4" s="12"/>
      <c r="G4" s="12"/>
      <c r="H4" s="12"/>
      <c r="I4" s="12"/>
      <c r="J4" s="12"/>
      <c r="K4" s="12"/>
      <c r="L4" s="12"/>
      <c r="M4" s="7"/>
      <c r="N4" s="8"/>
    </row>
    <row r="7" spans="1:14" ht="15.75" x14ac:dyDescent="0.25">
      <c r="A7" s="33" t="s">
        <v>2</v>
      </c>
      <c r="B7" s="33"/>
      <c r="C7" s="33"/>
      <c r="D7" s="33"/>
      <c r="E7" s="33"/>
      <c r="F7" s="33"/>
      <c r="H7" s="33" t="s">
        <v>3</v>
      </c>
      <c r="I7" s="33"/>
      <c r="J7" s="33"/>
      <c r="K7" s="33"/>
      <c r="L7" s="33"/>
      <c r="M7" s="33"/>
    </row>
    <row r="9" spans="1:14" x14ac:dyDescent="0.25">
      <c r="A9" t="s">
        <v>5</v>
      </c>
      <c r="B9" s="16" t="s">
        <v>6</v>
      </c>
      <c r="C9" s="16" t="s">
        <v>7</v>
      </c>
      <c r="D9" s="16" t="s">
        <v>8</v>
      </c>
      <c r="E9" t="s">
        <v>9</v>
      </c>
      <c r="F9" t="s">
        <v>10</v>
      </c>
      <c r="H9" t="s">
        <v>44</v>
      </c>
      <c r="I9" t="s">
        <v>6</v>
      </c>
      <c r="J9" t="s">
        <v>7</v>
      </c>
      <c r="K9" t="s">
        <v>8</v>
      </c>
      <c r="L9" t="s">
        <v>9</v>
      </c>
      <c r="M9" t="s">
        <v>10</v>
      </c>
    </row>
    <row r="10" spans="1:14" x14ac:dyDescent="0.25">
      <c r="A10" t="s">
        <v>11</v>
      </c>
      <c r="B10">
        <v>1</v>
      </c>
      <c r="D10">
        <f>SUM(Tabla1[[#This Row],[Homes]:[Mulleres]])</f>
        <v>1</v>
      </c>
      <c r="E10" s="13">
        <f>Tabla1[[#This Row],[Mulleres]]/Tabla1[[#This Row],[Total]]</f>
        <v>0</v>
      </c>
      <c r="F10" s="13">
        <f>Tabla1[[#This Row],[Total]]/$D$42</f>
        <v>7.5187969924812026E-3</v>
      </c>
      <c r="H10" t="s">
        <v>45</v>
      </c>
      <c r="J10">
        <v>2</v>
      </c>
      <c r="K10">
        <f>SUM(Tabla13[[#This Row],[Homes]:[Mulleres]])</f>
        <v>2</v>
      </c>
      <c r="L10" s="13">
        <f>Tabla13[[#This Row],[Mulleres]]/Tabla13[[#This Row],[Total]]</f>
        <v>1</v>
      </c>
      <c r="M10" s="13">
        <f>Tabla13[[#This Row],[Total]]/$K$30</f>
        <v>0.04</v>
      </c>
    </row>
    <row r="11" spans="1:14" x14ac:dyDescent="0.25">
      <c r="A11" t="s">
        <v>12</v>
      </c>
      <c r="C11">
        <v>4</v>
      </c>
      <c r="D11">
        <f>SUM(Tabla1[[#This Row],[Homes]:[Mulleres]])</f>
        <v>4</v>
      </c>
      <c r="E11" s="13">
        <f>Tabla1[[#This Row],[Mulleres]]/Tabla1[[#This Row],[Total]]</f>
        <v>1</v>
      </c>
      <c r="F11" s="13">
        <f>Tabla1[[#This Row],[Total]]/$D$42</f>
        <v>3.007518796992481E-2</v>
      </c>
      <c r="H11" t="s">
        <v>46</v>
      </c>
      <c r="I11">
        <v>1</v>
      </c>
      <c r="J11">
        <v>2</v>
      </c>
      <c r="K11">
        <f>SUM(Tabla13[[#This Row],[Homes]:[Mulleres]])</f>
        <v>3</v>
      </c>
      <c r="L11" s="13">
        <f>Tabla13[[#This Row],[Mulleres]]/Tabla13[[#This Row],[Total]]</f>
        <v>0.66666666666666663</v>
      </c>
      <c r="M11" s="13">
        <f>Tabla13[[#This Row],[Total]]/$K$30</f>
        <v>0.06</v>
      </c>
    </row>
    <row r="12" spans="1:14" x14ac:dyDescent="0.25">
      <c r="A12" t="s">
        <v>13</v>
      </c>
      <c r="B12">
        <v>3</v>
      </c>
      <c r="C12">
        <v>6</v>
      </c>
      <c r="D12">
        <f>SUM(Tabla1[[#This Row],[Homes]:[Mulleres]])</f>
        <v>9</v>
      </c>
      <c r="E12" s="13">
        <f>Tabla1[[#This Row],[Mulleres]]/Tabla1[[#This Row],[Total]]</f>
        <v>0.66666666666666663</v>
      </c>
      <c r="F12" s="13">
        <f>Tabla1[[#This Row],[Total]]/$D$42</f>
        <v>6.7669172932330823E-2</v>
      </c>
      <c r="H12" t="s">
        <v>47</v>
      </c>
      <c r="I12">
        <v>1</v>
      </c>
      <c r="K12">
        <f>SUM(Tabla13[[#This Row],[Homes]:[Mulleres]])</f>
        <v>1</v>
      </c>
      <c r="L12" s="13">
        <f>Tabla13[[#This Row],[Mulleres]]/Tabla13[[#This Row],[Total]]</f>
        <v>0</v>
      </c>
      <c r="M12" s="13">
        <f>Tabla13[[#This Row],[Total]]/$K$30</f>
        <v>0.02</v>
      </c>
    </row>
    <row r="13" spans="1:14" x14ac:dyDescent="0.25">
      <c r="A13" t="s">
        <v>14</v>
      </c>
      <c r="C13">
        <v>1</v>
      </c>
      <c r="D13">
        <f>SUM(Tabla1[[#This Row],[Homes]:[Mulleres]])</f>
        <v>1</v>
      </c>
      <c r="E13" s="13">
        <f>Tabla1[[#This Row],[Mulleres]]/Tabla1[[#This Row],[Total]]</f>
        <v>1</v>
      </c>
      <c r="F13" s="13">
        <f>Tabla1[[#This Row],[Total]]/$D$42</f>
        <v>7.5187969924812026E-3</v>
      </c>
      <c r="H13" t="s">
        <v>48</v>
      </c>
      <c r="I13">
        <v>1</v>
      </c>
      <c r="J13">
        <v>1</v>
      </c>
      <c r="K13">
        <f>SUM(Tabla13[[#This Row],[Homes]:[Mulleres]])</f>
        <v>2</v>
      </c>
      <c r="L13" s="13">
        <f>Tabla13[[#This Row],[Mulleres]]/Tabla13[[#This Row],[Total]]</f>
        <v>0.5</v>
      </c>
      <c r="M13" s="13">
        <f>Tabla13[[#This Row],[Total]]/$K$30</f>
        <v>0.04</v>
      </c>
    </row>
    <row r="14" spans="1:14" x14ac:dyDescent="0.25">
      <c r="A14" t="s">
        <v>15</v>
      </c>
      <c r="B14">
        <v>1</v>
      </c>
      <c r="C14">
        <v>2</v>
      </c>
      <c r="D14">
        <f>SUM(Tabla1[[#This Row],[Homes]:[Mulleres]])</f>
        <v>3</v>
      </c>
      <c r="E14" s="13">
        <f>Tabla1[[#This Row],[Mulleres]]/Tabla1[[#This Row],[Total]]</f>
        <v>0.66666666666666663</v>
      </c>
      <c r="F14" s="13">
        <f>Tabla1[[#This Row],[Total]]/$D$42</f>
        <v>2.2556390977443608E-2</v>
      </c>
      <c r="H14" t="s">
        <v>49</v>
      </c>
      <c r="J14">
        <v>5</v>
      </c>
      <c r="K14">
        <f>SUM(Tabla13[[#This Row],[Homes]:[Mulleres]])</f>
        <v>5</v>
      </c>
      <c r="L14" s="13">
        <f>Tabla13[[#This Row],[Mulleres]]/Tabla13[[#This Row],[Total]]</f>
        <v>1</v>
      </c>
      <c r="M14" s="13">
        <f>Tabla13[[#This Row],[Total]]/$K$30</f>
        <v>0.1</v>
      </c>
    </row>
    <row r="15" spans="1:14" x14ac:dyDescent="0.25">
      <c r="A15" t="s">
        <v>16</v>
      </c>
      <c r="C15">
        <v>2</v>
      </c>
      <c r="D15">
        <f>SUM(Tabla1[[#This Row],[Homes]:[Mulleres]])</f>
        <v>2</v>
      </c>
      <c r="E15" s="13">
        <f>Tabla1[[#This Row],[Mulleres]]/Tabla1[[#This Row],[Total]]</f>
        <v>1</v>
      </c>
      <c r="F15" s="13">
        <f>Tabla1[[#This Row],[Total]]/$D$42</f>
        <v>1.5037593984962405E-2</v>
      </c>
      <c r="H15" t="s">
        <v>50</v>
      </c>
      <c r="I15">
        <v>3</v>
      </c>
      <c r="J15">
        <v>5</v>
      </c>
      <c r="K15">
        <f>SUM(Tabla13[[#This Row],[Homes]:[Mulleres]])</f>
        <v>8</v>
      </c>
      <c r="L15" s="13">
        <f>Tabla13[[#This Row],[Mulleres]]/Tabla13[[#This Row],[Total]]</f>
        <v>0.625</v>
      </c>
      <c r="M15" s="13">
        <f>Tabla13[[#This Row],[Total]]/$K$30</f>
        <v>0.16</v>
      </c>
    </row>
    <row r="16" spans="1:14" x14ac:dyDescent="0.25">
      <c r="A16" t="s">
        <v>17</v>
      </c>
      <c r="B16">
        <v>2</v>
      </c>
      <c r="C16">
        <v>2</v>
      </c>
      <c r="D16">
        <f>SUM(Tabla1[[#This Row],[Homes]:[Mulleres]])</f>
        <v>4</v>
      </c>
      <c r="E16" s="13">
        <f>Tabla1[[#This Row],[Mulleres]]/Tabla1[[#This Row],[Total]]</f>
        <v>0.5</v>
      </c>
      <c r="F16" s="13">
        <f>Tabla1[[#This Row],[Total]]/$D$42</f>
        <v>3.007518796992481E-2</v>
      </c>
      <c r="H16" t="s">
        <v>51</v>
      </c>
      <c r="I16">
        <v>1</v>
      </c>
      <c r="J16">
        <v>1</v>
      </c>
      <c r="K16">
        <f>SUM(Tabla13[[#This Row],[Homes]:[Mulleres]])</f>
        <v>2</v>
      </c>
      <c r="L16" s="13">
        <f>Tabla13[[#This Row],[Mulleres]]/Tabla13[[#This Row],[Total]]</f>
        <v>0.5</v>
      </c>
      <c r="M16" s="13">
        <f>Tabla13[[#This Row],[Total]]/$K$30</f>
        <v>0.04</v>
      </c>
    </row>
    <row r="17" spans="1:13" x14ac:dyDescent="0.25">
      <c r="A17" t="s">
        <v>18</v>
      </c>
      <c r="C17">
        <v>1</v>
      </c>
      <c r="D17">
        <f>SUM(Tabla1[[#This Row],[Homes]:[Mulleres]])</f>
        <v>1</v>
      </c>
      <c r="E17" s="13">
        <f>Tabla1[[#This Row],[Mulleres]]/Tabla1[[#This Row],[Total]]</f>
        <v>1</v>
      </c>
      <c r="F17" s="13">
        <f>Tabla1[[#This Row],[Total]]/$D$42</f>
        <v>7.5187969924812026E-3</v>
      </c>
      <c r="H17" t="s">
        <v>52</v>
      </c>
      <c r="J17">
        <v>1</v>
      </c>
      <c r="K17">
        <f>SUM(Tabla13[[#This Row],[Homes]:[Mulleres]])</f>
        <v>1</v>
      </c>
      <c r="L17" s="13">
        <f>Tabla13[[#This Row],[Mulleres]]/Tabla13[[#This Row],[Total]]</f>
        <v>1</v>
      </c>
      <c r="M17" s="13">
        <f>Tabla13[[#This Row],[Total]]/$K$30</f>
        <v>0.02</v>
      </c>
    </row>
    <row r="18" spans="1:13" x14ac:dyDescent="0.25">
      <c r="A18" t="s">
        <v>19</v>
      </c>
      <c r="B18">
        <v>3</v>
      </c>
      <c r="C18">
        <v>9</v>
      </c>
      <c r="D18">
        <f>SUM(Tabla1[[#This Row],[Homes]:[Mulleres]])</f>
        <v>12</v>
      </c>
      <c r="E18" s="13">
        <f>Tabla1[[#This Row],[Mulleres]]/Tabla1[[#This Row],[Total]]</f>
        <v>0.75</v>
      </c>
      <c r="F18" s="13">
        <f>Tabla1[[#This Row],[Total]]/$D$42</f>
        <v>9.0225563909774431E-2</v>
      </c>
      <c r="H18" t="s">
        <v>53</v>
      </c>
      <c r="I18">
        <v>1</v>
      </c>
      <c r="K18">
        <f>SUM(Tabla13[[#This Row],[Homes]:[Mulleres]])</f>
        <v>1</v>
      </c>
      <c r="L18" s="13">
        <f>Tabla13[[#This Row],[Mulleres]]/Tabla13[[#This Row],[Total]]</f>
        <v>0</v>
      </c>
      <c r="M18" s="13">
        <f>Tabla13[[#This Row],[Total]]/$K$30</f>
        <v>0.02</v>
      </c>
    </row>
    <row r="19" spans="1:13" x14ac:dyDescent="0.25">
      <c r="A19" t="s">
        <v>20</v>
      </c>
      <c r="C19">
        <v>1</v>
      </c>
      <c r="D19">
        <f>SUM(Tabla1[[#This Row],[Homes]:[Mulleres]])</f>
        <v>1</v>
      </c>
      <c r="E19" s="13">
        <f>Tabla1[[#This Row],[Mulleres]]/Tabla1[[#This Row],[Total]]</f>
        <v>1</v>
      </c>
      <c r="F19" s="13">
        <f>Tabla1[[#This Row],[Total]]/$D$42</f>
        <v>7.5187969924812026E-3</v>
      </c>
      <c r="H19" t="s">
        <v>54</v>
      </c>
      <c r="J19">
        <v>2</v>
      </c>
      <c r="K19">
        <f>SUM(Tabla13[[#This Row],[Homes]:[Mulleres]])</f>
        <v>2</v>
      </c>
      <c r="L19" s="13">
        <f>Tabla13[[#This Row],[Mulleres]]/Tabla13[[#This Row],[Total]]</f>
        <v>1</v>
      </c>
      <c r="M19" s="13">
        <f>Tabla13[[#This Row],[Total]]/$K$30</f>
        <v>0.04</v>
      </c>
    </row>
    <row r="20" spans="1:13" x14ac:dyDescent="0.25">
      <c r="A20" t="s">
        <v>21</v>
      </c>
      <c r="B20">
        <v>2</v>
      </c>
      <c r="D20">
        <f>SUM(Tabla1[[#This Row],[Homes]:[Mulleres]])</f>
        <v>2</v>
      </c>
      <c r="E20" s="13">
        <f>Tabla1[[#This Row],[Mulleres]]/Tabla1[[#This Row],[Total]]</f>
        <v>0</v>
      </c>
      <c r="F20" s="13">
        <f>Tabla1[[#This Row],[Total]]/$D$42</f>
        <v>1.5037593984962405E-2</v>
      </c>
      <c r="H20" t="s">
        <v>55</v>
      </c>
      <c r="I20">
        <v>1</v>
      </c>
      <c r="J20">
        <v>2</v>
      </c>
      <c r="K20">
        <f>SUM(Tabla13[[#This Row],[Homes]:[Mulleres]])</f>
        <v>3</v>
      </c>
      <c r="L20" s="13">
        <f>Tabla13[[#This Row],[Mulleres]]/Tabla13[[#This Row],[Total]]</f>
        <v>0.66666666666666663</v>
      </c>
      <c r="M20" s="13">
        <f>Tabla13[[#This Row],[Total]]/$K$30</f>
        <v>0.06</v>
      </c>
    </row>
    <row r="21" spans="1:13" x14ac:dyDescent="0.25">
      <c r="A21" t="s">
        <v>22</v>
      </c>
      <c r="B21">
        <v>1</v>
      </c>
      <c r="C21">
        <v>5</v>
      </c>
      <c r="D21">
        <f>SUM(Tabla1[[#This Row],[Homes]:[Mulleres]])</f>
        <v>6</v>
      </c>
      <c r="E21" s="13">
        <f>Tabla1[[#This Row],[Mulleres]]/Tabla1[[#This Row],[Total]]</f>
        <v>0.83333333333333337</v>
      </c>
      <c r="F21" s="13">
        <f>Tabla1[[#This Row],[Total]]/$D$42</f>
        <v>4.5112781954887216E-2</v>
      </c>
      <c r="H21" t="s">
        <v>56</v>
      </c>
      <c r="I21">
        <v>2</v>
      </c>
      <c r="J21">
        <v>3</v>
      </c>
      <c r="K21">
        <f>SUM(Tabla13[[#This Row],[Homes]:[Mulleres]])</f>
        <v>5</v>
      </c>
      <c r="L21" s="13">
        <f>Tabla13[[#This Row],[Mulleres]]/Tabla13[[#This Row],[Total]]</f>
        <v>0.6</v>
      </c>
      <c r="M21" s="13">
        <f>Tabla13[[#This Row],[Total]]/$K$30</f>
        <v>0.1</v>
      </c>
    </row>
    <row r="22" spans="1:13" x14ac:dyDescent="0.25">
      <c r="A22" t="s">
        <v>23</v>
      </c>
      <c r="C22">
        <v>1</v>
      </c>
      <c r="D22">
        <f>SUM(Tabla1[[#This Row],[Homes]:[Mulleres]])</f>
        <v>1</v>
      </c>
      <c r="E22" s="13">
        <f>Tabla1[[#This Row],[Mulleres]]/Tabla1[[#This Row],[Total]]</f>
        <v>1</v>
      </c>
      <c r="F22" s="13">
        <f>Tabla1[[#This Row],[Total]]/$D$42</f>
        <v>7.5187969924812026E-3</v>
      </c>
      <c r="H22" t="s">
        <v>57</v>
      </c>
      <c r="I22">
        <v>1</v>
      </c>
      <c r="K22">
        <f>SUM(Tabla13[[#This Row],[Homes]:[Mulleres]])</f>
        <v>1</v>
      </c>
      <c r="L22" s="13">
        <f>Tabla13[[#This Row],[Mulleres]]/Tabla13[[#This Row],[Total]]</f>
        <v>0</v>
      </c>
      <c r="M22" s="13">
        <f>Tabla13[[#This Row],[Total]]/$K$30</f>
        <v>0.02</v>
      </c>
    </row>
    <row r="23" spans="1:13" x14ac:dyDescent="0.25">
      <c r="A23" t="s">
        <v>24</v>
      </c>
      <c r="B23">
        <v>9</v>
      </c>
      <c r="C23">
        <v>7</v>
      </c>
      <c r="D23">
        <f>SUM(Tabla1[[#This Row],[Homes]:[Mulleres]])</f>
        <v>16</v>
      </c>
      <c r="E23" s="13">
        <f>Tabla1[[#This Row],[Mulleres]]/Tabla1[[#This Row],[Total]]</f>
        <v>0.4375</v>
      </c>
      <c r="F23" s="13">
        <f>Tabla1[[#This Row],[Total]]/$D$42</f>
        <v>0.12030075187969924</v>
      </c>
      <c r="H23" t="s">
        <v>58</v>
      </c>
      <c r="J23">
        <v>1</v>
      </c>
      <c r="K23">
        <f>SUM(Tabla13[[#This Row],[Homes]:[Mulleres]])</f>
        <v>1</v>
      </c>
      <c r="L23" s="13">
        <f>Tabla13[[#This Row],[Mulleres]]/Tabla13[[#This Row],[Total]]</f>
        <v>1</v>
      </c>
      <c r="M23" s="13">
        <f>Tabla13[[#This Row],[Total]]/$K$30</f>
        <v>0.02</v>
      </c>
    </row>
    <row r="24" spans="1:13" x14ac:dyDescent="0.25">
      <c r="A24" t="s">
        <v>25</v>
      </c>
      <c r="C24">
        <v>4</v>
      </c>
      <c r="D24">
        <f>SUM(Tabla1[[#This Row],[Homes]:[Mulleres]])</f>
        <v>4</v>
      </c>
      <c r="E24" s="13">
        <f>Tabla1[[#This Row],[Mulleres]]/Tabla1[[#This Row],[Total]]</f>
        <v>1</v>
      </c>
      <c r="F24" s="13">
        <f>Tabla1[[#This Row],[Total]]/$D$42</f>
        <v>3.007518796992481E-2</v>
      </c>
      <c r="H24" t="s">
        <v>59</v>
      </c>
      <c r="J24">
        <v>2</v>
      </c>
      <c r="K24">
        <f>SUM(Tabla13[[#This Row],[Homes]:[Mulleres]])</f>
        <v>2</v>
      </c>
      <c r="L24" s="13">
        <f>Tabla13[[#This Row],[Mulleres]]/Tabla13[[#This Row],[Total]]</f>
        <v>1</v>
      </c>
      <c r="M24" s="13">
        <f>Tabla13[[#This Row],[Total]]/$K$30</f>
        <v>0.04</v>
      </c>
    </row>
    <row r="25" spans="1:13" x14ac:dyDescent="0.25">
      <c r="A25" t="s">
        <v>26</v>
      </c>
      <c r="B25">
        <v>3</v>
      </c>
      <c r="C25">
        <v>6</v>
      </c>
      <c r="D25">
        <f>SUM(Tabla1[[#This Row],[Homes]:[Mulleres]])</f>
        <v>9</v>
      </c>
      <c r="E25" s="13">
        <f>Tabla1[[#This Row],[Mulleres]]/Tabla1[[#This Row],[Total]]</f>
        <v>0.66666666666666663</v>
      </c>
      <c r="F25" s="13">
        <f>Tabla1[[#This Row],[Total]]/$D$42</f>
        <v>6.7669172932330823E-2</v>
      </c>
      <c r="H25" t="s">
        <v>60</v>
      </c>
      <c r="J25">
        <v>1</v>
      </c>
      <c r="K25">
        <f>SUM(Tabla13[[#This Row],[Homes]:[Mulleres]])</f>
        <v>1</v>
      </c>
      <c r="L25" s="13">
        <f>Tabla13[[#This Row],[Mulleres]]/Tabla13[[#This Row],[Total]]</f>
        <v>1</v>
      </c>
      <c r="M25" s="13">
        <f>Tabla13[[#This Row],[Total]]/$K$30</f>
        <v>0.02</v>
      </c>
    </row>
    <row r="26" spans="1:13" x14ac:dyDescent="0.25">
      <c r="A26" t="s">
        <v>27</v>
      </c>
      <c r="B26">
        <v>3</v>
      </c>
      <c r="C26">
        <v>4</v>
      </c>
      <c r="D26">
        <f>SUM(Tabla1[[#This Row],[Homes]:[Mulleres]])</f>
        <v>7</v>
      </c>
      <c r="E26" s="13">
        <f>Tabla1[[#This Row],[Mulleres]]/Tabla1[[#This Row],[Total]]</f>
        <v>0.5714285714285714</v>
      </c>
      <c r="F26" s="13">
        <f>Tabla1[[#This Row],[Total]]/$D$42</f>
        <v>5.2631578947368418E-2</v>
      </c>
      <c r="H26" t="s">
        <v>61</v>
      </c>
      <c r="I26">
        <v>1</v>
      </c>
      <c r="J26">
        <v>2</v>
      </c>
      <c r="K26">
        <f>SUM(Tabla13[[#This Row],[Homes]:[Mulleres]])</f>
        <v>3</v>
      </c>
      <c r="L26" s="13">
        <f>Tabla13[[#This Row],[Mulleres]]/Tabla13[[#This Row],[Total]]</f>
        <v>0.66666666666666663</v>
      </c>
      <c r="M26" s="13">
        <f>Tabla13[[#This Row],[Total]]/$K$30</f>
        <v>0.06</v>
      </c>
    </row>
    <row r="27" spans="1:13" x14ac:dyDescent="0.25">
      <c r="A27" t="s">
        <v>28</v>
      </c>
      <c r="C27">
        <v>5</v>
      </c>
      <c r="D27">
        <f>SUM(Tabla1[[#This Row],[Homes]:[Mulleres]])</f>
        <v>5</v>
      </c>
      <c r="E27" s="13">
        <f>Tabla1[[#This Row],[Mulleres]]/Tabla1[[#This Row],[Total]]</f>
        <v>1</v>
      </c>
      <c r="F27" s="13">
        <f>Tabla1[[#This Row],[Total]]/$D$42</f>
        <v>3.7593984962406013E-2</v>
      </c>
      <c r="H27" t="s">
        <v>62</v>
      </c>
      <c r="I27">
        <v>1</v>
      </c>
      <c r="J27">
        <v>4</v>
      </c>
      <c r="K27">
        <f>SUM(Tabla13[[#This Row],[Homes]:[Mulleres]])</f>
        <v>5</v>
      </c>
      <c r="L27" s="13">
        <f>Tabla13[[#This Row],[Mulleres]]/Tabla13[[#This Row],[Total]]</f>
        <v>0.8</v>
      </c>
      <c r="M27" s="13">
        <f>Tabla13[[#This Row],[Total]]/$K$30</f>
        <v>0.1</v>
      </c>
    </row>
    <row r="28" spans="1:13" x14ac:dyDescent="0.25">
      <c r="A28" t="s">
        <v>29</v>
      </c>
      <c r="B28">
        <v>2</v>
      </c>
      <c r="D28">
        <f>SUM(Tabla1[[#This Row],[Homes]:[Mulleres]])</f>
        <v>2</v>
      </c>
      <c r="E28" s="13">
        <f>Tabla1[[#This Row],[Mulleres]]/Tabla1[[#This Row],[Total]]</f>
        <v>0</v>
      </c>
      <c r="F28" s="13">
        <f>Tabla1[[#This Row],[Total]]/$D$42</f>
        <v>1.5037593984962405E-2</v>
      </c>
      <c r="H28" t="s">
        <v>63</v>
      </c>
      <c r="J28">
        <v>1</v>
      </c>
      <c r="K28">
        <f>SUM(Tabla13[[#This Row],[Homes]:[Mulleres]])</f>
        <v>1</v>
      </c>
      <c r="L28" s="13">
        <f>Tabla13[[#This Row],[Mulleres]]/Tabla13[[#This Row],[Total]]</f>
        <v>1</v>
      </c>
      <c r="M28" s="13">
        <f>Tabla13[[#This Row],[Total]]/$K$30</f>
        <v>0.02</v>
      </c>
    </row>
    <row r="29" spans="1:13" x14ac:dyDescent="0.25">
      <c r="A29" t="s">
        <v>30</v>
      </c>
      <c r="B29">
        <v>2</v>
      </c>
      <c r="C29">
        <v>4</v>
      </c>
      <c r="D29">
        <f>SUM(Tabla1[[#This Row],[Homes]:[Mulleres]])</f>
        <v>6</v>
      </c>
      <c r="E29" s="13">
        <f>Tabla1[[#This Row],[Mulleres]]/Tabla1[[#This Row],[Total]]</f>
        <v>0.66666666666666663</v>
      </c>
      <c r="F29" s="13">
        <f>Tabla1[[#This Row],[Total]]/$D$42</f>
        <v>4.5112781954887216E-2</v>
      </c>
      <c r="H29" t="s">
        <v>64</v>
      </c>
      <c r="J29">
        <v>1</v>
      </c>
      <c r="K29">
        <f>SUM(Tabla13[[#This Row],[Homes]:[Mulleres]])</f>
        <v>1</v>
      </c>
      <c r="L29" s="13">
        <f>Tabla13[[#This Row],[Mulleres]]/Tabla13[[#This Row],[Total]]</f>
        <v>1</v>
      </c>
      <c r="M29" s="13">
        <f>Tabla13[[#This Row],[Total]]/$K$30</f>
        <v>0.02</v>
      </c>
    </row>
    <row r="30" spans="1:13" x14ac:dyDescent="0.25">
      <c r="A30" t="s">
        <v>31</v>
      </c>
      <c r="C30">
        <v>1</v>
      </c>
      <c r="D30">
        <f>SUM(Tabla1[[#This Row],[Homes]:[Mulleres]])</f>
        <v>1</v>
      </c>
      <c r="E30" s="13">
        <f>Tabla1[[#This Row],[Mulleres]]/Tabla1[[#This Row],[Total]]</f>
        <v>1</v>
      </c>
      <c r="F30" s="13">
        <f>Tabla1[[#This Row],[Total]]/$D$42</f>
        <v>7.5187969924812026E-3</v>
      </c>
      <c r="H30" s="14" t="s">
        <v>43</v>
      </c>
      <c r="I30" s="14">
        <f>SUBTOTAL(109,I10:I29)</f>
        <v>14</v>
      </c>
      <c r="J30" s="14">
        <f>SUBTOTAL(109,J10:J29)</f>
        <v>36</v>
      </c>
      <c r="K30" s="14">
        <f>SUM(Tabla13[[#This Row],[Homes]:[Mulleres]])</f>
        <v>50</v>
      </c>
      <c r="L30" s="15">
        <f>Tabla13[[#This Row],[Mulleres]]/Tabla13[[#This Row],[Total]]</f>
        <v>0.72</v>
      </c>
      <c r="M30" s="15">
        <f>Tabla13[[#This Row],[Total]]/$K$30</f>
        <v>1</v>
      </c>
    </row>
    <row r="31" spans="1:13" x14ac:dyDescent="0.25">
      <c r="A31" t="s">
        <v>32</v>
      </c>
      <c r="B31">
        <v>2</v>
      </c>
      <c r="C31">
        <v>1</v>
      </c>
      <c r="D31">
        <f>SUM(Tabla1[[#This Row],[Homes]:[Mulleres]])</f>
        <v>3</v>
      </c>
      <c r="E31" s="13">
        <f>Tabla1[[#This Row],[Mulleres]]/Tabla1[[#This Row],[Total]]</f>
        <v>0.33333333333333331</v>
      </c>
      <c r="F31" s="13">
        <f>Tabla1[[#This Row],[Total]]/$D$42</f>
        <v>2.2556390977443608E-2</v>
      </c>
    </row>
    <row r="32" spans="1:13" x14ac:dyDescent="0.25">
      <c r="A32" t="s">
        <v>33</v>
      </c>
      <c r="B32">
        <v>2</v>
      </c>
      <c r="C32">
        <v>1</v>
      </c>
      <c r="D32">
        <f>SUM(Tabla1[[#This Row],[Homes]:[Mulleres]])</f>
        <v>3</v>
      </c>
      <c r="E32" s="13">
        <f>Tabla1[[#This Row],[Mulleres]]/Tabla1[[#This Row],[Total]]</f>
        <v>0.33333333333333331</v>
      </c>
      <c r="F32" s="13">
        <f>Tabla1[[#This Row],[Total]]/$D$42</f>
        <v>2.2556390977443608E-2</v>
      </c>
    </row>
    <row r="33" spans="1:6" x14ac:dyDescent="0.25">
      <c r="A33" t="s">
        <v>34</v>
      </c>
      <c r="C33">
        <v>1</v>
      </c>
      <c r="D33">
        <f>SUM(Tabla1[[#This Row],[Homes]:[Mulleres]])</f>
        <v>1</v>
      </c>
      <c r="E33" s="13">
        <f>Tabla1[[#This Row],[Mulleres]]/Tabla1[[#This Row],[Total]]</f>
        <v>1</v>
      </c>
      <c r="F33" s="13">
        <f>Tabla1[[#This Row],[Total]]/$D$42</f>
        <v>7.5187969924812026E-3</v>
      </c>
    </row>
    <row r="34" spans="1:6" x14ac:dyDescent="0.25">
      <c r="A34" t="s">
        <v>35</v>
      </c>
      <c r="C34">
        <v>1</v>
      </c>
      <c r="D34">
        <f>SUM(Tabla1[[#This Row],[Homes]:[Mulleres]])</f>
        <v>1</v>
      </c>
      <c r="E34" s="13">
        <f>Tabla1[[#This Row],[Mulleres]]/Tabla1[[#This Row],[Total]]</f>
        <v>1</v>
      </c>
      <c r="F34" s="13">
        <f>Tabla1[[#This Row],[Total]]/$D$42</f>
        <v>7.5187969924812026E-3</v>
      </c>
    </row>
    <row r="35" spans="1:6" x14ac:dyDescent="0.25">
      <c r="A35" t="s">
        <v>36</v>
      </c>
      <c r="B35">
        <v>1</v>
      </c>
      <c r="D35">
        <f>SUM(Tabla1[[#This Row],[Homes]:[Mulleres]])</f>
        <v>1</v>
      </c>
      <c r="E35" s="13">
        <f>Tabla1[[#This Row],[Mulleres]]/Tabla1[[#This Row],[Total]]</f>
        <v>0</v>
      </c>
      <c r="F35" s="13">
        <f>Tabla1[[#This Row],[Total]]/$D$42</f>
        <v>7.5187969924812026E-3</v>
      </c>
    </row>
    <row r="36" spans="1:6" x14ac:dyDescent="0.25">
      <c r="A36" t="s">
        <v>37</v>
      </c>
      <c r="B36">
        <v>1</v>
      </c>
      <c r="D36">
        <f>SUM(Tabla1[[#This Row],[Homes]:[Mulleres]])</f>
        <v>1</v>
      </c>
      <c r="E36" s="13">
        <f>Tabla1[[#This Row],[Mulleres]]/Tabla1[[#This Row],[Total]]</f>
        <v>0</v>
      </c>
      <c r="F36" s="13">
        <f>Tabla1[[#This Row],[Total]]/$D$42</f>
        <v>7.5187969924812026E-3</v>
      </c>
    </row>
    <row r="37" spans="1:6" x14ac:dyDescent="0.25">
      <c r="A37" t="s">
        <v>38</v>
      </c>
      <c r="B37">
        <v>1</v>
      </c>
      <c r="C37">
        <v>7</v>
      </c>
      <c r="D37">
        <f>SUM(Tabla1[[#This Row],[Homes]:[Mulleres]])</f>
        <v>8</v>
      </c>
      <c r="E37" s="13">
        <f>Tabla1[[#This Row],[Mulleres]]/Tabla1[[#This Row],[Total]]</f>
        <v>0.875</v>
      </c>
      <c r="F37" s="13">
        <f>Tabla1[[#This Row],[Total]]/$D$42</f>
        <v>6.0150375939849621E-2</v>
      </c>
    </row>
    <row r="38" spans="1:6" x14ac:dyDescent="0.25">
      <c r="A38" t="s">
        <v>39</v>
      </c>
      <c r="C38">
        <v>3</v>
      </c>
      <c r="D38">
        <f>SUM(Tabla1[[#This Row],[Homes]:[Mulleres]])</f>
        <v>3</v>
      </c>
      <c r="E38" s="13">
        <f>Tabla1[[#This Row],[Mulleres]]/Tabla1[[#This Row],[Total]]</f>
        <v>1</v>
      </c>
      <c r="F38" s="13">
        <f>Tabla1[[#This Row],[Total]]/$D$42</f>
        <v>2.2556390977443608E-2</v>
      </c>
    </row>
    <row r="39" spans="1:6" x14ac:dyDescent="0.25">
      <c r="A39" t="s">
        <v>40</v>
      </c>
      <c r="C39">
        <v>2</v>
      </c>
      <c r="D39">
        <f>SUM(Tabla1[[#This Row],[Homes]:[Mulleres]])</f>
        <v>2</v>
      </c>
      <c r="E39" s="13">
        <f>Tabla1[[#This Row],[Mulleres]]/Tabla1[[#This Row],[Total]]</f>
        <v>1</v>
      </c>
      <c r="F39" s="13">
        <f>Tabla1[[#This Row],[Total]]/$D$42</f>
        <v>1.5037593984962405E-2</v>
      </c>
    </row>
    <row r="40" spans="1:6" x14ac:dyDescent="0.25">
      <c r="A40" t="s">
        <v>41</v>
      </c>
      <c r="B40">
        <v>3</v>
      </c>
      <c r="C40">
        <v>8</v>
      </c>
      <c r="D40">
        <f>SUM(Tabla1[[#This Row],[Homes]:[Mulleres]])</f>
        <v>11</v>
      </c>
      <c r="E40" s="13">
        <f>Tabla1[[#This Row],[Mulleres]]/Tabla1[[#This Row],[Total]]</f>
        <v>0.72727272727272729</v>
      </c>
      <c r="F40" s="13">
        <f>Tabla1[[#This Row],[Total]]/$D$42</f>
        <v>8.2706766917293228E-2</v>
      </c>
    </row>
    <row r="41" spans="1:6" x14ac:dyDescent="0.25">
      <c r="A41" t="s">
        <v>42</v>
      </c>
      <c r="B41">
        <v>1</v>
      </c>
      <c r="C41">
        <v>1</v>
      </c>
      <c r="D41">
        <f>SUM(Tabla1[[#This Row],[Homes]:[Mulleres]])</f>
        <v>2</v>
      </c>
      <c r="E41" s="13">
        <f>Tabla1[[#This Row],[Mulleres]]/Tabla1[[#This Row],[Total]]</f>
        <v>0.5</v>
      </c>
      <c r="F41" s="13">
        <f>Tabla1[[#This Row],[Total]]/$D$42</f>
        <v>1.5037593984962405E-2</v>
      </c>
    </row>
    <row r="42" spans="1:6" x14ac:dyDescent="0.25">
      <c r="A42" s="14" t="s">
        <v>43</v>
      </c>
      <c r="B42" s="14">
        <f>SUBTOTAL(109,B10:B41)</f>
        <v>43</v>
      </c>
      <c r="C42" s="14">
        <f>SUBTOTAL(109,C10:C41)</f>
        <v>90</v>
      </c>
      <c r="D42" s="14">
        <f>SUM(Tabla1[[#This Row],[Homes]:[Mulleres]])</f>
        <v>133</v>
      </c>
      <c r="E42" s="15">
        <f>Tabla1[[#This Row],[Mulleres]]/Tabla1[[#This Row],[Total]]</f>
        <v>0.67669172932330823</v>
      </c>
      <c r="F42" s="15">
        <f>Tabla1[[#This Row],[Total]]/$D$42</f>
        <v>1</v>
      </c>
    </row>
  </sheetData>
  <mergeCells count="3">
    <mergeCell ref="J1:M1"/>
    <mergeCell ref="A7:F7"/>
    <mergeCell ref="H7:M7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D851-F8ED-480B-9E2F-9A25F561D0D6}">
  <dimension ref="A1:L62"/>
  <sheetViews>
    <sheetView topLeftCell="A4" workbookViewId="0">
      <selection activeCell="Q19" sqref="Q19"/>
    </sheetView>
  </sheetViews>
  <sheetFormatPr baseColWidth="10" defaultRowHeight="15" x14ac:dyDescent="0.25"/>
  <cols>
    <col min="1" max="1" width="25.42578125" customWidth="1"/>
    <col min="7" max="7" width="25.42578125" customWidth="1"/>
    <col min="10" max="10" width="13.140625" customWidth="1"/>
  </cols>
  <sheetData>
    <row r="1" spans="1:12" ht="47.25" customHeight="1" thickBot="1" x14ac:dyDescent="0.3">
      <c r="A1" s="1"/>
      <c r="B1" s="3"/>
      <c r="C1" s="3"/>
      <c r="D1" s="3"/>
      <c r="E1" s="3"/>
      <c r="F1" s="3"/>
      <c r="G1" s="3"/>
      <c r="H1" s="32" t="s">
        <v>0</v>
      </c>
      <c r="I1" s="32"/>
      <c r="J1" s="32"/>
      <c r="K1" s="32"/>
    </row>
    <row r="2" spans="1:12" ht="18.75" x14ac:dyDescent="0.25">
      <c r="A2" s="4" t="s">
        <v>4</v>
      </c>
      <c r="B2" s="6"/>
      <c r="C2" s="6"/>
      <c r="D2" s="6"/>
      <c r="E2" s="6"/>
      <c r="F2" s="6"/>
      <c r="G2" s="6"/>
      <c r="H2" s="6"/>
      <c r="I2" s="6"/>
      <c r="J2" s="6"/>
      <c r="K2" s="7"/>
      <c r="L2" s="8"/>
    </row>
    <row r="3" spans="1:12" ht="18.75" x14ac:dyDescent="0.25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7"/>
      <c r="L3" s="8"/>
    </row>
    <row r="4" spans="1:12" x14ac:dyDescent="0.25">
      <c r="A4" s="11" t="s">
        <v>65</v>
      </c>
      <c r="B4" s="12"/>
      <c r="C4" s="12"/>
      <c r="D4" s="12"/>
      <c r="E4" s="12"/>
      <c r="F4" s="12"/>
      <c r="G4" s="12"/>
      <c r="H4" s="12"/>
      <c r="I4" s="12"/>
      <c r="J4" s="12"/>
      <c r="K4" s="7"/>
      <c r="L4" s="8"/>
    </row>
    <row r="6" spans="1:12" x14ac:dyDescent="0.25">
      <c r="A6" s="17" t="s">
        <v>66</v>
      </c>
    </row>
    <row r="9" spans="1:12" ht="15.75" x14ac:dyDescent="0.25">
      <c r="A9" s="33" t="s">
        <v>67</v>
      </c>
      <c r="B9" s="33"/>
      <c r="C9" s="33"/>
      <c r="D9" s="33"/>
      <c r="E9" s="18"/>
      <c r="G9" s="33" t="s">
        <v>112</v>
      </c>
      <c r="H9" s="33"/>
      <c r="I9" s="33"/>
      <c r="J9" s="33"/>
      <c r="K9" s="33"/>
    </row>
    <row r="11" spans="1:12" x14ac:dyDescent="0.25">
      <c r="A11" t="s">
        <v>75</v>
      </c>
      <c r="B11" t="s">
        <v>6</v>
      </c>
      <c r="C11" t="s">
        <v>7</v>
      </c>
      <c r="D11" t="s">
        <v>8</v>
      </c>
      <c r="G11" t="s">
        <v>75</v>
      </c>
      <c r="H11" t="s">
        <v>6</v>
      </c>
      <c r="I11" t="s">
        <v>7</v>
      </c>
      <c r="J11" t="s">
        <v>113</v>
      </c>
      <c r="K11" t="s">
        <v>8</v>
      </c>
    </row>
    <row r="12" spans="1:12" x14ac:dyDescent="0.25">
      <c r="A12" t="s">
        <v>68</v>
      </c>
      <c r="B12">
        <v>12</v>
      </c>
      <c r="C12">
        <v>10</v>
      </c>
      <c r="D12">
        <f>SUM(Tabla3[[#This Row],[Homes]:[Mulleres]])</f>
        <v>22</v>
      </c>
      <c r="G12" t="s">
        <v>114</v>
      </c>
      <c r="H12">
        <v>37</v>
      </c>
      <c r="I12">
        <v>83</v>
      </c>
      <c r="J12">
        <v>1</v>
      </c>
      <c r="K12">
        <f>SUM(Tabla5[[#This Row],[Homes]:[Sen asignar]])</f>
        <v>121</v>
      </c>
    </row>
    <row r="13" spans="1:12" x14ac:dyDescent="0.25">
      <c r="A13" t="s">
        <v>69</v>
      </c>
      <c r="B13">
        <v>10</v>
      </c>
      <c r="C13">
        <v>12</v>
      </c>
      <c r="D13">
        <f>SUM(Tabla3[[#This Row],[Homes]:[Mulleres]])</f>
        <v>22</v>
      </c>
      <c r="G13" t="s">
        <v>115</v>
      </c>
      <c r="H13">
        <v>12</v>
      </c>
      <c r="I13">
        <v>9</v>
      </c>
      <c r="K13">
        <f>SUM(Tabla5[[#This Row],[Homes]:[Sen asignar]])</f>
        <v>21</v>
      </c>
    </row>
    <row r="14" spans="1:12" x14ac:dyDescent="0.25">
      <c r="A14" t="s">
        <v>70</v>
      </c>
      <c r="B14">
        <v>157</v>
      </c>
      <c r="C14">
        <v>242</v>
      </c>
      <c r="D14">
        <f>SUM(Tabla3[[#This Row],[Homes]:[Mulleres]])</f>
        <v>399</v>
      </c>
      <c r="G14" t="s">
        <v>116</v>
      </c>
      <c r="H14">
        <v>104</v>
      </c>
      <c r="I14">
        <v>214</v>
      </c>
      <c r="J14">
        <v>1</v>
      </c>
      <c r="K14">
        <f>SUM(Tabla5[[#This Row],[Homes]:[Sen asignar]])</f>
        <v>319</v>
      </c>
    </row>
    <row r="15" spans="1:12" x14ac:dyDescent="0.25">
      <c r="A15" t="s">
        <v>71</v>
      </c>
      <c r="B15">
        <v>12</v>
      </c>
      <c r="C15">
        <v>8</v>
      </c>
      <c r="D15">
        <f>SUM(Tabla3[[#This Row],[Homes]:[Mulleres]])</f>
        <v>20</v>
      </c>
      <c r="G15" t="s">
        <v>117</v>
      </c>
      <c r="H15">
        <v>1</v>
      </c>
      <c r="I15">
        <v>5</v>
      </c>
      <c r="K15">
        <f>SUM(Tabla5[[#This Row],[Homes]:[Sen asignar]])</f>
        <v>6</v>
      </c>
    </row>
    <row r="16" spans="1:12" x14ac:dyDescent="0.25">
      <c r="A16" t="s">
        <v>72</v>
      </c>
      <c r="B16">
        <v>1</v>
      </c>
      <c r="D16">
        <f>SUM(Tabla3[[#This Row],[Homes]:[Mulleres]])</f>
        <v>1</v>
      </c>
      <c r="G16" t="s">
        <v>73</v>
      </c>
      <c r="H16">
        <v>4</v>
      </c>
      <c r="I16">
        <v>9</v>
      </c>
      <c r="K16">
        <f>SUM(Tabla5[[#This Row],[Homes]:[Sen asignar]])</f>
        <v>13</v>
      </c>
    </row>
    <row r="17" spans="1:11" x14ac:dyDescent="0.25">
      <c r="A17" t="s">
        <v>73</v>
      </c>
      <c r="B17">
        <v>5</v>
      </c>
      <c r="C17">
        <v>3</v>
      </c>
      <c r="D17">
        <f>SUM(Tabla3[[#This Row],[Homes]:[Mulleres]])</f>
        <v>8</v>
      </c>
      <c r="G17" t="s">
        <v>118</v>
      </c>
      <c r="H17">
        <v>2</v>
      </c>
      <c r="I17">
        <v>5</v>
      </c>
      <c r="K17">
        <f>SUM(Tabla5[[#This Row],[Homes]:[Sen asignar]])</f>
        <v>7</v>
      </c>
    </row>
    <row r="18" spans="1:11" x14ac:dyDescent="0.25">
      <c r="A18" t="s">
        <v>74</v>
      </c>
      <c r="B18">
        <v>1</v>
      </c>
      <c r="C18">
        <v>2</v>
      </c>
      <c r="D18">
        <f>SUM(Tabla3[[#This Row],[Homes]:[Mulleres]])</f>
        <v>3</v>
      </c>
      <c r="G18" s="14" t="s">
        <v>8</v>
      </c>
      <c r="H18" s="14">
        <f>SUBTOTAL(109,H12:H17)</f>
        <v>160</v>
      </c>
      <c r="I18" s="14">
        <f>SUBTOTAL(109,I12:I17)</f>
        <v>325</v>
      </c>
      <c r="J18" s="14">
        <v>2</v>
      </c>
      <c r="K18" s="14">
        <f>SUM(Tabla5[[#This Row],[Homes]:[Sen asignar]])</f>
        <v>487</v>
      </c>
    </row>
    <row r="19" spans="1:11" x14ac:dyDescent="0.25">
      <c r="A19" s="14" t="s">
        <v>8</v>
      </c>
      <c r="B19" s="14">
        <f>SUBTOTAL(109,B12:B18)</f>
        <v>198</v>
      </c>
      <c r="C19" s="14">
        <f>SUBTOTAL(109,C12:C18)</f>
        <v>277</v>
      </c>
      <c r="D19" s="14">
        <f>SUM(Tabla3[[#This Row],[Homes]:[Mulleres]])</f>
        <v>475</v>
      </c>
    </row>
    <row r="22" spans="1:11" x14ac:dyDescent="0.25">
      <c r="A22" t="s">
        <v>111</v>
      </c>
      <c r="B22" t="s">
        <v>6</v>
      </c>
      <c r="C22" t="s">
        <v>7</v>
      </c>
      <c r="D22" t="s">
        <v>8</v>
      </c>
      <c r="G22" t="s">
        <v>129</v>
      </c>
      <c r="H22" t="s">
        <v>6</v>
      </c>
      <c r="I22" t="s">
        <v>7</v>
      </c>
      <c r="J22" t="s">
        <v>113</v>
      </c>
      <c r="K22" t="s">
        <v>8</v>
      </c>
    </row>
    <row r="23" spans="1:11" x14ac:dyDescent="0.25">
      <c r="A23" t="s">
        <v>76</v>
      </c>
      <c r="B23">
        <v>15</v>
      </c>
      <c r="C23">
        <v>12</v>
      </c>
      <c r="D23">
        <f>SUM(Tabla4[[#This Row],[Homes]:[Mulleres]])</f>
        <v>27</v>
      </c>
      <c r="G23" t="s">
        <v>76</v>
      </c>
      <c r="H23">
        <v>24</v>
      </c>
      <c r="I23">
        <v>36</v>
      </c>
      <c r="K23">
        <f>SUM(Tabla6[[#This Row],[Homes]:[Sen asignar]])</f>
        <v>60</v>
      </c>
    </row>
    <row r="24" spans="1:11" x14ac:dyDescent="0.25">
      <c r="A24" t="s">
        <v>77</v>
      </c>
      <c r="C24">
        <v>1</v>
      </c>
      <c r="D24">
        <f>SUM(Tabla4[[#This Row],[Homes]:[Mulleres]])</f>
        <v>1</v>
      </c>
      <c r="G24" t="s">
        <v>77</v>
      </c>
      <c r="H24">
        <v>2</v>
      </c>
      <c r="I24">
        <v>4</v>
      </c>
      <c r="K24">
        <f>SUM(Tabla6[[#This Row],[Homes]:[Sen asignar]])</f>
        <v>6</v>
      </c>
    </row>
    <row r="25" spans="1:11" x14ac:dyDescent="0.25">
      <c r="A25" t="s">
        <v>78</v>
      </c>
      <c r="B25">
        <v>6</v>
      </c>
      <c r="C25">
        <v>8</v>
      </c>
      <c r="D25">
        <f>SUM(Tabla4[[#This Row],[Homes]:[Mulleres]])</f>
        <v>14</v>
      </c>
      <c r="G25" t="s">
        <v>78</v>
      </c>
      <c r="H25">
        <v>1</v>
      </c>
      <c r="I25">
        <v>2</v>
      </c>
      <c r="K25">
        <f>SUM(Tabla6[[#This Row],[Homes]:[Sen asignar]])</f>
        <v>3</v>
      </c>
    </row>
    <row r="26" spans="1:11" x14ac:dyDescent="0.25">
      <c r="A26" t="s">
        <v>79</v>
      </c>
      <c r="B26">
        <v>5</v>
      </c>
      <c r="C26">
        <v>12</v>
      </c>
      <c r="D26">
        <f>SUM(Tabla4[[#This Row],[Homes]:[Mulleres]])</f>
        <v>17</v>
      </c>
      <c r="G26" t="s">
        <v>79</v>
      </c>
      <c r="H26">
        <v>2</v>
      </c>
      <c r="I26">
        <v>1</v>
      </c>
      <c r="K26">
        <f>SUM(Tabla6[[#This Row],[Homes]:[Sen asignar]])</f>
        <v>3</v>
      </c>
    </row>
    <row r="27" spans="1:11" x14ac:dyDescent="0.25">
      <c r="A27" t="s">
        <v>80</v>
      </c>
      <c r="B27">
        <v>2</v>
      </c>
      <c r="D27">
        <f>SUM(Tabla4[[#This Row],[Homes]:[Mulleres]])</f>
        <v>2</v>
      </c>
      <c r="G27" t="s">
        <v>119</v>
      </c>
      <c r="H27">
        <v>1</v>
      </c>
      <c r="I27">
        <v>2</v>
      </c>
      <c r="K27">
        <f>SUM(Tabla6[[#This Row],[Homes]:[Sen asignar]])</f>
        <v>3</v>
      </c>
    </row>
    <row r="28" spans="1:11" x14ac:dyDescent="0.25">
      <c r="A28" t="s">
        <v>81</v>
      </c>
      <c r="B28">
        <v>1</v>
      </c>
      <c r="D28">
        <f>SUM(Tabla4[[#This Row],[Homes]:[Mulleres]])</f>
        <v>1</v>
      </c>
      <c r="G28" t="s">
        <v>80</v>
      </c>
      <c r="H28">
        <v>3</v>
      </c>
      <c r="I28">
        <v>8</v>
      </c>
      <c r="J28">
        <v>1</v>
      </c>
      <c r="K28">
        <f>SUM(Tabla6[[#This Row],[Homes]:[Sen asignar]])</f>
        <v>12</v>
      </c>
    </row>
    <row r="29" spans="1:11" x14ac:dyDescent="0.25">
      <c r="A29" t="s">
        <v>82</v>
      </c>
      <c r="B29">
        <v>1</v>
      </c>
      <c r="C29">
        <v>1</v>
      </c>
      <c r="D29">
        <f>SUM(Tabla4[[#This Row],[Homes]:[Mulleres]])</f>
        <v>2</v>
      </c>
      <c r="G29" t="s">
        <v>81</v>
      </c>
      <c r="H29">
        <v>1</v>
      </c>
      <c r="I29">
        <v>1</v>
      </c>
      <c r="K29">
        <f>SUM(Tabla6[[#This Row],[Homes]:[Sen asignar]])</f>
        <v>2</v>
      </c>
    </row>
    <row r="30" spans="1:11" x14ac:dyDescent="0.25">
      <c r="A30" t="s">
        <v>83</v>
      </c>
      <c r="B30">
        <v>1</v>
      </c>
      <c r="D30">
        <f>SUM(Tabla4[[#This Row],[Homes]:[Mulleres]])</f>
        <v>1</v>
      </c>
      <c r="G30" t="s">
        <v>120</v>
      </c>
      <c r="I30">
        <v>4</v>
      </c>
      <c r="K30">
        <f>SUM(Tabla6[[#This Row],[Homes]:[Sen asignar]])</f>
        <v>4</v>
      </c>
    </row>
    <row r="31" spans="1:11" x14ac:dyDescent="0.25">
      <c r="A31" t="s">
        <v>84</v>
      </c>
      <c r="B31">
        <v>1</v>
      </c>
      <c r="D31">
        <f>SUM(Tabla4[[#This Row],[Homes]:[Mulleres]])</f>
        <v>1</v>
      </c>
      <c r="G31" t="s">
        <v>83</v>
      </c>
      <c r="H31">
        <v>4</v>
      </c>
      <c r="I31">
        <v>11</v>
      </c>
      <c r="K31">
        <f>SUM(Tabla6[[#This Row],[Homes]:[Sen asignar]])</f>
        <v>15</v>
      </c>
    </row>
    <row r="32" spans="1:11" x14ac:dyDescent="0.25">
      <c r="A32" t="s">
        <v>85</v>
      </c>
      <c r="C32">
        <v>2</v>
      </c>
      <c r="D32">
        <f>SUM(Tabla4[[#This Row],[Homes]:[Mulleres]])</f>
        <v>2</v>
      </c>
      <c r="G32" t="s">
        <v>86</v>
      </c>
      <c r="H32">
        <v>3</v>
      </c>
      <c r="I32">
        <v>3</v>
      </c>
      <c r="K32">
        <f>SUM(Tabla6[[#This Row],[Homes]:[Sen asignar]])</f>
        <v>6</v>
      </c>
    </row>
    <row r="33" spans="1:11" x14ac:dyDescent="0.25">
      <c r="A33" t="s">
        <v>86</v>
      </c>
      <c r="C33">
        <v>2</v>
      </c>
      <c r="D33">
        <f>SUM(Tabla4[[#This Row],[Homes]:[Mulleres]])</f>
        <v>2</v>
      </c>
      <c r="G33" t="s">
        <v>87</v>
      </c>
      <c r="H33">
        <v>2</v>
      </c>
      <c r="I33">
        <v>6</v>
      </c>
      <c r="K33">
        <f>SUM(Tabla6[[#This Row],[Homes]:[Sen asignar]])</f>
        <v>8</v>
      </c>
    </row>
    <row r="34" spans="1:11" x14ac:dyDescent="0.25">
      <c r="A34" t="s">
        <v>87</v>
      </c>
      <c r="C34">
        <v>2</v>
      </c>
      <c r="D34">
        <f>SUM(Tabla4[[#This Row],[Homes]:[Mulleres]])</f>
        <v>2</v>
      </c>
      <c r="G34" t="s">
        <v>88</v>
      </c>
      <c r="H34">
        <v>1</v>
      </c>
      <c r="I34">
        <v>3</v>
      </c>
      <c r="K34">
        <f>SUM(Tabla6[[#This Row],[Homes]:[Sen asignar]])</f>
        <v>4</v>
      </c>
    </row>
    <row r="35" spans="1:11" x14ac:dyDescent="0.25">
      <c r="A35" t="s">
        <v>88</v>
      </c>
      <c r="B35">
        <v>1</v>
      </c>
      <c r="C35">
        <v>7</v>
      </c>
      <c r="D35">
        <f>SUM(Tabla4[[#This Row],[Homes]:[Mulleres]])</f>
        <v>8</v>
      </c>
      <c r="G35" t="s">
        <v>121</v>
      </c>
      <c r="H35">
        <v>2</v>
      </c>
      <c r="I35">
        <v>4</v>
      </c>
      <c r="K35">
        <f>SUM(Tabla6[[#This Row],[Homes]:[Sen asignar]])</f>
        <v>6</v>
      </c>
    </row>
    <row r="36" spans="1:11" x14ac:dyDescent="0.25">
      <c r="A36" t="s">
        <v>89</v>
      </c>
      <c r="B36">
        <v>2</v>
      </c>
      <c r="C36">
        <v>3</v>
      </c>
      <c r="D36">
        <f>SUM(Tabla4[[#This Row],[Homes]:[Mulleres]])</f>
        <v>5</v>
      </c>
      <c r="G36" t="s">
        <v>90</v>
      </c>
      <c r="I36">
        <v>4</v>
      </c>
      <c r="K36">
        <f>SUM(Tabla6[[#This Row],[Homes]:[Sen asignar]])</f>
        <v>4</v>
      </c>
    </row>
    <row r="37" spans="1:11" x14ac:dyDescent="0.25">
      <c r="A37" t="s">
        <v>90</v>
      </c>
      <c r="B37">
        <v>6</v>
      </c>
      <c r="C37">
        <v>2</v>
      </c>
      <c r="D37">
        <f>SUM(Tabla4[[#This Row],[Homes]:[Mulleres]])</f>
        <v>8</v>
      </c>
      <c r="G37" t="s">
        <v>92</v>
      </c>
      <c r="H37">
        <v>2</v>
      </c>
      <c r="I37">
        <v>9</v>
      </c>
      <c r="K37">
        <f>SUM(Tabla6[[#This Row],[Homes]:[Sen asignar]])</f>
        <v>11</v>
      </c>
    </row>
    <row r="38" spans="1:11" x14ac:dyDescent="0.25">
      <c r="A38" t="s">
        <v>91</v>
      </c>
      <c r="B38">
        <v>8</v>
      </c>
      <c r="C38">
        <v>3</v>
      </c>
      <c r="D38">
        <f>SUM(Tabla4[[#This Row],[Homes]:[Mulleres]])</f>
        <v>11</v>
      </c>
      <c r="G38" t="s">
        <v>122</v>
      </c>
      <c r="H38">
        <v>1</v>
      </c>
      <c r="K38">
        <f>SUM(Tabla6[[#This Row],[Homes]:[Sen asignar]])</f>
        <v>1</v>
      </c>
    </row>
    <row r="39" spans="1:11" x14ac:dyDescent="0.25">
      <c r="A39" t="s">
        <v>92</v>
      </c>
      <c r="B39">
        <v>10</v>
      </c>
      <c r="C39">
        <v>4</v>
      </c>
      <c r="D39">
        <f>SUM(Tabla4[[#This Row],[Homes]:[Mulleres]])</f>
        <v>14</v>
      </c>
      <c r="G39" t="s">
        <v>93</v>
      </c>
      <c r="H39">
        <v>1</v>
      </c>
      <c r="I39">
        <v>2</v>
      </c>
      <c r="K39">
        <f>SUM(Tabla6[[#This Row],[Homes]:[Sen asignar]])</f>
        <v>3</v>
      </c>
    </row>
    <row r="40" spans="1:11" x14ac:dyDescent="0.25">
      <c r="A40" t="s">
        <v>93</v>
      </c>
      <c r="B40">
        <v>1</v>
      </c>
      <c r="C40">
        <v>2</v>
      </c>
      <c r="D40">
        <f>SUM(Tabla4[[#This Row],[Homes]:[Mulleres]])</f>
        <v>3</v>
      </c>
      <c r="G40" t="s">
        <v>94</v>
      </c>
      <c r="H40">
        <v>24</v>
      </c>
      <c r="I40">
        <v>43</v>
      </c>
      <c r="K40">
        <f>SUM(Tabla6[[#This Row],[Homes]:[Sen asignar]])</f>
        <v>67</v>
      </c>
    </row>
    <row r="41" spans="1:11" x14ac:dyDescent="0.25">
      <c r="A41" t="s">
        <v>94</v>
      </c>
      <c r="B41">
        <v>4</v>
      </c>
      <c r="C41">
        <v>15</v>
      </c>
      <c r="D41">
        <f>SUM(Tabla4[[#This Row],[Homes]:[Mulleres]])</f>
        <v>19</v>
      </c>
      <c r="G41" t="s">
        <v>95</v>
      </c>
      <c r="H41">
        <v>3</v>
      </c>
      <c r="I41">
        <v>6</v>
      </c>
      <c r="K41">
        <f>SUM(Tabla6[[#This Row],[Homes]:[Sen asignar]])</f>
        <v>9</v>
      </c>
    </row>
    <row r="42" spans="1:11" x14ac:dyDescent="0.25">
      <c r="A42" t="s">
        <v>95</v>
      </c>
      <c r="B42">
        <v>1</v>
      </c>
      <c r="C42">
        <v>7</v>
      </c>
      <c r="D42">
        <f>SUM(Tabla4[[#This Row],[Homes]:[Mulleres]])</f>
        <v>8</v>
      </c>
      <c r="G42" t="s">
        <v>96</v>
      </c>
      <c r="I42">
        <v>1</v>
      </c>
      <c r="K42">
        <f>SUM(Tabla6[[#This Row],[Homes]:[Sen asignar]])</f>
        <v>1</v>
      </c>
    </row>
    <row r="43" spans="1:11" x14ac:dyDescent="0.25">
      <c r="A43" t="s">
        <v>96</v>
      </c>
      <c r="B43">
        <v>1</v>
      </c>
      <c r="C43">
        <v>2</v>
      </c>
      <c r="D43">
        <f>SUM(Tabla4[[#This Row],[Homes]:[Mulleres]])</f>
        <v>3</v>
      </c>
      <c r="G43" t="s">
        <v>123</v>
      </c>
      <c r="I43">
        <v>1</v>
      </c>
      <c r="K43">
        <f>SUM(Tabla6[[#This Row],[Homes]:[Sen asignar]])</f>
        <v>1</v>
      </c>
    </row>
    <row r="44" spans="1:11" x14ac:dyDescent="0.25">
      <c r="A44" t="s">
        <v>97</v>
      </c>
      <c r="B44">
        <v>3</v>
      </c>
      <c r="C44">
        <v>1</v>
      </c>
      <c r="D44">
        <f>SUM(Tabla4[[#This Row],[Homes]:[Mulleres]])</f>
        <v>4</v>
      </c>
      <c r="G44" t="s">
        <v>97</v>
      </c>
      <c r="I44">
        <v>4</v>
      </c>
      <c r="K44">
        <f>SUM(Tabla6[[#This Row],[Homes]:[Sen asignar]])</f>
        <v>4</v>
      </c>
    </row>
    <row r="45" spans="1:11" x14ac:dyDescent="0.25">
      <c r="A45" t="s">
        <v>98</v>
      </c>
      <c r="B45">
        <v>43</v>
      </c>
      <c r="C45">
        <v>87</v>
      </c>
      <c r="D45">
        <f>SUM(Tabla4[[#This Row],[Homes]:[Mulleres]])</f>
        <v>130</v>
      </c>
      <c r="G45" t="s">
        <v>124</v>
      </c>
      <c r="I45">
        <v>1</v>
      </c>
      <c r="K45">
        <f>SUM(Tabla6[[#This Row],[Homes]:[Sen asignar]])</f>
        <v>1</v>
      </c>
    </row>
    <row r="46" spans="1:11" x14ac:dyDescent="0.25">
      <c r="A46" t="s">
        <v>99</v>
      </c>
      <c r="B46">
        <v>5</v>
      </c>
      <c r="C46">
        <v>4</v>
      </c>
      <c r="D46">
        <f>SUM(Tabla4[[#This Row],[Homes]:[Mulleres]])</f>
        <v>9</v>
      </c>
      <c r="G46" t="s">
        <v>98</v>
      </c>
      <c r="H46">
        <v>32</v>
      </c>
      <c r="I46">
        <v>59</v>
      </c>
      <c r="K46">
        <f>SUM(Tabla6[[#This Row],[Homes]:[Sen asignar]])</f>
        <v>91</v>
      </c>
    </row>
    <row r="47" spans="1:11" x14ac:dyDescent="0.25">
      <c r="A47" t="s">
        <v>100</v>
      </c>
      <c r="B47">
        <v>1</v>
      </c>
      <c r="C47">
        <v>1</v>
      </c>
      <c r="D47">
        <f>SUM(Tabla4[[#This Row],[Homes]:[Mulleres]])</f>
        <v>2</v>
      </c>
      <c r="G47" t="s">
        <v>99</v>
      </c>
      <c r="I47">
        <v>2</v>
      </c>
      <c r="K47">
        <f>SUM(Tabla6[[#This Row],[Homes]:[Sen asignar]])</f>
        <v>2</v>
      </c>
    </row>
    <row r="48" spans="1:11" x14ac:dyDescent="0.25">
      <c r="A48" t="s">
        <v>101</v>
      </c>
      <c r="B48">
        <v>3</v>
      </c>
      <c r="C48">
        <v>1</v>
      </c>
      <c r="D48">
        <f>SUM(Tabla4[[#This Row],[Homes]:[Mulleres]])</f>
        <v>4</v>
      </c>
      <c r="G48" t="s">
        <v>100</v>
      </c>
      <c r="H48">
        <v>18</v>
      </c>
      <c r="I48">
        <v>32</v>
      </c>
      <c r="K48">
        <f>SUM(Tabla6[[#This Row],[Homes]:[Sen asignar]])</f>
        <v>50</v>
      </c>
    </row>
    <row r="49" spans="1:11" x14ac:dyDescent="0.25">
      <c r="A49" t="s">
        <v>102</v>
      </c>
      <c r="B49">
        <v>2</v>
      </c>
      <c r="D49">
        <f>SUM(Tabla4[[#This Row],[Homes]:[Mulleres]])</f>
        <v>2</v>
      </c>
      <c r="G49" t="s">
        <v>125</v>
      </c>
      <c r="I49">
        <v>1</v>
      </c>
      <c r="K49">
        <f>SUM(Tabla6[[#This Row],[Homes]:[Sen asignar]])</f>
        <v>1</v>
      </c>
    </row>
    <row r="50" spans="1:11" x14ac:dyDescent="0.25">
      <c r="A50" t="s">
        <v>103</v>
      </c>
      <c r="B50">
        <v>29</v>
      </c>
      <c r="C50">
        <v>29</v>
      </c>
      <c r="D50">
        <f>SUM(Tabla4[[#This Row],[Homes]:[Mulleres]])</f>
        <v>58</v>
      </c>
      <c r="G50" t="s">
        <v>102</v>
      </c>
      <c r="H50">
        <v>1</v>
      </c>
      <c r="I50">
        <v>2</v>
      </c>
      <c r="K50">
        <f>SUM(Tabla6[[#This Row],[Homes]:[Sen asignar]])</f>
        <v>3</v>
      </c>
    </row>
    <row r="51" spans="1:11" x14ac:dyDescent="0.25">
      <c r="A51" t="s">
        <v>104</v>
      </c>
      <c r="B51">
        <v>23</v>
      </c>
      <c r="C51">
        <v>38</v>
      </c>
      <c r="D51">
        <f>SUM(Tabla4[[#This Row],[Homes]:[Mulleres]])</f>
        <v>61</v>
      </c>
      <c r="G51" t="s">
        <v>126</v>
      </c>
      <c r="H51">
        <v>1</v>
      </c>
      <c r="I51">
        <v>5</v>
      </c>
      <c r="K51">
        <f>SUM(Tabla6[[#This Row],[Homes]:[Sen asignar]])</f>
        <v>6</v>
      </c>
    </row>
    <row r="52" spans="1:11" x14ac:dyDescent="0.25">
      <c r="A52" t="s">
        <v>105</v>
      </c>
      <c r="B52">
        <v>4</v>
      </c>
      <c r="C52">
        <v>7</v>
      </c>
      <c r="D52">
        <f>SUM(Tabla4[[#This Row],[Homes]:[Mulleres]])</f>
        <v>11</v>
      </c>
      <c r="G52" t="s">
        <v>103</v>
      </c>
      <c r="H52">
        <v>8</v>
      </c>
      <c r="I52">
        <v>25</v>
      </c>
      <c r="J52">
        <v>1</v>
      </c>
      <c r="K52">
        <f>SUM(Tabla6[[#This Row],[Homes]:[Sen asignar]])</f>
        <v>34</v>
      </c>
    </row>
    <row r="53" spans="1:11" x14ac:dyDescent="0.25">
      <c r="A53" t="s">
        <v>106</v>
      </c>
      <c r="B53">
        <v>8</v>
      </c>
      <c r="C53">
        <v>7</v>
      </c>
      <c r="D53">
        <f>SUM(Tabla4[[#This Row],[Homes]:[Mulleres]])</f>
        <v>15</v>
      </c>
      <c r="G53" t="s">
        <v>104</v>
      </c>
      <c r="H53">
        <v>5</v>
      </c>
      <c r="I53">
        <v>10</v>
      </c>
      <c r="K53">
        <f>SUM(Tabla6[[#This Row],[Homes]:[Sen asignar]])</f>
        <v>15</v>
      </c>
    </row>
    <row r="54" spans="1:11" x14ac:dyDescent="0.25">
      <c r="A54" t="s">
        <v>107</v>
      </c>
      <c r="B54">
        <v>5</v>
      </c>
      <c r="C54">
        <v>11</v>
      </c>
      <c r="D54">
        <f>SUM(Tabla4[[#This Row],[Homes]:[Mulleres]])</f>
        <v>16</v>
      </c>
      <c r="G54" t="s">
        <v>105</v>
      </c>
      <c r="H54">
        <v>3</v>
      </c>
      <c r="I54">
        <v>14</v>
      </c>
      <c r="K54">
        <f>SUM(Tabla6[[#This Row],[Homes]:[Sen asignar]])</f>
        <v>17</v>
      </c>
    </row>
    <row r="55" spans="1:11" x14ac:dyDescent="0.25">
      <c r="A55" t="s">
        <v>108</v>
      </c>
      <c r="B55">
        <v>2</v>
      </c>
      <c r="C55">
        <v>1</v>
      </c>
      <c r="D55">
        <f>SUM(Tabla4[[#This Row],[Homes]:[Mulleres]])</f>
        <v>3</v>
      </c>
      <c r="G55" t="s">
        <v>106</v>
      </c>
      <c r="H55">
        <v>4</v>
      </c>
      <c r="I55">
        <v>4</v>
      </c>
      <c r="K55">
        <f>SUM(Tabla6[[#This Row],[Homes]:[Sen asignar]])</f>
        <v>8</v>
      </c>
    </row>
    <row r="56" spans="1:11" x14ac:dyDescent="0.25">
      <c r="A56" t="s">
        <v>109</v>
      </c>
      <c r="B56">
        <v>1</v>
      </c>
      <c r="C56">
        <v>1</v>
      </c>
      <c r="D56">
        <f>SUM(Tabla4[[#This Row],[Homes]:[Mulleres]])</f>
        <v>2</v>
      </c>
      <c r="G56" t="s">
        <v>107</v>
      </c>
      <c r="H56">
        <v>1</v>
      </c>
      <c r="I56">
        <v>2</v>
      </c>
      <c r="K56">
        <f>SUM(Tabla6[[#This Row],[Homes]:[Sen asignar]])</f>
        <v>3</v>
      </c>
    </row>
    <row r="57" spans="1:11" x14ac:dyDescent="0.25">
      <c r="A57" t="s">
        <v>110</v>
      </c>
      <c r="B57">
        <v>3</v>
      </c>
      <c r="C57">
        <v>4</v>
      </c>
      <c r="D57">
        <f>SUM(Tabla4[[#This Row],[Homes]:[Mulleres]])</f>
        <v>7</v>
      </c>
      <c r="G57" t="s">
        <v>108</v>
      </c>
      <c r="I57">
        <v>2</v>
      </c>
      <c r="K57">
        <f>SUM(Tabla6[[#This Row],[Homes]:[Sen asignar]])</f>
        <v>2</v>
      </c>
    </row>
    <row r="58" spans="1:11" x14ac:dyDescent="0.25">
      <c r="A58" s="14" t="s">
        <v>8</v>
      </c>
      <c r="B58" s="14">
        <f>SUBTOTAL(109,B23:B57)</f>
        <v>198</v>
      </c>
      <c r="C58" s="14">
        <f>SUBTOTAL(109,C23:C57)</f>
        <v>277</v>
      </c>
      <c r="D58" s="14">
        <f>SUM(Tabla4[[#This Row],[Homes]:[Mulleres]])</f>
        <v>475</v>
      </c>
      <c r="G58" t="s">
        <v>109</v>
      </c>
      <c r="I58">
        <v>1</v>
      </c>
      <c r="K58">
        <f>SUM(Tabla6[[#This Row],[Homes]:[Sen asignar]])</f>
        <v>1</v>
      </c>
    </row>
    <row r="59" spans="1:11" x14ac:dyDescent="0.25">
      <c r="G59" t="s">
        <v>110</v>
      </c>
      <c r="H59">
        <v>7</v>
      </c>
      <c r="I59">
        <v>7</v>
      </c>
      <c r="K59">
        <f>SUM(Tabla6[[#This Row],[Homes]:[Sen asignar]])</f>
        <v>14</v>
      </c>
    </row>
    <row r="60" spans="1:11" x14ac:dyDescent="0.25">
      <c r="G60" t="s">
        <v>127</v>
      </c>
      <c r="H60">
        <v>3</v>
      </c>
      <c r="I60">
        <v>2</v>
      </c>
      <c r="K60">
        <f>SUM(Tabla6[[#This Row],[Homes]:[Sen asignar]])</f>
        <v>5</v>
      </c>
    </row>
    <row r="61" spans="1:11" x14ac:dyDescent="0.25">
      <c r="G61" t="s">
        <v>128</v>
      </c>
      <c r="I61">
        <v>1</v>
      </c>
      <c r="K61">
        <f>SUM(Tabla6[[#This Row],[Homes]:[Sen asignar]])</f>
        <v>1</v>
      </c>
    </row>
    <row r="62" spans="1:11" x14ac:dyDescent="0.25">
      <c r="G62" s="14" t="s">
        <v>8</v>
      </c>
      <c r="H62" s="14">
        <f>SUBTOTAL(109,H23:H61)</f>
        <v>160</v>
      </c>
      <c r="I62" s="14">
        <f>SUBTOTAL(109,I23:I61)</f>
        <v>325</v>
      </c>
      <c r="J62" s="14">
        <f>SUM(J23:J61)</f>
        <v>2</v>
      </c>
      <c r="K62" s="14">
        <f>SUM(Tabla6[[#This Row],[Homes]:[Sen asignar]])</f>
        <v>487</v>
      </c>
    </row>
  </sheetData>
  <mergeCells count="3">
    <mergeCell ref="H1:K1"/>
    <mergeCell ref="A9:D9"/>
    <mergeCell ref="G9:K9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EA2D-E8CC-4CD0-AA62-23BC8848338F}">
  <dimension ref="A1:L95"/>
  <sheetViews>
    <sheetView workbookViewId="0">
      <pane ySplit="10" topLeftCell="A11" activePane="bottomLeft" state="frozen"/>
      <selection pane="bottomLeft" activeCell="B7" sqref="B7"/>
    </sheetView>
  </sheetViews>
  <sheetFormatPr baseColWidth="10" defaultRowHeight="15" x14ac:dyDescent="0.25"/>
  <cols>
    <col min="2" max="2" width="71.5703125" bestFit="1" customWidth="1"/>
    <col min="3" max="3" width="16" customWidth="1"/>
    <col min="4" max="4" width="43.28515625" customWidth="1"/>
    <col min="5" max="5" width="23" customWidth="1"/>
    <col min="6" max="8" width="25.5703125" customWidth="1"/>
    <col min="9" max="9" width="22.42578125" bestFit="1" customWidth="1"/>
    <col min="10" max="10" width="14.85546875" customWidth="1"/>
  </cols>
  <sheetData>
    <row r="1" spans="1:12" s="22" customFormat="1" ht="52.5" customHeight="1" thickBot="1" x14ac:dyDescent="0.3">
      <c r="A1" s="19"/>
      <c r="B1" s="20"/>
      <c r="C1" s="20"/>
      <c r="D1" s="21"/>
      <c r="E1" s="21"/>
      <c r="F1" s="21"/>
      <c r="G1" s="21"/>
      <c r="H1" s="34" t="s">
        <v>0</v>
      </c>
      <c r="I1" s="34"/>
      <c r="J1" s="34"/>
    </row>
    <row r="2" spans="1:12" s="22" customFormat="1" ht="18.75" x14ac:dyDescent="0.25">
      <c r="A2" s="23" t="s">
        <v>4</v>
      </c>
      <c r="D2" s="24"/>
      <c r="E2" s="24"/>
      <c r="F2" s="24"/>
      <c r="G2" s="24"/>
      <c r="H2" s="24"/>
      <c r="I2" s="25"/>
      <c r="J2" s="25"/>
      <c r="K2" s="25"/>
      <c r="L2" s="26"/>
    </row>
    <row r="3" spans="1:12" s="22" customFormat="1" ht="18.75" x14ac:dyDescent="0.25">
      <c r="A3" s="27" t="s">
        <v>130</v>
      </c>
      <c r="D3" s="24"/>
      <c r="E3" s="24"/>
      <c r="F3" s="24"/>
      <c r="G3" s="24"/>
      <c r="H3" s="24"/>
      <c r="I3" s="28"/>
      <c r="J3" s="28"/>
      <c r="K3" s="28"/>
      <c r="L3" s="26"/>
    </row>
    <row r="4" spans="1:12" s="22" customFormat="1" ht="18.75" x14ac:dyDescent="0.25">
      <c r="A4" s="27" t="s">
        <v>131</v>
      </c>
      <c r="D4" s="24"/>
      <c r="E4" s="24"/>
      <c r="F4" s="24"/>
      <c r="G4" s="24"/>
      <c r="H4" s="24"/>
      <c r="I4" s="28"/>
      <c r="J4" s="28"/>
      <c r="K4" s="28"/>
      <c r="L4" s="26"/>
    </row>
    <row r="5" spans="1:12" s="22" customFormat="1" ht="18.75" x14ac:dyDescent="0.25">
      <c r="A5" s="17" t="s">
        <v>132</v>
      </c>
      <c r="D5" s="24"/>
      <c r="E5" s="24"/>
      <c r="F5" s="24"/>
      <c r="G5" s="24"/>
      <c r="H5" s="24"/>
      <c r="I5" s="28"/>
      <c r="J5" s="28"/>
      <c r="K5" s="28"/>
      <c r="L5" s="26"/>
    </row>
    <row r="6" spans="1:12" x14ac:dyDescent="0.25">
      <c r="A6" s="17" t="s">
        <v>133</v>
      </c>
      <c r="B6" s="17"/>
    </row>
    <row r="7" spans="1:12" s="22" customFormat="1" ht="18" customHeight="1" x14ac:dyDescent="0.25">
      <c r="A7" s="29" t="s">
        <v>65</v>
      </c>
      <c r="D7" s="24"/>
      <c r="E7" s="24"/>
      <c r="F7" s="24"/>
      <c r="G7" s="24"/>
      <c r="H7" s="24"/>
      <c r="I7" s="30"/>
      <c r="J7" s="30"/>
      <c r="K7" s="30"/>
      <c r="L7" s="26"/>
    </row>
    <row r="10" spans="1:12" x14ac:dyDescent="0.25">
      <c r="A10" t="s">
        <v>215</v>
      </c>
      <c r="B10" t="s">
        <v>209</v>
      </c>
      <c r="C10" t="s">
        <v>211</v>
      </c>
      <c r="D10" t="s">
        <v>210</v>
      </c>
      <c r="E10" t="s">
        <v>239</v>
      </c>
      <c r="F10" t="s">
        <v>219</v>
      </c>
      <c r="G10" t="s">
        <v>240</v>
      </c>
      <c r="H10" t="s">
        <v>242</v>
      </c>
      <c r="I10" t="s">
        <v>208</v>
      </c>
      <c r="J10" t="s">
        <v>241</v>
      </c>
    </row>
    <row r="11" spans="1:12" x14ac:dyDescent="0.25">
      <c r="A11" t="s">
        <v>216</v>
      </c>
      <c r="B11" t="s">
        <v>134</v>
      </c>
      <c r="C11" t="s">
        <v>212</v>
      </c>
      <c r="D11" t="s">
        <v>135</v>
      </c>
      <c r="F11">
        <v>4</v>
      </c>
      <c r="G11">
        <f>SUM(E11:F11)</f>
        <v>4</v>
      </c>
      <c r="I11">
        <v>6</v>
      </c>
      <c r="J11">
        <f>SUM(H11:I11)</f>
        <v>6</v>
      </c>
    </row>
    <row r="12" spans="1:12" x14ac:dyDescent="0.25">
      <c r="A12" t="s">
        <v>216</v>
      </c>
      <c r="B12" t="s">
        <v>134</v>
      </c>
      <c r="C12" t="s">
        <v>212</v>
      </c>
      <c r="D12" t="s">
        <v>136</v>
      </c>
      <c r="F12">
        <v>9</v>
      </c>
      <c r="G12">
        <f t="shared" ref="G12:G75" si="0">SUM(E12:F12)</f>
        <v>9</v>
      </c>
      <c r="H12">
        <v>1</v>
      </c>
      <c r="I12">
        <v>3</v>
      </c>
      <c r="J12">
        <f t="shared" ref="J12:J75" si="1">SUM(H12:I12)</f>
        <v>4</v>
      </c>
    </row>
    <row r="13" spans="1:12" x14ac:dyDescent="0.25">
      <c r="A13" t="s">
        <v>216</v>
      </c>
      <c r="B13" t="s">
        <v>134</v>
      </c>
      <c r="C13" t="s">
        <v>113</v>
      </c>
      <c r="D13" t="s">
        <v>113</v>
      </c>
      <c r="F13">
        <v>5</v>
      </c>
      <c r="G13">
        <f t="shared" si="0"/>
        <v>5</v>
      </c>
      <c r="J13">
        <f t="shared" si="1"/>
        <v>0</v>
      </c>
    </row>
    <row r="14" spans="1:12" x14ac:dyDescent="0.25">
      <c r="A14" t="s">
        <v>216</v>
      </c>
      <c r="B14" t="s">
        <v>137</v>
      </c>
      <c r="C14" t="s">
        <v>212</v>
      </c>
      <c r="D14" t="s">
        <v>138</v>
      </c>
      <c r="E14">
        <v>1</v>
      </c>
      <c r="F14">
        <v>3</v>
      </c>
      <c r="G14">
        <f t="shared" si="0"/>
        <v>4</v>
      </c>
      <c r="I14">
        <v>7</v>
      </c>
      <c r="J14">
        <f t="shared" si="1"/>
        <v>7</v>
      </c>
    </row>
    <row r="15" spans="1:12" x14ac:dyDescent="0.25">
      <c r="A15" t="s">
        <v>216</v>
      </c>
      <c r="B15" t="s">
        <v>139</v>
      </c>
      <c r="C15" t="s">
        <v>212</v>
      </c>
      <c r="D15" t="s">
        <v>140</v>
      </c>
      <c r="F15">
        <v>4</v>
      </c>
      <c r="G15">
        <f t="shared" si="0"/>
        <v>4</v>
      </c>
      <c r="H15">
        <v>1</v>
      </c>
      <c r="I15">
        <v>8</v>
      </c>
      <c r="J15">
        <f t="shared" si="1"/>
        <v>9</v>
      </c>
    </row>
    <row r="16" spans="1:12" x14ac:dyDescent="0.25">
      <c r="A16" t="s">
        <v>216</v>
      </c>
      <c r="B16" t="s">
        <v>139</v>
      </c>
      <c r="C16" t="s">
        <v>213</v>
      </c>
      <c r="D16" t="s">
        <v>141</v>
      </c>
      <c r="G16">
        <f t="shared" si="0"/>
        <v>0</v>
      </c>
      <c r="I16">
        <v>1</v>
      </c>
      <c r="J16">
        <f t="shared" si="1"/>
        <v>1</v>
      </c>
    </row>
    <row r="17" spans="1:10" x14ac:dyDescent="0.25">
      <c r="A17" t="s">
        <v>216</v>
      </c>
      <c r="B17" t="s">
        <v>139</v>
      </c>
      <c r="C17" t="s">
        <v>212</v>
      </c>
      <c r="D17" t="s">
        <v>142</v>
      </c>
      <c r="G17">
        <f t="shared" si="0"/>
        <v>0</v>
      </c>
      <c r="H17">
        <v>1</v>
      </c>
      <c r="I17">
        <v>3</v>
      </c>
      <c r="J17">
        <f t="shared" si="1"/>
        <v>4</v>
      </c>
    </row>
    <row r="18" spans="1:10" x14ac:dyDescent="0.25">
      <c r="A18" t="s">
        <v>216</v>
      </c>
      <c r="B18" t="s">
        <v>143</v>
      </c>
      <c r="C18" t="s">
        <v>212</v>
      </c>
      <c r="D18" t="s">
        <v>144</v>
      </c>
      <c r="F18">
        <v>6</v>
      </c>
      <c r="G18">
        <f t="shared" si="0"/>
        <v>6</v>
      </c>
      <c r="H18">
        <v>1</v>
      </c>
      <c r="I18">
        <v>3</v>
      </c>
      <c r="J18">
        <f t="shared" si="1"/>
        <v>4</v>
      </c>
    </row>
    <row r="19" spans="1:10" x14ac:dyDescent="0.25">
      <c r="A19" t="s">
        <v>216</v>
      </c>
      <c r="B19" t="s">
        <v>143</v>
      </c>
      <c r="C19" t="s">
        <v>212</v>
      </c>
      <c r="D19" t="s">
        <v>145</v>
      </c>
      <c r="F19">
        <v>7</v>
      </c>
      <c r="G19">
        <f t="shared" si="0"/>
        <v>7</v>
      </c>
      <c r="H19">
        <v>2</v>
      </c>
      <c r="I19">
        <v>18</v>
      </c>
      <c r="J19">
        <f t="shared" si="1"/>
        <v>20</v>
      </c>
    </row>
    <row r="20" spans="1:10" x14ac:dyDescent="0.25">
      <c r="A20" t="s">
        <v>216</v>
      </c>
      <c r="B20" t="s">
        <v>143</v>
      </c>
      <c r="C20" t="s">
        <v>212</v>
      </c>
      <c r="D20" t="s">
        <v>146</v>
      </c>
      <c r="G20">
        <f t="shared" si="0"/>
        <v>0</v>
      </c>
      <c r="I20">
        <v>5</v>
      </c>
      <c r="J20">
        <f t="shared" si="1"/>
        <v>5</v>
      </c>
    </row>
    <row r="21" spans="1:10" x14ac:dyDescent="0.25">
      <c r="A21" t="s">
        <v>216</v>
      </c>
      <c r="B21" t="s">
        <v>147</v>
      </c>
      <c r="C21" t="s">
        <v>212</v>
      </c>
      <c r="D21" t="s">
        <v>148</v>
      </c>
      <c r="E21">
        <v>1</v>
      </c>
      <c r="F21">
        <v>2</v>
      </c>
      <c r="G21">
        <f t="shared" si="0"/>
        <v>3</v>
      </c>
      <c r="I21">
        <v>5</v>
      </c>
      <c r="J21">
        <f t="shared" si="1"/>
        <v>5</v>
      </c>
    </row>
    <row r="22" spans="1:10" x14ac:dyDescent="0.25">
      <c r="A22" t="s">
        <v>216</v>
      </c>
      <c r="B22" t="s">
        <v>147</v>
      </c>
      <c r="C22" t="s">
        <v>212</v>
      </c>
      <c r="D22" t="s">
        <v>149</v>
      </c>
      <c r="E22">
        <v>2</v>
      </c>
      <c r="F22">
        <v>3</v>
      </c>
      <c r="G22">
        <f t="shared" si="0"/>
        <v>5</v>
      </c>
      <c r="H22">
        <v>2</v>
      </c>
      <c r="I22">
        <v>22</v>
      </c>
      <c r="J22">
        <f t="shared" si="1"/>
        <v>24</v>
      </c>
    </row>
    <row r="23" spans="1:10" x14ac:dyDescent="0.25">
      <c r="A23" t="s">
        <v>216</v>
      </c>
      <c r="B23" t="s">
        <v>147</v>
      </c>
      <c r="C23" t="s">
        <v>212</v>
      </c>
      <c r="D23" t="s">
        <v>150</v>
      </c>
      <c r="E23">
        <v>4</v>
      </c>
      <c r="G23">
        <f t="shared" si="0"/>
        <v>4</v>
      </c>
      <c r="H23">
        <v>12</v>
      </c>
      <c r="I23">
        <v>16</v>
      </c>
      <c r="J23">
        <f t="shared" si="1"/>
        <v>28</v>
      </c>
    </row>
    <row r="24" spans="1:10" x14ac:dyDescent="0.25">
      <c r="A24" t="s">
        <v>216</v>
      </c>
      <c r="B24" t="s">
        <v>147</v>
      </c>
      <c r="C24" t="s">
        <v>212</v>
      </c>
      <c r="D24" t="s">
        <v>151</v>
      </c>
      <c r="E24">
        <v>2</v>
      </c>
      <c r="F24">
        <v>2</v>
      </c>
      <c r="G24">
        <f t="shared" si="0"/>
        <v>4</v>
      </c>
      <c r="H24">
        <v>5</v>
      </c>
      <c r="I24">
        <v>12</v>
      </c>
      <c r="J24">
        <f t="shared" si="1"/>
        <v>17</v>
      </c>
    </row>
    <row r="25" spans="1:10" x14ac:dyDescent="0.25">
      <c r="A25" t="s">
        <v>216</v>
      </c>
      <c r="B25" t="s">
        <v>147</v>
      </c>
      <c r="C25" t="s">
        <v>213</v>
      </c>
      <c r="D25" t="s">
        <v>220</v>
      </c>
      <c r="F25">
        <v>1</v>
      </c>
      <c r="G25">
        <f t="shared" si="0"/>
        <v>1</v>
      </c>
      <c r="J25">
        <f t="shared" si="1"/>
        <v>0</v>
      </c>
    </row>
    <row r="26" spans="1:10" x14ac:dyDescent="0.25">
      <c r="A26" t="s">
        <v>216</v>
      </c>
      <c r="B26" t="s">
        <v>152</v>
      </c>
      <c r="C26" t="s">
        <v>212</v>
      </c>
      <c r="D26" t="s">
        <v>153</v>
      </c>
      <c r="F26">
        <v>3</v>
      </c>
      <c r="G26">
        <f t="shared" si="0"/>
        <v>3</v>
      </c>
      <c r="I26">
        <v>14</v>
      </c>
      <c r="J26">
        <f t="shared" si="1"/>
        <v>14</v>
      </c>
    </row>
    <row r="27" spans="1:10" x14ac:dyDescent="0.25">
      <c r="A27" t="s">
        <v>216</v>
      </c>
      <c r="B27" t="s">
        <v>152</v>
      </c>
      <c r="C27" t="s">
        <v>212</v>
      </c>
      <c r="D27" t="s">
        <v>154</v>
      </c>
      <c r="G27">
        <f t="shared" si="0"/>
        <v>0</v>
      </c>
      <c r="I27">
        <v>1</v>
      </c>
      <c r="J27">
        <f t="shared" si="1"/>
        <v>1</v>
      </c>
    </row>
    <row r="28" spans="1:10" x14ac:dyDescent="0.25">
      <c r="A28" t="s">
        <v>216</v>
      </c>
      <c r="B28" t="s">
        <v>155</v>
      </c>
      <c r="C28" t="s">
        <v>212</v>
      </c>
      <c r="D28" t="s">
        <v>156</v>
      </c>
      <c r="E28">
        <v>1</v>
      </c>
      <c r="F28">
        <v>6</v>
      </c>
      <c r="G28">
        <f t="shared" si="0"/>
        <v>7</v>
      </c>
      <c r="I28">
        <v>4</v>
      </c>
      <c r="J28">
        <f t="shared" si="1"/>
        <v>4</v>
      </c>
    </row>
    <row r="29" spans="1:10" x14ac:dyDescent="0.25">
      <c r="A29" t="s">
        <v>216</v>
      </c>
      <c r="B29" t="s">
        <v>155</v>
      </c>
      <c r="C29" t="s">
        <v>113</v>
      </c>
      <c r="D29" t="s">
        <v>113</v>
      </c>
      <c r="F29">
        <v>1</v>
      </c>
      <c r="G29">
        <f t="shared" si="0"/>
        <v>1</v>
      </c>
      <c r="J29">
        <f t="shared" si="1"/>
        <v>0</v>
      </c>
    </row>
    <row r="30" spans="1:10" x14ac:dyDescent="0.25">
      <c r="A30" t="s">
        <v>216</v>
      </c>
      <c r="B30" t="s">
        <v>221</v>
      </c>
      <c r="C30" t="s">
        <v>212</v>
      </c>
      <c r="D30" t="s">
        <v>172</v>
      </c>
      <c r="F30">
        <v>1</v>
      </c>
      <c r="G30">
        <f t="shared" si="0"/>
        <v>1</v>
      </c>
      <c r="J30">
        <f t="shared" si="1"/>
        <v>0</v>
      </c>
    </row>
    <row r="31" spans="1:10" x14ac:dyDescent="0.25">
      <c r="A31" t="s">
        <v>217</v>
      </c>
      <c r="B31" t="s">
        <v>157</v>
      </c>
      <c r="C31" t="s">
        <v>212</v>
      </c>
      <c r="D31" t="s">
        <v>158</v>
      </c>
      <c r="E31">
        <v>4</v>
      </c>
      <c r="F31">
        <v>8</v>
      </c>
      <c r="G31">
        <f t="shared" si="0"/>
        <v>12</v>
      </c>
      <c r="H31">
        <v>19</v>
      </c>
      <c r="I31">
        <v>10</v>
      </c>
      <c r="J31">
        <f t="shared" si="1"/>
        <v>29</v>
      </c>
    </row>
    <row r="32" spans="1:10" x14ac:dyDescent="0.25">
      <c r="A32" t="s">
        <v>217</v>
      </c>
      <c r="B32" t="s">
        <v>159</v>
      </c>
      <c r="C32" t="s">
        <v>212</v>
      </c>
      <c r="D32" t="s">
        <v>160</v>
      </c>
      <c r="E32">
        <v>7</v>
      </c>
      <c r="F32">
        <v>4</v>
      </c>
      <c r="G32">
        <f t="shared" si="0"/>
        <v>11</v>
      </c>
      <c r="H32">
        <v>12</v>
      </c>
      <c r="I32">
        <v>21</v>
      </c>
      <c r="J32">
        <f t="shared" si="1"/>
        <v>33</v>
      </c>
    </row>
    <row r="33" spans="1:10" x14ac:dyDescent="0.25">
      <c r="A33" t="s">
        <v>217</v>
      </c>
      <c r="B33" t="s">
        <v>159</v>
      </c>
      <c r="C33" t="s">
        <v>212</v>
      </c>
      <c r="D33" t="s">
        <v>148</v>
      </c>
      <c r="E33">
        <v>1</v>
      </c>
      <c r="F33">
        <v>1</v>
      </c>
      <c r="G33">
        <f t="shared" si="0"/>
        <v>2</v>
      </c>
      <c r="H33">
        <v>2</v>
      </c>
      <c r="I33">
        <v>7</v>
      </c>
      <c r="J33">
        <f t="shared" si="1"/>
        <v>9</v>
      </c>
    </row>
    <row r="34" spans="1:10" x14ac:dyDescent="0.25">
      <c r="A34" t="s">
        <v>217</v>
      </c>
      <c r="B34" t="s">
        <v>159</v>
      </c>
      <c r="C34" t="s">
        <v>212</v>
      </c>
      <c r="D34" t="s">
        <v>149</v>
      </c>
      <c r="F34">
        <v>5</v>
      </c>
      <c r="G34">
        <f t="shared" si="0"/>
        <v>5</v>
      </c>
      <c r="H34">
        <v>4</v>
      </c>
      <c r="I34">
        <v>10</v>
      </c>
      <c r="J34">
        <f t="shared" si="1"/>
        <v>14</v>
      </c>
    </row>
    <row r="35" spans="1:10" x14ac:dyDescent="0.25">
      <c r="A35" t="s">
        <v>217</v>
      </c>
      <c r="B35" t="s">
        <v>159</v>
      </c>
      <c r="C35" t="s">
        <v>214</v>
      </c>
      <c r="D35" t="s">
        <v>161</v>
      </c>
      <c r="G35">
        <f t="shared" si="0"/>
        <v>0</v>
      </c>
      <c r="I35">
        <v>1</v>
      </c>
      <c r="J35">
        <f t="shared" si="1"/>
        <v>1</v>
      </c>
    </row>
    <row r="36" spans="1:10" x14ac:dyDescent="0.25">
      <c r="A36" t="s">
        <v>217</v>
      </c>
      <c r="B36" t="s">
        <v>159</v>
      </c>
      <c r="C36" t="s">
        <v>113</v>
      </c>
      <c r="D36" t="s">
        <v>113</v>
      </c>
      <c r="F36">
        <v>2</v>
      </c>
      <c r="G36">
        <f t="shared" si="0"/>
        <v>2</v>
      </c>
      <c r="J36">
        <f t="shared" si="1"/>
        <v>0</v>
      </c>
    </row>
    <row r="37" spans="1:10" x14ac:dyDescent="0.25">
      <c r="A37" t="s">
        <v>217</v>
      </c>
      <c r="B37" t="s">
        <v>162</v>
      </c>
      <c r="C37" t="s">
        <v>212</v>
      </c>
      <c r="D37" t="s">
        <v>163</v>
      </c>
      <c r="F37">
        <v>2</v>
      </c>
      <c r="G37">
        <f t="shared" si="0"/>
        <v>2</v>
      </c>
      <c r="H37">
        <v>1</v>
      </c>
      <c r="I37">
        <v>4</v>
      </c>
      <c r="J37">
        <f t="shared" si="1"/>
        <v>5</v>
      </c>
    </row>
    <row r="38" spans="1:10" x14ac:dyDescent="0.25">
      <c r="A38" t="s">
        <v>217</v>
      </c>
      <c r="B38" t="s">
        <v>164</v>
      </c>
      <c r="C38" t="s">
        <v>212</v>
      </c>
      <c r="D38" t="s">
        <v>165</v>
      </c>
      <c r="F38">
        <v>8</v>
      </c>
      <c r="G38">
        <f t="shared" si="0"/>
        <v>8</v>
      </c>
      <c r="H38">
        <v>3</v>
      </c>
      <c r="I38">
        <v>3</v>
      </c>
      <c r="J38">
        <f t="shared" si="1"/>
        <v>6</v>
      </c>
    </row>
    <row r="39" spans="1:10" x14ac:dyDescent="0.25">
      <c r="A39" t="s">
        <v>217</v>
      </c>
      <c r="B39" t="s">
        <v>164</v>
      </c>
      <c r="C39" t="s">
        <v>212</v>
      </c>
      <c r="D39" t="s">
        <v>166</v>
      </c>
      <c r="E39">
        <v>6</v>
      </c>
      <c r="F39">
        <v>20</v>
      </c>
      <c r="G39">
        <f t="shared" si="0"/>
        <v>26</v>
      </c>
      <c r="H39">
        <v>8</v>
      </c>
      <c r="I39">
        <v>38</v>
      </c>
      <c r="J39">
        <f t="shared" si="1"/>
        <v>46</v>
      </c>
    </row>
    <row r="40" spans="1:10" x14ac:dyDescent="0.25">
      <c r="A40" t="s">
        <v>217</v>
      </c>
      <c r="B40" t="s">
        <v>164</v>
      </c>
      <c r="C40" t="s">
        <v>113</v>
      </c>
      <c r="D40" t="s">
        <v>113</v>
      </c>
      <c r="F40">
        <v>2</v>
      </c>
      <c r="G40">
        <f t="shared" si="0"/>
        <v>2</v>
      </c>
      <c r="J40">
        <f t="shared" si="1"/>
        <v>0</v>
      </c>
    </row>
    <row r="41" spans="1:10" x14ac:dyDescent="0.25">
      <c r="A41" t="s">
        <v>217</v>
      </c>
      <c r="B41" t="s">
        <v>167</v>
      </c>
      <c r="C41" t="s">
        <v>212</v>
      </c>
      <c r="D41" t="s">
        <v>168</v>
      </c>
      <c r="E41">
        <v>1</v>
      </c>
      <c r="F41">
        <v>3</v>
      </c>
      <c r="G41">
        <f t="shared" si="0"/>
        <v>4</v>
      </c>
      <c r="H41">
        <v>4</v>
      </c>
      <c r="I41">
        <v>6</v>
      </c>
      <c r="J41">
        <f t="shared" si="1"/>
        <v>10</v>
      </c>
    </row>
    <row r="42" spans="1:10" x14ac:dyDescent="0.25">
      <c r="A42" t="s">
        <v>217</v>
      </c>
      <c r="B42" t="s">
        <v>169</v>
      </c>
      <c r="C42" t="s">
        <v>212</v>
      </c>
      <c r="D42" t="s">
        <v>170</v>
      </c>
      <c r="F42">
        <v>6</v>
      </c>
      <c r="G42">
        <f t="shared" si="0"/>
        <v>6</v>
      </c>
      <c r="I42">
        <v>6</v>
      </c>
      <c r="J42">
        <f t="shared" si="1"/>
        <v>6</v>
      </c>
    </row>
    <row r="43" spans="1:10" x14ac:dyDescent="0.25">
      <c r="A43" t="s">
        <v>217</v>
      </c>
      <c r="B43" t="s">
        <v>169</v>
      </c>
      <c r="C43" t="s">
        <v>213</v>
      </c>
      <c r="D43" t="s">
        <v>222</v>
      </c>
      <c r="F43">
        <v>1</v>
      </c>
      <c r="G43">
        <f t="shared" si="0"/>
        <v>1</v>
      </c>
      <c r="J43">
        <f t="shared" si="1"/>
        <v>0</v>
      </c>
    </row>
    <row r="44" spans="1:10" x14ac:dyDescent="0.25">
      <c r="A44" t="s">
        <v>217</v>
      </c>
      <c r="B44" t="s">
        <v>171</v>
      </c>
      <c r="C44" t="s">
        <v>212</v>
      </c>
      <c r="D44" t="s">
        <v>172</v>
      </c>
      <c r="G44">
        <f t="shared" si="0"/>
        <v>0</v>
      </c>
      <c r="I44">
        <v>2</v>
      </c>
      <c r="J44">
        <f t="shared" si="1"/>
        <v>2</v>
      </c>
    </row>
    <row r="45" spans="1:10" x14ac:dyDescent="0.25">
      <c r="A45" t="s">
        <v>217</v>
      </c>
      <c r="B45" t="s">
        <v>173</v>
      </c>
      <c r="C45" t="s">
        <v>212</v>
      </c>
      <c r="D45" t="s">
        <v>174</v>
      </c>
      <c r="G45">
        <f t="shared" si="0"/>
        <v>0</v>
      </c>
      <c r="I45">
        <v>8</v>
      </c>
      <c r="J45">
        <f t="shared" si="1"/>
        <v>8</v>
      </c>
    </row>
    <row r="46" spans="1:10" x14ac:dyDescent="0.25">
      <c r="A46" t="s">
        <v>218</v>
      </c>
      <c r="B46" t="s">
        <v>175</v>
      </c>
      <c r="C46" t="s">
        <v>212</v>
      </c>
      <c r="D46" t="s">
        <v>223</v>
      </c>
      <c r="F46">
        <v>22</v>
      </c>
      <c r="G46">
        <f t="shared" si="0"/>
        <v>22</v>
      </c>
      <c r="J46">
        <f t="shared" si="1"/>
        <v>0</v>
      </c>
    </row>
    <row r="47" spans="1:10" x14ac:dyDescent="0.25">
      <c r="A47" t="s">
        <v>218</v>
      </c>
      <c r="B47" t="s">
        <v>175</v>
      </c>
      <c r="C47" t="s">
        <v>212</v>
      </c>
      <c r="D47" t="s">
        <v>224</v>
      </c>
      <c r="F47">
        <v>3</v>
      </c>
      <c r="G47">
        <f t="shared" si="0"/>
        <v>3</v>
      </c>
      <c r="J47">
        <f t="shared" si="1"/>
        <v>0</v>
      </c>
    </row>
    <row r="48" spans="1:10" x14ac:dyDescent="0.25">
      <c r="A48" t="s">
        <v>218</v>
      </c>
      <c r="B48" t="s">
        <v>175</v>
      </c>
      <c r="C48" t="s">
        <v>212</v>
      </c>
      <c r="D48" t="s">
        <v>176</v>
      </c>
      <c r="F48">
        <v>28</v>
      </c>
      <c r="G48">
        <f t="shared" si="0"/>
        <v>28</v>
      </c>
      <c r="I48">
        <v>15</v>
      </c>
      <c r="J48">
        <f t="shared" si="1"/>
        <v>15</v>
      </c>
    </row>
    <row r="49" spans="1:10" x14ac:dyDescent="0.25">
      <c r="A49" t="s">
        <v>218</v>
      </c>
      <c r="B49" t="s">
        <v>175</v>
      </c>
      <c r="C49" t="s">
        <v>212</v>
      </c>
      <c r="D49" t="s">
        <v>225</v>
      </c>
      <c r="F49">
        <v>43</v>
      </c>
      <c r="G49">
        <f t="shared" si="0"/>
        <v>43</v>
      </c>
      <c r="H49">
        <v>3</v>
      </c>
      <c r="I49">
        <v>19</v>
      </c>
      <c r="J49">
        <f t="shared" si="1"/>
        <v>22</v>
      </c>
    </row>
    <row r="50" spans="1:10" x14ac:dyDescent="0.25">
      <c r="A50" t="s">
        <v>218</v>
      </c>
      <c r="B50" t="s">
        <v>175</v>
      </c>
      <c r="C50" t="s">
        <v>213</v>
      </c>
      <c r="D50" t="s">
        <v>226</v>
      </c>
      <c r="F50">
        <v>1</v>
      </c>
      <c r="G50">
        <f t="shared" si="0"/>
        <v>1</v>
      </c>
      <c r="J50">
        <f t="shared" si="1"/>
        <v>0</v>
      </c>
    </row>
    <row r="51" spans="1:10" x14ac:dyDescent="0.25">
      <c r="A51" t="s">
        <v>218</v>
      </c>
      <c r="B51" t="s">
        <v>175</v>
      </c>
      <c r="C51" t="s">
        <v>213</v>
      </c>
      <c r="D51" t="s">
        <v>227</v>
      </c>
      <c r="F51">
        <v>1</v>
      </c>
      <c r="G51">
        <f t="shared" si="0"/>
        <v>1</v>
      </c>
      <c r="J51">
        <f t="shared" si="1"/>
        <v>0</v>
      </c>
    </row>
    <row r="52" spans="1:10" x14ac:dyDescent="0.25">
      <c r="A52" t="s">
        <v>218</v>
      </c>
      <c r="B52" t="s">
        <v>175</v>
      </c>
      <c r="C52" t="s">
        <v>113</v>
      </c>
      <c r="D52" t="s">
        <v>113</v>
      </c>
      <c r="F52">
        <v>20</v>
      </c>
      <c r="G52">
        <f t="shared" si="0"/>
        <v>20</v>
      </c>
      <c r="J52">
        <f t="shared" si="1"/>
        <v>0</v>
      </c>
    </row>
    <row r="53" spans="1:10" x14ac:dyDescent="0.25">
      <c r="A53" t="s">
        <v>218</v>
      </c>
      <c r="B53" t="s">
        <v>177</v>
      </c>
      <c r="C53" t="s">
        <v>212</v>
      </c>
      <c r="D53" t="s">
        <v>178</v>
      </c>
      <c r="E53">
        <v>5</v>
      </c>
      <c r="F53">
        <v>3</v>
      </c>
      <c r="G53">
        <f t="shared" si="0"/>
        <v>8</v>
      </c>
      <c r="H53">
        <v>1</v>
      </c>
      <c r="I53">
        <v>16</v>
      </c>
      <c r="J53">
        <f t="shared" si="1"/>
        <v>17</v>
      </c>
    </row>
    <row r="54" spans="1:10" x14ac:dyDescent="0.25">
      <c r="A54" t="s">
        <v>218</v>
      </c>
      <c r="B54" t="s">
        <v>177</v>
      </c>
      <c r="C54" t="s">
        <v>213</v>
      </c>
      <c r="D54" t="s">
        <v>179</v>
      </c>
      <c r="G54">
        <f t="shared" si="0"/>
        <v>0</v>
      </c>
      <c r="I54">
        <v>1</v>
      </c>
      <c r="J54">
        <f t="shared" si="1"/>
        <v>1</v>
      </c>
    </row>
    <row r="55" spans="1:10" x14ac:dyDescent="0.25">
      <c r="A55" t="s">
        <v>218</v>
      </c>
      <c r="B55" t="s">
        <v>177</v>
      </c>
      <c r="C55" t="s">
        <v>113</v>
      </c>
      <c r="D55" t="s">
        <v>113</v>
      </c>
      <c r="F55">
        <v>2</v>
      </c>
      <c r="G55">
        <f t="shared" si="0"/>
        <v>2</v>
      </c>
      <c r="J55">
        <f t="shared" si="1"/>
        <v>0</v>
      </c>
    </row>
    <row r="56" spans="1:10" x14ac:dyDescent="0.25">
      <c r="A56" t="s">
        <v>218</v>
      </c>
      <c r="B56" t="s">
        <v>180</v>
      </c>
      <c r="C56" t="s">
        <v>212</v>
      </c>
      <c r="D56" t="s">
        <v>144</v>
      </c>
      <c r="F56">
        <v>65</v>
      </c>
      <c r="G56">
        <f t="shared" si="0"/>
        <v>65</v>
      </c>
      <c r="H56">
        <v>8</v>
      </c>
      <c r="I56">
        <v>40</v>
      </c>
      <c r="J56">
        <f t="shared" si="1"/>
        <v>48</v>
      </c>
    </row>
    <row r="57" spans="1:10" x14ac:dyDescent="0.25">
      <c r="A57" t="s">
        <v>218</v>
      </c>
      <c r="B57" t="s">
        <v>180</v>
      </c>
      <c r="C57" t="s">
        <v>212</v>
      </c>
      <c r="D57" t="s">
        <v>181</v>
      </c>
      <c r="F57">
        <v>14</v>
      </c>
      <c r="G57">
        <f t="shared" si="0"/>
        <v>14</v>
      </c>
      <c r="I57">
        <v>7</v>
      </c>
      <c r="J57">
        <f t="shared" si="1"/>
        <v>7</v>
      </c>
    </row>
    <row r="58" spans="1:10" x14ac:dyDescent="0.25">
      <c r="A58" t="s">
        <v>218</v>
      </c>
      <c r="B58" t="s">
        <v>180</v>
      </c>
      <c r="C58" t="s">
        <v>212</v>
      </c>
      <c r="D58" t="s">
        <v>142</v>
      </c>
      <c r="E58">
        <v>1</v>
      </c>
      <c r="G58">
        <f t="shared" si="0"/>
        <v>1</v>
      </c>
      <c r="H58">
        <v>10</v>
      </c>
      <c r="I58">
        <v>28</v>
      </c>
      <c r="J58">
        <f t="shared" si="1"/>
        <v>38</v>
      </c>
    </row>
    <row r="59" spans="1:10" x14ac:dyDescent="0.25">
      <c r="A59" t="s">
        <v>218</v>
      </c>
      <c r="B59" t="s">
        <v>180</v>
      </c>
      <c r="C59" t="s">
        <v>213</v>
      </c>
      <c r="D59" t="s">
        <v>228</v>
      </c>
      <c r="F59">
        <v>4</v>
      </c>
      <c r="G59">
        <f t="shared" si="0"/>
        <v>4</v>
      </c>
      <c r="J59">
        <f t="shared" si="1"/>
        <v>0</v>
      </c>
    </row>
    <row r="60" spans="1:10" x14ac:dyDescent="0.25">
      <c r="A60" t="s">
        <v>218</v>
      </c>
      <c r="B60" t="s">
        <v>180</v>
      </c>
      <c r="C60" t="s">
        <v>113</v>
      </c>
      <c r="D60" t="s">
        <v>229</v>
      </c>
      <c r="F60">
        <v>5</v>
      </c>
      <c r="G60">
        <f t="shared" si="0"/>
        <v>5</v>
      </c>
      <c r="J60">
        <f t="shared" si="1"/>
        <v>0</v>
      </c>
    </row>
    <row r="61" spans="1:10" x14ac:dyDescent="0.25">
      <c r="A61" t="s">
        <v>218</v>
      </c>
      <c r="B61" t="s">
        <v>182</v>
      </c>
      <c r="C61" t="s">
        <v>212</v>
      </c>
      <c r="D61" t="s">
        <v>183</v>
      </c>
      <c r="E61">
        <v>4</v>
      </c>
      <c r="F61">
        <v>6</v>
      </c>
      <c r="G61">
        <f t="shared" si="0"/>
        <v>10</v>
      </c>
      <c r="H61">
        <v>4</v>
      </c>
      <c r="I61">
        <v>7</v>
      </c>
      <c r="J61">
        <f t="shared" si="1"/>
        <v>11</v>
      </c>
    </row>
    <row r="62" spans="1:10" x14ac:dyDescent="0.25">
      <c r="A62" t="s">
        <v>218</v>
      </c>
      <c r="B62" t="s">
        <v>182</v>
      </c>
      <c r="C62" t="s">
        <v>213</v>
      </c>
      <c r="D62" t="s">
        <v>232</v>
      </c>
      <c r="F62">
        <v>3</v>
      </c>
      <c r="G62">
        <f t="shared" si="0"/>
        <v>3</v>
      </c>
      <c r="J62">
        <f t="shared" si="1"/>
        <v>0</v>
      </c>
    </row>
    <row r="63" spans="1:10" x14ac:dyDescent="0.25">
      <c r="A63" t="s">
        <v>218</v>
      </c>
      <c r="B63" t="s">
        <v>182</v>
      </c>
      <c r="C63" t="s">
        <v>213</v>
      </c>
      <c r="D63" t="s">
        <v>184</v>
      </c>
      <c r="G63">
        <f t="shared" si="0"/>
        <v>0</v>
      </c>
      <c r="I63">
        <v>1</v>
      </c>
      <c r="J63">
        <f t="shared" si="1"/>
        <v>1</v>
      </c>
    </row>
    <row r="64" spans="1:10" x14ac:dyDescent="0.25">
      <c r="A64" t="s">
        <v>218</v>
      </c>
      <c r="B64" t="s">
        <v>185</v>
      </c>
      <c r="C64" t="s">
        <v>212</v>
      </c>
      <c r="D64" t="s">
        <v>186</v>
      </c>
      <c r="E64">
        <v>2</v>
      </c>
      <c r="F64">
        <v>24</v>
      </c>
      <c r="G64">
        <f t="shared" si="0"/>
        <v>26</v>
      </c>
      <c r="H64">
        <v>1</v>
      </c>
      <c r="I64">
        <v>18</v>
      </c>
      <c r="J64">
        <f t="shared" si="1"/>
        <v>19</v>
      </c>
    </row>
    <row r="65" spans="1:10" x14ac:dyDescent="0.25">
      <c r="A65" t="s">
        <v>218</v>
      </c>
      <c r="B65" t="s">
        <v>185</v>
      </c>
      <c r="C65" t="s">
        <v>213</v>
      </c>
      <c r="D65" t="s">
        <v>230</v>
      </c>
      <c r="F65">
        <v>4</v>
      </c>
      <c r="G65">
        <f t="shared" si="0"/>
        <v>4</v>
      </c>
      <c r="J65">
        <f t="shared" si="1"/>
        <v>0</v>
      </c>
    </row>
    <row r="66" spans="1:10" x14ac:dyDescent="0.25">
      <c r="A66" t="s">
        <v>218</v>
      </c>
      <c r="B66" t="s">
        <v>187</v>
      </c>
      <c r="C66" t="s">
        <v>212</v>
      </c>
      <c r="D66" t="s">
        <v>140</v>
      </c>
      <c r="E66">
        <v>2</v>
      </c>
      <c r="F66">
        <v>28</v>
      </c>
      <c r="G66">
        <f t="shared" si="0"/>
        <v>30</v>
      </c>
      <c r="H66">
        <v>2</v>
      </c>
      <c r="I66">
        <v>5</v>
      </c>
      <c r="J66">
        <f t="shared" si="1"/>
        <v>7</v>
      </c>
    </row>
    <row r="67" spans="1:10" x14ac:dyDescent="0.25">
      <c r="A67" t="s">
        <v>218</v>
      </c>
      <c r="B67" t="s">
        <v>187</v>
      </c>
      <c r="C67" t="s">
        <v>212</v>
      </c>
      <c r="D67" t="s">
        <v>188</v>
      </c>
      <c r="G67">
        <f t="shared" si="0"/>
        <v>0</v>
      </c>
      <c r="H67">
        <v>2</v>
      </c>
      <c r="I67">
        <v>1</v>
      </c>
      <c r="J67">
        <f t="shared" si="1"/>
        <v>3</v>
      </c>
    </row>
    <row r="68" spans="1:10" x14ac:dyDescent="0.25">
      <c r="A68" t="s">
        <v>218</v>
      </c>
      <c r="B68" t="s">
        <v>187</v>
      </c>
      <c r="C68" t="s">
        <v>214</v>
      </c>
      <c r="D68" t="s">
        <v>189</v>
      </c>
      <c r="G68">
        <f t="shared" si="0"/>
        <v>0</v>
      </c>
      <c r="I68">
        <v>1</v>
      </c>
      <c r="J68">
        <f t="shared" si="1"/>
        <v>1</v>
      </c>
    </row>
    <row r="69" spans="1:10" x14ac:dyDescent="0.25">
      <c r="A69" t="s">
        <v>218</v>
      </c>
      <c r="B69" t="s">
        <v>190</v>
      </c>
      <c r="C69" t="s">
        <v>212</v>
      </c>
      <c r="D69" t="s">
        <v>191</v>
      </c>
      <c r="F69">
        <v>1</v>
      </c>
      <c r="G69">
        <f t="shared" si="0"/>
        <v>1</v>
      </c>
      <c r="H69">
        <v>1</v>
      </c>
      <c r="I69">
        <v>6</v>
      </c>
      <c r="J69">
        <f t="shared" si="1"/>
        <v>7</v>
      </c>
    </row>
    <row r="70" spans="1:10" x14ac:dyDescent="0.25">
      <c r="A70" t="s">
        <v>218</v>
      </c>
      <c r="B70" t="s">
        <v>190</v>
      </c>
      <c r="C70" t="s">
        <v>212</v>
      </c>
      <c r="D70" t="s">
        <v>231</v>
      </c>
      <c r="F70">
        <v>7</v>
      </c>
      <c r="G70">
        <f t="shared" si="0"/>
        <v>7</v>
      </c>
      <c r="J70">
        <f t="shared" si="1"/>
        <v>0</v>
      </c>
    </row>
    <row r="71" spans="1:10" x14ac:dyDescent="0.25">
      <c r="A71" t="s">
        <v>218</v>
      </c>
      <c r="B71" t="s">
        <v>190</v>
      </c>
      <c r="C71" t="s">
        <v>213</v>
      </c>
      <c r="D71" t="s">
        <v>192</v>
      </c>
      <c r="G71">
        <f t="shared" si="0"/>
        <v>0</v>
      </c>
      <c r="I71">
        <v>1</v>
      </c>
      <c r="J71">
        <f t="shared" si="1"/>
        <v>1</v>
      </c>
    </row>
    <row r="72" spans="1:10" x14ac:dyDescent="0.25">
      <c r="A72" t="s">
        <v>218</v>
      </c>
      <c r="B72" t="s">
        <v>190</v>
      </c>
      <c r="C72" t="s">
        <v>113</v>
      </c>
      <c r="D72" t="s">
        <v>113</v>
      </c>
      <c r="F72">
        <v>2</v>
      </c>
      <c r="G72">
        <f t="shared" si="0"/>
        <v>2</v>
      </c>
      <c r="J72">
        <f t="shared" si="1"/>
        <v>0</v>
      </c>
    </row>
    <row r="73" spans="1:10" x14ac:dyDescent="0.25">
      <c r="A73" t="s">
        <v>218</v>
      </c>
      <c r="B73" t="s">
        <v>193</v>
      </c>
      <c r="C73" t="s">
        <v>212</v>
      </c>
      <c r="D73" t="s">
        <v>194</v>
      </c>
      <c r="E73">
        <v>2</v>
      </c>
      <c r="F73">
        <v>5</v>
      </c>
      <c r="G73">
        <f t="shared" si="0"/>
        <v>7</v>
      </c>
      <c r="H73">
        <v>8</v>
      </c>
      <c r="I73">
        <v>9</v>
      </c>
      <c r="J73">
        <f t="shared" si="1"/>
        <v>17</v>
      </c>
    </row>
    <row r="74" spans="1:10" x14ac:dyDescent="0.25">
      <c r="A74" t="s">
        <v>218</v>
      </c>
      <c r="B74" t="s">
        <v>193</v>
      </c>
      <c r="C74" t="s">
        <v>113</v>
      </c>
      <c r="D74" t="s">
        <v>113</v>
      </c>
      <c r="F74">
        <v>3</v>
      </c>
      <c r="G74">
        <f t="shared" si="0"/>
        <v>3</v>
      </c>
      <c r="J74">
        <f t="shared" si="1"/>
        <v>0</v>
      </c>
    </row>
    <row r="75" spans="1:10" x14ac:dyDescent="0.25">
      <c r="A75" t="s">
        <v>218</v>
      </c>
      <c r="B75" t="s">
        <v>195</v>
      </c>
      <c r="C75" t="s">
        <v>212</v>
      </c>
      <c r="D75" t="s">
        <v>196</v>
      </c>
      <c r="F75">
        <v>2</v>
      </c>
      <c r="G75">
        <f t="shared" si="0"/>
        <v>2</v>
      </c>
      <c r="I75">
        <v>9</v>
      </c>
      <c r="J75">
        <f t="shared" si="1"/>
        <v>9</v>
      </c>
    </row>
    <row r="76" spans="1:10" x14ac:dyDescent="0.25">
      <c r="A76" t="s">
        <v>218</v>
      </c>
      <c r="B76" t="s">
        <v>197</v>
      </c>
      <c r="C76" t="s">
        <v>212</v>
      </c>
      <c r="D76" t="s">
        <v>198</v>
      </c>
      <c r="F76">
        <v>2</v>
      </c>
      <c r="G76">
        <f t="shared" ref="G76:G94" si="2">SUM(E76:F76)</f>
        <v>2</v>
      </c>
      <c r="H76">
        <v>3</v>
      </c>
      <c r="I76">
        <v>6</v>
      </c>
      <c r="J76">
        <f t="shared" ref="J76:J94" si="3">SUM(H76:I76)</f>
        <v>9</v>
      </c>
    </row>
    <row r="77" spans="1:10" x14ac:dyDescent="0.25">
      <c r="A77" t="s">
        <v>218</v>
      </c>
      <c r="B77" t="s">
        <v>197</v>
      </c>
      <c r="C77" t="s">
        <v>212</v>
      </c>
      <c r="D77" t="s">
        <v>199</v>
      </c>
      <c r="G77">
        <f t="shared" si="2"/>
        <v>0</v>
      </c>
      <c r="I77">
        <v>1</v>
      </c>
      <c r="J77">
        <f t="shared" si="3"/>
        <v>1</v>
      </c>
    </row>
    <row r="78" spans="1:10" x14ac:dyDescent="0.25">
      <c r="A78" t="s">
        <v>218</v>
      </c>
      <c r="B78" t="s">
        <v>197</v>
      </c>
      <c r="C78" t="s">
        <v>212</v>
      </c>
      <c r="D78" t="s">
        <v>200</v>
      </c>
      <c r="E78">
        <v>1</v>
      </c>
      <c r="F78">
        <v>4</v>
      </c>
      <c r="G78">
        <f t="shared" si="2"/>
        <v>5</v>
      </c>
      <c r="H78">
        <v>1</v>
      </c>
      <c r="I78">
        <v>4</v>
      </c>
      <c r="J78">
        <f t="shared" si="3"/>
        <v>5</v>
      </c>
    </row>
    <row r="79" spans="1:10" x14ac:dyDescent="0.25">
      <c r="A79" t="s">
        <v>218</v>
      </c>
      <c r="B79" t="s">
        <v>197</v>
      </c>
      <c r="C79" t="s">
        <v>212</v>
      </c>
      <c r="D79" t="s">
        <v>201</v>
      </c>
      <c r="E79">
        <v>1</v>
      </c>
      <c r="F79">
        <v>13</v>
      </c>
      <c r="G79">
        <f t="shared" si="2"/>
        <v>14</v>
      </c>
      <c r="H79">
        <v>1</v>
      </c>
      <c r="I79">
        <v>3</v>
      </c>
      <c r="J79">
        <f t="shared" si="3"/>
        <v>4</v>
      </c>
    </row>
    <row r="80" spans="1:10" x14ac:dyDescent="0.25">
      <c r="A80" t="s">
        <v>218</v>
      </c>
      <c r="B80" t="s">
        <v>197</v>
      </c>
      <c r="C80" t="s">
        <v>212</v>
      </c>
      <c r="D80" t="s">
        <v>202</v>
      </c>
      <c r="F80">
        <v>5</v>
      </c>
      <c r="G80">
        <f t="shared" si="2"/>
        <v>5</v>
      </c>
      <c r="I80">
        <v>2</v>
      </c>
      <c r="J80">
        <f t="shared" si="3"/>
        <v>2</v>
      </c>
    </row>
    <row r="81" spans="1:10" x14ac:dyDescent="0.25">
      <c r="A81" t="s">
        <v>218</v>
      </c>
      <c r="B81" t="s">
        <v>197</v>
      </c>
      <c r="C81" t="s">
        <v>212</v>
      </c>
      <c r="D81" t="s">
        <v>203</v>
      </c>
      <c r="E81">
        <v>1</v>
      </c>
      <c r="F81">
        <v>12</v>
      </c>
      <c r="G81">
        <f t="shared" si="2"/>
        <v>13</v>
      </c>
      <c r="H81">
        <v>1</v>
      </c>
      <c r="I81">
        <v>2</v>
      </c>
      <c r="J81">
        <f t="shared" si="3"/>
        <v>3</v>
      </c>
    </row>
    <row r="82" spans="1:10" x14ac:dyDescent="0.25">
      <c r="A82" t="s">
        <v>218</v>
      </c>
      <c r="B82" t="s">
        <v>197</v>
      </c>
      <c r="C82" t="s">
        <v>212</v>
      </c>
      <c r="D82" t="s">
        <v>174</v>
      </c>
      <c r="E82">
        <v>1</v>
      </c>
      <c r="F82">
        <v>7</v>
      </c>
      <c r="G82">
        <f t="shared" si="2"/>
        <v>8</v>
      </c>
      <c r="H82">
        <v>4</v>
      </c>
      <c r="I82">
        <v>3</v>
      </c>
      <c r="J82">
        <f t="shared" si="3"/>
        <v>7</v>
      </c>
    </row>
    <row r="83" spans="1:10" x14ac:dyDescent="0.25">
      <c r="A83" t="s">
        <v>218</v>
      </c>
      <c r="B83" t="s">
        <v>197</v>
      </c>
      <c r="C83" t="s">
        <v>213</v>
      </c>
      <c r="D83" t="s">
        <v>204</v>
      </c>
      <c r="F83">
        <v>8</v>
      </c>
      <c r="G83">
        <f t="shared" si="2"/>
        <v>8</v>
      </c>
      <c r="I83">
        <v>6</v>
      </c>
      <c r="J83">
        <f t="shared" si="3"/>
        <v>6</v>
      </c>
    </row>
    <row r="84" spans="1:10" x14ac:dyDescent="0.25">
      <c r="A84" t="s">
        <v>218</v>
      </c>
      <c r="B84" t="s">
        <v>197</v>
      </c>
      <c r="C84" t="s">
        <v>113</v>
      </c>
      <c r="D84" t="s">
        <v>113</v>
      </c>
      <c r="F84">
        <v>6</v>
      </c>
      <c r="G84">
        <f t="shared" si="2"/>
        <v>6</v>
      </c>
      <c r="J84">
        <f t="shared" si="3"/>
        <v>0</v>
      </c>
    </row>
    <row r="85" spans="1:10" x14ac:dyDescent="0.25">
      <c r="A85" t="s">
        <v>218</v>
      </c>
      <c r="B85" t="s">
        <v>205</v>
      </c>
      <c r="C85" t="s">
        <v>212</v>
      </c>
      <c r="D85" t="s">
        <v>148</v>
      </c>
      <c r="H85">
        <v>1</v>
      </c>
      <c r="J85">
        <f t="shared" si="3"/>
        <v>1</v>
      </c>
    </row>
    <row r="86" spans="1:10" x14ac:dyDescent="0.25">
      <c r="A86" t="s">
        <v>218</v>
      </c>
      <c r="B86" t="s">
        <v>205</v>
      </c>
      <c r="C86" t="s">
        <v>212</v>
      </c>
      <c r="D86" t="s">
        <v>149</v>
      </c>
      <c r="G86">
        <f t="shared" si="2"/>
        <v>0</v>
      </c>
      <c r="I86">
        <v>1</v>
      </c>
      <c r="J86">
        <f t="shared" si="3"/>
        <v>1</v>
      </c>
    </row>
    <row r="87" spans="1:10" x14ac:dyDescent="0.25">
      <c r="A87" t="s">
        <v>218</v>
      </c>
      <c r="B87" t="s">
        <v>233</v>
      </c>
      <c r="C87" t="s">
        <v>212</v>
      </c>
      <c r="D87" t="s">
        <v>172</v>
      </c>
      <c r="F87">
        <v>2</v>
      </c>
      <c r="G87">
        <f t="shared" si="2"/>
        <v>2</v>
      </c>
      <c r="H87">
        <v>2</v>
      </c>
      <c r="J87">
        <f t="shared" si="3"/>
        <v>2</v>
      </c>
    </row>
    <row r="88" spans="1:10" x14ac:dyDescent="0.25">
      <c r="A88" t="s">
        <v>218</v>
      </c>
      <c r="B88" t="s">
        <v>206</v>
      </c>
      <c r="C88" t="s">
        <v>212</v>
      </c>
      <c r="D88" t="s">
        <v>172</v>
      </c>
      <c r="F88">
        <v>1</v>
      </c>
      <c r="G88">
        <f t="shared" si="2"/>
        <v>1</v>
      </c>
      <c r="H88">
        <v>2</v>
      </c>
      <c r="I88">
        <v>2</v>
      </c>
      <c r="J88">
        <f t="shared" si="3"/>
        <v>4</v>
      </c>
    </row>
    <row r="89" spans="1:10" x14ac:dyDescent="0.25">
      <c r="A89" t="s">
        <v>218</v>
      </c>
      <c r="B89" t="s">
        <v>207</v>
      </c>
      <c r="C89" t="s">
        <v>212</v>
      </c>
      <c r="D89" t="s">
        <v>144</v>
      </c>
      <c r="F89">
        <v>3</v>
      </c>
      <c r="G89">
        <f t="shared" si="2"/>
        <v>3</v>
      </c>
      <c r="I89">
        <v>8</v>
      </c>
      <c r="J89">
        <f t="shared" si="3"/>
        <v>8</v>
      </c>
    </row>
    <row r="90" spans="1:10" x14ac:dyDescent="0.25">
      <c r="A90" t="s">
        <v>218</v>
      </c>
      <c r="B90" t="s">
        <v>234</v>
      </c>
      <c r="C90" t="s">
        <v>113</v>
      </c>
      <c r="D90" t="s">
        <v>113</v>
      </c>
      <c r="F90">
        <v>2</v>
      </c>
      <c r="G90">
        <f t="shared" si="2"/>
        <v>2</v>
      </c>
      <c r="J90">
        <f t="shared" si="3"/>
        <v>0</v>
      </c>
    </row>
    <row r="91" spans="1:10" x14ac:dyDescent="0.25">
      <c r="A91" t="s">
        <v>218</v>
      </c>
      <c r="B91" t="s">
        <v>235</v>
      </c>
      <c r="C91" t="s">
        <v>113</v>
      </c>
      <c r="D91" t="s">
        <v>113</v>
      </c>
      <c r="F91">
        <v>2</v>
      </c>
      <c r="G91">
        <f t="shared" si="2"/>
        <v>2</v>
      </c>
      <c r="J91">
        <f t="shared" si="3"/>
        <v>0</v>
      </c>
    </row>
    <row r="92" spans="1:10" x14ac:dyDescent="0.25">
      <c r="A92" t="s">
        <v>218</v>
      </c>
      <c r="B92" t="s">
        <v>236</v>
      </c>
      <c r="C92" t="s">
        <v>113</v>
      </c>
      <c r="D92" t="s">
        <v>113</v>
      </c>
      <c r="F92">
        <v>1</v>
      </c>
      <c r="G92">
        <f t="shared" si="2"/>
        <v>1</v>
      </c>
      <c r="J92">
        <f t="shared" si="3"/>
        <v>0</v>
      </c>
    </row>
    <row r="93" spans="1:10" x14ac:dyDescent="0.25">
      <c r="A93" t="s">
        <v>218</v>
      </c>
      <c r="B93" t="s">
        <v>237</v>
      </c>
      <c r="C93" t="s">
        <v>113</v>
      </c>
      <c r="D93" t="s">
        <v>113</v>
      </c>
      <c r="F93">
        <v>1</v>
      </c>
      <c r="G93">
        <f t="shared" si="2"/>
        <v>1</v>
      </c>
      <c r="J93">
        <f t="shared" si="3"/>
        <v>0</v>
      </c>
    </row>
    <row r="94" spans="1:10" x14ac:dyDescent="0.25">
      <c r="A94" t="s">
        <v>218</v>
      </c>
      <c r="B94" t="s">
        <v>238</v>
      </c>
      <c r="C94" t="s">
        <v>113</v>
      </c>
      <c r="D94" t="s">
        <v>113</v>
      </c>
      <c r="F94">
        <v>1</v>
      </c>
      <c r="G94">
        <f t="shared" si="2"/>
        <v>1</v>
      </c>
      <c r="J94">
        <f t="shared" si="3"/>
        <v>0</v>
      </c>
    </row>
    <row r="95" spans="1:10" ht="18.75" x14ac:dyDescent="0.3">
      <c r="A95" s="31"/>
      <c r="B95" s="31"/>
      <c r="C95" s="31"/>
      <c r="D95" s="31" t="s">
        <v>43</v>
      </c>
      <c r="E95" s="31">
        <f t="shared" ref="E95:J95" si="4">SUM(E11:E94)</f>
        <v>50</v>
      </c>
      <c r="F95" s="31">
        <f t="shared" si="4"/>
        <v>485</v>
      </c>
      <c r="G95" s="31">
        <f t="shared" si="4"/>
        <v>535</v>
      </c>
      <c r="H95" s="31">
        <f t="shared" si="4"/>
        <v>133</v>
      </c>
      <c r="I95" s="31">
        <f t="shared" si="4"/>
        <v>466</v>
      </c>
      <c r="J95" s="31">
        <f t="shared" si="4"/>
        <v>599</v>
      </c>
    </row>
  </sheetData>
  <mergeCells count="1">
    <mergeCell ref="H1:J1"/>
  </mergeCells>
  <phoneticPr fontId="20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Mobilidade_nacional</vt:lpstr>
      <vt:lpstr>Mobilidade internacional</vt:lpstr>
      <vt:lpstr>2022_2023_Mobilidade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2023-09-26T11:17:28Z</dcterms:created>
  <dcterms:modified xsi:type="dcterms:W3CDTF">2023-11-24T12:01:27Z</dcterms:modified>
</cp:coreProperties>
</file>