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\\ficheros.rectorado.uvigo.es\comun\Unidade de Estudos e Programas\PUBLICACIÓNS PORTAL E UVIGO EN CIFRAS\UVIGO DAT\UVIGODAT_Indicadores personal\UVIGODAT_Indicadores formación\"/>
    </mc:Choice>
  </mc:AlternateContent>
  <xr:revisionPtr revIDLastSave="0" documentId="13_ncr:1_{BFED1D7E-4B14-4368-993D-D0C424A9A0ED}" xr6:coauthVersionLast="47" xr6:coauthVersionMax="47" xr10:uidLastSave="{00000000-0000-0000-0000-000000000000}"/>
  <bookViews>
    <workbookView xWindow="-120" yWindow="-120" windowWidth="29040" windowHeight="15720" xr2:uid="{5A4E1145-4009-4673-8B27-5DC3BCE47E05}"/>
  </bookViews>
  <sheets>
    <sheet name="2024_Plan formación_PTXAS" sheetId="1" r:id="rId1"/>
    <sheet name="2024_Formación PDI" sheetId="6" r:id="rId2"/>
    <sheet name="2024_Grupos_innovación_docente" sheetId="7" r:id="rId3"/>
    <sheet name="2024_Formación externa_PTXAS" sheetId="2" r:id="rId4"/>
    <sheet name="ANL" sheetId="3" r:id="rId5"/>
    <sheet name="Unidade de Igualdade" sheetId="5" r:id="rId6"/>
    <sheet name="SPRL" sheetId="4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42" i="5" l="1"/>
  <c r="P42" i="5"/>
  <c r="O42" i="5"/>
  <c r="N42" i="5"/>
  <c r="M42" i="5"/>
  <c r="L42" i="5"/>
  <c r="K42" i="5"/>
  <c r="J42" i="5"/>
  <c r="I42" i="5"/>
  <c r="H42" i="5"/>
  <c r="C42" i="5"/>
  <c r="B42" i="5"/>
  <c r="D42" i="5" s="1"/>
  <c r="D41" i="5"/>
  <c r="D40" i="5"/>
  <c r="D39" i="5"/>
  <c r="D38" i="5"/>
  <c r="D37" i="5"/>
  <c r="D36" i="5"/>
  <c r="D35" i="5"/>
  <c r="D34" i="5"/>
  <c r="D33" i="5"/>
  <c r="D32" i="5"/>
  <c r="D31" i="5"/>
  <c r="D30" i="5"/>
  <c r="D29" i="5"/>
  <c r="D28" i="5"/>
  <c r="D27" i="5"/>
  <c r="D26" i="5"/>
  <c r="D25" i="5"/>
  <c r="D24" i="5"/>
  <c r="D23" i="5"/>
  <c r="D22" i="5"/>
  <c r="D21" i="5"/>
  <c r="D20" i="5"/>
  <c r="D19" i="5"/>
  <c r="D18" i="5"/>
  <c r="D17" i="5"/>
  <c r="D16" i="5"/>
  <c r="D15" i="5"/>
  <c r="D14" i="5"/>
  <c r="D13" i="5"/>
  <c r="D12" i="5"/>
  <c r="D11" i="5"/>
  <c r="N24" i="4"/>
  <c r="M24" i="4"/>
  <c r="K24" i="4"/>
  <c r="J24" i="4"/>
  <c r="H24" i="4"/>
  <c r="G24" i="4"/>
  <c r="C24" i="4"/>
  <c r="B24" i="4"/>
  <c r="D24" i="4" s="1"/>
  <c r="O23" i="4"/>
  <c r="P23" i="4" s="1"/>
  <c r="L23" i="4"/>
  <c r="I23" i="4"/>
  <c r="D23" i="4"/>
  <c r="O22" i="4"/>
  <c r="P22" i="4" s="1"/>
  <c r="L22" i="4"/>
  <c r="I22" i="4"/>
  <c r="D22" i="4"/>
  <c r="O21" i="4"/>
  <c r="P21" i="4" s="1"/>
  <c r="L21" i="4"/>
  <c r="I21" i="4"/>
  <c r="D21" i="4"/>
  <c r="O20" i="4"/>
  <c r="P20" i="4" s="1"/>
  <c r="L20" i="4"/>
  <c r="I20" i="4"/>
  <c r="D20" i="4"/>
  <c r="O19" i="4"/>
  <c r="P19" i="4" s="1"/>
  <c r="L19" i="4"/>
  <c r="I19" i="4"/>
  <c r="D19" i="4"/>
  <c r="O18" i="4"/>
  <c r="P18" i="4" s="1"/>
  <c r="L18" i="4"/>
  <c r="I18" i="4"/>
  <c r="D18" i="4"/>
  <c r="O17" i="4"/>
  <c r="P17" i="4" s="1"/>
  <c r="L17" i="4"/>
  <c r="I17" i="4"/>
  <c r="D17" i="4"/>
  <c r="O16" i="4"/>
  <c r="P16" i="4" s="1"/>
  <c r="L16" i="4"/>
  <c r="I16" i="4"/>
  <c r="D16" i="4"/>
  <c r="O15" i="4"/>
  <c r="P15" i="4" s="1"/>
  <c r="L15" i="4"/>
  <c r="I15" i="4"/>
  <c r="D15" i="4"/>
  <c r="O14" i="4"/>
  <c r="P14" i="4" s="1"/>
  <c r="L14" i="4"/>
  <c r="I14" i="4"/>
  <c r="D14" i="4"/>
  <c r="O13" i="4"/>
  <c r="P13" i="4" s="1"/>
  <c r="L13" i="4"/>
  <c r="I13" i="4"/>
  <c r="D13" i="4"/>
  <c r="O12" i="4"/>
  <c r="P12" i="4" s="1"/>
  <c r="L12" i="4"/>
  <c r="I12" i="4"/>
  <c r="D12" i="4"/>
  <c r="P11" i="4"/>
  <c r="P24" i="4" s="1"/>
  <c r="O11" i="4"/>
  <c r="O24" i="4" s="1"/>
  <c r="L11" i="4"/>
  <c r="L24" i="4" s="1"/>
  <c r="I11" i="4"/>
  <c r="I24" i="4" s="1"/>
  <c r="D11" i="4"/>
  <c r="P16" i="3"/>
  <c r="O16" i="3"/>
  <c r="N16" i="3"/>
  <c r="M16" i="3"/>
  <c r="L16" i="3"/>
  <c r="K16" i="3"/>
  <c r="J16" i="3"/>
  <c r="I16" i="3"/>
  <c r="H16" i="3"/>
  <c r="G16" i="3"/>
  <c r="D16" i="3"/>
  <c r="C16" i="3"/>
  <c r="B16" i="3"/>
  <c r="D15" i="3"/>
  <c r="D14" i="3"/>
  <c r="D13" i="3"/>
  <c r="D12" i="3"/>
  <c r="D11" i="3"/>
  <c r="D10" i="3"/>
  <c r="E93" i="2" l="1"/>
  <c r="C30" i="2"/>
  <c r="B30" i="2"/>
  <c r="B21" i="2"/>
  <c r="D12" i="2"/>
  <c r="C12" i="2"/>
  <c r="B12" i="2"/>
  <c r="D11" i="2"/>
  <c r="D10" i="2"/>
  <c r="D9" i="2"/>
  <c r="F52" i="1"/>
  <c r="E52" i="1"/>
  <c r="D52" i="1"/>
  <c r="D38" i="1"/>
  <c r="C38" i="1"/>
  <c r="B27" i="1"/>
  <c r="D18" i="1"/>
  <c r="C18" i="1"/>
  <c r="B18" i="1"/>
  <c r="D17" i="1"/>
  <c r="D16" i="1"/>
  <c r="D15" i="1"/>
</calcChain>
</file>

<file path=xl/sharedStrings.xml><?xml version="1.0" encoding="utf-8"?>
<sst xmlns="http://schemas.openxmlformats.org/spreadsheetml/2006/main" count="531" uniqueCount="248">
  <si>
    <t>Unidade de Análises e Programas</t>
  </si>
  <si>
    <t>Fonte: Servizo de PTXAS; Bubela; PeopleNet; MUS</t>
  </si>
  <si>
    <t>PRESUPOSTADO 2024</t>
  </si>
  <si>
    <t>OBRIGAS RECOÑECIDAS 2024</t>
  </si>
  <si>
    <t>Custo total formación PTXAS</t>
  </si>
  <si>
    <t>Participación por campus</t>
  </si>
  <si>
    <t>Homes</t>
  </si>
  <si>
    <t>Mulleres</t>
  </si>
  <si>
    <t>Total</t>
  </si>
  <si>
    <t>Ourense</t>
  </si>
  <si>
    <t>Pontevedra</t>
  </si>
  <si>
    <t>Vigo</t>
  </si>
  <si>
    <t>Cursos por área</t>
  </si>
  <si>
    <t>Nº cursos</t>
  </si>
  <si>
    <t>Biblioteca</t>
  </si>
  <si>
    <t>Habilidades</t>
  </si>
  <si>
    <t>Ofimática</t>
  </si>
  <si>
    <t>Xurídico procedimental</t>
  </si>
  <si>
    <t>Horas de formación por área</t>
  </si>
  <si>
    <t>Modalidade</t>
  </si>
  <si>
    <t>Nº asistentes</t>
  </si>
  <si>
    <t>Nº horas</t>
  </si>
  <si>
    <t>Mixta (Presencial e virtual)</t>
  </si>
  <si>
    <t>Presencial</t>
  </si>
  <si>
    <t>Virtual asíncrona</t>
  </si>
  <si>
    <t>Área</t>
  </si>
  <si>
    <t>Nome_curso</t>
  </si>
  <si>
    <t>Nº diplomas</t>
  </si>
  <si>
    <t>ALMA Analytics</t>
  </si>
  <si>
    <t>Repensando o papel das bibliotecas universitarias: facemos o axeitado?</t>
  </si>
  <si>
    <t>EQUIDADE E EFICIENCIA NA CONTORNA LABORAL. Recursos para a transversalización da perspectiva de xénero na xestión e os servizos. (Campus de Vigo - 1ª edición)</t>
  </si>
  <si>
    <t>Creación e tratamento de imaxes e fotografías con GIMP - 2ª Edición</t>
  </si>
  <si>
    <t>Introdución a Python - 2ª Edición</t>
  </si>
  <si>
    <t>Microsoft 365 básico: Unha nova forma de traballar (1ª edición)</t>
  </si>
  <si>
    <t>Trucos e boas prácticas na elaboración de documentos dixitais - 2ª Edición</t>
  </si>
  <si>
    <t>Xestión de estudos de doutoramento</t>
  </si>
  <si>
    <t>Xestión de prácticas académicas externas: ferramentas e normativas</t>
  </si>
  <si>
    <t>Xestión do módulo de traballo de fin de estudos de SIGMA</t>
  </si>
  <si>
    <t>Home</t>
  </si>
  <si>
    <t>Muller</t>
  </si>
  <si>
    <t>Nº actividades</t>
  </si>
  <si>
    <t>Idiomas</t>
  </si>
  <si>
    <t>Laboratorio</t>
  </si>
  <si>
    <t>Nome da activdiade</t>
  </si>
  <si>
    <t>Lugar</t>
  </si>
  <si>
    <t>Organización</t>
  </si>
  <si>
    <t>2024 European Quality Assurance Forum (EQAF)</t>
  </si>
  <si>
    <t>Enschede, Países Baixos</t>
  </si>
  <si>
    <t>European University Association (EUA)</t>
  </si>
  <si>
    <t>3º Encuentro Ibérico de Fluidos Supercríticos</t>
  </si>
  <si>
    <t>Asociación de Expertos en Fluidos Comprimidos - FLUCOMP</t>
  </si>
  <si>
    <t>7ª Reunión de Persoal Técnico y Responsables de Servicios de Difracción</t>
  </si>
  <si>
    <t>Málaga</t>
  </si>
  <si>
    <t>Universidad de Málaga</t>
  </si>
  <si>
    <t>A formación permanente e o plan microcreds no futuro das universidades</t>
  </si>
  <si>
    <t>Murcia</t>
  </si>
  <si>
    <t>RUEPEP / Universidad de Murcia</t>
  </si>
  <si>
    <t>Altmetrics: Métricas alternativas para a evaluación científica</t>
  </si>
  <si>
    <t>En liña</t>
  </si>
  <si>
    <t>SEDIC</t>
  </si>
  <si>
    <t>Catalogación con formato MARC21</t>
  </si>
  <si>
    <t>Catalogación con RDA</t>
  </si>
  <si>
    <t>Congreso Internacional Dialnet Global</t>
  </si>
  <si>
    <t>La Rioja</t>
  </si>
  <si>
    <t>Fundación Dialnet</t>
  </si>
  <si>
    <t>Curso de inglés B1.1 Semipresencial</t>
  </si>
  <si>
    <t>Centro de Linguas</t>
  </si>
  <si>
    <t>Curso de inglés B1.1 Virtual</t>
  </si>
  <si>
    <t>Curso de inglés B1.2 Semipresencial</t>
  </si>
  <si>
    <t>Curso de inglés B1.2 Virtual</t>
  </si>
  <si>
    <t>Curso de inglés B2.1 Semipresencial</t>
  </si>
  <si>
    <t>Curso de inglés B2.1 Virtual</t>
  </si>
  <si>
    <t>Curso de inglés B2.2 Virtual</t>
  </si>
  <si>
    <t>Virtual</t>
  </si>
  <si>
    <t>Curso de linguaxe administrativo</t>
  </si>
  <si>
    <t>Santiago de Compostela</t>
  </si>
  <si>
    <t>Egap</t>
  </si>
  <si>
    <t>Curso de Microscopía y aplicaciones</t>
  </si>
  <si>
    <t>Grupo VISILAB / Universidade de Castilla-La Mancha (UCLM)</t>
  </si>
  <si>
    <t>Curso intensivo Certificación PM2 Essentials y Advnced</t>
  </si>
  <si>
    <t>Ceolevel</t>
  </si>
  <si>
    <t>Curso sobre gestión del acoso en los canales de información</t>
  </si>
  <si>
    <t>Aranzadi</t>
  </si>
  <si>
    <t>Curso universitario de especialización en propiedade intelectual e dereitos do autor</t>
  </si>
  <si>
    <t>Campus Europeo de Formación Permanente</t>
  </si>
  <si>
    <t>Curso: Renovación capacitación profesional (CAP)</t>
  </si>
  <si>
    <t>Autoescuela Alonso</t>
  </si>
  <si>
    <t>Autoescuela Escuela Profesional de Conductores</t>
  </si>
  <si>
    <t>Digitalizacion de contenidos</t>
  </si>
  <si>
    <t>ECASIA 2024</t>
  </si>
  <si>
    <t>Gotemburgo, Suecia</t>
  </si>
  <si>
    <t>Asociación Europea de Aplicacións do Análise de Superficies e Interfaz</t>
  </si>
  <si>
    <t>ECM34-34th European Crystallographic Meeting</t>
  </si>
  <si>
    <t>Padua (Italia)</t>
  </si>
  <si>
    <t>Asociación Europea de Cristalografía (Eca)</t>
  </si>
  <si>
    <t>Ensaio de aptitude sobre analise elemental orgánico (27 edición)</t>
  </si>
  <si>
    <t>Barcelona</t>
  </si>
  <si>
    <t>Universidade de Barcelona</t>
  </si>
  <si>
    <t>European Symposium on Single Cell Proteomics (ESCP)</t>
  </si>
  <si>
    <t>Viena</t>
  </si>
  <si>
    <t>Austrian Proteomics and Metabolomics Association (APMA)</t>
  </si>
  <si>
    <t>I Foro de Universidades, Xestión, financiamento e rendición de contas</t>
  </si>
  <si>
    <t>FIASEP-USC</t>
  </si>
  <si>
    <t>IA + EXCEL para el tratamiento de datos en bibliotecas</t>
  </si>
  <si>
    <t>II Seminario sobre gestión pública universitaria</t>
  </si>
  <si>
    <t>Universidade Pablo de Olavide</t>
  </si>
  <si>
    <t>II Seminario sobre xestión pública universitaria</t>
  </si>
  <si>
    <t>Indicadores de bienestar aplicados al diseño y realización de proyectos de investigación con animales de experimentación</t>
  </si>
  <si>
    <t>Junta de Andalucía</t>
  </si>
  <si>
    <t>Indicadores de bienestar aplicados al mantenimiento y manejo de los animales de experimentación</t>
  </si>
  <si>
    <t>Inteligencia artificial e invetigación; propuestas prácticas y desafíos</t>
  </si>
  <si>
    <t>SEDI Sociedad Española de Documentación e Información Científica</t>
  </si>
  <si>
    <t>IV Simposio Internacional de Aprendizaje-Servicio en la Universidad</t>
  </si>
  <si>
    <t>Universidade de Santiago de Compostela</t>
  </si>
  <si>
    <t>IX Congress of the Spanish Proteomics Societey</t>
  </si>
  <si>
    <t>Córdoba</t>
  </si>
  <si>
    <t>Sociedade Española de Proteomica</t>
  </si>
  <si>
    <t>Jornada Técnica Diseño de Instalaciones de Alta Contención Biológica</t>
  </si>
  <si>
    <t>Madrid</t>
  </si>
  <si>
    <t>Asociación Española de Bioseguridad (AEBioS)</t>
  </si>
  <si>
    <t>Microcredencial universitaria en conservación y control de cepas microbianas</t>
  </si>
  <si>
    <t>Valencia</t>
  </si>
  <si>
    <t>Universidade de Valencia</t>
  </si>
  <si>
    <t>Microscopía Electrónica de transmisión de Nanomateriais European Summer Workshop</t>
  </si>
  <si>
    <t>Cádiz</t>
  </si>
  <si>
    <t>Universidade de Cádiz</t>
  </si>
  <si>
    <t>Pack renovación Función A</t>
  </si>
  <si>
    <t>CEB experimentación animal</t>
  </si>
  <si>
    <t>Planificación y gestión de emergencias en archivos y bibliotecas</t>
  </si>
  <si>
    <t>Asociación de Archiveros de Castilla y León (ACAL)</t>
  </si>
  <si>
    <t>Project Management conChatFPT</t>
  </si>
  <si>
    <t>FEUGA</t>
  </si>
  <si>
    <t>Repensar la formación del profesorado: Una revisión crítica desde la idea de Scholarship of Teaching and Learning</t>
  </si>
  <si>
    <t>REDU (Red española de docencia universitaria)</t>
  </si>
  <si>
    <t>Reunión de usuarios "Isotoperos 2024"</t>
  </si>
  <si>
    <t>Granada</t>
  </si>
  <si>
    <t>Centro de Instrumentación Científica, Universidad de Granada</t>
  </si>
  <si>
    <t>Centro de Instrumentación Científica, Universidade de Granada</t>
  </si>
  <si>
    <t>Scrum Manager Product Owner</t>
  </si>
  <si>
    <t>CNTG (Centro de novas tecnoloxías de Galicia)</t>
  </si>
  <si>
    <t>Simposio internacional sobre rankings universitarios y garantía de calidad 2024</t>
  </si>
  <si>
    <t>Public Policy Exchange (UK)</t>
  </si>
  <si>
    <t>Título de especialista universitaria en masculinidades. Xénero e Igualdade</t>
  </si>
  <si>
    <t>Universidade Miguel Hernández</t>
  </si>
  <si>
    <t>Título de experto en proxectos europeos</t>
  </si>
  <si>
    <t>Jaca e Zaragoza</t>
  </si>
  <si>
    <t>Campus IBERUS e CDTI</t>
  </si>
  <si>
    <t>XI Jornada Cientiífica de la SECAL</t>
  </si>
  <si>
    <t>Sociedad Española para las Ciencias del Animal de Laboratorio</t>
  </si>
  <si>
    <t>XII Conferencia de Directores e Directoras de Escola de Doutoramento</t>
  </si>
  <si>
    <t>Sevilla</t>
  </si>
  <si>
    <t>Universidade de Sevilla</t>
  </si>
  <si>
    <t>XIII Congreso Internacional de Contratación Pública</t>
  </si>
  <si>
    <t>Cuenca</t>
  </si>
  <si>
    <t>Universidade de Castilla La Mancha - Observatorio da Contratación Pública</t>
  </si>
  <si>
    <t>XIII Encontro da Rede de Comités de Ética das Universidades ey Organismos Públicos de Investigación de España</t>
  </si>
  <si>
    <t>Alcalá de Henares, Madrid</t>
  </si>
  <si>
    <t>Red de Comités de Ética / Universidade de Alcalá de Henares</t>
  </si>
  <si>
    <t>XIII Xornadas de unidades técnicas de calidade</t>
  </si>
  <si>
    <t>Universidad de Granada</t>
  </si>
  <si>
    <t>XIV Curso de especialización Comunicar para o cambio</t>
  </si>
  <si>
    <t>ONGD AGARESO</t>
  </si>
  <si>
    <t>Xornada técnica de metalografía</t>
  </si>
  <si>
    <t>CENIM (Centro nacional de investigación metalografía)</t>
  </si>
  <si>
    <t>XVII Congreso SECAL</t>
  </si>
  <si>
    <t>SECAL</t>
  </si>
  <si>
    <t>XXI Jornadas Expania 2024</t>
  </si>
  <si>
    <t>Expania</t>
  </si>
  <si>
    <t>XXII Xornada de servizos universitarios de emprego</t>
  </si>
  <si>
    <t>La Laguna (Tenerife)</t>
  </si>
  <si>
    <t>Universidade da Laguna</t>
  </si>
  <si>
    <t>Formación interna do Persoal técnico, de Xestión e de Administración e Servizos 2024</t>
  </si>
  <si>
    <t>Formación externa do Persoal técnico, de Xestión e de Administración e Servizos 2024</t>
  </si>
  <si>
    <t>Unidade de análises e programas</t>
  </si>
  <si>
    <t>Formación organizada pola ANL</t>
  </si>
  <si>
    <t>PDI</t>
  </si>
  <si>
    <t>Persoal Investigador</t>
  </si>
  <si>
    <t>PTXAS</t>
  </si>
  <si>
    <t>NOME DO CURSO</t>
  </si>
  <si>
    <t>Total por curso</t>
  </si>
  <si>
    <t>PARTICIPACIÓN POR COLECTIVO</t>
  </si>
  <si>
    <t>Total PDI</t>
  </si>
  <si>
    <t xml:space="preserve">Homes </t>
  </si>
  <si>
    <t xml:space="preserve">Mulleres </t>
  </si>
  <si>
    <t>Total Persoal investigador</t>
  </si>
  <si>
    <t xml:space="preserve">Homes  </t>
  </si>
  <si>
    <t xml:space="preserve">Mulleres  </t>
  </si>
  <si>
    <t>Total PTXAS</t>
  </si>
  <si>
    <t>Total xeral</t>
  </si>
  <si>
    <t>A calidade lingüística no teu TFG ou TFM</t>
  </si>
  <si>
    <t>Avanza co galego</t>
  </si>
  <si>
    <t>Curso de iniciación á lingua galega</t>
  </si>
  <si>
    <t>Curso de linguaxe administrativa e xurídica</t>
  </si>
  <si>
    <t>Escribir en internet</t>
  </si>
  <si>
    <t>Os  erros máis frecuentes na lingua galega</t>
  </si>
  <si>
    <t>Formación organizada polo SPRL</t>
  </si>
  <si>
    <t>Total Persoal Investigador</t>
  </si>
  <si>
    <t>Alarma e evacuación (Vigo-mañá)</t>
  </si>
  <si>
    <t>Alarma e evacuación (Vigo-tarde)</t>
  </si>
  <si>
    <t>Desfibrilación externa semiautomática (DESA) - Pontevedra mañá</t>
  </si>
  <si>
    <t>Desfibrilación externa semiautomática (DESA) - Pontevedra tarde</t>
  </si>
  <si>
    <t>Desfibrilación externa semiautomática (DESA) - Vigo mañá</t>
  </si>
  <si>
    <t>Desfibrilación externa semiautomática (DESA) - Vigo tarde</t>
  </si>
  <si>
    <t>Loita contra incendios (Vigo-mañá)</t>
  </si>
  <si>
    <t>Loita contra incendios (Vigo-tarde)</t>
  </si>
  <si>
    <t>Primeiros auxilios (Pontevedra- mañá)</t>
  </si>
  <si>
    <t>Primeiros auxilios (Vigo cidade- mañá)</t>
  </si>
  <si>
    <t>Primeiros auxilios (Vigo mañá)</t>
  </si>
  <si>
    <t>Primeiros auxilios (Vigo tarde)</t>
  </si>
  <si>
    <t>Primeiros auxilios (Vigo-mañá)</t>
  </si>
  <si>
    <r>
      <t xml:space="preserve">Fonte: </t>
    </r>
    <r>
      <rPr>
        <i/>
        <sz val="11"/>
        <color theme="1"/>
        <rFont val="Calibri"/>
        <family val="2"/>
      </rPr>
      <t>Bubela</t>
    </r>
    <r>
      <rPr>
        <sz val="11"/>
        <color theme="1"/>
        <rFont val="Calibri"/>
        <family val="2"/>
      </rPr>
      <t>; PeopleNet</t>
    </r>
  </si>
  <si>
    <t>Formación organizada pola Unidade de Igualdade</t>
  </si>
  <si>
    <t>A comunicación e o xénero</t>
  </si>
  <si>
    <t>A inclusión da perspectiva e a análise de xénero/sexo na investigación e a innovación</t>
  </si>
  <si>
    <t xml:space="preserve">A inclusión da perspectiva e a análise de xénero/sexo na investigación e a innovación </t>
  </si>
  <si>
    <t>A perspectiva de xénero na educación</t>
  </si>
  <si>
    <t xml:space="preserve">A perspectiva de xénero na educación </t>
  </si>
  <si>
    <t xml:space="preserve">A prostitución no marco do capitalismo neoliberal </t>
  </si>
  <si>
    <t xml:space="preserve">A prostitución no marco do capitalismo neoliberal  </t>
  </si>
  <si>
    <t>A sustentabilidade da vida no centro. Conciliación e corresponsabilidade</t>
  </si>
  <si>
    <t xml:space="preserve">A sustentabilidade da vida no centro. Conciliación e corresponsabilidade </t>
  </si>
  <si>
    <t>A universidade, espazo libre de violencias machistas?</t>
  </si>
  <si>
    <t>Deconstruir o discurso prehistórico dende o feminismo</t>
  </si>
  <si>
    <t>Deconstruír o discurso prehistórico dende o feminismo</t>
  </si>
  <si>
    <t>Dimensión de xénero nos proxectos I+D+I das TIC</t>
  </si>
  <si>
    <t>E ti, sabes como actuar ante o acoso sexual e o acoso por razón de sexo?</t>
  </si>
  <si>
    <t xml:space="preserve">Economía de xénero    </t>
  </si>
  <si>
    <t>Educación afectivo-sexual</t>
  </si>
  <si>
    <t xml:space="preserve">Inclusión da perspectiva de xénero na docencia universitaria </t>
  </si>
  <si>
    <t>Intelixencia artificial e xénero</t>
  </si>
  <si>
    <t xml:space="preserve">Introdución á perspectiva de xénero </t>
  </si>
  <si>
    <t xml:space="preserve">Machismo dixital. A manosfera   </t>
  </si>
  <si>
    <t>Mulleres e ciencia</t>
  </si>
  <si>
    <t>Mulleres e Saúde</t>
  </si>
  <si>
    <t xml:space="preserve">Normativa básica de xénero  </t>
  </si>
  <si>
    <t>Novas leis para atallar as violencias machistas: medidas normativas do Pacto de Estado contra a Violencia de Xénero</t>
  </si>
  <si>
    <t>Novas masculinidades</t>
  </si>
  <si>
    <t>O acoso sexual e o acoso en función do sexo: Unha inxustiza invisible</t>
  </si>
  <si>
    <t>O xénero e o sexo no século XXI</t>
  </si>
  <si>
    <t>Pensar o amor no século XXI</t>
  </si>
  <si>
    <t xml:space="preserve">Políticas públicas de igualdade </t>
  </si>
  <si>
    <t>Pornografía</t>
  </si>
  <si>
    <t xml:space="preserve">Tres pensadoras na historia da teoría feminista   </t>
  </si>
  <si>
    <t>Data de publicación: maio 2025</t>
  </si>
  <si>
    <t>Fonte: Centro de Posgrao e Formación Permanente</t>
  </si>
  <si>
    <t>Formación persoal docente e investigador 2024</t>
  </si>
  <si>
    <t>INFORMACIÓN NON FACILITADA</t>
  </si>
  <si>
    <t>Grupos de innovación docente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</si>
</sst>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0"/>
      <name val="Arial"/>
      <family val="2"/>
    </font>
    <font>
      <sz val="11"/>
      <name val="Calibri"/>
      <family val="2"/>
    </font>
    <font>
      <sz val="10"/>
      <name val="Calibri"/>
      <family val="2"/>
    </font>
    <font>
      <sz val="12"/>
      <name val="Calibri"/>
      <family val="2"/>
    </font>
    <font>
      <sz val="10"/>
      <color indexed="8"/>
      <name val="Calibri"/>
      <family val="2"/>
    </font>
    <font>
      <sz val="14"/>
      <color indexed="8"/>
      <name val="Calibri"/>
      <family val="2"/>
    </font>
    <font>
      <b/>
      <sz val="14"/>
      <name val="Calibri"/>
      <family val="2"/>
    </font>
    <font>
      <sz val="11"/>
      <color theme="1"/>
      <name val="Calibri"/>
      <family val="2"/>
    </font>
    <font>
      <i/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color theme="0"/>
      <name val="Calibri"/>
      <family val="2"/>
    </font>
    <font>
      <b/>
      <sz val="11"/>
      <color theme="0"/>
      <name val="Calibri"/>
      <family val="2"/>
    </font>
    <font>
      <sz val="14"/>
      <color theme="1"/>
      <name val="Calibri"/>
      <family val="2"/>
    </font>
    <font>
      <sz val="10"/>
      <name val="Arial"/>
    </font>
    <font>
      <b/>
      <sz val="18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9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10">
    <xf numFmtId="0" fontId="0" fillId="0" borderId="0"/>
    <xf numFmtId="0" fontId="2" fillId="2" borderId="0" applyNumberFormat="0" applyBorder="0" applyAlignment="0" applyProtection="0"/>
    <xf numFmtId="0" fontId="1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6" fillId="0" borderId="0"/>
  </cellStyleXfs>
  <cellXfs count="39">
    <xf numFmtId="0" fontId="0" fillId="0" borderId="0" xfId="0"/>
    <xf numFmtId="0" fontId="4" fillId="0" borderId="1" xfId="5" applyFont="1" applyBorder="1" applyAlignment="1">
      <alignment vertical="center" wrapText="1"/>
    </xf>
    <xf numFmtId="0" fontId="5" fillId="0" borderId="1" xfId="5" applyFont="1" applyBorder="1"/>
    <xf numFmtId="0" fontId="5" fillId="0" borderId="1" xfId="5" applyFont="1" applyBorder="1" applyAlignment="1">
      <alignment wrapText="1"/>
    </xf>
    <xf numFmtId="0" fontId="6" fillId="0" borderId="1" xfId="5" applyFont="1" applyBorder="1" applyAlignment="1">
      <alignment horizontal="left" wrapText="1"/>
    </xf>
    <xf numFmtId="0" fontId="7" fillId="0" borderId="1" xfId="6" applyFont="1" applyBorder="1"/>
    <xf numFmtId="0" fontId="8" fillId="0" borderId="1" xfId="6" applyFont="1" applyBorder="1" applyAlignment="1">
      <alignment horizontal="right" vertical="center"/>
    </xf>
    <xf numFmtId="0" fontId="7" fillId="0" borderId="0" xfId="6" applyFont="1"/>
    <xf numFmtId="0" fontId="4" fillId="0" borderId="0" xfId="5" applyFont="1" applyAlignment="1">
      <alignment vertical="center" wrapText="1"/>
    </xf>
    <xf numFmtId="0" fontId="5" fillId="0" borderId="0" xfId="5" applyFont="1"/>
    <xf numFmtId="0" fontId="5" fillId="0" borderId="0" xfId="5" applyFont="1" applyAlignment="1">
      <alignment wrapText="1"/>
    </xf>
    <xf numFmtId="0" fontId="6" fillId="0" borderId="0" xfId="5" applyFont="1" applyAlignment="1">
      <alignment horizontal="left" wrapText="1"/>
    </xf>
    <xf numFmtId="0" fontId="5" fillId="0" borderId="0" xfId="5" applyFont="1" applyAlignment="1">
      <alignment horizontal="center" wrapText="1"/>
    </xf>
    <xf numFmtId="0" fontId="9" fillId="0" borderId="0" xfId="5" applyFont="1" applyAlignment="1">
      <alignment vertical="center"/>
    </xf>
    <xf numFmtId="0" fontId="10" fillId="0" borderId="0" xfId="5" applyFont="1" applyAlignment="1">
      <alignment vertical="center"/>
    </xf>
    <xf numFmtId="0" fontId="11" fillId="0" borderId="0" xfId="7" applyFont="1"/>
    <xf numFmtId="0" fontId="10" fillId="0" borderId="0" xfId="7" applyFont="1"/>
    <xf numFmtId="0" fontId="12" fillId="3" borderId="0" xfId="2" applyFont="1" applyAlignment="1">
      <alignment horizontal="center" vertical="center"/>
    </xf>
    <xf numFmtId="0" fontId="13" fillId="2" borderId="0" xfId="1" applyFont="1"/>
    <xf numFmtId="164" fontId="13" fillId="2" borderId="0" xfId="1" applyNumberFormat="1" applyFont="1"/>
    <xf numFmtId="0" fontId="4" fillId="0" borderId="0" xfId="5" applyFont="1"/>
    <xf numFmtId="0" fontId="10" fillId="0" borderId="1" xfId="8" applyFont="1" applyBorder="1"/>
    <xf numFmtId="0" fontId="15" fillId="0" borderId="1" xfId="8" applyFont="1" applyBorder="1" applyAlignment="1">
      <alignment vertical="center"/>
    </xf>
    <xf numFmtId="0" fontId="15" fillId="0" borderId="1" xfId="8" applyFont="1" applyBorder="1" applyAlignment="1">
      <alignment horizontal="center" vertical="center"/>
    </xf>
    <xf numFmtId="0" fontId="10" fillId="0" borderId="0" xfId="8" applyFont="1"/>
    <xf numFmtId="0" fontId="10" fillId="0" borderId="0" xfId="0" applyFont="1"/>
    <xf numFmtId="0" fontId="12" fillId="0" borderId="0" xfId="0" applyFont="1"/>
    <xf numFmtId="0" fontId="10" fillId="0" borderId="1" xfId="9" applyFont="1" applyBorder="1"/>
    <xf numFmtId="0" fontId="10" fillId="0" borderId="0" xfId="9" applyFont="1"/>
    <xf numFmtId="0" fontId="11" fillId="0" borderId="0" xfId="5" applyFont="1"/>
    <xf numFmtId="0" fontId="4" fillId="0" borderId="0" xfId="9" applyFont="1"/>
    <xf numFmtId="0" fontId="15" fillId="0" borderId="1" xfId="9" applyFont="1" applyBorder="1" applyAlignment="1">
      <alignment horizontal="right"/>
    </xf>
    <xf numFmtId="0" fontId="15" fillId="0" borderId="1" xfId="9" applyFont="1" applyBorder="1" applyAlignment="1">
      <alignment horizontal="right" vertical="center"/>
    </xf>
    <xf numFmtId="0" fontId="17" fillId="0" borderId="0" xfId="0" applyFont="1" applyAlignment="1">
      <alignment horizontal="center"/>
    </xf>
    <xf numFmtId="0" fontId="15" fillId="0" borderId="1" xfId="8" applyFont="1" applyBorder="1" applyAlignment="1">
      <alignment horizontal="right"/>
    </xf>
    <xf numFmtId="0" fontId="14" fillId="4" borderId="0" xfId="3" applyFont="1" applyAlignment="1">
      <alignment horizontal="center" vertical="center"/>
    </xf>
    <xf numFmtId="0" fontId="15" fillId="0" borderId="1" xfId="8" applyFont="1" applyBorder="1" applyAlignment="1">
      <alignment horizontal="center" vertical="center"/>
    </xf>
    <xf numFmtId="0" fontId="14" fillId="2" borderId="0" xfId="1" applyFont="1" applyAlignment="1">
      <alignment horizontal="center" vertical="center"/>
    </xf>
    <xf numFmtId="0" fontId="14" fillId="5" borderId="0" xfId="4" applyFont="1" applyAlignment="1">
      <alignment horizontal="center" vertical="center"/>
    </xf>
  </cellXfs>
  <cellStyles count="10">
    <cellStyle name="60% - Énfasis1" xfId="2" builtinId="32"/>
    <cellStyle name="Énfasis1" xfId="1" builtinId="29"/>
    <cellStyle name="Énfasis2" xfId="3" builtinId="33"/>
    <cellStyle name="Énfasis6" xfId="4" builtinId="49"/>
    <cellStyle name="Normal" xfId="0" builtinId="0"/>
    <cellStyle name="Normal 2" xfId="9" xr:uid="{B9E899C2-3113-47BE-BF4A-22A92769B254}"/>
    <cellStyle name="Normal 2 2 2 2" xfId="8" xr:uid="{F5B50F65-5B1F-49D9-9F91-DB126A6F04AA}"/>
    <cellStyle name="Normal 2 3" xfId="5" xr:uid="{93CE971B-437F-4C8C-9DD8-C65F751CAA15}"/>
    <cellStyle name="Normal 2 4 2" xfId="6" xr:uid="{0EDA2695-DECF-4E87-8C09-3D17A8EA28CD}"/>
    <cellStyle name="Normal 4" xfId="7" xr:uid="{FFB66E7C-E0BE-4B61-A328-DD0038F45778}"/>
  </cellStyles>
  <dxfs count="103"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r>
              <a:rPr lang="es-ES"/>
              <a:t>% participación por campus</a:t>
            </a:r>
          </a:p>
        </c:rich>
      </c:tx>
      <c:layout>
        <c:manualLayout>
          <c:xMode val="edge"/>
          <c:yMode val="edge"/>
          <c:x val="0.11807633420822397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defRPr>
          </a:pPr>
          <a:endParaRPr lang="es-ES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3.0555555555555555E-2"/>
          <c:y val="0.17592592592592593"/>
          <c:w val="0.65213429571303583"/>
          <c:h val="0.77314814814814814"/>
        </c:manualLayout>
      </c:layout>
      <c:pie3DChart>
        <c:varyColors val="1"/>
        <c:ser>
          <c:idx val="0"/>
          <c:order val="0"/>
          <c:explosion val="13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2B65-4683-A826-1128812E2A5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2B65-4683-A826-1128812E2A5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2B65-4683-A826-1128812E2A59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endParaRPr lang="es-E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'2024_Plan formación_PTXAS'!$A$15:$A$17</c:f>
              <c:strCache>
                <c:ptCount val="3"/>
                <c:pt idx="0">
                  <c:v>Ourense</c:v>
                </c:pt>
                <c:pt idx="1">
                  <c:v>Pontevedra</c:v>
                </c:pt>
                <c:pt idx="2">
                  <c:v>Vigo</c:v>
                </c:pt>
              </c:strCache>
            </c:strRef>
          </c:cat>
          <c:val>
            <c:numRef>
              <c:f>'2024_Plan formación_PTXAS'!$D$15:$D$17</c:f>
              <c:numCache>
                <c:formatCode>General</c:formatCode>
                <c:ptCount val="3"/>
                <c:pt idx="0">
                  <c:v>33</c:v>
                </c:pt>
                <c:pt idx="1">
                  <c:v>37</c:v>
                </c:pt>
                <c:pt idx="2">
                  <c:v>113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B65-4683-A826-1128812E2A59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4761228102301169"/>
          <c:y val="0.39693168562263048"/>
          <c:w val="0.19807654275773667"/>
          <c:h val="0.31250218722659673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 b="1">
          <a:latin typeface="Calibri" panose="020F0502020204030204" pitchFamily="34" charset="0"/>
          <a:ea typeface="Calibri" panose="020F0502020204030204" pitchFamily="34" charset="0"/>
          <a:cs typeface="Calibri" panose="020F050202020403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r>
              <a:rPr lang="en-US"/>
              <a:t>Oferta de cursos por área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defRPr>
          </a:pPr>
          <a:endParaRPr lang="es-ES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7.57720065593641E-2"/>
          <c:y val="0.27434695663042119"/>
          <c:w val="0.58130391233135115"/>
          <c:h val="0.69456026330042075"/>
        </c:manualLayout>
      </c:layout>
      <c:pie3DChart>
        <c:varyColors val="1"/>
        <c:ser>
          <c:idx val="0"/>
          <c:order val="0"/>
          <c:tx>
            <c:strRef>
              <c:f>'2024_Plan formación_PTXAS'!$B$22</c:f>
              <c:strCache>
                <c:ptCount val="1"/>
                <c:pt idx="0">
                  <c:v>Nº cursos</c:v>
                </c:pt>
              </c:strCache>
            </c:strRef>
          </c:tx>
          <c:dPt>
            <c:idx val="0"/>
            <c:bubble3D val="0"/>
            <c:explosion val="39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2-9B4B-4EEC-9DEE-15A0AD58F36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6CC6-4DCD-8B68-6B1FFF66DAE9}"/>
              </c:ext>
            </c:extLst>
          </c:dPt>
          <c:dPt>
            <c:idx val="2"/>
            <c:bubble3D val="0"/>
            <c:explosion val="19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9B4B-4EEC-9DEE-15A0AD58F36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6CC6-4DCD-8B68-6B1FFF66DAE9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'2024_Plan formación_PTXAS'!$A$23:$A$26</c:f>
              <c:strCache>
                <c:ptCount val="4"/>
                <c:pt idx="0">
                  <c:v>Biblioteca</c:v>
                </c:pt>
                <c:pt idx="1">
                  <c:v>Habilidades</c:v>
                </c:pt>
                <c:pt idx="2">
                  <c:v>Ofimática</c:v>
                </c:pt>
                <c:pt idx="3">
                  <c:v>Xurídico procedimental</c:v>
                </c:pt>
              </c:strCache>
            </c:strRef>
          </c:cat>
          <c:val>
            <c:numRef>
              <c:f>'2024_Plan formación_PTXAS'!$B$23:$B$26</c:f>
              <c:numCache>
                <c:formatCode>General</c:formatCode>
                <c:ptCount val="4"/>
                <c:pt idx="0">
                  <c:v>2</c:v>
                </c:pt>
                <c:pt idx="1">
                  <c:v>1</c:v>
                </c:pt>
                <c:pt idx="2">
                  <c:v>4</c:v>
                </c:pt>
                <c:pt idx="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4B-4EEC-9DEE-15A0AD58F36A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latin typeface="Calibri" panose="020F0502020204030204" pitchFamily="34" charset="0"/>
          <a:ea typeface="Calibri" panose="020F0502020204030204" pitchFamily="34" charset="0"/>
          <a:cs typeface="Calibri" panose="020F050202020403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r>
              <a:rPr lang="es-ES"/>
              <a:t>% participación por campus</a:t>
            </a:r>
          </a:p>
        </c:rich>
      </c:tx>
      <c:layout>
        <c:manualLayout>
          <c:xMode val="edge"/>
          <c:yMode val="edge"/>
          <c:x val="0.11807633420822397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defRPr>
          </a:pPr>
          <a:endParaRPr lang="es-ES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3.0555555555555555E-2"/>
          <c:y val="0.17592592592592593"/>
          <c:w val="0.65213429571303583"/>
          <c:h val="0.77314814814814814"/>
        </c:manualLayout>
      </c:layout>
      <c:pie3DChart>
        <c:varyColors val="1"/>
        <c:ser>
          <c:idx val="0"/>
          <c:order val="0"/>
          <c:explosion val="13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1905-4DE5-B667-2CBA7417394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1905-4DE5-B667-2CBA7417394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1905-4DE5-B667-2CBA74173949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endParaRPr lang="es-E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'2024_Formación externa_PTXAS'!$A$9:$A$11</c:f>
              <c:strCache>
                <c:ptCount val="3"/>
                <c:pt idx="0">
                  <c:v>Ourense</c:v>
                </c:pt>
                <c:pt idx="1">
                  <c:v>Pontevedra</c:v>
                </c:pt>
                <c:pt idx="2">
                  <c:v>Vigo</c:v>
                </c:pt>
              </c:strCache>
            </c:strRef>
          </c:cat>
          <c:val>
            <c:numRef>
              <c:f>'2024_Formación externa_PTXAS'!$D$9:$D$11</c:f>
              <c:numCache>
                <c:formatCode>General</c:formatCode>
                <c:ptCount val="3"/>
                <c:pt idx="0">
                  <c:v>4</c:v>
                </c:pt>
                <c:pt idx="1">
                  <c:v>5</c:v>
                </c:pt>
                <c:pt idx="2">
                  <c:v>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905-4DE5-B667-2CBA74173949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9102318460192478"/>
          <c:y val="0.39693168562263048"/>
          <c:w val="0.15466574646296702"/>
          <c:h val="0.31250218722659673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 b="1">
          <a:latin typeface="Calibri" panose="020F0502020204030204" pitchFamily="34" charset="0"/>
          <a:ea typeface="Calibri" panose="020F0502020204030204" pitchFamily="34" charset="0"/>
          <a:cs typeface="Calibri" panose="020F050202020403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r>
              <a:rPr lang="en-US"/>
              <a:t>% asistentes por área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defRPr>
          </a:pPr>
          <a:endParaRPr lang="es-ES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1"/>
          <c:order val="1"/>
          <c:tx>
            <c:strRef>
              <c:f>'2024_Formación externa_PTXAS'!$C$24</c:f>
              <c:strCache>
                <c:ptCount val="1"/>
                <c:pt idx="0">
                  <c:v>Nº asistentes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0D33-4575-B3D9-F8C29644870D}"/>
              </c:ext>
            </c:extLst>
          </c:dPt>
          <c:dPt>
            <c:idx val="1"/>
            <c:bubble3D val="0"/>
            <c:explosion val="8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0D33-4575-B3D9-F8C29644870D}"/>
              </c:ext>
            </c:extLst>
          </c:dPt>
          <c:dPt>
            <c:idx val="2"/>
            <c:bubble3D val="0"/>
            <c:explosion val="17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0D33-4575-B3D9-F8C29644870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0D33-4575-B3D9-F8C29644870D}"/>
              </c:ext>
            </c:extLst>
          </c:dPt>
          <c:dPt>
            <c:idx val="4"/>
            <c:bubble3D val="0"/>
            <c:explosion val="1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0D33-4575-B3D9-F8C29644870D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endParaRPr lang="es-ES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'2024_Formación externa_PTXAS'!$A$25:$A$29</c:f>
              <c:strCache>
                <c:ptCount val="5"/>
                <c:pt idx="0">
                  <c:v>Biblioteca</c:v>
                </c:pt>
                <c:pt idx="1">
                  <c:v>Habilidades</c:v>
                </c:pt>
                <c:pt idx="2">
                  <c:v>Idiomas</c:v>
                </c:pt>
                <c:pt idx="3">
                  <c:v>Laboratorio</c:v>
                </c:pt>
                <c:pt idx="4">
                  <c:v>Xurídico procedimental</c:v>
                </c:pt>
              </c:strCache>
            </c:strRef>
          </c:cat>
          <c:val>
            <c:numRef>
              <c:f>'2024_Formación externa_PTXAS'!$C$25:$C$29</c:f>
              <c:numCache>
                <c:formatCode>General</c:formatCode>
                <c:ptCount val="5"/>
                <c:pt idx="0">
                  <c:v>11</c:v>
                </c:pt>
                <c:pt idx="1">
                  <c:v>24</c:v>
                </c:pt>
                <c:pt idx="2">
                  <c:v>9</c:v>
                </c:pt>
                <c:pt idx="3">
                  <c:v>28</c:v>
                </c:pt>
                <c:pt idx="4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D33-4575-B3D9-F8C29644870D}"/>
            </c:ext>
          </c:extLst>
        </c:ser>
        <c:dLbls>
          <c:dLblPos val="ctr"/>
          <c:showLegendKey val="0"/>
          <c:showVal val="0"/>
          <c:showCatName val="1"/>
          <c:showSerName val="0"/>
          <c:showPercent val="0"/>
          <c:showBubbleSize val="0"/>
          <c:showLeaderLines val="1"/>
        </c:dLbls>
        <c:extLst>
          <c:ext xmlns:c15="http://schemas.microsoft.com/office/drawing/2012/chart" uri="{02D57815-91ED-43cb-92C2-25804820EDAC}">
            <c15:filteredPi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'2024_Formación externa_PTXAS'!$B$24</c15:sqref>
                        </c15:formulaRef>
                      </c:ext>
                    </c:extLst>
                    <c:strCache>
                      <c:ptCount val="1"/>
                      <c:pt idx="0">
                        <c:v>Nº horas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  <a:sp3d/>
                  </c:spPr>
                  <c:extLst>
                    <c:ext xmlns:c16="http://schemas.microsoft.com/office/drawing/2014/chart" uri="{C3380CC4-5D6E-409C-BE32-E72D297353CC}">
                      <c16:uniqueId val="{0000000C-0D33-4575-B3D9-F8C29644870D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  <a:sp3d/>
                  </c:spPr>
                  <c:extLst>
                    <c:ext xmlns:c16="http://schemas.microsoft.com/office/drawing/2014/chart" uri="{C3380CC4-5D6E-409C-BE32-E72D297353CC}">
                      <c16:uniqueId val="{0000000E-0D33-4575-B3D9-F8C29644870D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  <a:sp3d/>
                  </c:spPr>
                  <c:extLst>
                    <c:ext xmlns:c16="http://schemas.microsoft.com/office/drawing/2014/chart" uri="{C3380CC4-5D6E-409C-BE32-E72D297353CC}">
                      <c16:uniqueId val="{00000010-0D33-4575-B3D9-F8C29644870D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  <a:sp3d/>
                  </c:spPr>
                  <c:extLst>
                    <c:ext xmlns:c16="http://schemas.microsoft.com/office/drawing/2014/chart" uri="{C3380CC4-5D6E-409C-BE32-E72D297353CC}">
                      <c16:uniqueId val="{00000012-0D33-4575-B3D9-F8C29644870D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  <a:sp3d/>
                  </c:spPr>
                  <c:extLst>
                    <c:ext xmlns:c16="http://schemas.microsoft.com/office/drawing/2014/chart" uri="{C3380CC4-5D6E-409C-BE32-E72D297353CC}">
                      <c16:uniqueId val="{00000014-0D33-4575-B3D9-F8C29644870D}"/>
                    </c:ext>
                  </c:extLst>
                </c:dPt>
                <c:dLbls>
                  <c:spPr>
                    <a:pattFill prst="pct75">
                      <a:fgClr>
                        <a:schemeClr val="dk1">
                          <a:lumMod val="75000"/>
                          <a:lumOff val="25000"/>
                        </a:schemeClr>
                      </a:fgClr>
                      <a:bgClr>
                        <a:schemeClr val="dk1">
                          <a:lumMod val="65000"/>
                          <a:lumOff val="35000"/>
                        </a:schemeClr>
                      </a:bgClr>
                    </a:pattFill>
                    <a:ln>
                      <a:noFill/>
                    </a:ln>
                    <a:effectLst>
                      <a:outerShdw blurRad="50800" dist="38100" dir="2700000" algn="tl" rotWithShape="0">
                        <a:prstClr val="black">
                          <a:alpha val="40000"/>
                        </a:prstClr>
                      </a:outerShdw>
                    </a:effectLst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1" i="0" u="none" strike="noStrike" kern="1200" baseline="0">
                          <a:solidFill>
                            <a:schemeClr val="lt1"/>
                          </a:solidFill>
                          <a:latin typeface="Calibri" panose="020F0502020204030204" pitchFamily="34" charset="0"/>
                          <a:ea typeface="Calibri" panose="020F0502020204030204" pitchFamily="34" charset="0"/>
                          <a:cs typeface="Calibri" panose="020F0502020204030204" pitchFamily="34" charset="0"/>
                        </a:defRPr>
                      </a:pPr>
                      <a:endParaRPr lang="es-ES"/>
                    </a:p>
                  </c:txPr>
                  <c:dLblPos val="ctr"/>
                  <c:showLegendKey val="0"/>
                  <c:showVal val="0"/>
                  <c:showCatName val="1"/>
                  <c:showSerName val="0"/>
                  <c:showPercent val="0"/>
                  <c:showBubbleSize val="0"/>
                  <c:showLeaderLines val="1"/>
                  <c:leaderLines>
                    <c:spPr>
                      <a:ln w="9525">
                        <a:solidFill>
                          <a:schemeClr val="dk1">
                            <a:lumMod val="50000"/>
                            <a:lumOff val="50000"/>
                          </a:schemeClr>
                        </a:solidFill>
                      </a:ln>
                      <a:effectLst/>
                    </c:spPr>
                  </c:leaderLines>
                  <c:extLst>
                    <c:ext uri="{CE6537A1-D6FC-4f65-9D91-7224C49458BB}"/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'2024_Formación externa_PTXAS'!$A$25:$A$29</c15:sqref>
                        </c15:formulaRef>
                      </c:ext>
                    </c:extLst>
                    <c:strCache>
                      <c:ptCount val="5"/>
                      <c:pt idx="0">
                        <c:v>Biblioteca</c:v>
                      </c:pt>
                      <c:pt idx="1">
                        <c:v>Habilidades</c:v>
                      </c:pt>
                      <c:pt idx="2">
                        <c:v>Idiomas</c:v>
                      </c:pt>
                      <c:pt idx="3">
                        <c:v>Laboratorio</c:v>
                      </c:pt>
                      <c:pt idx="4">
                        <c:v>Xurídico procedimental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'2024_Formación externa_PTXAS'!$B$25:$B$29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343</c:v>
                      </c:pt>
                      <c:pt idx="1">
                        <c:v>817.09999999999991</c:v>
                      </c:pt>
                      <c:pt idx="2">
                        <c:v>495</c:v>
                      </c:pt>
                      <c:pt idx="3">
                        <c:v>624</c:v>
                      </c:pt>
                      <c:pt idx="4">
                        <c:v>197.8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15-0D33-4575-B3D9-F8C29644870D}"/>
                  </c:ext>
                </c:extLst>
              </c15:ser>
            </c15:filteredPieSeries>
          </c:ext>
        </c:extLst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latin typeface="Calibri" panose="020F0502020204030204" pitchFamily="34" charset="0"/>
          <a:ea typeface="Calibri" panose="020F0502020204030204" pitchFamily="34" charset="0"/>
          <a:cs typeface="Calibri" panose="020F050202020403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% participación por sexo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6.3888888888888884E-2"/>
          <c:y val="0.15729184893554973"/>
          <c:w val="0.86542629046369202"/>
          <c:h val="0.75474518810148727"/>
        </c:manualLayout>
      </c:layout>
      <c:pie3DChart>
        <c:varyColors val="1"/>
        <c:ser>
          <c:idx val="0"/>
          <c:order val="0"/>
          <c:explosion val="22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1562-4638-9A9A-8459EB30649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1562-4638-9A9A-8459EB306494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ANL!$B$9:$C$9</c:f>
              <c:strCache>
                <c:ptCount val="2"/>
                <c:pt idx="0">
                  <c:v>Homes</c:v>
                </c:pt>
                <c:pt idx="1">
                  <c:v>Mulleres</c:v>
                </c:pt>
              </c:strCache>
            </c:strRef>
          </c:cat>
          <c:val>
            <c:numRef>
              <c:f>ANL!$B$16:$C$16</c:f>
              <c:numCache>
                <c:formatCode>General</c:formatCode>
                <c:ptCount val="2"/>
                <c:pt idx="0">
                  <c:v>25</c:v>
                </c:pt>
                <c:pt idx="1">
                  <c:v>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562-4638-9A9A-8459EB306494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% participación por sexo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explosion val="25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6C2B-46A1-9893-EBFADAA9D560}"/>
              </c:ext>
            </c:extLst>
          </c:dPt>
          <c:dPt>
            <c:idx val="1"/>
            <c:bubble3D val="0"/>
            <c:spPr>
              <a:solidFill>
                <a:srgbClr val="92D050"/>
              </a:solidFill>
              <a:ln>
                <a:solidFill>
                  <a:srgbClr val="92D050"/>
                </a:solidFill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>
                <a:contourClr>
                  <a:srgbClr val="92D05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6C2B-46A1-9893-EBFADAA9D560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'Unidade de Igualdade'!$B$10:$C$10</c:f>
              <c:strCache>
                <c:ptCount val="2"/>
                <c:pt idx="0">
                  <c:v>Homes</c:v>
                </c:pt>
                <c:pt idx="1">
                  <c:v>Mulleres</c:v>
                </c:pt>
              </c:strCache>
            </c:strRef>
          </c:cat>
          <c:val>
            <c:numRef>
              <c:f>'Unidade de Igualdade'!$B$42:$C$42</c:f>
              <c:numCache>
                <c:formatCode>General</c:formatCode>
                <c:ptCount val="2"/>
                <c:pt idx="0">
                  <c:v>127</c:v>
                </c:pt>
                <c:pt idx="1">
                  <c:v>415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C2B-46A1-9893-EBFADAA9D56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% participación por sexo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6.3888888888888884E-2"/>
          <c:y val="0.15729184893554973"/>
          <c:w val="0.86542629046369202"/>
          <c:h val="0.75474518810148727"/>
        </c:manualLayout>
      </c:layout>
      <c:pie3DChart>
        <c:varyColors val="1"/>
        <c:ser>
          <c:idx val="0"/>
          <c:order val="0"/>
          <c:explosion val="22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5304-49DF-B80A-AF785A6630D0}"/>
              </c:ext>
            </c:extLst>
          </c:dPt>
          <c:dPt>
            <c:idx val="1"/>
            <c:bubble3D val="0"/>
            <c:spPr>
              <a:solidFill>
                <a:srgbClr val="92D050"/>
              </a:solidFill>
              <a:ln>
                <a:solidFill>
                  <a:srgbClr val="92D050"/>
                </a:solidFill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>
                <a:contourClr>
                  <a:srgbClr val="92D05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5304-49DF-B80A-AF785A6630D0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SPRL!$B$10:$C$10</c:f>
              <c:strCache>
                <c:ptCount val="2"/>
                <c:pt idx="0">
                  <c:v>Homes</c:v>
                </c:pt>
                <c:pt idx="1">
                  <c:v>Mulleres</c:v>
                </c:pt>
              </c:strCache>
            </c:strRef>
          </c:cat>
          <c:val>
            <c:numRef>
              <c:f>SPRL!$B$24:$C$24</c:f>
              <c:numCache>
                <c:formatCode>General</c:formatCode>
                <c:ptCount val="2"/>
                <c:pt idx="0">
                  <c:v>81</c:v>
                </c:pt>
                <c:pt idx="1">
                  <c:v>103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304-49DF-B80A-AF785A6630D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28576</xdr:colOff>
      <xdr:row>0</xdr:row>
      <xdr:rowOff>104775</xdr:rowOff>
    </xdr:from>
    <xdr:to>
      <xdr:col>0</xdr:col>
      <xdr:colOff>3228976</xdr:colOff>
      <xdr:row>0</xdr:row>
      <xdr:rowOff>533401</xdr:rowOff>
    </xdr:to>
    <xdr:pic>
      <xdr:nvPicPr>
        <xdr:cNvPr id="2" name="_x0037__x0020_Imagen" descr="Descripción: logotipo.jpg">
          <a:extLst>
            <a:ext uri="{FF2B5EF4-FFF2-40B4-BE49-F238E27FC236}">
              <a16:creationId xmlns:a16="http://schemas.microsoft.com/office/drawing/2014/main" id="{AC2BA1DC-1833-4BC6-8444-9750ABB4EB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6" y="104775"/>
          <a:ext cx="2638425" cy="4286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742950</xdr:colOff>
      <xdr:row>11</xdr:row>
      <xdr:rowOff>28575</xdr:rowOff>
    </xdr:from>
    <xdr:to>
      <xdr:col>11</xdr:col>
      <xdr:colOff>85725</xdr:colOff>
      <xdr:row>23</xdr:row>
      <xdr:rowOff>133350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E3B2251-74D6-4F81-BA50-103D2D3C729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771525</xdr:colOff>
      <xdr:row>25</xdr:row>
      <xdr:rowOff>66675</xdr:rowOff>
    </xdr:from>
    <xdr:to>
      <xdr:col>11</xdr:col>
      <xdr:colOff>123826</xdr:colOff>
      <xdr:row>37</xdr:row>
      <xdr:rowOff>180975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8F57D7AE-6C57-43A2-4EF5-6AA0A66E9A2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0</xdr:row>
      <xdr:rowOff>85725</xdr:rowOff>
    </xdr:from>
    <xdr:to>
      <xdr:col>2</xdr:col>
      <xdr:colOff>933450</xdr:colOff>
      <xdr:row>0</xdr:row>
      <xdr:rowOff>542925</xdr:rowOff>
    </xdr:to>
    <xdr:pic>
      <xdr:nvPicPr>
        <xdr:cNvPr id="2" name="_x0037__x0020_Imagen" descr="Descripción: logotipo.jpg">
          <a:extLst>
            <a:ext uri="{FF2B5EF4-FFF2-40B4-BE49-F238E27FC236}">
              <a16:creationId xmlns:a16="http://schemas.microsoft.com/office/drawing/2014/main" id="{EFF86BDF-6978-4AE5-B34F-4137DE2AC5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4" y="85725"/>
          <a:ext cx="2590801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0</xdr:row>
      <xdr:rowOff>85725</xdr:rowOff>
    </xdr:from>
    <xdr:to>
      <xdr:col>2</xdr:col>
      <xdr:colOff>933450</xdr:colOff>
      <xdr:row>0</xdr:row>
      <xdr:rowOff>542925</xdr:rowOff>
    </xdr:to>
    <xdr:pic>
      <xdr:nvPicPr>
        <xdr:cNvPr id="2" name="_x0037__x0020_Imagen" descr="Descripción: logotipo.jpg">
          <a:extLst>
            <a:ext uri="{FF2B5EF4-FFF2-40B4-BE49-F238E27FC236}">
              <a16:creationId xmlns:a16="http://schemas.microsoft.com/office/drawing/2014/main" id="{C60AA238-1769-43E8-AF8E-8E0661B67F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4" y="85725"/>
          <a:ext cx="2276476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104775</xdr:rowOff>
    </xdr:from>
    <xdr:to>
      <xdr:col>1</xdr:col>
      <xdr:colOff>619125</xdr:colOff>
      <xdr:row>0</xdr:row>
      <xdr:rowOff>533401</xdr:rowOff>
    </xdr:to>
    <xdr:pic>
      <xdr:nvPicPr>
        <xdr:cNvPr id="2" name="_x0037__x0020_Imagen" descr="Descripción: logotipo.jpg">
          <a:extLst>
            <a:ext uri="{FF2B5EF4-FFF2-40B4-BE49-F238E27FC236}">
              <a16:creationId xmlns:a16="http://schemas.microsoft.com/office/drawing/2014/main" id="{E5766706-1469-42FC-ACAD-21156BF026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04775"/>
          <a:ext cx="2638425" cy="4286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0</xdr:colOff>
      <xdr:row>5</xdr:row>
      <xdr:rowOff>9525</xdr:rowOff>
    </xdr:from>
    <xdr:to>
      <xdr:col>12</xdr:col>
      <xdr:colOff>171450</xdr:colOff>
      <xdr:row>17</xdr:row>
      <xdr:rowOff>180975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9D51111-EB74-490D-AFE3-D468A1FF7BC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752474</xdr:colOff>
      <xdr:row>20</xdr:row>
      <xdr:rowOff>190499</xdr:rowOff>
    </xdr:from>
    <xdr:to>
      <xdr:col>12</xdr:col>
      <xdr:colOff>95249</xdr:colOff>
      <xdr:row>35</xdr:row>
      <xdr:rowOff>28574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43CD04CF-B146-4469-B8DB-AFA7BECFE8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85728</xdr:colOff>
      <xdr:row>0</xdr:row>
      <xdr:rowOff>114300</xdr:rowOff>
    </xdr:from>
    <xdr:to>
      <xdr:col>1</xdr:col>
      <xdr:colOff>266700</xdr:colOff>
      <xdr:row>0</xdr:row>
      <xdr:rowOff>571500</xdr:rowOff>
    </xdr:to>
    <xdr:pic>
      <xdr:nvPicPr>
        <xdr:cNvPr id="2" name="_x0037__x0020_Imagen" descr="Descripción: logotipo.jpg">
          <a:extLst>
            <a:ext uri="{FF2B5EF4-FFF2-40B4-BE49-F238E27FC236}">
              <a16:creationId xmlns:a16="http://schemas.microsoft.com/office/drawing/2014/main" id="{3D9B9822-B1E8-4FF0-9D0D-B8619F6DCB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8" y="114300"/>
          <a:ext cx="2809872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1428750</xdr:colOff>
      <xdr:row>18</xdr:row>
      <xdr:rowOff>28575</xdr:rowOff>
    </xdr:from>
    <xdr:to>
      <xdr:col>5</xdr:col>
      <xdr:colOff>9525</xdr:colOff>
      <xdr:row>33</xdr:row>
      <xdr:rowOff>52388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6F38332B-34D4-4F99-AA7A-10068B8586D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76201</xdr:colOff>
      <xdr:row>0</xdr:row>
      <xdr:rowOff>85724</xdr:rowOff>
    </xdr:from>
    <xdr:to>
      <xdr:col>0</xdr:col>
      <xdr:colOff>3219450</xdr:colOff>
      <xdr:row>0</xdr:row>
      <xdr:rowOff>590549</xdr:rowOff>
    </xdr:to>
    <xdr:pic>
      <xdr:nvPicPr>
        <xdr:cNvPr id="2" name="_x0037__x0020_Imagen" descr="Descripción: logotipo.jpg">
          <a:extLst>
            <a:ext uri="{FF2B5EF4-FFF2-40B4-BE49-F238E27FC236}">
              <a16:creationId xmlns:a16="http://schemas.microsoft.com/office/drawing/2014/main" id="{62BDEF28-A766-43AC-A693-69ECC0F846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1" y="85724"/>
          <a:ext cx="3143249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44</xdr:row>
      <xdr:rowOff>0</xdr:rowOff>
    </xdr:from>
    <xdr:to>
      <xdr:col>6</xdr:col>
      <xdr:colOff>542925</xdr:colOff>
      <xdr:row>58</xdr:row>
      <xdr:rowOff>76200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8B7419C5-F97E-4CE7-BF4C-822FC33A6E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47626</xdr:colOff>
      <xdr:row>0</xdr:row>
      <xdr:rowOff>123825</xdr:rowOff>
    </xdr:from>
    <xdr:to>
      <xdr:col>0</xdr:col>
      <xdr:colOff>3362325</xdr:colOff>
      <xdr:row>0</xdr:row>
      <xdr:rowOff>619125</xdr:rowOff>
    </xdr:to>
    <xdr:pic>
      <xdr:nvPicPr>
        <xdr:cNvPr id="2" name="_x0037__x0020_Imagen" descr="Descripción: logotipo.jpg">
          <a:extLst>
            <a:ext uri="{FF2B5EF4-FFF2-40B4-BE49-F238E27FC236}">
              <a16:creationId xmlns:a16="http://schemas.microsoft.com/office/drawing/2014/main" id="{A8AC8535-0300-4544-A15A-E222BC16A1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6" y="123825"/>
          <a:ext cx="3314699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2524125</xdr:colOff>
      <xdr:row>25</xdr:row>
      <xdr:rowOff>19050</xdr:rowOff>
    </xdr:from>
    <xdr:to>
      <xdr:col>5</xdr:col>
      <xdr:colOff>47625</xdr:colOff>
      <xdr:row>40</xdr:row>
      <xdr:rowOff>42863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7BCF74A4-42AB-4609-A9F1-4B5412BC34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5F64545-BD48-41B1-AFB4-B5C56CDC8B92}" name="Tabla6" displayName="Tabla6" ref="A14:D18" totalsRowShown="0" headerRowDxfId="102" dataDxfId="101">
  <autoFilter ref="A14:D18" xr:uid="{52B89C9C-C2D0-4522-8A17-EF14FD79444D}"/>
  <tableColumns count="4">
    <tableColumn id="1" xr3:uid="{4B81D90B-C46D-46AA-8795-AE9C7EBAFDF2}" name="Participación por campus" dataDxfId="100"/>
    <tableColumn id="2" xr3:uid="{A1E79A3E-21D3-4CA8-9909-BB4E739EEDEE}" name="Homes" dataDxfId="99"/>
    <tableColumn id="3" xr3:uid="{DDCF1C30-D6CD-407E-88FE-4FAD3806E188}" name="Mulleres" dataDxfId="98"/>
    <tableColumn id="4" xr3:uid="{3C1CADC4-6933-4F7B-A618-6F5915BAAEED}" name="Total" dataDxfId="97">
      <calculatedColumnFormula>SUM(Tabla6[[#This Row],[Homes]:[Mulleres]])</calculatedColumnFormula>
    </tableColumn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22C3D845-1C06-46FB-8F51-0355B77B0813}" name="Tabla5" displayName="Tabla5" ref="F9:P16" totalsRowShown="0" headerRowDxfId="50" dataDxfId="49">
  <autoFilter ref="F9:P16" xr:uid="{46746FE1-0EE1-412E-B9C0-46C977CF3990}"/>
  <tableColumns count="11">
    <tableColumn id="1" xr3:uid="{E19AFE1B-D08F-4157-BC6B-29C2C11D7EB5}" name="PARTICIPACIÓN POR COLECTIVO" dataDxfId="48"/>
    <tableColumn id="2" xr3:uid="{7F4E6816-9FF9-4698-9286-3162DEEDAE04}" name="Homes" dataDxfId="47"/>
    <tableColumn id="3" xr3:uid="{04C7224D-A832-4420-BFE1-163E23098BD5}" name="Mulleres" dataDxfId="46"/>
    <tableColumn id="4" xr3:uid="{71F6A61D-83BB-4BFC-974D-B58FFAA3A908}" name="Total PDI" dataDxfId="45"/>
    <tableColumn id="5" xr3:uid="{8A113F05-2BC8-45D4-B115-4828E9837F5B}" name="Homes " dataDxfId="44"/>
    <tableColumn id="6" xr3:uid="{AAC0B3A9-FEC5-482A-9C1E-80B9402F9BFA}" name="Mulleres " dataDxfId="43"/>
    <tableColumn id="7" xr3:uid="{6DDA278D-D7CB-4C9F-B23E-4EB3DA55007B}" name="Total Persoal investigador" dataDxfId="42"/>
    <tableColumn id="8" xr3:uid="{6EB1F5A2-8D5F-4FE3-87A4-7C3444FED75A}" name="Homes  " dataDxfId="41"/>
    <tableColumn id="9" xr3:uid="{4EA61333-9094-4C7D-8F62-5BF687F64D79}" name="Mulleres  " dataDxfId="40"/>
    <tableColumn id="10" xr3:uid="{50C33646-889B-4122-B587-31906EBB1C13}" name="Total PTXAS" dataDxfId="39"/>
    <tableColumn id="11" xr3:uid="{69255A1A-11AE-44F0-90FA-0B2333812E51}" name="Total xeral" dataDxfId="38"/>
  </tableColumns>
  <tableStyleInfo name="TableStyleMedium3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C165014C-81B5-48BD-897B-159C667D49FC}" name="Tabla614" displayName="Tabla614" ref="A10:D42" totalsRowShown="0" headerRowDxfId="37" dataDxfId="36">
  <autoFilter ref="A10:D42" xr:uid="{A6AAFE95-37EA-4F1C-9E8D-76011C6A574A}"/>
  <tableColumns count="4">
    <tableColumn id="1" xr3:uid="{0D3CA25C-404D-40AD-B210-975F6ACE0362}" name="NOME DO CURSO" dataDxfId="35"/>
    <tableColumn id="2" xr3:uid="{9069AD2E-31BA-4CEE-B7A7-3A744223E5DA}" name="Homes" dataDxfId="34"/>
    <tableColumn id="3" xr3:uid="{98FFB893-AD3F-4ADE-AAD1-4C201C8FC721}" name="Mulleres" dataDxfId="33"/>
    <tableColumn id="4" xr3:uid="{657FC64F-FB46-4C2E-8141-C4119C0F6B2B}" name="Total" dataDxfId="32">
      <calculatedColumnFormula>SUM(Tabla614[[#This Row],[Homes]:[Mulleres]])</calculatedColumnFormula>
    </tableColumn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EEDDE0BB-9351-4845-B7F5-3B25BBA1FFA4}" name="Tabla715" displayName="Tabla715" ref="G10:Q42" totalsRowShown="0" headerRowDxfId="31" dataDxfId="30">
  <autoFilter ref="G10:Q42" xr:uid="{9DA2EB36-FCC0-437E-931F-15BE878CDD7E}"/>
  <tableColumns count="11">
    <tableColumn id="1" xr3:uid="{B7622212-B542-43D4-9EC5-A53B914B3614}" name="PARTICIPACIÓN POR COLECTIVO" dataDxfId="29"/>
    <tableColumn id="2" xr3:uid="{FA3B8562-85EF-42C1-BE0A-EFAF40E5CD3B}" name="Homes" dataDxfId="28"/>
    <tableColumn id="3" xr3:uid="{4E468B5D-1E3B-406B-AEC3-8D75D270F0C2}" name="Mulleres" dataDxfId="27"/>
    <tableColumn id="4" xr3:uid="{BC416DF8-5603-4265-A75A-DE96AE32E8FF}" name="Total PDI" dataDxfId="26"/>
    <tableColumn id="5" xr3:uid="{678D13AD-68C5-4A0C-A7D9-D6528F02B52E}" name="Homes " dataDxfId="25"/>
    <tableColumn id="6" xr3:uid="{F9773BD3-58A3-4F6D-91F5-29BEF0AFC17F}" name="Mulleres " dataDxfId="24"/>
    <tableColumn id="7" xr3:uid="{492F7126-8FE6-4D11-8E74-CBF5A1F2615B}" name="Total Persoal Investigador" dataDxfId="23"/>
    <tableColumn id="8" xr3:uid="{68AC3A52-25AC-4D28-9272-FC10617BB578}" name="Homes  " dataDxfId="22"/>
    <tableColumn id="9" xr3:uid="{D131272F-6C9B-4BEF-BF44-7733B9DA2671}" name="Mulleres  " dataDxfId="21"/>
    <tableColumn id="10" xr3:uid="{36EDF642-78EE-4DBF-8C8D-5B895AED1A0B}" name="Total PTXAS" dataDxfId="20"/>
    <tableColumn id="11" xr3:uid="{FF1C7F42-BF96-49D3-A572-D77073833DFC}" name="Total xeral" dataDxfId="19"/>
  </tableColumns>
  <tableStyleInfo name="TableStyleMedium2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5CB64FEA-6503-4E98-AC45-18106B2CFA77}" name="Tabla1" displayName="Tabla1" ref="A10:D24" totalsRowShown="0" headerRowDxfId="18" dataDxfId="17">
  <autoFilter ref="A10:D24" xr:uid="{FE44689B-6910-46A2-9AC5-3A981B35A598}"/>
  <tableColumns count="4">
    <tableColumn id="1" xr3:uid="{C8D98740-6DB4-496F-9CD0-A000130D7715}" name="NOME DO CURSO" dataDxfId="16"/>
    <tableColumn id="2" xr3:uid="{45FB591C-4A60-416B-AC91-E5653A55C7AD}" name="Homes" dataDxfId="15"/>
    <tableColumn id="3" xr3:uid="{A7976A98-3E2B-41C1-83D7-A8A5DB176DF1}" name="Mulleres" dataDxfId="14"/>
    <tableColumn id="4" xr3:uid="{7EB0940A-4501-435F-9C99-533D3A9D0E6B}" name="Total" dataDxfId="13">
      <calculatedColumnFormula>SUM(Tabla1[[#This Row],[Homes]:[Mulleres]])</calculatedColumnFormula>
    </tableColumn>
  </tableColumns>
  <tableStyleInfo name="TableStyleMedium7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669C927D-ABD0-4A56-AF79-079AF0BE2B1F}" name="Tabla3" displayName="Tabla3" ref="F10:P24" totalsRowShown="0" headerRowDxfId="12" dataDxfId="11">
  <autoFilter ref="F10:P24" xr:uid="{7A85A0A5-F86A-4755-A407-E2654DF27E66}"/>
  <tableColumns count="11">
    <tableColumn id="1" xr3:uid="{F1DD1934-0D67-4210-8C58-31514D4726E7}" name="PARTICIPACIÓN POR COLECTIVO" dataDxfId="10"/>
    <tableColumn id="2" xr3:uid="{3E7D1D57-38FC-49D8-BB98-E84083822D97}" name="Homes" dataDxfId="9"/>
    <tableColumn id="3" xr3:uid="{566FD1BE-8CD3-4755-A458-442CF66CA158}" name="Mulleres" dataDxfId="8"/>
    <tableColumn id="4" xr3:uid="{76C1DFE8-9777-4469-AB26-09C560AF55C3}" name="Total PDI" dataDxfId="7">
      <calculatedColumnFormula>SUM(Tabla3[[#This Row],[Homes]:[Mulleres]])</calculatedColumnFormula>
    </tableColumn>
    <tableColumn id="5" xr3:uid="{99E92D87-224B-4FC5-8EEC-AD41622F3B75}" name="Homes " dataDxfId="6"/>
    <tableColumn id="6" xr3:uid="{53519E0D-29AF-43A4-B7F1-6E1627958950}" name="Mulleres " dataDxfId="5"/>
    <tableColumn id="7" xr3:uid="{EBB4B9E5-D060-4281-95DA-4B0C9759CCF6}" name="Total Persoal Investigador" dataDxfId="4">
      <calculatedColumnFormula>SUM(Tabla3[[#This Row],[Homes ]:[Mulleres ]])</calculatedColumnFormula>
    </tableColumn>
    <tableColumn id="8" xr3:uid="{447813A8-9FD1-4357-8A9B-9DACF9D7C648}" name="Homes  " dataDxfId="3"/>
    <tableColumn id="9" xr3:uid="{9DEC7FC5-5F64-4A6C-B59A-03CBBB6B9A45}" name="Mulleres  " dataDxfId="2"/>
    <tableColumn id="10" xr3:uid="{EFD23ED0-759F-41A9-8515-312580648214}" name="Total PTXAS" dataDxfId="1">
      <calculatedColumnFormula>SUM(Tabla3[[#This Row],[Homes  ]:[Mulleres  ]])</calculatedColumnFormula>
    </tableColumn>
    <tableColumn id="11" xr3:uid="{DCBA349A-9A9D-4AF3-9297-BB8E9A63A65A}" name="Total xeral" dataDxfId="0">
      <calculatedColumnFormula>SUM(Tabla3[[#This Row],[Total PTXAS]]+Tabla3[[#This Row],[Total Persoal Investigador]]+Tabla3[[#This Row],[Total PDI]])</calculatedColumnFormula>
    </tableColumn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687121AF-C5C6-4893-BA7F-6F2E4118F08A}" name="Tabla7" displayName="Tabla7" ref="A22:B27" totalsRowShown="0" headerRowDxfId="96" dataDxfId="95">
  <autoFilter ref="A22:B27" xr:uid="{AD942BC3-13A5-4807-A712-6E3A446E1D77}"/>
  <tableColumns count="2">
    <tableColumn id="1" xr3:uid="{90F396A5-1FC9-4D80-980C-391A0F0FF0D7}" name="Cursos por área" dataDxfId="94"/>
    <tableColumn id="2" xr3:uid="{B0730552-9B0D-4C0A-B75B-81F24BDC70D4}" name="Nº cursos" dataDxfId="93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20778AD7-A101-4CFF-9F24-8EB44EEE8B9C}" name="Tabla8" displayName="Tabla8" ref="A30:D38" totalsRowShown="0" headerRowDxfId="92" dataDxfId="91">
  <autoFilter ref="A30:D38" xr:uid="{2AA8075C-0EAC-4FFE-99BC-CDC1A17F7A45}"/>
  <tableColumns count="4">
    <tableColumn id="1" xr3:uid="{91DE8FAE-5E7A-4B93-883E-30E78B4BA7C5}" name="Horas de formación por área" dataDxfId="90"/>
    <tableColumn id="2" xr3:uid="{DE702D7A-1222-4D41-91BB-8B2EC9ED8B96}" name="Modalidade" dataDxfId="89"/>
    <tableColumn id="3" xr3:uid="{BC0F3068-3FCF-4772-B72D-0F67C12F33B6}" name="Nº asistentes" dataDxfId="88"/>
    <tableColumn id="4" xr3:uid="{C437B1AA-288E-42ED-9C8D-DA723159F56C}" name="Nº horas" dataDxfId="87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1B971642-08E0-4C09-8C19-6DB89AEFA338}" name="Tabla9" displayName="Tabla9" ref="A41:F52" totalsRowShown="0" headerRowDxfId="86" dataDxfId="85">
  <autoFilter ref="A41:F52" xr:uid="{B129CA75-846D-4E03-BF29-29BFD97457B1}"/>
  <tableColumns count="6">
    <tableColumn id="1" xr3:uid="{41C0226D-CB3D-4D27-9E28-5F7AA2E66AC9}" name="Área" dataDxfId="84"/>
    <tableColumn id="2" xr3:uid="{CCDC470A-8D65-4FB9-8CBD-6C59DBFDD5A3}" name="Nome_curso" dataDxfId="83"/>
    <tableColumn id="3" xr3:uid="{96BE2CE2-B106-4DB7-A26B-EB4158E8266B}" name="Modalidade" dataDxfId="82"/>
    <tableColumn id="4" xr3:uid="{A5410FA6-C3D3-4151-9DEA-C99011E7A0E8}" name="Nº asistentes" dataDxfId="81"/>
    <tableColumn id="5" xr3:uid="{C6786CB8-8107-4AE8-A062-56B479AB6754}" name="Nº horas" dataDxfId="80"/>
    <tableColumn id="6" xr3:uid="{946810A1-56E9-46B7-AB01-7D7FCB8FDF54}" name="Nº diplomas" dataDxfId="79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1A7F6CF4-3908-47D4-A6B7-121B62D1BBDB}" name="Tabla10" displayName="Tabla10" ref="A8:D12" totalsRowShown="0" headerRowDxfId="78" dataDxfId="77">
  <autoFilter ref="A8:D12" xr:uid="{62D15277-41ED-4F1B-B397-412343009C29}"/>
  <tableColumns count="4">
    <tableColumn id="1" xr3:uid="{FA0D95AF-3C9A-4359-9A07-580FA27DAAEC}" name="Participación por campus" dataDxfId="76"/>
    <tableColumn id="2" xr3:uid="{D3F0AD22-0967-4EB4-A98E-D8B2BA23A1CE}" name="Home" dataDxfId="75"/>
    <tableColumn id="3" xr3:uid="{6D98D4A0-31FC-4517-91EA-CA3D43A91678}" name="Muller" dataDxfId="74"/>
    <tableColumn id="4" xr3:uid="{118AABA7-7B9B-4AD5-BFD5-65297B1DCC13}" name="Total" dataDxfId="73">
      <calculatedColumnFormula>SUM(Tabla10[[#This Row],[Home]:[Muller]])</calculatedColumnFormula>
    </tableColumn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28F05F-3A80-4B31-AAED-D8629AD04C7F}" name="Tabla11" displayName="Tabla11" ref="A15:B21" totalsRowShown="0" headerRowDxfId="72" dataDxfId="71">
  <autoFilter ref="A15:B21" xr:uid="{2FB319CA-5DCA-474E-B0DF-7FA6F16F1BA6}"/>
  <tableColumns count="2">
    <tableColumn id="1" xr3:uid="{A361FF52-026D-4426-ABB0-81C233CB1683}" name="Cursos por área" dataDxfId="70"/>
    <tableColumn id="2" xr3:uid="{12112D57-BF21-447D-8BB6-7CEEE1DF97D8}" name="Nº actividades" dataDxfId="69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C857DD91-E22E-4098-B5F6-4783B21ABC98}" name="Tabla12" displayName="Tabla12" ref="A24:C30" totalsRowShown="0" headerRowDxfId="68" dataDxfId="67">
  <autoFilter ref="A24:C30" xr:uid="{CF60C21E-21DD-4350-B882-4CA1A6652712}"/>
  <tableColumns count="3">
    <tableColumn id="1" xr3:uid="{B90F47AB-BF58-411B-958A-7906CAA345EB}" name="Horas de formación por área" dataDxfId="66"/>
    <tableColumn id="2" xr3:uid="{252FB77D-490F-4873-BEA5-FF9354A8EBD8}" name="Nº horas" dataDxfId="65"/>
    <tableColumn id="3" xr3:uid="{9EFC1580-5E4D-40AF-B728-48E40415CE17}" name="Nº asistentes" dataDxfId="64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BCF29B55-C855-4E04-AB59-46D48E201815}" name="Tabla13" displayName="Tabla13" ref="A33:E93" totalsRowShown="0" headerRowDxfId="63" dataDxfId="62">
  <autoFilter ref="A33:E93" xr:uid="{F8E1EF94-F32A-4C56-ABA8-ED309DEBE16D}"/>
  <tableColumns count="5">
    <tableColumn id="1" xr3:uid="{00DEFB76-0C6E-41F1-B8C5-1CF1879CBA93}" name="Nome da activdiade" dataDxfId="61"/>
    <tableColumn id="2" xr3:uid="{7723D41D-B77F-4826-91C5-9E04F93AEB36}" name="Área" dataDxfId="60"/>
    <tableColumn id="3" xr3:uid="{112B0D0E-6BE9-4DE1-8F39-6A2B7275090B}" name="Lugar" dataDxfId="59"/>
    <tableColumn id="4" xr3:uid="{027ED628-509E-4F4A-A30E-5D64B3B5AE23}" name="Organización" dataDxfId="58"/>
    <tableColumn id="5" xr3:uid="{DD05EAD1-4FCB-4E7E-A4E5-A276D71ED852}" name="Nº asistentes" dataDxfId="57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68C4B57A-0815-423D-9E27-786DE8DEC9A5}" name="Tabla4" displayName="Tabla4" ref="A9:D16" totalsRowShown="0" headerRowDxfId="56" dataDxfId="55">
  <autoFilter ref="A9:D16" xr:uid="{E0AC0E58-C3F1-4DC1-957F-C203EC129D9B}"/>
  <tableColumns count="4">
    <tableColumn id="1" xr3:uid="{CC3AA7F7-F573-434D-8767-F40E2FEF65FF}" name="NOME DO CURSO" dataDxfId="54"/>
    <tableColumn id="2" xr3:uid="{C0E40AFB-1F47-4DE8-B7C3-6B5EE88C0524}" name="Homes" dataDxfId="53"/>
    <tableColumn id="3" xr3:uid="{7CE0122A-2352-4C0F-B727-B84E15FFE5A5}" name="Mulleres" dataDxfId="52"/>
    <tableColumn id="4" xr3:uid="{A5867675-8500-455D-8AE3-89DD50D1A1F5}" name="Total por curso" dataDxfId="51">
      <calculatedColumnFormula>SUM(Tabla4[[#This Row],[Homes]:[Mulleres]])</calculatedColumnFormula>
    </tableColumn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table" Target="../tables/table5.xml"/><Relationship Id="rId1" Type="http://schemas.openxmlformats.org/officeDocument/2006/relationships/drawing" Target="../drawings/drawing4.xml"/><Relationship Id="rId5" Type="http://schemas.openxmlformats.org/officeDocument/2006/relationships/table" Target="../tables/table8.xml"/><Relationship Id="rId4" Type="http://schemas.openxmlformats.org/officeDocument/2006/relationships/table" Target="../tables/table7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0.xml"/><Relationship Id="rId2" Type="http://schemas.openxmlformats.org/officeDocument/2006/relationships/table" Target="../tables/table9.xml"/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2.xml"/><Relationship Id="rId2" Type="http://schemas.openxmlformats.org/officeDocument/2006/relationships/table" Target="../tables/table11.xml"/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4.xml"/><Relationship Id="rId2" Type="http://schemas.openxmlformats.org/officeDocument/2006/relationships/table" Target="../tables/table13.xml"/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33419D-4C0B-4095-BDA8-31E7BD1B3A81}">
  <dimension ref="A1:L52"/>
  <sheetViews>
    <sheetView tabSelected="1" workbookViewId="0">
      <selection activeCell="F8" sqref="F8"/>
    </sheetView>
  </sheetViews>
  <sheetFormatPr baseColWidth="10" defaultRowHeight="15" x14ac:dyDescent="0.25"/>
  <cols>
    <col min="1" max="1" width="40" style="20" customWidth="1"/>
    <col min="2" max="2" width="26.140625" style="20" customWidth="1"/>
    <col min="3" max="3" width="26.140625" style="20" bestFit="1" customWidth="1"/>
    <col min="4" max="4" width="15" style="20" customWidth="1"/>
    <col min="5" max="5" width="11.42578125" style="20"/>
    <col min="6" max="6" width="14.140625" style="20" customWidth="1"/>
    <col min="7" max="16384" width="11.42578125" style="20"/>
  </cols>
  <sheetData>
    <row r="1" spans="1:12" s="7" customFormat="1" ht="45.75" customHeight="1" thickBot="1" x14ac:dyDescent="0.3">
      <c r="A1" s="1"/>
      <c r="B1" s="2"/>
      <c r="C1" s="2"/>
      <c r="D1" s="3"/>
      <c r="E1" s="4"/>
      <c r="F1" s="4"/>
      <c r="G1" s="4"/>
      <c r="H1" s="4"/>
      <c r="I1" s="5"/>
      <c r="J1" s="5"/>
      <c r="K1" s="6" t="s">
        <v>0</v>
      </c>
      <c r="L1" s="6"/>
    </row>
    <row r="2" spans="1:12" s="7" customFormat="1" ht="15" customHeight="1" x14ac:dyDescent="0.25">
      <c r="A2" s="8"/>
      <c r="B2" s="9"/>
      <c r="C2" s="9"/>
      <c r="D2" s="10"/>
      <c r="E2" s="11"/>
      <c r="F2" s="11"/>
      <c r="G2" s="11"/>
      <c r="H2" s="11"/>
      <c r="I2" s="12"/>
      <c r="J2" s="12"/>
      <c r="K2" s="12"/>
      <c r="L2" s="12"/>
    </row>
    <row r="3" spans="1:12" s="7" customFormat="1" ht="15" customHeight="1" x14ac:dyDescent="0.25">
      <c r="A3" s="13" t="s">
        <v>171</v>
      </c>
      <c r="B3" s="9"/>
      <c r="C3" s="9"/>
      <c r="D3" s="10"/>
      <c r="E3" s="11"/>
      <c r="F3" s="11"/>
      <c r="G3" s="11"/>
      <c r="H3" s="11"/>
      <c r="I3" s="12"/>
      <c r="J3" s="12"/>
      <c r="K3" s="12"/>
      <c r="L3" s="12"/>
    </row>
    <row r="4" spans="1:12" s="7" customFormat="1" ht="15" customHeight="1" x14ac:dyDescent="0.25">
      <c r="A4" s="14" t="s">
        <v>1</v>
      </c>
      <c r="G4" s="11"/>
      <c r="H4" s="11"/>
      <c r="I4" s="12"/>
      <c r="J4" s="12"/>
      <c r="K4" s="12"/>
      <c r="L4" s="12"/>
    </row>
    <row r="5" spans="1:12" s="16" customFormat="1" ht="15" customHeight="1" x14ac:dyDescent="0.25">
      <c r="A5" s="15" t="s">
        <v>243</v>
      </c>
    </row>
    <row r="6" spans="1:12" s="16" customFormat="1" ht="15" customHeight="1" x14ac:dyDescent="0.25">
      <c r="A6" s="15"/>
    </row>
    <row r="7" spans="1:12" s="16" customFormat="1" ht="15" customHeight="1" x14ac:dyDescent="0.25">
      <c r="A7" s="15"/>
      <c r="B7" s="17" t="s">
        <v>2</v>
      </c>
      <c r="C7" s="17" t="s">
        <v>3</v>
      </c>
    </row>
    <row r="8" spans="1:12" s="16" customFormat="1" ht="15" customHeight="1" x14ac:dyDescent="0.25">
      <c r="A8" s="18" t="s">
        <v>4</v>
      </c>
      <c r="B8" s="19">
        <v>195000</v>
      </c>
      <c r="C8" s="19">
        <v>54653.74</v>
      </c>
    </row>
    <row r="9" spans="1:12" s="16" customFormat="1" ht="15" customHeight="1" x14ac:dyDescent="0.25">
      <c r="A9" s="15"/>
    </row>
    <row r="10" spans="1:12" s="16" customFormat="1" ht="15" customHeight="1" x14ac:dyDescent="0.25">
      <c r="A10" s="15"/>
    </row>
    <row r="11" spans="1:12" s="16" customFormat="1" ht="15" customHeight="1" x14ac:dyDescent="0.25">
      <c r="A11" s="15"/>
    </row>
    <row r="14" spans="1:12" x14ac:dyDescent="0.25">
      <c r="A14" s="20" t="s">
        <v>5</v>
      </c>
      <c r="B14" s="20" t="s">
        <v>6</v>
      </c>
      <c r="C14" s="20" t="s">
        <v>7</v>
      </c>
      <c r="D14" s="20" t="s">
        <v>8</v>
      </c>
    </row>
    <row r="15" spans="1:12" x14ac:dyDescent="0.25">
      <c r="A15" s="20" t="s">
        <v>9</v>
      </c>
      <c r="B15" s="20">
        <v>2</v>
      </c>
      <c r="C15" s="20">
        <v>31</v>
      </c>
      <c r="D15" s="20">
        <f>SUM(Tabla6[[#This Row],[Homes]:[Mulleres]])</f>
        <v>33</v>
      </c>
    </row>
    <row r="16" spans="1:12" x14ac:dyDescent="0.25">
      <c r="A16" s="20" t="s">
        <v>10</v>
      </c>
      <c r="B16" s="20">
        <v>8</v>
      </c>
      <c r="C16" s="20">
        <v>29</v>
      </c>
      <c r="D16" s="20">
        <f>SUM(Tabla6[[#This Row],[Homes]:[Mulleres]])</f>
        <v>37</v>
      </c>
    </row>
    <row r="17" spans="1:4" x14ac:dyDescent="0.25">
      <c r="A17" s="20" t="s">
        <v>11</v>
      </c>
      <c r="B17" s="20">
        <v>21</v>
      </c>
      <c r="C17" s="20">
        <v>92</v>
      </c>
      <c r="D17" s="20">
        <f>SUM(Tabla6[[#This Row],[Homes]:[Mulleres]])</f>
        <v>113</v>
      </c>
    </row>
    <row r="18" spans="1:4" x14ac:dyDescent="0.25">
      <c r="A18" s="20" t="s">
        <v>8</v>
      </c>
      <c r="B18" s="20">
        <f>SUBTOTAL(109,B15:B17)</f>
        <v>31</v>
      </c>
      <c r="C18" s="20">
        <f>SUBTOTAL(109,C15:C17)</f>
        <v>152</v>
      </c>
      <c r="D18" s="20">
        <f>SUM(Tabla6[[#This Row],[Homes]:[Mulleres]])</f>
        <v>183</v>
      </c>
    </row>
    <row r="22" spans="1:4" x14ac:dyDescent="0.25">
      <c r="A22" s="20" t="s">
        <v>12</v>
      </c>
      <c r="B22" s="20" t="s">
        <v>13</v>
      </c>
    </row>
    <row r="23" spans="1:4" x14ac:dyDescent="0.25">
      <c r="A23" s="20" t="s">
        <v>14</v>
      </c>
      <c r="B23" s="20">
        <v>2</v>
      </c>
    </row>
    <row r="24" spans="1:4" x14ac:dyDescent="0.25">
      <c r="A24" s="20" t="s">
        <v>15</v>
      </c>
      <c r="B24" s="20">
        <v>1</v>
      </c>
    </row>
    <row r="25" spans="1:4" x14ac:dyDescent="0.25">
      <c r="A25" s="20" t="s">
        <v>16</v>
      </c>
      <c r="B25" s="20">
        <v>4</v>
      </c>
    </row>
    <row r="26" spans="1:4" x14ac:dyDescent="0.25">
      <c r="A26" s="20" t="s">
        <v>17</v>
      </c>
      <c r="B26" s="20">
        <v>3</v>
      </c>
    </row>
    <row r="27" spans="1:4" x14ac:dyDescent="0.25">
      <c r="A27" s="20" t="s">
        <v>8</v>
      </c>
      <c r="B27" s="20">
        <f>SUBTOTAL(109,B23:B26)</f>
        <v>10</v>
      </c>
    </row>
    <row r="30" spans="1:4" x14ac:dyDescent="0.25">
      <c r="A30" s="20" t="s">
        <v>18</v>
      </c>
      <c r="B30" s="20" t="s">
        <v>19</v>
      </c>
      <c r="C30" s="20" t="s">
        <v>20</v>
      </c>
      <c r="D30" s="20" t="s">
        <v>21</v>
      </c>
    </row>
    <row r="31" spans="1:4" x14ac:dyDescent="0.25">
      <c r="A31" s="20" t="s">
        <v>14</v>
      </c>
      <c r="B31" s="20" t="s">
        <v>22</v>
      </c>
      <c r="C31" s="20">
        <v>41</v>
      </c>
      <c r="D31" s="20">
        <v>410</v>
      </c>
    </row>
    <row r="32" spans="1:4" x14ac:dyDescent="0.25">
      <c r="A32" s="20" t="s">
        <v>14</v>
      </c>
      <c r="B32" s="20" t="s">
        <v>23</v>
      </c>
      <c r="C32" s="20">
        <v>18</v>
      </c>
      <c r="D32" s="20">
        <v>216</v>
      </c>
    </row>
    <row r="33" spans="1:6" x14ac:dyDescent="0.25">
      <c r="A33" s="20" t="s">
        <v>15</v>
      </c>
      <c r="B33" s="20" t="s">
        <v>23</v>
      </c>
      <c r="C33" s="20">
        <v>10</v>
      </c>
      <c r="D33" s="20">
        <v>100</v>
      </c>
    </row>
    <row r="34" spans="1:6" x14ac:dyDescent="0.25">
      <c r="A34" s="20" t="s">
        <v>16</v>
      </c>
      <c r="B34" s="20" t="s">
        <v>23</v>
      </c>
      <c r="C34" s="20">
        <v>12</v>
      </c>
      <c r="D34" s="20">
        <v>180</v>
      </c>
    </row>
    <row r="35" spans="1:6" x14ac:dyDescent="0.25">
      <c r="A35" s="20" t="s">
        <v>16</v>
      </c>
      <c r="B35" s="20" t="s">
        <v>24</v>
      </c>
      <c r="C35" s="20">
        <v>10</v>
      </c>
      <c r="D35" s="20">
        <v>240</v>
      </c>
    </row>
    <row r="36" spans="1:6" x14ac:dyDescent="0.25">
      <c r="A36" s="20" t="s">
        <v>17</v>
      </c>
      <c r="B36" s="20" t="s">
        <v>23</v>
      </c>
      <c r="C36" s="20">
        <v>61</v>
      </c>
      <c r="D36" s="20">
        <v>609</v>
      </c>
    </row>
    <row r="37" spans="1:6" x14ac:dyDescent="0.25">
      <c r="A37" s="20" t="s">
        <v>17</v>
      </c>
      <c r="B37" s="20" t="s">
        <v>24</v>
      </c>
      <c r="C37" s="20">
        <v>31</v>
      </c>
      <c r="D37" s="20">
        <v>155</v>
      </c>
    </row>
    <row r="38" spans="1:6" x14ac:dyDescent="0.25">
      <c r="A38" s="20" t="s">
        <v>8</v>
      </c>
      <c r="C38" s="20">
        <f>SUBTOTAL(109,C31:C37)</f>
        <v>183</v>
      </c>
      <c r="D38" s="20">
        <f>SUBTOTAL(109,D31:D37)</f>
        <v>1910</v>
      </c>
    </row>
    <row r="41" spans="1:6" x14ac:dyDescent="0.25">
      <c r="A41" s="20" t="s">
        <v>25</v>
      </c>
      <c r="B41" s="20" t="s">
        <v>26</v>
      </c>
      <c r="C41" s="20" t="s">
        <v>19</v>
      </c>
      <c r="D41" s="20" t="s">
        <v>20</v>
      </c>
      <c r="E41" s="20" t="s">
        <v>21</v>
      </c>
      <c r="F41" s="20" t="s">
        <v>27</v>
      </c>
    </row>
    <row r="42" spans="1:6" x14ac:dyDescent="0.25">
      <c r="A42" s="20" t="s">
        <v>14</v>
      </c>
      <c r="B42" s="20" t="s">
        <v>28</v>
      </c>
      <c r="C42" s="20" t="s">
        <v>23</v>
      </c>
      <c r="D42" s="20">
        <v>18</v>
      </c>
      <c r="E42" s="20">
        <v>216</v>
      </c>
      <c r="F42" s="20">
        <v>12</v>
      </c>
    </row>
    <row r="43" spans="1:6" x14ac:dyDescent="0.25">
      <c r="A43" s="20" t="s">
        <v>14</v>
      </c>
      <c r="B43" s="20" t="s">
        <v>29</v>
      </c>
      <c r="C43" s="20" t="s">
        <v>22</v>
      </c>
      <c r="D43" s="20">
        <v>41</v>
      </c>
      <c r="E43" s="20">
        <v>410</v>
      </c>
      <c r="F43" s="20">
        <v>40</v>
      </c>
    </row>
    <row r="44" spans="1:6" x14ac:dyDescent="0.25">
      <c r="A44" s="20" t="s">
        <v>15</v>
      </c>
      <c r="B44" s="20" t="s">
        <v>30</v>
      </c>
      <c r="C44" s="20" t="s">
        <v>23</v>
      </c>
      <c r="D44" s="20">
        <v>10</v>
      </c>
      <c r="E44" s="20">
        <v>100</v>
      </c>
      <c r="F44" s="20">
        <v>9</v>
      </c>
    </row>
    <row r="45" spans="1:6" x14ac:dyDescent="0.25">
      <c r="A45" s="20" t="s">
        <v>16</v>
      </c>
      <c r="B45" s="20" t="s">
        <v>31</v>
      </c>
      <c r="C45" s="20" t="s">
        <v>24</v>
      </c>
      <c r="D45" s="20">
        <v>1</v>
      </c>
      <c r="E45" s="20">
        <v>20</v>
      </c>
      <c r="F45" s="20">
        <v>1</v>
      </c>
    </row>
    <row r="46" spans="1:6" x14ac:dyDescent="0.25">
      <c r="A46" s="20" t="s">
        <v>16</v>
      </c>
      <c r="B46" s="20" t="s">
        <v>32</v>
      </c>
      <c r="C46" s="20" t="s">
        <v>24</v>
      </c>
      <c r="D46" s="20">
        <v>4</v>
      </c>
      <c r="E46" s="20">
        <v>100</v>
      </c>
      <c r="F46" s="20">
        <v>4</v>
      </c>
    </row>
    <row r="47" spans="1:6" x14ac:dyDescent="0.25">
      <c r="A47" s="20" t="s">
        <v>16</v>
      </c>
      <c r="B47" s="20" t="s">
        <v>33</v>
      </c>
      <c r="C47" s="20" t="s">
        <v>23</v>
      </c>
      <c r="D47" s="20">
        <v>12</v>
      </c>
      <c r="E47" s="20">
        <v>180</v>
      </c>
      <c r="F47" s="20">
        <v>10</v>
      </c>
    </row>
    <row r="48" spans="1:6" x14ac:dyDescent="0.25">
      <c r="A48" s="20" t="s">
        <v>16</v>
      </c>
      <c r="B48" s="20" t="s">
        <v>34</v>
      </c>
      <c r="C48" s="20" t="s">
        <v>24</v>
      </c>
      <c r="D48" s="20">
        <v>5</v>
      </c>
      <c r="E48" s="20">
        <v>120</v>
      </c>
      <c r="F48" s="20">
        <v>1</v>
      </c>
    </row>
    <row r="49" spans="1:6" x14ac:dyDescent="0.25">
      <c r="A49" s="20" t="s">
        <v>17</v>
      </c>
      <c r="B49" s="20" t="s">
        <v>35</v>
      </c>
      <c r="C49" s="20" t="s">
        <v>23</v>
      </c>
      <c r="D49" s="20">
        <v>10</v>
      </c>
      <c r="E49" s="20">
        <v>150</v>
      </c>
      <c r="F49" s="20">
        <v>8</v>
      </c>
    </row>
    <row r="50" spans="1:6" x14ac:dyDescent="0.25">
      <c r="A50" s="20" t="s">
        <v>17</v>
      </c>
      <c r="B50" s="20" t="s">
        <v>36</v>
      </c>
      <c r="C50" s="20" t="s">
        <v>24</v>
      </c>
      <c r="D50" s="20">
        <v>31</v>
      </c>
      <c r="E50" s="20">
        <v>155</v>
      </c>
      <c r="F50" s="20">
        <v>31</v>
      </c>
    </row>
    <row r="51" spans="1:6" x14ac:dyDescent="0.25">
      <c r="A51" s="20" t="s">
        <v>17</v>
      </c>
      <c r="B51" s="20" t="s">
        <v>37</v>
      </c>
      <c r="C51" s="20" t="s">
        <v>23</v>
      </c>
      <c r="D51" s="20">
        <v>51</v>
      </c>
      <c r="E51" s="20">
        <v>459</v>
      </c>
      <c r="F51" s="20">
        <v>53</v>
      </c>
    </row>
    <row r="52" spans="1:6" x14ac:dyDescent="0.25">
      <c r="A52" s="20" t="s">
        <v>8</v>
      </c>
      <c r="D52" s="20">
        <f>SUBTOTAL(109,D42:D51)</f>
        <v>183</v>
      </c>
      <c r="E52" s="20">
        <f>SUBTOTAL(109,E42:E51)</f>
        <v>1910</v>
      </c>
      <c r="F52" s="20">
        <f>SUM(F42:F51)</f>
        <v>169</v>
      </c>
    </row>
  </sheetData>
  <pageMargins left="0.7" right="0.7" top="0.75" bottom="0.75" header="0.3" footer="0.3"/>
  <drawing r:id="rId1"/>
  <tableParts count="4">
    <tablePart r:id="rId2"/>
    <tablePart r:id="rId3"/>
    <tablePart r:id="rId4"/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86FF02-75EC-4EE2-9C19-979340207889}">
  <dimension ref="A1:T11"/>
  <sheetViews>
    <sheetView workbookViewId="0">
      <selection activeCell="G16" sqref="G16"/>
    </sheetView>
  </sheetViews>
  <sheetFormatPr baseColWidth="10" defaultRowHeight="15" x14ac:dyDescent="0.25"/>
  <sheetData>
    <row r="1" spans="1:20" s="28" customFormat="1" ht="45.75" customHeight="1" thickBot="1" x14ac:dyDescent="0.35">
      <c r="A1" s="31"/>
      <c r="B1" s="31"/>
      <c r="C1" s="31"/>
      <c r="D1" s="31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32" t="s">
        <v>173</v>
      </c>
      <c r="Q1" s="32"/>
      <c r="R1" s="32"/>
      <c r="S1" s="32"/>
      <c r="T1" s="32"/>
    </row>
    <row r="2" spans="1:20" s="28" customFormat="1" ht="19.5" customHeight="1" x14ac:dyDescent="0.25">
      <c r="A2" s="8"/>
      <c r="B2" s="10"/>
    </row>
    <row r="3" spans="1:20" s="28" customFormat="1" ht="32.25" customHeight="1" x14ac:dyDescent="0.25">
      <c r="A3" s="13" t="s">
        <v>245</v>
      </c>
      <c r="B3" s="13"/>
    </row>
    <row r="4" spans="1:20" s="28" customFormat="1" x14ac:dyDescent="0.25">
      <c r="A4" s="29" t="s">
        <v>244</v>
      </c>
      <c r="B4" s="29"/>
    </row>
    <row r="5" spans="1:20" s="30" customFormat="1" x14ac:dyDescent="0.25">
      <c r="A5" s="15" t="s">
        <v>243</v>
      </c>
    </row>
    <row r="11" spans="1:20" ht="23.25" x14ac:dyDescent="0.35">
      <c r="H11" s="33" t="s">
        <v>246</v>
      </c>
      <c r="I11" s="33"/>
      <c r="J11" s="33"/>
      <c r="K11" s="33"/>
      <c r="L11" s="33"/>
    </row>
  </sheetData>
  <mergeCells count="3">
    <mergeCell ref="A1:D1"/>
    <mergeCell ref="P1:T1"/>
    <mergeCell ref="H11:L11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827145-4C2F-47BC-A718-2691F49A06F2}">
  <dimension ref="A1:T11"/>
  <sheetViews>
    <sheetView workbookViewId="0">
      <selection activeCell="L15" sqref="L15"/>
    </sheetView>
  </sheetViews>
  <sheetFormatPr baseColWidth="10" defaultRowHeight="15" x14ac:dyDescent="0.25"/>
  <sheetData>
    <row r="1" spans="1:20" s="28" customFormat="1" ht="45.75" customHeight="1" thickBot="1" x14ac:dyDescent="0.35">
      <c r="A1" s="31"/>
      <c r="B1" s="31"/>
      <c r="C1" s="31"/>
      <c r="D1" s="31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32" t="s">
        <v>173</v>
      </c>
      <c r="Q1" s="32"/>
      <c r="R1" s="32"/>
      <c r="S1" s="32"/>
      <c r="T1" s="32"/>
    </row>
    <row r="2" spans="1:20" s="28" customFormat="1" ht="19.5" customHeight="1" x14ac:dyDescent="0.25">
      <c r="A2" s="8"/>
      <c r="B2" s="10"/>
    </row>
    <row r="3" spans="1:20" s="28" customFormat="1" ht="32.25" customHeight="1" x14ac:dyDescent="0.25">
      <c r="A3" s="13" t="s">
        <v>247</v>
      </c>
      <c r="B3" s="13"/>
    </row>
    <row r="4" spans="1:20" s="28" customFormat="1" x14ac:dyDescent="0.25">
      <c r="A4" s="29" t="s">
        <v>244</v>
      </c>
      <c r="B4" s="29"/>
    </row>
    <row r="5" spans="1:20" s="30" customFormat="1" x14ac:dyDescent="0.25">
      <c r="A5" s="15" t="s">
        <v>243</v>
      </c>
    </row>
    <row r="11" spans="1:20" ht="23.25" x14ac:dyDescent="0.35">
      <c r="H11" s="33" t="s">
        <v>246</v>
      </c>
      <c r="I11" s="33"/>
      <c r="J11" s="33"/>
      <c r="K11" s="33"/>
      <c r="L11" s="33"/>
    </row>
  </sheetData>
  <mergeCells count="3">
    <mergeCell ref="A1:D1"/>
    <mergeCell ref="P1:T1"/>
    <mergeCell ref="H11:L11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C98312-DDB4-439B-B575-C8E8EC432C3D}">
  <dimension ref="A1:L93"/>
  <sheetViews>
    <sheetView workbookViewId="0">
      <selection activeCell="A5" sqref="A5"/>
    </sheetView>
  </sheetViews>
  <sheetFormatPr baseColWidth="10" defaultRowHeight="15" x14ac:dyDescent="0.25"/>
  <cols>
    <col min="1" max="1" width="30.7109375" style="20" customWidth="1"/>
    <col min="2" max="2" width="16" style="20" customWidth="1"/>
    <col min="3" max="3" width="15" style="20" customWidth="1"/>
    <col min="4" max="4" width="14.7109375" style="20" customWidth="1"/>
    <col min="5" max="5" width="21.85546875" style="20" customWidth="1"/>
    <col min="6" max="16384" width="11.42578125" style="20"/>
  </cols>
  <sheetData>
    <row r="1" spans="1:12" s="7" customFormat="1" ht="45.75" customHeight="1" thickBot="1" x14ac:dyDescent="0.3">
      <c r="A1" s="1"/>
      <c r="B1" s="2"/>
      <c r="C1" s="2"/>
      <c r="D1" s="3"/>
      <c r="E1" s="4"/>
      <c r="F1" s="4"/>
      <c r="G1" s="4"/>
      <c r="H1" s="4"/>
      <c r="I1" s="5"/>
      <c r="J1" s="5"/>
      <c r="K1" s="6" t="s">
        <v>0</v>
      </c>
      <c r="L1" s="6"/>
    </row>
    <row r="2" spans="1:12" s="7" customFormat="1" ht="15" customHeight="1" x14ac:dyDescent="0.25">
      <c r="A2" s="8"/>
      <c r="B2" s="9"/>
      <c r="C2" s="9"/>
      <c r="D2" s="10"/>
      <c r="E2" s="11"/>
      <c r="F2" s="11"/>
      <c r="G2" s="11"/>
      <c r="H2" s="11"/>
      <c r="I2" s="12"/>
      <c r="J2" s="12"/>
      <c r="K2" s="12"/>
      <c r="L2" s="12"/>
    </row>
    <row r="3" spans="1:12" s="7" customFormat="1" ht="15" customHeight="1" x14ac:dyDescent="0.25">
      <c r="A3" s="13" t="s">
        <v>172</v>
      </c>
      <c r="B3" s="9"/>
      <c r="C3" s="9"/>
      <c r="D3" s="10"/>
      <c r="E3" s="11"/>
      <c r="F3" s="11"/>
      <c r="G3" s="11"/>
      <c r="H3" s="11"/>
      <c r="I3" s="12"/>
      <c r="J3" s="12"/>
      <c r="K3" s="12"/>
      <c r="L3" s="12"/>
    </row>
    <row r="4" spans="1:12" s="7" customFormat="1" ht="15" customHeight="1" x14ac:dyDescent="0.25">
      <c r="A4" s="14" t="s">
        <v>1</v>
      </c>
      <c r="G4" s="11"/>
      <c r="H4" s="11"/>
      <c r="I4" s="12"/>
      <c r="J4" s="12"/>
      <c r="K4" s="12"/>
      <c r="L4" s="12"/>
    </row>
    <row r="5" spans="1:12" s="16" customFormat="1" ht="15" customHeight="1" x14ac:dyDescent="0.25">
      <c r="A5" s="15" t="s">
        <v>243</v>
      </c>
    </row>
    <row r="8" spans="1:12" x14ac:dyDescent="0.25">
      <c r="A8" s="20" t="s">
        <v>5</v>
      </c>
      <c r="B8" s="20" t="s">
        <v>38</v>
      </c>
      <c r="C8" s="20" t="s">
        <v>39</v>
      </c>
      <c r="D8" s="20" t="s">
        <v>8</v>
      </c>
    </row>
    <row r="9" spans="1:12" x14ac:dyDescent="0.25">
      <c r="A9" s="20" t="s">
        <v>9</v>
      </c>
      <c r="C9" s="20">
        <v>4</v>
      </c>
      <c r="D9" s="20">
        <f>SUM(Tabla10[[#This Row],[Home]:[Muller]])</f>
        <v>4</v>
      </c>
    </row>
    <row r="10" spans="1:12" x14ac:dyDescent="0.25">
      <c r="A10" s="20" t="s">
        <v>10</v>
      </c>
      <c r="B10" s="20">
        <v>1</v>
      </c>
      <c r="C10" s="20">
        <v>4</v>
      </c>
      <c r="D10" s="20">
        <f>SUM(Tabla10[[#This Row],[Home]:[Muller]])</f>
        <v>5</v>
      </c>
    </row>
    <row r="11" spans="1:12" x14ac:dyDescent="0.25">
      <c r="A11" s="20" t="s">
        <v>11</v>
      </c>
      <c r="B11" s="20">
        <v>25</v>
      </c>
      <c r="C11" s="20">
        <v>51</v>
      </c>
      <c r="D11" s="20">
        <f>SUM(Tabla10[[#This Row],[Home]:[Muller]])</f>
        <v>76</v>
      </c>
    </row>
    <row r="12" spans="1:12" x14ac:dyDescent="0.25">
      <c r="A12" s="20" t="s">
        <v>8</v>
      </c>
      <c r="B12" s="20">
        <f>SUBTOTAL(109,B9:B11)</f>
        <v>26</v>
      </c>
      <c r="C12" s="20">
        <f>SUBTOTAL(109,C9:C11)</f>
        <v>59</v>
      </c>
      <c r="D12" s="20">
        <f>SUM(Tabla10[[#This Row],[Home]:[Muller]])</f>
        <v>85</v>
      </c>
    </row>
    <row r="15" spans="1:12" x14ac:dyDescent="0.25">
      <c r="A15" s="20" t="s">
        <v>12</v>
      </c>
      <c r="B15" s="20" t="s">
        <v>40</v>
      </c>
    </row>
    <row r="16" spans="1:12" x14ac:dyDescent="0.25">
      <c r="A16" s="20" t="s">
        <v>14</v>
      </c>
      <c r="B16" s="20">
        <v>8</v>
      </c>
    </row>
    <row r="17" spans="1:3" x14ac:dyDescent="0.25">
      <c r="A17" s="20" t="s">
        <v>15</v>
      </c>
      <c r="B17" s="20">
        <v>18</v>
      </c>
    </row>
    <row r="18" spans="1:3" x14ac:dyDescent="0.25">
      <c r="A18" s="20" t="s">
        <v>41</v>
      </c>
      <c r="B18" s="20">
        <v>7</v>
      </c>
    </row>
    <row r="19" spans="1:3" x14ac:dyDescent="0.25">
      <c r="A19" s="20" t="s">
        <v>42</v>
      </c>
      <c r="B19" s="20">
        <v>19</v>
      </c>
    </row>
    <row r="20" spans="1:3" x14ac:dyDescent="0.25">
      <c r="A20" s="20" t="s">
        <v>17</v>
      </c>
      <c r="B20" s="20">
        <v>5</v>
      </c>
    </row>
    <row r="21" spans="1:3" x14ac:dyDescent="0.25">
      <c r="A21" s="20" t="s">
        <v>8</v>
      </c>
      <c r="B21" s="20">
        <f>SUBTOTAL(109,B16:B20)</f>
        <v>57</v>
      </c>
    </row>
    <row r="24" spans="1:3" x14ac:dyDescent="0.25">
      <c r="A24" s="20" t="s">
        <v>18</v>
      </c>
      <c r="B24" s="20" t="s">
        <v>21</v>
      </c>
      <c r="C24" s="20" t="s">
        <v>20</v>
      </c>
    </row>
    <row r="25" spans="1:3" x14ac:dyDescent="0.25">
      <c r="A25" s="20" t="s">
        <v>14</v>
      </c>
      <c r="B25" s="20">
        <v>343</v>
      </c>
      <c r="C25" s="20">
        <v>11</v>
      </c>
    </row>
    <row r="26" spans="1:3" x14ac:dyDescent="0.25">
      <c r="A26" s="20" t="s">
        <v>15</v>
      </c>
      <c r="B26" s="20">
        <v>817.09999999999991</v>
      </c>
      <c r="C26" s="20">
        <v>24</v>
      </c>
    </row>
    <row r="27" spans="1:3" x14ac:dyDescent="0.25">
      <c r="A27" s="20" t="s">
        <v>41</v>
      </c>
      <c r="B27" s="20">
        <v>495</v>
      </c>
      <c r="C27" s="20">
        <v>9</v>
      </c>
    </row>
    <row r="28" spans="1:3" x14ac:dyDescent="0.25">
      <c r="A28" s="20" t="s">
        <v>42</v>
      </c>
      <c r="B28" s="20">
        <v>624</v>
      </c>
      <c r="C28" s="20">
        <v>28</v>
      </c>
    </row>
    <row r="29" spans="1:3" x14ac:dyDescent="0.25">
      <c r="A29" s="20" t="s">
        <v>17</v>
      </c>
      <c r="B29" s="20">
        <v>197.8</v>
      </c>
      <c r="C29" s="20">
        <v>13</v>
      </c>
    </row>
    <row r="30" spans="1:3" x14ac:dyDescent="0.25">
      <c r="A30" s="20" t="s">
        <v>8</v>
      </c>
      <c r="B30" s="20">
        <f>SUBTOTAL(109,B25:B29)</f>
        <v>2476.9</v>
      </c>
      <c r="C30" s="20">
        <f>SUBTOTAL(109,C25:C29)</f>
        <v>85</v>
      </c>
    </row>
    <row r="33" spans="1:5" x14ac:dyDescent="0.25">
      <c r="A33" s="20" t="s">
        <v>43</v>
      </c>
      <c r="B33" s="20" t="s">
        <v>25</v>
      </c>
      <c r="C33" s="20" t="s">
        <v>44</v>
      </c>
      <c r="D33" s="20" t="s">
        <v>45</v>
      </c>
      <c r="E33" s="20" t="s">
        <v>20</v>
      </c>
    </row>
    <row r="34" spans="1:5" x14ac:dyDescent="0.25">
      <c r="A34" s="20" t="s">
        <v>46</v>
      </c>
      <c r="B34" s="20" t="s">
        <v>15</v>
      </c>
      <c r="C34" s="20" t="s">
        <v>47</v>
      </c>
      <c r="D34" s="20" t="s">
        <v>48</v>
      </c>
      <c r="E34" s="20">
        <v>1</v>
      </c>
    </row>
    <row r="35" spans="1:5" x14ac:dyDescent="0.25">
      <c r="A35" s="20" t="s">
        <v>49</v>
      </c>
      <c r="B35" s="20" t="s">
        <v>42</v>
      </c>
      <c r="C35" s="20" t="s">
        <v>9</v>
      </c>
      <c r="D35" s="20" t="s">
        <v>50</v>
      </c>
      <c r="E35" s="20">
        <v>1</v>
      </c>
    </row>
    <row r="36" spans="1:5" x14ac:dyDescent="0.25">
      <c r="A36" s="20" t="s">
        <v>51</v>
      </c>
      <c r="B36" s="20" t="s">
        <v>42</v>
      </c>
      <c r="C36" s="20" t="s">
        <v>52</v>
      </c>
      <c r="D36" s="20" t="s">
        <v>53</v>
      </c>
      <c r="E36" s="20">
        <v>3</v>
      </c>
    </row>
    <row r="37" spans="1:5" x14ac:dyDescent="0.25">
      <c r="A37" s="20" t="s">
        <v>54</v>
      </c>
      <c r="B37" s="20" t="s">
        <v>15</v>
      </c>
      <c r="C37" s="20" t="s">
        <v>55</v>
      </c>
      <c r="D37" s="20" t="s">
        <v>56</v>
      </c>
      <c r="E37" s="20">
        <v>1</v>
      </c>
    </row>
    <row r="38" spans="1:5" x14ac:dyDescent="0.25">
      <c r="A38" s="20" t="s">
        <v>57</v>
      </c>
      <c r="B38" s="20" t="s">
        <v>14</v>
      </c>
      <c r="C38" s="20" t="s">
        <v>58</v>
      </c>
      <c r="D38" s="20" t="s">
        <v>59</v>
      </c>
      <c r="E38" s="20">
        <v>1</v>
      </c>
    </row>
    <row r="39" spans="1:5" x14ac:dyDescent="0.25">
      <c r="A39" s="20" t="s">
        <v>60</v>
      </c>
      <c r="B39" s="20" t="s">
        <v>14</v>
      </c>
      <c r="C39" s="20" t="s">
        <v>58</v>
      </c>
      <c r="D39" s="20" t="s">
        <v>59</v>
      </c>
      <c r="E39" s="20">
        <v>1</v>
      </c>
    </row>
    <row r="40" spans="1:5" x14ac:dyDescent="0.25">
      <c r="A40" s="20" t="s">
        <v>61</v>
      </c>
      <c r="B40" s="20" t="s">
        <v>14</v>
      </c>
      <c r="C40" s="20" t="s">
        <v>58</v>
      </c>
      <c r="D40" s="20" t="s">
        <v>59</v>
      </c>
      <c r="E40" s="20">
        <v>3</v>
      </c>
    </row>
    <row r="41" spans="1:5" x14ac:dyDescent="0.25">
      <c r="A41" s="20" t="s">
        <v>62</v>
      </c>
      <c r="B41" s="20" t="s">
        <v>14</v>
      </c>
      <c r="C41" s="20" t="s">
        <v>63</v>
      </c>
      <c r="D41" s="20" t="s">
        <v>64</v>
      </c>
      <c r="E41" s="20">
        <v>2</v>
      </c>
    </row>
    <row r="42" spans="1:5" x14ac:dyDescent="0.25">
      <c r="A42" s="20" t="s">
        <v>65</v>
      </c>
      <c r="B42" s="20" t="s">
        <v>41</v>
      </c>
      <c r="C42" s="20" t="s">
        <v>11</v>
      </c>
      <c r="D42" s="20" t="s">
        <v>66</v>
      </c>
      <c r="E42" s="20">
        <v>1</v>
      </c>
    </row>
    <row r="43" spans="1:5" x14ac:dyDescent="0.25">
      <c r="A43" s="20" t="s">
        <v>67</v>
      </c>
      <c r="B43" s="20" t="s">
        <v>41</v>
      </c>
      <c r="C43" s="20" t="s">
        <v>11</v>
      </c>
      <c r="D43" s="20" t="s">
        <v>66</v>
      </c>
      <c r="E43" s="20">
        <v>3</v>
      </c>
    </row>
    <row r="44" spans="1:5" x14ac:dyDescent="0.25">
      <c r="A44" s="20" t="s">
        <v>68</v>
      </c>
      <c r="B44" s="20" t="s">
        <v>41</v>
      </c>
      <c r="C44" s="20" t="s">
        <v>11</v>
      </c>
      <c r="D44" s="20" t="s">
        <v>66</v>
      </c>
      <c r="E44" s="20">
        <v>1</v>
      </c>
    </row>
    <row r="45" spans="1:5" x14ac:dyDescent="0.25">
      <c r="A45" s="20" t="s">
        <v>69</v>
      </c>
      <c r="B45" s="20" t="s">
        <v>41</v>
      </c>
      <c r="C45" s="20" t="s">
        <v>11</v>
      </c>
      <c r="D45" s="20" t="s">
        <v>66</v>
      </c>
      <c r="E45" s="20">
        <v>1</v>
      </c>
    </row>
    <row r="46" spans="1:5" x14ac:dyDescent="0.25">
      <c r="A46" s="20" t="s">
        <v>70</v>
      </c>
      <c r="B46" s="20" t="s">
        <v>41</v>
      </c>
      <c r="C46" s="20" t="s">
        <v>11</v>
      </c>
      <c r="D46" s="20" t="s">
        <v>66</v>
      </c>
      <c r="E46" s="20">
        <v>1</v>
      </c>
    </row>
    <row r="47" spans="1:5" x14ac:dyDescent="0.25">
      <c r="A47" s="20" t="s">
        <v>71</v>
      </c>
      <c r="B47" s="20" t="s">
        <v>41</v>
      </c>
      <c r="C47" s="20" t="s">
        <v>11</v>
      </c>
      <c r="D47" s="20" t="s">
        <v>66</v>
      </c>
      <c r="E47" s="20">
        <v>1</v>
      </c>
    </row>
    <row r="48" spans="1:5" x14ac:dyDescent="0.25">
      <c r="A48" s="20" t="s">
        <v>72</v>
      </c>
      <c r="B48" s="20" t="s">
        <v>41</v>
      </c>
      <c r="C48" s="20" t="s">
        <v>73</v>
      </c>
      <c r="D48" s="20" t="s">
        <v>66</v>
      </c>
      <c r="E48" s="20">
        <v>1</v>
      </c>
    </row>
    <row r="49" spans="1:5" x14ac:dyDescent="0.25">
      <c r="A49" s="20" t="s">
        <v>74</v>
      </c>
      <c r="B49" s="20" t="s">
        <v>15</v>
      </c>
      <c r="C49" s="20" t="s">
        <v>75</v>
      </c>
      <c r="D49" s="20" t="s">
        <v>76</v>
      </c>
      <c r="E49" s="20">
        <v>1</v>
      </c>
    </row>
    <row r="50" spans="1:5" x14ac:dyDescent="0.25">
      <c r="A50" s="20" t="s">
        <v>77</v>
      </c>
      <c r="B50" s="20" t="s">
        <v>42</v>
      </c>
      <c r="C50" s="20" t="s">
        <v>58</v>
      </c>
      <c r="D50" s="20" t="s">
        <v>78</v>
      </c>
      <c r="E50" s="20">
        <v>1</v>
      </c>
    </row>
    <row r="51" spans="1:5" x14ac:dyDescent="0.25">
      <c r="A51" s="20" t="s">
        <v>79</v>
      </c>
      <c r="B51" s="20" t="s">
        <v>15</v>
      </c>
      <c r="C51" s="20" t="s">
        <v>58</v>
      </c>
      <c r="D51" s="20" t="s">
        <v>80</v>
      </c>
      <c r="E51" s="20">
        <v>1</v>
      </c>
    </row>
    <row r="52" spans="1:5" x14ac:dyDescent="0.25">
      <c r="A52" s="20" t="s">
        <v>81</v>
      </c>
      <c r="B52" s="20" t="s">
        <v>15</v>
      </c>
      <c r="C52" s="20" t="s">
        <v>58</v>
      </c>
      <c r="D52" s="20" t="s">
        <v>82</v>
      </c>
      <c r="E52" s="20">
        <v>1</v>
      </c>
    </row>
    <row r="53" spans="1:5" x14ac:dyDescent="0.25">
      <c r="A53" s="20" t="s">
        <v>83</v>
      </c>
      <c r="B53" s="20" t="s">
        <v>17</v>
      </c>
      <c r="C53" s="20" t="s">
        <v>58</v>
      </c>
      <c r="D53" s="20" t="s">
        <v>84</v>
      </c>
      <c r="E53" s="20">
        <v>1</v>
      </c>
    </row>
    <row r="54" spans="1:5" x14ac:dyDescent="0.25">
      <c r="A54" s="20" t="s">
        <v>85</v>
      </c>
      <c r="B54" s="20" t="s">
        <v>15</v>
      </c>
      <c r="C54" s="20" t="s">
        <v>11</v>
      </c>
      <c r="D54" s="20" t="s">
        <v>86</v>
      </c>
      <c r="E54" s="20">
        <v>2</v>
      </c>
    </row>
    <row r="55" spans="1:5" x14ac:dyDescent="0.25">
      <c r="A55" s="20" t="s">
        <v>85</v>
      </c>
      <c r="B55" s="20" t="s">
        <v>15</v>
      </c>
      <c r="C55" s="20" t="s">
        <v>11</v>
      </c>
      <c r="D55" s="20" t="s">
        <v>87</v>
      </c>
      <c r="E55" s="20">
        <v>1</v>
      </c>
    </row>
    <row r="56" spans="1:5" x14ac:dyDescent="0.25">
      <c r="A56" s="20" t="s">
        <v>88</v>
      </c>
      <c r="B56" s="20" t="s">
        <v>14</v>
      </c>
      <c r="C56" s="20" t="s">
        <v>58</v>
      </c>
      <c r="D56" s="20" t="s">
        <v>59</v>
      </c>
      <c r="E56" s="20">
        <v>1</v>
      </c>
    </row>
    <row r="57" spans="1:5" x14ac:dyDescent="0.25">
      <c r="A57" s="20" t="s">
        <v>89</v>
      </c>
      <c r="B57" s="20" t="s">
        <v>42</v>
      </c>
      <c r="C57" s="20" t="s">
        <v>90</v>
      </c>
      <c r="D57" s="20" t="s">
        <v>91</v>
      </c>
      <c r="E57" s="20">
        <v>2</v>
      </c>
    </row>
    <row r="58" spans="1:5" x14ac:dyDescent="0.25">
      <c r="A58" s="20" t="s">
        <v>92</v>
      </c>
      <c r="B58" s="20" t="s">
        <v>42</v>
      </c>
      <c r="C58" s="20" t="s">
        <v>93</v>
      </c>
      <c r="D58" s="20" t="s">
        <v>94</v>
      </c>
      <c r="E58" s="20">
        <v>1</v>
      </c>
    </row>
    <row r="59" spans="1:5" x14ac:dyDescent="0.25">
      <c r="A59" s="20" t="s">
        <v>95</v>
      </c>
      <c r="B59" s="20" t="s">
        <v>42</v>
      </c>
      <c r="C59" s="20" t="s">
        <v>96</v>
      </c>
      <c r="D59" s="20" t="s">
        <v>97</v>
      </c>
      <c r="E59" s="20">
        <v>3</v>
      </c>
    </row>
    <row r="60" spans="1:5" x14ac:dyDescent="0.25">
      <c r="A60" s="20" t="s">
        <v>98</v>
      </c>
      <c r="B60" s="20" t="s">
        <v>42</v>
      </c>
      <c r="C60" s="20" t="s">
        <v>99</v>
      </c>
      <c r="D60" s="20" t="s">
        <v>100</v>
      </c>
      <c r="E60" s="20">
        <v>1</v>
      </c>
    </row>
    <row r="61" spans="1:5" x14ac:dyDescent="0.25">
      <c r="A61" s="20" t="s">
        <v>101</v>
      </c>
      <c r="B61" s="20" t="s">
        <v>17</v>
      </c>
      <c r="C61" s="20" t="s">
        <v>75</v>
      </c>
      <c r="D61" s="20" t="s">
        <v>102</v>
      </c>
      <c r="E61" s="20">
        <v>4</v>
      </c>
    </row>
    <row r="62" spans="1:5" x14ac:dyDescent="0.25">
      <c r="A62" s="20" t="s">
        <v>103</v>
      </c>
      <c r="B62" s="20" t="s">
        <v>14</v>
      </c>
      <c r="C62" s="20" t="s">
        <v>58</v>
      </c>
      <c r="D62" s="20" t="s">
        <v>59</v>
      </c>
      <c r="E62" s="20">
        <v>1</v>
      </c>
    </row>
    <row r="63" spans="1:5" x14ac:dyDescent="0.25">
      <c r="A63" s="20" t="s">
        <v>104</v>
      </c>
      <c r="B63" s="20" t="s">
        <v>17</v>
      </c>
      <c r="C63" s="20" t="s">
        <v>58</v>
      </c>
      <c r="D63" s="20" t="s">
        <v>105</v>
      </c>
      <c r="E63" s="20">
        <v>1</v>
      </c>
    </row>
    <row r="64" spans="1:5" x14ac:dyDescent="0.25">
      <c r="A64" s="20" t="s">
        <v>106</v>
      </c>
      <c r="B64" s="20" t="s">
        <v>17</v>
      </c>
      <c r="C64" s="20" t="s">
        <v>58</v>
      </c>
      <c r="D64" s="20" t="s">
        <v>105</v>
      </c>
      <c r="E64" s="20">
        <v>4</v>
      </c>
    </row>
    <row r="65" spans="1:5" x14ac:dyDescent="0.25">
      <c r="A65" s="20" t="s">
        <v>107</v>
      </c>
      <c r="B65" s="20" t="s">
        <v>42</v>
      </c>
      <c r="C65" s="20" t="s">
        <v>58</v>
      </c>
      <c r="D65" s="20" t="s">
        <v>108</v>
      </c>
      <c r="E65" s="20">
        <v>1</v>
      </c>
    </row>
    <row r="66" spans="1:5" x14ac:dyDescent="0.25">
      <c r="A66" s="20" t="s">
        <v>109</v>
      </c>
      <c r="B66" s="20" t="s">
        <v>42</v>
      </c>
      <c r="C66" s="20" t="s">
        <v>58</v>
      </c>
      <c r="D66" s="20" t="s">
        <v>108</v>
      </c>
      <c r="E66" s="20">
        <v>2</v>
      </c>
    </row>
    <row r="67" spans="1:5" x14ac:dyDescent="0.25">
      <c r="A67" s="20" t="s">
        <v>110</v>
      </c>
      <c r="B67" s="20" t="s">
        <v>15</v>
      </c>
      <c r="C67" s="20" t="s">
        <v>58</v>
      </c>
      <c r="D67" s="20" t="s">
        <v>111</v>
      </c>
      <c r="E67" s="20">
        <v>2</v>
      </c>
    </row>
    <row r="68" spans="1:5" x14ac:dyDescent="0.25">
      <c r="A68" s="20" t="s">
        <v>112</v>
      </c>
      <c r="B68" s="20" t="s">
        <v>15</v>
      </c>
      <c r="C68" s="20" t="s">
        <v>75</v>
      </c>
      <c r="D68" s="20" t="s">
        <v>113</v>
      </c>
      <c r="E68" s="20">
        <v>1</v>
      </c>
    </row>
    <row r="69" spans="1:5" x14ac:dyDescent="0.25">
      <c r="A69" s="20" t="s">
        <v>114</v>
      </c>
      <c r="B69" s="20" t="s">
        <v>42</v>
      </c>
      <c r="C69" s="20" t="s">
        <v>115</v>
      </c>
      <c r="D69" s="20" t="s">
        <v>116</v>
      </c>
      <c r="E69" s="20">
        <v>1</v>
      </c>
    </row>
    <row r="70" spans="1:5" x14ac:dyDescent="0.25">
      <c r="A70" s="20" t="s">
        <v>117</v>
      </c>
      <c r="B70" s="20" t="s">
        <v>42</v>
      </c>
      <c r="C70" s="20" t="s">
        <v>118</v>
      </c>
      <c r="D70" s="20" t="s">
        <v>119</v>
      </c>
      <c r="E70" s="20">
        <v>1</v>
      </c>
    </row>
    <row r="71" spans="1:5" x14ac:dyDescent="0.25">
      <c r="A71" s="20" t="s">
        <v>120</v>
      </c>
      <c r="B71" s="20" t="s">
        <v>42</v>
      </c>
      <c r="C71" s="20" t="s">
        <v>121</v>
      </c>
      <c r="D71" s="20" t="s">
        <v>122</v>
      </c>
      <c r="E71" s="20">
        <v>1</v>
      </c>
    </row>
    <row r="72" spans="1:5" x14ac:dyDescent="0.25">
      <c r="A72" s="20" t="s">
        <v>123</v>
      </c>
      <c r="B72" s="20" t="s">
        <v>42</v>
      </c>
      <c r="C72" s="20" t="s">
        <v>124</v>
      </c>
      <c r="D72" s="20" t="s">
        <v>125</v>
      </c>
      <c r="E72" s="20">
        <v>2</v>
      </c>
    </row>
    <row r="73" spans="1:5" x14ac:dyDescent="0.25">
      <c r="A73" s="20" t="s">
        <v>126</v>
      </c>
      <c r="B73" s="20" t="s">
        <v>42</v>
      </c>
      <c r="C73" s="20" t="s">
        <v>58</v>
      </c>
      <c r="D73" s="20" t="s">
        <v>127</v>
      </c>
      <c r="E73" s="20">
        <v>1</v>
      </c>
    </row>
    <row r="74" spans="1:5" x14ac:dyDescent="0.25">
      <c r="A74" s="20" t="s">
        <v>128</v>
      </c>
      <c r="B74" s="20" t="s">
        <v>14</v>
      </c>
      <c r="C74" s="20" t="s">
        <v>58</v>
      </c>
      <c r="D74" s="20" t="s">
        <v>129</v>
      </c>
      <c r="E74" s="20">
        <v>1</v>
      </c>
    </row>
    <row r="75" spans="1:5" x14ac:dyDescent="0.25">
      <c r="A75" s="20" t="s">
        <v>130</v>
      </c>
      <c r="B75" s="20" t="s">
        <v>15</v>
      </c>
      <c r="C75" s="20" t="s">
        <v>58</v>
      </c>
      <c r="D75" s="20" t="s">
        <v>131</v>
      </c>
      <c r="E75" s="20">
        <v>1</v>
      </c>
    </row>
    <row r="76" spans="1:5" x14ac:dyDescent="0.25">
      <c r="A76" s="20" t="s">
        <v>132</v>
      </c>
      <c r="B76" s="20" t="s">
        <v>42</v>
      </c>
      <c r="C76" s="20" t="s">
        <v>121</v>
      </c>
      <c r="D76" s="20" t="s">
        <v>133</v>
      </c>
      <c r="E76" s="20">
        <v>1</v>
      </c>
    </row>
    <row r="77" spans="1:5" x14ac:dyDescent="0.25">
      <c r="A77" s="20" t="s">
        <v>134</v>
      </c>
      <c r="B77" s="20" t="s">
        <v>42</v>
      </c>
      <c r="C77" s="20" t="s">
        <v>135</v>
      </c>
      <c r="D77" s="20" t="s">
        <v>136</v>
      </c>
      <c r="E77" s="20">
        <v>1</v>
      </c>
    </row>
    <row r="78" spans="1:5" x14ac:dyDescent="0.25">
      <c r="A78" s="20" t="s">
        <v>134</v>
      </c>
      <c r="B78" s="20" t="s">
        <v>42</v>
      </c>
      <c r="C78" s="20" t="s">
        <v>135</v>
      </c>
      <c r="D78" s="20" t="s">
        <v>137</v>
      </c>
      <c r="E78" s="20">
        <v>1</v>
      </c>
    </row>
    <row r="79" spans="1:5" x14ac:dyDescent="0.25">
      <c r="A79" s="20" t="s">
        <v>138</v>
      </c>
      <c r="B79" s="20" t="s">
        <v>15</v>
      </c>
      <c r="C79" s="20" t="s">
        <v>75</v>
      </c>
      <c r="D79" s="20" t="s">
        <v>139</v>
      </c>
      <c r="E79" s="20">
        <v>1</v>
      </c>
    </row>
    <row r="80" spans="1:5" x14ac:dyDescent="0.25">
      <c r="A80" s="20" t="s">
        <v>140</v>
      </c>
      <c r="B80" s="20" t="s">
        <v>15</v>
      </c>
      <c r="C80" s="20" t="s">
        <v>58</v>
      </c>
      <c r="D80" s="20" t="s">
        <v>141</v>
      </c>
      <c r="E80" s="20">
        <v>1</v>
      </c>
    </row>
    <row r="81" spans="1:5" x14ac:dyDescent="0.25">
      <c r="A81" s="20" t="s">
        <v>142</v>
      </c>
      <c r="B81" s="20" t="s">
        <v>15</v>
      </c>
      <c r="C81" s="20" t="s">
        <v>58</v>
      </c>
      <c r="D81" s="20" t="s">
        <v>143</v>
      </c>
      <c r="E81" s="20">
        <v>1</v>
      </c>
    </row>
    <row r="82" spans="1:5" x14ac:dyDescent="0.25">
      <c r="A82" s="20" t="s">
        <v>144</v>
      </c>
      <c r="B82" s="20" t="s">
        <v>15</v>
      </c>
      <c r="C82" s="20" t="s">
        <v>145</v>
      </c>
      <c r="D82" s="20" t="s">
        <v>146</v>
      </c>
      <c r="E82" s="20">
        <v>1</v>
      </c>
    </row>
    <row r="83" spans="1:5" x14ac:dyDescent="0.25">
      <c r="A83" s="20" t="s">
        <v>147</v>
      </c>
      <c r="B83" s="20" t="s">
        <v>42</v>
      </c>
      <c r="C83" s="20" t="s">
        <v>96</v>
      </c>
      <c r="D83" s="20" t="s">
        <v>148</v>
      </c>
      <c r="E83" s="20">
        <v>1</v>
      </c>
    </row>
    <row r="84" spans="1:5" x14ac:dyDescent="0.25">
      <c r="A84" s="20" t="s">
        <v>149</v>
      </c>
      <c r="B84" s="20" t="s">
        <v>15</v>
      </c>
      <c r="C84" s="20" t="s">
        <v>150</v>
      </c>
      <c r="D84" s="20" t="s">
        <v>151</v>
      </c>
      <c r="E84" s="20">
        <v>2</v>
      </c>
    </row>
    <row r="85" spans="1:5" x14ac:dyDescent="0.25">
      <c r="A85" s="20" t="s">
        <v>152</v>
      </c>
      <c r="B85" s="20" t="s">
        <v>17</v>
      </c>
      <c r="C85" s="20" t="s">
        <v>153</v>
      </c>
      <c r="D85" s="20" t="s">
        <v>154</v>
      </c>
      <c r="E85" s="20">
        <v>3</v>
      </c>
    </row>
    <row r="86" spans="1:5" x14ac:dyDescent="0.25">
      <c r="A86" s="20" t="s">
        <v>155</v>
      </c>
      <c r="B86" s="20" t="s">
        <v>15</v>
      </c>
      <c r="C86" s="20" t="s">
        <v>156</v>
      </c>
      <c r="D86" s="20" t="s">
        <v>157</v>
      </c>
      <c r="E86" s="20">
        <v>1</v>
      </c>
    </row>
    <row r="87" spans="1:5" x14ac:dyDescent="0.25">
      <c r="A87" s="20" t="s">
        <v>158</v>
      </c>
      <c r="B87" s="20" t="s">
        <v>15</v>
      </c>
      <c r="C87" s="20" t="s">
        <v>135</v>
      </c>
      <c r="D87" s="20" t="s">
        <v>159</v>
      </c>
      <c r="E87" s="20">
        <v>2</v>
      </c>
    </row>
    <row r="88" spans="1:5" x14ac:dyDescent="0.25">
      <c r="A88" s="20" t="s">
        <v>160</v>
      </c>
      <c r="B88" s="20" t="s">
        <v>15</v>
      </c>
      <c r="C88" s="20" t="s">
        <v>58</v>
      </c>
      <c r="D88" s="20" t="s">
        <v>161</v>
      </c>
      <c r="E88" s="20">
        <v>1</v>
      </c>
    </row>
    <row r="89" spans="1:5" x14ac:dyDescent="0.25">
      <c r="A89" s="20" t="s">
        <v>162</v>
      </c>
      <c r="B89" s="20" t="s">
        <v>42</v>
      </c>
      <c r="C89" s="20" t="s">
        <v>118</v>
      </c>
      <c r="D89" s="20" t="s">
        <v>163</v>
      </c>
      <c r="E89" s="20">
        <v>1</v>
      </c>
    </row>
    <row r="90" spans="1:5" x14ac:dyDescent="0.25">
      <c r="A90" s="20" t="s">
        <v>164</v>
      </c>
      <c r="B90" s="20" t="s">
        <v>42</v>
      </c>
      <c r="C90" s="20" t="s">
        <v>75</v>
      </c>
      <c r="D90" s="20" t="s">
        <v>165</v>
      </c>
      <c r="E90" s="20">
        <v>2</v>
      </c>
    </row>
    <row r="91" spans="1:5" x14ac:dyDescent="0.25">
      <c r="A91" s="20" t="s">
        <v>166</v>
      </c>
      <c r="B91" s="20" t="s">
        <v>14</v>
      </c>
      <c r="C91" s="20" t="s">
        <v>118</v>
      </c>
      <c r="D91" s="20" t="s">
        <v>167</v>
      </c>
      <c r="E91" s="20">
        <v>1</v>
      </c>
    </row>
    <row r="92" spans="1:5" x14ac:dyDescent="0.25">
      <c r="A92" s="20" t="s">
        <v>168</v>
      </c>
      <c r="B92" s="20" t="s">
        <v>15</v>
      </c>
      <c r="C92" s="20" t="s">
        <v>169</v>
      </c>
      <c r="D92" s="20" t="s">
        <v>170</v>
      </c>
      <c r="E92" s="20">
        <v>2</v>
      </c>
    </row>
    <row r="93" spans="1:5" x14ac:dyDescent="0.25">
      <c r="A93" s="20" t="s">
        <v>8</v>
      </c>
      <c r="E93" s="20">
        <f>SUBTOTAL(109,E34:E92)</f>
        <v>85</v>
      </c>
    </row>
  </sheetData>
  <pageMargins left="0.7" right="0.7" top="0.75" bottom="0.75" header="0.3" footer="0.3"/>
  <drawing r:id="rId1"/>
  <tableParts count="4">
    <tablePart r:id="rId2"/>
    <tablePart r:id="rId3"/>
    <tablePart r:id="rId4"/>
    <tablePart r:id="rId5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4C7259-DE21-4557-8279-4B2104ECC5A6}">
  <dimension ref="A1:P16"/>
  <sheetViews>
    <sheetView workbookViewId="0">
      <selection activeCell="A6" sqref="A6"/>
    </sheetView>
  </sheetViews>
  <sheetFormatPr baseColWidth="10" defaultRowHeight="15" x14ac:dyDescent="0.25"/>
  <cols>
    <col min="1" max="1" width="39.42578125" style="25" bestFit="1" customWidth="1"/>
    <col min="2" max="3" width="11.42578125" style="25"/>
    <col min="4" max="4" width="16.140625" style="25" customWidth="1"/>
    <col min="5" max="5" width="11.42578125" style="25"/>
    <col min="6" max="6" width="39.42578125" style="25" bestFit="1" customWidth="1"/>
    <col min="7" max="8" width="11.42578125" style="25"/>
    <col min="9" max="9" width="12.42578125" style="25" customWidth="1"/>
    <col min="10" max="10" width="11.42578125" style="25"/>
    <col min="11" max="11" width="11.5703125" style="25" customWidth="1"/>
    <col min="12" max="13" width="11.42578125" style="25"/>
    <col min="14" max="14" width="12" style="25" customWidth="1"/>
    <col min="15" max="15" width="26" style="25" customWidth="1"/>
    <col min="16" max="16" width="12.42578125" style="25" customWidth="1"/>
    <col min="17" max="16384" width="11.42578125" style="25"/>
  </cols>
  <sheetData>
    <row r="1" spans="1:16" s="24" customFormat="1" ht="54.75" customHeight="1" thickBot="1" x14ac:dyDescent="0.35">
      <c r="A1" s="34"/>
      <c r="B1" s="34"/>
      <c r="C1" s="34"/>
      <c r="D1" s="34"/>
      <c r="E1" s="21"/>
      <c r="F1" s="21"/>
      <c r="G1" s="22"/>
      <c r="H1" s="22"/>
      <c r="I1" s="22"/>
      <c r="J1" s="22"/>
      <c r="K1" s="21"/>
      <c r="L1" s="21"/>
      <c r="M1" s="21"/>
      <c r="N1" s="23"/>
      <c r="O1" s="23" t="s">
        <v>173</v>
      </c>
      <c r="P1" s="21"/>
    </row>
    <row r="2" spans="1:16" s="24" customFormat="1" x14ac:dyDescent="0.25"/>
    <row r="3" spans="1:16" s="24" customFormat="1" ht="18.75" x14ac:dyDescent="0.25">
      <c r="A3" s="13" t="s">
        <v>174</v>
      </c>
    </row>
    <row r="4" spans="1:16" s="24" customFormat="1" x14ac:dyDescent="0.25"/>
    <row r="5" spans="1:16" s="24" customFormat="1" x14ac:dyDescent="0.25">
      <c r="A5" s="24" t="s">
        <v>210</v>
      </c>
    </row>
    <row r="6" spans="1:16" s="24" customFormat="1" x14ac:dyDescent="0.25">
      <c r="A6" s="15" t="s">
        <v>243</v>
      </c>
    </row>
    <row r="8" spans="1:16" x14ac:dyDescent="0.25">
      <c r="G8" s="35" t="s">
        <v>175</v>
      </c>
      <c r="H8" s="35"/>
      <c r="I8" s="35"/>
      <c r="J8" s="35" t="s">
        <v>176</v>
      </c>
      <c r="K8" s="35"/>
      <c r="L8" s="35"/>
      <c r="M8" s="35" t="s">
        <v>177</v>
      </c>
      <c r="N8" s="35"/>
      <c r="O8" s="35"/>
    </row>
    <row r="9" spans="1:16" x14ac:dyDescent="0.25">
      <c r="A9" s="25" t="s">
        <v>178</v>
      </c>
      <c r="B9" s="25" t="s">
        <v>6</v>
      </c>
      <c r="C9" s="25" t="s">
        <v>7</v>
      </c>
      <c r="D9" s="25" t="s">
        <v>179</v>
      </c>
      <c r="F9" s="25" t="s">
        <v>180</v>
      </c>
      <c r="G9" s="25" t="s">
        <v>6</v>
      </c>
      <c r="H9" s="25" t="s">
        <v>7</v>
      </c>
      <c r="I9" s="25" t="s">
        <v>181</v>
      </c>
      <c r="J9" s="25" t="s">
        <v>182</v>
      </c>
      <c r="K9" s="25" t="s">
        <v>183</v>
      </c>
      <c r="L9" s="25" t="s">
        <v>184</v>
      </c>
      <c r="M9" s="25" t="s">
        <v>185</v>
      </c>
      <c r="N9" s="25" t="s">
        <v>186</v>
      </c>
      <c r="O9" s="25" t="s">
        <v>187</v>
      </c>
      <c r="P9" s="25" t="s">
        <v>188</v>
      </c>
    </row>
    <row r="10" spans="1:16" x14ac:dyDescent="0.25">
      <c r="A10" s="25" t="s">
        <v>189</v>
      </c>
      <c r="B10" s="25">
        <v>0</v>
      </c>
      <c r="C10" s="25">
        <v>1</v>
      </c>
      <c r="D10" s="25">
        <f>SUM(Tabla4[[#This Row],[Homes]:[Mulleres]])</f>
        <v>1</v>
      </c>
      <c r="F10" s="25" t="s">
        <v>189</v>
      </c>
      <c r="K10" s="25">
        <v>1</v>
      </c>
      <c r="L10" s="25">
        <v>1</v>
      </c>
      <c r="P10" s="25">
        <v>1</v>
      </c>
    </row>
    <row r="11" spans="1:16" x14ac:dyDescent="0.25">
      <c r="A11" s="25" t="s">
        <v>190</v>
      </c>
      <c r="B11" s="25">
        <v>7</v>
      </c>
      <c r="C11" s="25">
        <v>22</v>
      </c>
      <c r="D11" s="25">
        <f>SUM(Tabla4[[#This Row],[Homes]:[Mulleres]])</f>
        <v>29</v>
      </c>
      <c r="F11" s="25" t="s">
        <v>190</v>
      </c>
      <c r="G11" s="25">
        <v>2</v>
      </c>
      <c r="H11" s="25">
        <v>3</v>
      </c>
      <c r="I11" s="25">
        <v>5</v>
      </c>
      <c r="J11" s="25">
        <v>3</v>
      </c>
      <c r="K11" s="25">
        <v>7</v>
      </c>
      <c r="L11" s="25">
        <v>10</v>
      </c>
      <c r="M11" s="25">
        <v>2</v>
      </c>
      <c r="N11" s="25">
        <v>12</v>
      </c>
      <c r="O11" s="25">
        <v>14</v>
      </c>
      <c r="P11" s="25">
        <v>29</v>
      </c>
    </row>
    <row r="12" spans="1:16" x14ac:dyDescent="0.25">
      <c r="A12" s="25" t="s">
        <v>191</v>
      </c>
      <c r="B12" s="25">
        <v>4</v>
      </c>
      <c r="C12" s="25">
        <v>4</v>
      </c>
      <c r="D12" s="25">
        <f>SUM(Tabla4[[#This Row],[Homes]:[Mulleres]])</f>
        <v>8</v>
      </c>
      <c r="F12" s="25" t="s">
        <v>191</v>
      </c>
      <c r="G12" s="25">
        <v>2</v>
      </c>
      <c r="I12" s="25">
        <v>2</v>
      </c>
      <c r="J12" s="25">
        <v>2</v>
      </c>
      <c r="K12" s="25">
        <v>4</v>
      </c>
      <c r="L12" s="25">
        <v>6</v>
      </c>
      <c r="P12" s="25">
        <v>8</v>
      </c>
    </row>
    <row r="13" spans="1:16" x14ac:dyDescent="0.25">
      <c r="A13" s="25" t="s">
        <v>192</v>
      </c>
      <c r="B13" s="25">
        <v>3</v>
      </c>
      <c r="C13" s="25">
        <v>14</v>
      </c>
      <c r="D13" s="25">
        <f>SUM(Tabla4[[#This Row],[Homes]:[Mulleres]])</f>
        <v>17</v>
      </c>
      <c r="F13" s="25" t="s">
        <v>192</v>
      </c>
      <c r="H13" s="25">
        <v>4</v>
      </c>
      <c r="I13" s="25">
        <v>4</v>
      </c>
      <c r="J13" s="25">
        <v>1</v>
      </c>
      <c r="L13" s="25">
        <v>1</v>
      </c>
      <c r="M13" s="25">
        <v>2</v>
      </c>
      <c r="N13" s="25">
        <v>10</v>
      </c>
      <c r="O13" s="25">
        <v>12</v>
      </c>
      <c r="P13" s="25">
        <v>17</v>
      </c>
    </row>
    <row r="14" spans="1:16" x14ac:dyDescent="0.25">
      <c r="A14" s="25" t="s">
        <v>193</v>
      </c>
      <c r="B14" s="25">
        <v>4</v>
      </c>
      <c r="C14" s="25">
        <v>15</v>
      </c>
      <c r="D14" s="25">
        <f>SUM(Tabla4[[#This Row],[Homes]:[Mulleres]])</f>
        <v>19</v>
      </c>
      <c r="F14" s="25" t="s">
        <v>193</v>
      </c>
      <c r="H14" s="25">
        <v>4</v>
      </c>
      <c r="I14" s="25">
        <v>4</v>
      </c>
      <c r="J14" s="25">
        <v>1</v>
      </c>
      <c r="K14" s="25">
        <v>5</v>
      </c>
      <c r="L14" s="25">
        <v>6</v>
      </c>
      <c r="M14" s="25">
        <v>3</v>
      </c>
      <c r="N14" s="25">
        <v>6</v>
      </c>
      <c r="O14" s="25">
        <v>9</v>
      </c>
      <c r="P14" s="25">
        <v>19</v>
      </c>
    </row>
    <row r="15" spans="1:16" x14ac:dyDescent="0.25">
      <c r="A15" s="25" t="s">
        <v>194</v>
      </c>
      <c r="B15" s="25">
        <v>7</v>
      </c>
      <c r="C15" s="25">
        <v>20</v>
      </c>
      <c r="D15" s="25">
        <f>SUM(Tabla4[[#This Row],[Homes]:[Mulleres]])</f>
        <v>27</v>
      </c>
      <c r="F15" s="25" t="s">
        <v>194</v>
      </c>
      <c r="G15" s="25">
        <v>2</v>
      </c>
      <c r="H15" s="25">
        <v>4</v>
      </c>
      <c r="I15" s="25">
        <v>6</v>
      </c>
      <c r="J15" s="25">
        <v>1</v>
      </c>
      <c r="K15" s="25">
        <v>1</v>
      </c>
      <c r="L15" s="25">
        <v>2</v>
      </c>
      <c r="M15" s="25">
        <v>4</v>
      </c>
      <c r="N15" s="25">
        <v>15</v>
      </c>
      <c r="O15" s="25">
        <v>19</v>
      </c>
      <c r="P15" s="25">
        <v>27</v>
      </c>
    </row>
    <row r="16" spans="1:16" x14ac:dyDescent="0.25">
      <c r="A16" s="26" t="s">
        <v>8</v>
      </c>
      <c r="B16" s="26">
        <f>SUBTOTAL(109,B10:B15)</f>
        <v>25</v>
      </c>
      <c r="C16" s="26">
        <f>SUBTOTAL(109,C10:C15)</f>
        <v>76</v>
      </c>
      <c r="D16" s="26">
        <f>SUM(Tabla4[[#This Row],[Homes]:[Mulleres]])</f>
        <v>101</v>
      </c>
      <c r="F16" s="26" t="s">
        <v>8</v>
      </c>
      <c r="G16" s="26">
        <f t="shared" ref="G16:P16" si="0">SUBTOTAL(109,G10:G15)</f>
        <v>6</v>
      </c>
      <c r="H16" s="26">
        <f t="shared" si="0"/>
        <v>15</v>
      </c>
      <c r="I16" s="26">
        <f t="shared" si="0"/>
        <v>21</v>
      </c>
      <c r="J16" s="26">
        <f t="shared" si="0"/>
        <v>8</v>
      </c>
      <c r="K16" s="26">
        <f t="shared" si="0"/>
        <v>18</v>
      </c>
      <c r="L16" s="26">
        <f t="shared" si="0"/>
        <v>26</v>
      </c>
      <c r="M16" s="26">
        <f t="shared" si="0"/>
        <v>11</v>
      </c>
      <c r="N16" s="26">
        <f t="shared" si="0"/>
        <v>43</v>
      </c>
      <c r="O16" s="26">
        <f t="shared" si="0"/>
        <v>54</v>
      </c>
      <c r="P16" s="26">
        <f t="shared" si="0"/>
        <v>101</v>
      </c>
    </row>
  </sheetData>
  <mergeCells count="4">
    <mergeCell ref="A1:D1"/>
    <mergeCell ref="G8:I8"/>
    <mergeCell ref="J8:L8"/>
    <mergeCell ref="M8:O8"/>
  </mergeCells>
  <pageMargins left="0.7" right="0.7" top="0.75" bottom="0.75" header="0.3" footer="0.3"/>
  <drawing r:id="rId1"/>
  <tableParts count="2">
    <tablePart r:id="rId2"/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664987-7D0F-48A2-9EA4-0E03C468E490}">
  <dimension ref="A1:Q42"/>
  <sheetViews>
    <sheetView workbookViewId="0">
      <selection activeCell="A6" sqref="A6"/>
    </sheetView>
  </sheetViews>
  <sheetFormatPr baseColWidth="10" defaultRowHeight="15" x14ac:dyDescent="0.25"/>
  <cols>
    <col min="1" max="1" width="105.140625" style="25" bestFit="1" customWidth="1"/>
    <col min="2" max="3" width="11.42578125" style="25"/>
    <col min="4" max="4" width="14.7109375" style="25" customWidth="1"/>
    <col min="5" max="6" width="11.42578125" style="25"/>
    <col min="7" max="7" width="31.42578125" style="25" customWidth="1"/>
    <col min="8" max="11" width="11.42578125" style="25"/>
    <col min="12" max="12" width="11.5703125" style="25" customWidth="1"/>
    <col min="13" max="13" width="26" style="25" customWidth="1"/>
    <col min="14" max="14" width="11.42578125" style="25"/>
    <col min="15" max="15" width="12" style="25" customWidth="1"/>
    <col min="16" max="16" width="13.5703125" style="25" customWidth="1"/>
    <col min="17" max="17" width="12.42578125" style="25" customWidth="1"/>
    <col min="18" max="16384" width="11.42578125" style="25"/>
  </cols>
  <sheetData>
    <row r="1" spans="1:17" s="24" customFormat="1" ht="49.5" customHeight="1" thickBot="1" x14ac:dyDescent="0.35">
      <c r="A1" s="34"/>
      <c r="B1" s="34"/>
      <c r="C1" s="34"/>
      <c r="D1" s="34"/>
      <c r="E1" s="21"/>
      <c r="F1" s="21"/>
      <c r="G1" s="22"/>
      <c r="H1" s="22"/>
      <c r="I1" s="22"/>
      <c r="J1" s="22"/>
      <c r="K1" s="36" t="s">
        <v>173</v>
      </c>
      <c r="L1" s="36"/>
      <c r="M1" s="36"/>
      <c r="N1" s="36"/>
    </row>
    <row r="2" spans="1:17" s="24" customFormat="1" x14ac:dyDescent="0.25"/>
    <row r="3" spans="1:17" s="24" customFormat="1" ht="18.75" x14ac:dyDescent="0.25">
      <c r="A3" s="13" t="s">
        <v>211</v>
      </c>
    </row>
    <row r="4" spans="1:17" s="24" customFormat="1" x14ac:dyDescent="0.25"/>
    <row r="5" spans="1:17" s="24" customFormat="1" x14ac:dyDescent="0.25">
      <c r="A5" s="24" t="s">
        <v>210</v>
      </c>
    </row>
    <row r="6" spans="1:17" s="24" customFormat="1" x14ac:dyDescent="0.25">
      <c r="A6" s="15" t="s">
        <v>243</v>
      </c>
    </row>
    <row r="9" spans="1:17" x14ac:dyDescent="0.25">
      <c r="H9" s="37" t="s">
        <v>175</v>
      </c>
      <c r="I9" s="37"/>
      <c r="J9" s="37"/>
      <c r="K9" s="37" t="s">
        <v>176</v>
      </c>
      <c r="L9" s="37"/>
      <c r="M9" s="37"/>
      <c r="N9" s="37" t="s">
        <v>177</v>
      </c>
      <c r="O9" s="37"/>
      <c r="P9" s="37"/>
    </row>
    <row r="10" spans="1:17" x14ac:dyDescent="0.25">
      <c r="A10" s="25" t="s">
        <v>178</v>
      </c>
      <c r="B10" s="25" t="s">
        <v>6</v>
      </c>
      <c r="C10" s="25" t="s">
        <v>7</v>
      </c>
      <c r="D10" s="25" t="s">
        <v>8</v>
      </c>
      <c r="G10" s="25" t="s">
        <v>180</v>
      </c>
      <c r="H10" s="25" t="s">
        <v>6</v>
      </c>
      <c r="I10" s="25" t="s">
        <v>7</v>
      </c>
      <c r="J10" s="25" t="s">
        <v>181</v>
      </c>
      <c r="K10" s="25" t="s">
        <v>182</v>
      </c>
      <c r="L10" s="25" t="s">
        <v>183</v>
      </c>
      <c r="M10" s="25" t="s">
        <v>196</v>
      </c>
      <c r="N10" s="25" t="s">
        <v>185</v>
      </c>
      <c r="O10" s="25" t="s">
        <v>186</v>
      </c>
      <c r="P10" s="25" t="s">
        <v>187</v>
      </c>
      <c r="Q10" s="25" t="s">
        <v>188</v>
      </c>
    </row>
    <row r="11" spans="1:17" x14ac:dyDescent="0.25">
      <c r="A11" s="25" t="s">
        <v>212</v>
      </c>
      <c r="B11" s="25">
        <v>4</v>
      </c>
      <c r="C11" s="25">
        <v>14</v>
      </c>
      <c r="D11" s="25">
        <f>SUM(Tabla614[[#This Row],[Homes]:[Mulleres]])</f>
        <v>18</v>
      </c>
      <c r="G11" s="25" t="s">
        <v>212</v>
      </c>
      <c r="I11" s="25">
        <v>3</v>
      </c>
      <c r="J11" s="25">
        <v>3</v>
      </c>
      <c r="K11" s="25">
        <v>3</v>
      </c>
      <c r="L11" s="25">
        <v>4</v>
      </c>
      <c r="M11" s="25">
        <v>7</v>
      </c>
      <c r="N11" s="25">
        <v>1</v>
      </c>
      <c r="O11" s="25">
        <v>7</v>
      </c>
      <c r="P11" s="25">
        <v>8</v>
      </c>
      <c r="Q11" s="25">
        <v>18</v>
      </c>
    </row>
    <row r="12" spans="1:17" x14ac:dyDescent="0.25">
      <c r="A12" s="25" t="s">
        <v>213</v>
      </c>
      <c r="B12" s="25">
        <v>6</v>
      </c>
      <c r="C12" s="25">
        <v>9</v>
      </c>
      <c r="D12" s="25">
        <f>SUM(Tabla614[[#This Row],[Homes]:[Mulleres]])</f>
        <v>15</v>
      </c>
      <c r="G12" s="25" t="s">
        <v>213</v>
      </c>
      <c r="H12" s="25">
        <v>3</v>
      </c>
      <c r="I12" s="25">
        <v>3</v>
      </c>
      <c r="J12" s="25">
        <v>6</v>
      </c>
      <c r="K12" s="25">
        <v>3</v>
      </c>
      <c r="L12" s="25">
        <v>4</v>
      </c>
      <c r="M12" s="25">
        <v>7</v>
      </c>
      <c r="O12" s="25">
        <v>2</v>
      </c>
      <c r="P12" s="25">
        <v>2</v>
      </c>
      <c r="Q12" s="25">
        <v>15</v>
      </c>
    </row>
    <row r="13" spans="1:17" x14ac:dyDescent="0.25">
      <c r="A13" s="25" t="s">
        <v>214</v>
      </c>
      <c r="B13" s="25">
        <v>4</v>
      </c>
      <c r="C13" s="25">
        <v>13</v>
      </c>
      <c r="D13" s="25">
        <f>SUM(Tabla614[[#This Row],[Homes]:[Mulleres]])</f>
        <v>17</v>
      </c>
      <c r="G13" s="25" t="s">
        <v>214</v>
      </c>
      <c r="H13" s="25">
        <v>2</v>
      </c>
      <c r="I13" s="25">
        <v>5</v>
      </c>
      <c r="J13" s="25">
        <v>7</v>
      </c>
      <c r="K13" s="25">
        <v>2</v>
      </c>
      <c r="L13" s="25">
        <v>6</v>
      </c>
      <c r="M13" s="25">
        <v>8</v>
      </c>
      <c r="O13" s="25">
        <v>2</v>
      </c>
      <c r="P13" s="25">
        <v>2</v>
      </c>
      <c r="Q13" s="25">
        <v>17</v>
      </c>
    </row>
    <row r="14" spans="1:17" x14ac:dyDescent="0.25">
      <c r="A14" s="25" t="s">
        <v>215</v>
      </c>
      <c r="B14" s="25">
        <v>6</v>
      </c>
      <c r="C14" s="25">
        <v>8</v>
      </c>
      <c r="D14" s="25">
        <f>SUM(Tabla614[[#This Row],[Homes]:[Mulleres]])</f>
        <v>14</v>
      </c>
      <c r="G14" s="25" t="s">
        <v>215</v>
      </c>
      <c r="H14" s="25">
        <v>4</v>
      </c>
      <c r="I14" s="25">
        <v>3</v>
      </c>
      <c r="J14" s="25">
        <v>7</v>
      </c>
      <c r="K14" s="25">
        <v>2</v>
      </c>
      <c r="L14" s="25">
        <v>3</v>
      </c>
      <c r="M14" s="25">
        <v>5</v>
      </c>
      <c r="O14" s="25">
        <v>2</v>
      </c>
      <c r="P14" s="25">
        <v>2</v>
      </c>
      <c r="Q14" s="25">
        <v>14</v>
      </c>
    </row>
    <row r="15" spans="1:17" x14ac:dyDescent="0.25">
      <c r="A15" s="25" t="s">
        <v>216</v>
      </c>
      <c r="B15" s="25">
        <v>1</v>
      </c>
      <c r="C15" s="25">
        <v>11</v>
      </c>
      <c r="D15" s="25">
        <f>SUM(Tabla614[[#This Row],[Homes]:[Mulleres]])</f>
        <v>12</v>
      </c>
      <c r="G15" s="25" t="s">
        <v>216</v>
      </c>
      <c r="I15" s="25">
        <v>7</v>
      </c>
      <c r="J15" s="25">
        <v>7</v>
      </c>
      <c r="K15" s="25">
        <v>1</v>
      </c>
      <c r="L15" s="25">
        <v>2</v>
      </c>
      <c r="M15" s="25">
        <v>3</v>
      </c>
      <c r="O15" s="25">
        <v>2</v>
      </c>
      <c r="P15" s="25">
        <v>2</v>
      </c>
      <c r="Q15" s="25">
        <v>12</v>
      </c>
    </row>
    <row r="16" spans="1:17" x14ac:dyDescent="0.25">
      <c r="A16" s="25" t="s">
        <v>217</v>
      </c>
      <c r="B16" s="25">
        <v>1</v>
      </c>
      <c r="C16" s="25">
        <v>8</v>
      </c>
      <c r="D16" s="25">
        <f>SUM(Tabla614[[#This Row],[Homes]:[Mulleres]])</f>
        <v>9</v>
      </c>
      <c r="G16" s="25" t="s">
        <v>217</v>
      </c>
      <c r="I16" s="25">
        <v>1</v>
      </c>
      <c r="J16" s="25">
        <v>1</v>
      </c>
      <c r="K16" s="25">
        <v>1</v>
      </c>
      <c r="L16" s="25">
        <v>2</v>
      </c>
      <c r="M16" s="25">
        <v>3</v>
      </c>
      <c r="O16" s="25">
        <v>5</v>
      </c>
      <c r="P16" s="25">
        <v>5</v>
      </c>
      <c r="Q16" s="25">
        <v>9</v>
      </c>
    </row>
    <row r="17" spans="1:17" x14ac:dyDescent="0.25">
      <c r="A17" s="25" t="s">
        <v>218</v>
      </c>
      <c r="B17" s="25">
        <v>1</v>
      </c>
      <c r="C17" s="25">
        <v>3</v>
      </c>
      <c r="D17" s="25">
        <f>SUM(Tabla614[[#This Row],[Homes]:[Mulleres]])</f>
        <v>4</v>
      </c>
      <c r="G17" s="25" t="s">
        <v>218</v>
      </c>
      <c r="L17" s="25">
        <v>1</v>
      </c>
      <c r="M17" s="25">
        <v>1</v>
      </c>
      <c r="N17" s="25">
        <v>1</v>
      </c>
      <c r="O17" s="25">
        <v>2</v>
      </c>
      <c r="P17" s="25">
        <v>3</v>
      </c>
      <c r="Q17" s="25">
        <v>4</v>
      </c>
    </row>
    <row r="18" spans="1:17" x14ac:dyDescent="0.25">
      <c r="A18" s="25" t="s">
        <v>219</v>
      </c>
      <c r="B18" s="25">
        <v>1</v>
      </c>
      <c r="C18" s="25">
        <v>2</v>
      </c>
      <c r="D18" s="25">
        <f>SUM(Tabla614[[#This Row],[Homes]:[Mulleres]])</f>
        <v>3</v>
      </c>
      <c r="G18" s="25" t="s">
        <v>219</v>
      </c>
      <c r="I18" s="25">
        <v>1</v>
      </c>
      <c r="J18" s="25">
        <v>1</v>
      </c>
      <c r="N18" s="25">
        <v>1</v>
      </c>
      <c r="O18" s="25">
        <v>1</v>
      </c>
      <c r="P18" s="25">
        <v>2</v>
      </c>
      <c r="Q18" s="25">
        <v>3</v>
      </c>
    </row>
    <row r="19" spans="1:17" x14ac:dyDescent="0.25">
      <c r="A19" s="25" t="s">
        <v>220</v>
      </c>
      <c r="B19" s="25">
        <v>2</v>
      </c>
      <c r="C19" s="25">
        <v>5</v>
      </c>
      <c r="D19" s="25">
        <f>SUM(Tabla614[[#This Row],[Homes]:[Mulleres]])</f>
        <v>7</v>
      </c>
      <c r="G19" s="25" t="s">
        <v>220</v>
      </c>
      <c r="H19" s="25">
        <v>1</v>
      </c>
      <c r="I19" s="25">
        <v>1</v>
      </c>
      <c r="J19" s="25">
        <v>2</v>
      </c>
      <c r="K19" s="25">
        <v>1</v>
      </c>
      <c r="L19" s="25">
        <v>2</v>
      </c>
      <c r="M19" s="25">
        <v>3</v>
      </c>
      <c r="O19" s="25">
        <v>2</v>
      </c>
      <c r="P19" s="25">
        <v>2</v>
      </c>
      <c r="Q19" s="25">
        <v>7</v>
      </c>
    </row>
    <row r="20" spans="1:17" x14ac:dyDescent="0.25">
      <c r="A20" s="25" t="s">
        <v>221</v>
      </c>
      <c r="B20" s="25">
        <v>14</v>
      </c>
      <c r="C20" s="25">
        <v>37</v>
      </c>
      <c r="D20" s="25">
        <f>SUM(Tabla614[[#This Row],[Homes]:[Mulleres]])</f>
        <v>51</v>
      </c>
      <c r="G20" s="25" t="s">
        <v>221</v>
      </c>
      <c r="H20" s="25">
        <v>7</v>
      </c>
      <c r="I20" s="25">
        <v>20</v>
      </c>
      <c r="J20" s="25">
        <v>27</v>
      </c>
      <c r="K20" s="25">
        <v>3</v>
      </c>
      <c r="L20" s="25">
        <v>7</v>
      </c>
      <c r="M20" s="25">
        <v>10</v>
      </c>
      <c r="N20" s="25">
        <v>4</v>
      </c>
      <c r="O20" s="25">
        <v>10</v>
      </c>
      <c r="P20" s="25">
        <v>14</v>
      </c>
      <c r="Q20" s="25">
        <v>51</v>
      </c>
    </row>
    <row r="21" spans="1:17" x14ac:dyDescent="0.25">
      <c r="A21" s="25" t="s">
        <v>222</v>
      </c>
      <c r="B21" s="25">
        <v>1</v>
      </c>
      <c r="C21" s="25">
        <v>4</v>
      </c>
      <c r="D21" s="25">
        <f>SUM(Tabla614[[#This Row],[Homes]:[Mulleres]])</f>
        <v>5</v>
      </c>
      <c r="G21" s="25" t="s">
        <v>222</v>
      </c>
      <c r="I21" s="25">
        <v>3</v>
      </c>
      <c r="J21" s="25">
        <v>3</v>
      </c>
      <c r="K21" s="25">
        <v>1</v>
      </c>
      <c r="M21" s="25">
        <v>1</v>
      </c>
      <c r="O21" s="25">
        <v>1</v>
      </c>
      <c r="P21" s="25">
        <v>1</v>
      </c>
      <c r="Q21" s="25">
        <v>5</v>
      </c>
    </row>
    <row r="22" spans="1:17" x14ac:dyDescent="0.25">
      <c r="A22" s="25" t="s">
        <v>223</v>
      </c>
      <c r="B22" s="25">
        <v>2</v>
      </c>
      <c r="C22" s="25">
        <v>9</v>
      </c>
      <c r="D22" s="25">
        <f>SUM(Tabla614[[#This Row],[Homes]:[Mulleres]])</f>
        <v>11</v>
      </c>
      <c r="G22" s="25" t="s">
        <v>223</v>
      </c>
      <c r="H22" s="25">
        <v>1</v>
      </c>
      <c r="I22" s="25">
        <v>5</v>
      </c>
      <c r="J22" s="25">
        <v>6</v>
      </c>
      <c r="K22" s="25">
        <v>1</v>
      </c>
      <c r="L22" s="25">
        <v>2</v>
      </c>
      <c r="M22" s="25">
        <v>3</v>
      </c>
      <c r="O22" s="25">
        <v>2</v>
      </c>
      <c r="P22" s="25">
        <v>2</v>
      </c>
      <c r="Q22" s="25">
        <v>11</v>
      </c>
    </row>
    <row r="23" spans="1:17" x14ac:dyDescent="0.25">
      <c r="A23" s="25" t="s">
        <v>224</v>
      </c>
      <c r="B23" s="25">
        <v>3</v>
      </c>
      <c r="C23" s="25">
        <v>10</v>
      </c>
      <c r="D23" s="25">
        <f>SUM(Tabla614[[#This Row],[Homes]:[Mulleres]])</f>
        <v>13</v>
      </c>
      <c r="G23" s="25" t="s">
        <v>224</v>
      </c>
      <c r="H23" s="25">
        <v>2</v>
      </c>
      <c r="I23" s="25">
        <v>1</v>
      </c>
      <c r="J23" s="25">
        <v>3</v>
      </c>
      <c r="K23" s="25">
        <v>1</v>
      </c>
      <c r="L23" s="25">
        <v>6</v>
      </c>
      <c r="M23" s="25">
        <v>7</v>
      </c>
      <c r="O23" s="25">
        <v>3</v>
      </c>
      <c r="P23" s="25">
        <v>3</v>
      </c>
      <c r="Q23" s="25">
        <v>13</v>
      </c>
    </row>
    <row r="24" spans="1:17" x14ac:dyDescent="0.25">
      <c r="A24" s="25" t="s">
        <v>225</v>
      </c>
      <c r="B24" s="25">
        <v>12</v>
      </c>
      <c r="C24" s="25">
        <v>30</v>
      </c>
      <c r="D24" s="25">
        <f>SUM(Tabla614[[#This Row],[Homes]:[Mulleres]])</f>
        <v>42</v>
      </c>
      <c r="G24" s="25" t="s">
        <v>225</v>
      </c>
      <c r="H24" s="25">
        <v>6</v>
      </c>
      <c r="I24" s="25">
        <v>6</v>
      </c>
      <c r="J24" s="25">
        <v>12</v>
      </c>
      <c r="K24" s="25">
        <v>6</v>
      </c>
      <c r="L24" s="25">
        <v>5</v>
      </c>
      <c r="M24" s="25">
        <v>11</v>
      </c>
      <c r="O24" s="25">
        <v>19</v>
      </c>
      <c r="P24" s="25">
        <v>19</v>
      </c>
      <c r="Q24" s="25">
        <v>42</v>
      </c>
    </row>
    <row r="25" spans="1:17" x14ac:dyDescent="0.25">
      <c r="A25" s="25" t="s">
        <v>226</v>
      </c>
      <c r="B25" s="25">
        <v>4</v>
      </c>
      <c r="C25" s="25">
        <v>7</v>
      </c>
      <c r="D25" s="25">
        <f>SUM(Tabla614[[#This Row],[Homes]:[Mulleres]])</f>
        <v>11</v>
      </c>
      <c r="G25" s="25" t="s">
        <v>226</v>
      </c>
      <c r="H25" s="25">
        <v>2</v>
      </c>
      <c r="I25" s="25">
        <v>4</v>
      </c>
      <c r="J25" s="25">
        <v>6</v>
      </c>
      <c r="K25" s="25">
        <v>2</v>
      </c>
      <c r="L25" s="25">
        <v>1</v>
      </c>
      <c r="M25" s="25">
        <v>3</v>
      </c>
      <c r="O25" s="25">
        <v>2</v>
      </c>
      <c r="P25" s="25">
        <v>2</v>
      </c>
      <c r="Q25" s="25">
        <v>11</v>
      </c>
    </row>
    <row r="26" spans="1:17" x14ac:dyDescent="0.25">
      <c r="A26" s="25" t="s">
        <v>227</v>
      </c>
      <c r="B26" s="25">
        <v>3</v>
      </c>
      <c r="C26" s="25">
        <v>8</v>
      </c>
      <c r="D26" s="25">
        <f>SUM(Tabla614[[#This Row],[Homes]:[Mulleres]])</f>
        <v>11</v>
      </c>
      <c r="G26" s="25" t="s">
        <v>227</v>
      </c>
      <c r="H26" s="25">
        <v>1</v>
      </c>
      <c r="I26" s="25">
        <v>3</v>
      </c>
      <c r="J26" s="25">
        <v>4</v>
      </c>
      <c r="K26" s="25">
        <v>1</v>
      </c>
      <c r="L26" s="25">
        <v>1</v>
      </c>
      <c r="M26" s="25">
        <v>2</v>
      </c>
      <c r="N26" s="25">
        <v>1</v>
      </c>
      <c r="O26" s="25">
        <v>4</v>
      </c>
      <c r="P26" s="25">
        <v>5</v>
      </c>
      <c r="Q26" s="25">
        <v>11</v>
      </c>
    </row>
    <row r="27" spans="1:17" x14ac:dyDescent="0.25">
      <c r="A27" s="25" t="s">
        <v>228</v>
      </c>
      <c r="B27" s="25">
        <v>6</v>
      </c>
      <c r="C27" s="25">
        <v>33</v>
      </c>
      <c r="D27" s="25">
        <f>SUM(Tabla614[[#This Row],[Homes]:[Mulleres]])</f>
        <v>39</v>
      </c>
      <c r="G27" s="25" t="s">
        <v>228</v>
      </c>
      <c r="H27" s="25">
        <v>4</v>
      </c>
      <c r="I27" s="25">
        <v>14</v>
      </c>
      <c r="J27" s="25">
        <v>18</v>
      </c>
      <c r="K27" s="25">
        <v>2</v>
      </c>
      <c r="L27" s="25">
        <v>11</v>
      </c>
      <c r="M27" s="25">
        <v>13</v>
      </c>
      <c r="O27" s="25">
        <v>8</v>
      </c>
      <c r="P27" s="25">
        <v>8</v>
      </c>
      <c r="Q27" s="25">
        <v>39</v>
      </c>
    </row>
    <row r="28" spans="1:17" x14ac:dyDescent="0.25">
      <c r="A28" s="25" t="s">
        <v>229</v>
      </c>
      <c r="B28" s="25">
        <v>5</v>
      </c>
      <c r="C28" s="25">
        <v>16</v>
      </c>
      <c r="D28" s="25">
        <f>SUM(Tabla614[[#This Row],[Homes]:[Mulleres]])</f>
        <v>21</v>
      </c>
      <c r="G28" s="25" t="s">
        <v>229</v>
      </c>
      <c r="H28" s="25">
        <v>1</v>
      </c>
      <c r="I28" s="25">
        <v>5</v>
      </c>
      <c r="J28" s="25">
        <v>6</v>
      </c>
      <c r="K28" s="25">
        <v>3</v>
      </c>
      <c r="L28" s="25">
        <v>6</v>
      </c>
      <c r="M28" s="25">
        <v>9</v>
      </c>
      <c r="N28" s="25">
        <v>1</v>
      </c>
      <c r="O28" s="25">
        <v>5</v>
      </c>
      <c r="P28" s="25">
        <v>6</v>
      </c>
      <c r="Q28" s="25">
        <v>21</v>
      </c>
    </row>
    <row r="29" spans="1:17" x14ac:dyDescent="0.25">
      <c r="A29" s="25" t="s">
        <v>230</v>
      </c>
      <c r="B29" s="25">
        <v>5</v>
      </c>
      <c r="C29" s="25">
        <v>15</v>
      </c>
      <c r="D29" s="25">
        <f>SUM(Tabla614[[#This Row],[Homes]:[Mulleres]])</f>
        <v>20</v>
      </c>
      <c r="G29" s="25" t="s">
        <v>230</v>
      </c>
      <c r="H29" s="25">
        <v>1</v>
      </c>
      <c r="I29" s="25">
        <v>7</v>
      </c>
      <c r="J29" s="25">
        <v>8</v>
      </c>
      <c r="K29" s="25">
        <v>3</v>
      </c>
      <c r="L29" s="25">
        <v>3</v>
      </c>
      <c r="M29" s="25">
        <v>6</v>
      </c>
      <c r="N29" s="25">
        <v>1</v>
      </c>
      <c r="O29" s="25">
        <v>5</v>
      </c>
      <c r="P29" s="25">
        <v>6</v>
      </c>
      <c r="Q29" s="25">
        <v>20</v>
      </c>
    </row>
    <row r="30" spans="1:17" x14ac:dyDescent="0.25">
      <c r="A30" s="25" t="s">
        <v>231</v>
      </c>
      <c r="B30" s="25">
        <v>3</v>
      </c>
      <c r="C30" s="25">
        <v>22</v>
      </c>
      <c r="D30" s="25">
        <f>SUM(Tabla614[[#This Row],[Homes]:[Mulleres]])</f>
        <v>25</v>
      </c>
      <c r="G30" s="25" t="s">
        <v>231</v>
      </c>
      <c r="I30" s="25">
        <v>7</v>
      </c>
      <c r="J30" s="25">
        <v>7</v>
      </c>
      <c r="K30" s="25">
        <v>2</v>
      </c>
      <c r="L30" s="25">
        <v>4</v>
      </c>
      <c r="M30" s="25">
        <v>6</v>
      </c>
      <c r="N30" s="25">
        <v>1</v>
      </c>
      <c r="O30" s="25">
        <v>11</v>
      </c>
      <c r="P30" s="25">
        <v>12</v>
      </c>
      <c r="Q30" s="25">
        <v>25</v>
      </c>
    </row>
    <row r="31" spans="1:17" x14ac:dyDescent="0.25">
      <c r="A31" s="25" t="s">
        <v>232</v>
      </c>
      <c r="B31" s="25">
        <v>5</v>
      </c>
      <c r="C31" s="25">
        <v>15</v>
      </c>
      <c r="D31" s="25">
        <f>SUM(Tabla614[[#This Row],[Homes]:[Mulleres]])</f>
        <v>20</v>
      </c>
      <c r="G31" s="25" t="s">
        <v>232</v>
      </c>
      <c r="H31" s="25">
        <v>2</v>
      </c>
      <c r="J31" s="25">
        <v>2</v>
      </c>
      <c r="K31" s="25">
        <v>2</v>
      </c>
      <c r="L31" s="25">
        <v>9</v>
      </c>
      <c r="M31" s="25">
        <v>11</v>
      </c>
      <c r="N31" s="25">
        <v>1</v>
      </c>
      <c r="O31" s="25">
        <v>6</v>
      </c>
      <c r="P31" s="25">
        <v>7</v>
      </c>
      <c r="Q31" s="25">
        <v>20</v>
      </c>
    </row>
    <row r="32" spans="1:17" x14ac:dyDescent="0.25">
      <c r="A32" s="25" t="s">
        <v>233</v>
      </c>
      <c r="B32" s="25">
        <v>6</v>
      </c>
      <c r="C32" s="25">
        <v>38</v>
      </c>
      <c r="D32" s="25">
        <f>SUM(Tabla614[[#This Row],[Homes]:[Mulleres]])</f>
        <v>44</v>
      </c>
      <c r="G32" s="25" t="s">
        <v>233</v>
      </c>
      <c r="H32" s="25">
        <v>2</v>
      </c>
      <c r="I32" s="25">
        <v>18</v>
      </c>
      <c r="J32" s="25">
        <v>20</v>
      </c>
      <c r="K32" s="25">
        <v>2</v>
      </c>
      <c r="L32" s="25">
        <v>5</v>
      </c>
      <c r="M32" s="25">
        <v>7</v>
      </c>
      <c r="N32" s="25">
        <v>2</v>
      </c>
      <c r="O32" s="25">
        <v>15</v>
      </c>
      <c r="P32" s="25">
        <v>17</v>
      </c>
      <c r="Q32" s="25">
        <v>44</v>
      </c>
    </row>
    <row r="33" spans="1:17" x14ac:dyDescent="0.25">
      <c r="A33" s="25" t="s">
        <v>234</v>
      </c>
      <c r="B33" s="25">
        <v>6</v>
      </c>
      <c r="C33" s="25">
        <v>11</v>
      </c>
      <c r="D33" s="25">
        <f>SUM(Tabla614[[#This Row],[Homes]:[Mulleres]])</f>
        <v>17</v>
      </c>
      <c r="G33" s="25" t="s">
        <v>234</v>
      </c>
      <c r="H33" s="25">
        <v>3</v>
      </c>
      <c r="I33" s="25">
        <v>5</v>
      </c>
      <c r="J33" s="25">
        <v>8</v>
      </c>
      <c r="K33" s="25">
        <v>2</v>
      </c>
      <c r="L33" s="25">
        <v>4</v>
      </c>
      <c r="M33" s="25">
        <v>6</v>
      </c>
      <c r="N33" s="25">
        <v>1</v>
      </c>
      <c r="O33" s="25">
        <v>2</v>
      </c>
      <c r="P33" s="25">
        <v>3</v>
      </c>
      <c r="Q33" s="25">
        <v>17</v>
      </c>
    </row>
    <row r="34" spans="1:17" x14ac:dyDescent="0.25">
      <c r="A34" s="25" t="s">
        <v>235</v>
      </c>
      <c r="B34" s="25">
        <v>5</v>
      </c>
      <c r="C34" s="25">
        <v>16</v>
      </c>
      <c r="D34" s="25">
        <f>SUM(Tabla614[[#This Row],[Homes]:[Mulleres]])</f>
        <v>21</v>
      </c>
      <c r="G34" s="25" t="s">
        <v>235</v>
      </c>
      <c r="H34" s="25">
        <v>3</v>
      </c>
      <c r="I34" s="25">
        <v>6</v>
      </c>
      <c r="J34" s="25">
        <v>9</v>
      </c>
      <c r="K34" s="25">
        <v>1</v>
      </c>
      <c r="L34" s="25">
        <v>3</v>
      </c>
      <c r="M34" s="25">
        <v>4</v>
      </c>
      <c r="N34" s="25">
        <v>1</v>
      </c>
      <c r="O34" s="25">
        <v>7</v>
      </c>
      <c r="P34" s="25">
        <v>8</v>
      </c>
      <c r="Q34" s="25">
        <v>21</v>
      </c>
    </row>
    <row r="35" spans="1:17" x14ac:dyDescent="0.25">
      <c r="A35" s="25" t="s">
        <v>236</v>
      </c>
      <c r="B35" s="25">
        <v>6</v>
      </c>
      <c r="C35" s="25">
        <v>10</v>
      </c>
      <c r="D35" s="25">
        <f>SUM(Tabla614[[#This Row],[Homes]:[Mulleres]])</f>
        <v>16</v>
      </c>
      <c r="G35" s="25" t="s">
        <v>236</v>
      </c>
      <c r="H35" s="25">
        <v>1</v>
      </c>
      <c r="I35" s="25">
        <v>5</v>
      </c>
      <c r="J35" s="25">
        <v>6</v>
      </c>
      <c r="K35" s="25">
        <v>4</v>
      </c>
      <c r="L35" s="25">
        <v>3</v>
      </c>
      <c r="M35" s="25">
        <v>7</v>
      </c>
      <c r="N35" s="25">
        <v>1</v>
      </c>
      <c r="O35" s="25">
        <v>2</v>
      </c>
      <c r="P35" s="25">
        <v>3</v>
      </c>
      <c r="Q35" s="25">
        <v>16</v>
      </c>
    </row>
    <row r="36" spans="1:17" x14ac:dyDescent="0.25">
      <c r="A36" s="25" t="s">
        <v>237</v>
      </c>
      <c r="B36" s="25">
        <v>3</v>
      </c>
      <c r="C36" s="25">
        <v>7</v>
      </c>
      <c r="D36" s="25">
        <f>SUM(Tabla614[[#This Row],[Homes]:[Mulleres]])</f>
        <v>10</v>
      </c>
      <c r="G36" s="25" t="s">
        <v>237</v>
      </c>
      <c r="H36" s="25">
        <v>1</v>
      </c>
      <c r="I36" s="25">
        <v>2</v>
      </c>
      <c r="J36" s="25">
        <v>3</v>
      </c>
      <c r="K36" s="25">
        <v>1</v>
      </c>
      <c r="L36" s="25">
        <v>2</v>
      </c>
      <c r="M36" s="25">
        <v>3</v>
      </c>
      <c r="N36" s="25">
        <v>1</v>
      </c>
      <c r="O36" s="25">
        <v>3</v>
      </c>
      <c r="P36" s="25">
        <v>4</v>
      </c>
      <c r="Q36" s="25">
        <v>10</v>
      </c>
    </row>
    <row r="37" spans="1:17" x14ac:dyDescent="0.25">
      <c r="A37" s="25" t="s">
        <v>238</v>
      </c>
      <c r="B37" s="25">
        <v>3</v>
      </c>
      <c r="C37" s="25">
        <v>8</v>
      </c>
      <c r="D37" s="25">
        <f>SUM(Tabla614[[#This Row],[Homes]:[Mulleres]])</f>
        <v>11</v>
      </c>
      <c r="G37" s="25" t="s">
        <v>238</v>
      </c>
      <c r="I37" s="25">
        <v>2</v>
      </c>
      <c r="J37" s="25">
        <v>2</v>
      </c>
      <c r="K37" s="25">
        <v>2</v>
      </c>
      <c r="L37" s="25">
        <v>1</v>
      </c>
      <c r="M37" s="25">
        <v>3</v>
      </c>
      <c r="N37" s="25">
        <v>1</v>
      </c>
      <c r="O37" s="25">
        <v>5</v>
      </c>
      <c r="P37" s="25">
        <v>6</v>
      </c>
      <c r="Q37" s="25">
        <v>11</v>
      </c>
    </row>
    <row r="38" spans="1:17" x14ac:dyDescent="0.25">
      <c r="A38" s="25" t="s">
        <v>239</v>
      </c>
      <c r="B38" s="25">
        <v>1</v>
      </c>
      <c r="C38" s="25">
        <v>9</v>
      </c>
      <c r="D38" s="25">
        <f>SUM(Tabla614[[#This Row],[Homes]:[Mulleres]])</f>
        <v>10</v>
      </c>
      <c r="G38" s="25" t="s">
        <v>239</v>
      </c>
      <c r="I38" s="25">
        <v>3</v>
      </c>
      <c r="J38" s="25">
        <v>3</v>
      </c>
      <c r="K38" s="25">
        <v>1</v>
      </c>
      <c r="L38" s="25">
        <v>2</v>
      </c>
      <c r="M38" s="25">
        <v>3</v>
      </c>
      <c r="O38" s="25">
        <v>4</v>
      </c>
      <c r="P38" s="25">
        <v>4</v>
      </c>
      <c r="Q38" s="25">
        <v>10</v>
      </c>
    </row>
    <row r="39" spans="1:17" x14ac:dyDescent="0.25">
      <c r="A39" s="25" t="s">
        <v>240</v>
      </c>
      <c r="B39" s="25">
        <v>3</v>
      </c>
      <c r="C39" s="25">
        <v>11</v>
      </c>
      <c r="D39" s="25">
        <f>SUM(Tabla614[[#This Row],[Homes]:[Mulleres]])</f>
        <v>14</v>
      </c>
      <c r="G39" s="25" t="s">
        <v>240</v>
      </c>
      <c r="I39" s="25">
        <v>4</v>
      </c>
      <c r="J39" s="25">
        <v>4</v>
      </c>
      <c r="K39" s="25">
        <v>2</v>
      </c>
      <c r="L39" s="25">
        <v>4</v>
      </c>
      <c r="M39" s="25">
        <v>6</v>
      </c>
      <c r="N39" s="25">
        <v>1</v>
      </c>
      <c r="O39" s="25">
        <v>3</v>
      </c>
      <c r="P39" s="25">
        <v>4</v>
      </c>
      <c r="Q39" s="25">
        <v>14</v>
      </c>
    </row>
    <row r="40" spans="1:17" x14ac:dyDescent="0.25">
      <c r="A40" s="25" t="s">
        <v>241</v>
      </c>
      <c r="B40" s="25">
        <v>2</v>
      </c>
      <c r="C40" s="25">
        <v>11</v>
      </c>
      <c r="D40" s="25">
        <f>SUM(Tabla614[[#This Row],[Homes]:[Mulleres]])</f>
        <v>13</v>
      </c>
      <c r="G40" s="25" t="s">
        <v>241</v>
      </c>
      <c r="I40" s="25">
        <v>7</v>
      </c>
      <c r="J40" s="25">
        <v>7</v>
      </c>
      <c r="K40" s="25">
        <v>1</v>
      </c>
      <c r="L40" s="25">
        <v>1</v>
      </c>
      <c r="M40" s="25">
        <v>2</v>
      </c>
      <c r="N40" s="25">
        <v>1</v>
      </c>
      <c r="O40" s="25">
        <v>3</v>
      </c>
      <c r="P40" s="25">
        <v>4</v>
      </c>
      <c r="Q40" s="25">
        <v>13</v>
      </c>
    </row>
    <row r="41" spans="1:17" x14ac:dyDescent="0.25">
      <c r="A41" s="25" t="s">
        <v>242</v>
      </c>
      <c r="B41" s="25">
        <v>3</v>
      </c>
      <c r="C41" s="25">
        <v>15</v>
      </c>
      <c r="D41" s="25">
        <f>SUM(Tabla614[[#This Row],[Homes]:[Mulleres]])</f>
        <v>18</v>
      </c>
      <c r="G41" s="25" t="s">
        <v>242</v>
      </c>
      <c r="I41" s="25">
        <v>6</v>
      </c>
      <c r="J41" s="25">
        <v>6</v>
      </c>
      <c r="K41" s="25">
        <v>1</v>
      </c>
      <c r="L41" s="25">
        <v>1</v>
      </c>
      <c r="M41" s="25">
        <v>2</v>
      </c>
      <c r="N41" s="25">
        <v>2</v>
      </c>
      <c r="O41" s="25">
        <v>8</v>
      </c>
      <c r="P41" s="25">
        <v>10</v>
      </c>
      <c r="Q41" s="25">
        <v>18</v>
      </c>
    </row>
    <row r="42" spans="1:17" x14ac:dyDescent="0.25">
      <c r="A42" s="26" t="s">
        <v>8</v>
      </c>
      <c r="B42" s="26">
        <f>SUBTOTAL(109,B11:B41)</f>
        <v>127</v>
      </c>
      <c r="C42" s="26">
        <f>SUBTOTAL(109,C11:C41)</f>
        <v>415</v>
      </c>
      <c r="D42" s="26">
        <f>SUM(Tabla614[[#This Row],[Homes]:[Mulleres]])</f>
        <v>542</v>
      </c>
      <c r="G42" s="26" t="s">
        <v>8</v>
      </c>
      <c r="H42" s="26">
        <f t="shared" ref="H42:Q42" si="0">SUBTOTAL(109,H11:H41)</f>
        <v>47</v>
      </c>
      <c r="I42" s="26">
        <f t="shared" si="0"/>
        <v>157</v>
      </c>
      <c r="J42" s="26">
        <f t="shared" si="0"/>
        <v>204</v>
      </c>
      <c r="K42" s="26">
        <f t="shared" si="0"/>
        <v>57</v>
      </c>
      <c r="L42" s="26">
        <f t="shared" si="0"/>
        <v>105</v>
      </c>
      <c r="M42" s="26">
        <f t="shared" si="0"/>
        <v>162</v>
      </c>
      <c r="N42" s="26">
        <f t="shared" si="0"/>
        <v>23</v>
      </c>
      <c r="O42" s="26">
        <f t="shared" si="0"/>
        <v>153</v>
      </c>
      <c r="P42" s="26">
        <f t="shared" si="0"/>
        <v>176</v>
      </c>
      <c r="Q42" s="26">
        <f t="shared" si="0"/>
        <v>542</v>
      </c>
    </row>
  </sheetData>
  <mergeCells count="5">
    <mergeCell ref="A1:D1"/>
    <mergeCell ref="K1:N1"/>
    <mergeCell ref="H9:J9"/>
    <mergeCell ref="K9:M9"/>
    <mergeCell ref="N9:P9"/>
  </mergeCells>
  <pageMargins left="0.7" right="0.7" top="0.75" bottom="0.75" header="0.3" footer="0.3"/>
  <drawing r:id="rId1"/>
  <tableParts count="2">
    <tablePart r:id="rId2"/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D37820-3324-4D5D-98D4-131711A23BE0}">
  <dimension ref="A1:P24"/>
  <sheetViews>
    <sheetView workbookViewId="0">
      <selection activeCell="A6" sqref="A6"/>
    </sheetView>
  </sheetViews>
  <sheetFormatPr baseColWidth="10" defaultRowHeight="15" x14ac:dyDescent="0.25"/>
  <cols>
    <col min="1" max="1" width="60" style="25" bestFit="1" customWidth="1"/>
    <col min="2" max="5" width="11.42578125" style="25"/>
    <col min="6" max="6" width="60" style="25" bestFit="1" customWidth="1"/>
    <col min="7" max="10" width="11.42578125" style="25"/>
    <col min="11" max="11" width="11.5703125" style="25" customWidth="1"/>
    <col min="12" max="12" width="26" style="25" customWidth="1"/>
    <col min="13" max="13" width="11.42578125" style="25"/>
    <col min="14" max="14" width="12" style="25" customWidth="1"/>
    <col min="15" max="15" width="13.5703125" style="25" customWidth="1"/>
    <col min="16" max="16" width="12.42578125" style="25" customWidth="1"/>
    <col min="17" max="16384" width="11.42578125" style="25"/>
  </cols>
  <sheetData>
    <row r="1" spans="1:16" s="24" customFormat="1" ht="57" customHeight="1" thickBot="1" x14ac:dyDescent="0.35">
      <c r="A1" s="34"/>
      <c r="B1" s="34"/>
      <c r="C1" s="34"/>
      <c r="D1" s="34"/>
      <c r="E1" s="21"/>
      <c r="F1" s="22"/>
      <c r="G1" s="22"/>
      <c r="H1" s="22"/>
      <c r="I1" s="22"/>
      <c r="J1" s="36" t="s">
        <v>173</v>
      </c>
      <c r="K1" s="36"/>
      <c r="L1" s="36"/>
      <c r="M1" s="36"/>
    </row>
    <row r="2" spans="1:16" s="24" customFormat="1" x14ac:dyDescent="0.25"/>
    <row r="3" spans="1:16" s="24" customFormat="1" ht="18.75" x14ac:dyDescent="0.25">
      <c r="A3" s="13" t="s">
        <v>195</v>
      </c>
    </row>
    <row r="4" spans="1:16" s="24" customFormat="1" x14ac:dyDescent="0.25"/>
    <row r="5" spans="1:16" s="24" customFormat="1" x14ac:dyDescent="0.25">
      <c r="A5" s="24" t="s">
        <v>210</v>
      </c>
    </row>
    <row r="6" spans="1:16" s="24" customFormat="1" x14ac:dyDescent="0.25">
      <c r="A6" s="15" t="s">
        <v>243</v>
      </c>
    </row>
    <row r="9" spans="1:16" x14ac:dyDescent="0.25">
      <c r="G9" s="38" t="s">
        <v>175</v>
      </c>
      <c r="H9" s="38"/>
      <c r="I9" s="38"/>
      <c r="J9" s="38" t="s">
        <v>176</v>
      </c>
      <c r="K9" s="38"/>
      <c r="L9" s="38"/>
      <c r="M9" s="38" t="s">
        <v>177</v>
      </c>
      <c r="N9" s="38"/>
      <c r="O9" s="38"/>
    </row>
    <row r="10" spans="1:16" x14ac:dyDescent="0.25">
      <c r="A10" s="25" t="s">
        <v>178</v>
      </c>
      <c r="B10" s="25" t="s">
        <v>6</v>
      </c>
      <c r="C10" s="25" t="s">
        <v>7</v>
      </c>
      <c r="D10" s="25" t="s">
        <v>8</v>
      </c>
      <c r="F10" s="25" t="s">
        <v>180</v>
      </c>
      <c r="G10" s="25" t="s">
        <v>6</v>
      </c>
      <c r="H10" s="25" t="s">
        <v>7</v>
      </c>
      <c r="I10" s="25" t="s">
        <v>181</v>
      </c>
      <c r="J10" s="25" t="s">
        <v>182</v>
      </c>
      <c r="K10" s="25" t="s">
        <v>183</v>
      </c>
      <c r="L10" s="25" t="s">
        <v>196</v>
      </c>
      <c r="M10" s="25" t="s">
        <v>185</v>
      </c>
      <c r="N10" s="25" t="s">
        <v>186</v>
      </c>
      <c r="O10" s="25" t="s">
        <v>187</v>
      </c>
      <c r="P10" s="25" t="s">
        <v>188</v>
      </c>
    </row>
    <row r="11" spans="1:16" x14ac:dyDescent="0.25">
      <c r="A11" s="25" t="s">
        <v>197</v>
      </c>
      <c r="B11" s="25">
        <v>19</v>
      </c>
      <c r="C11" s="25">
        <v>16</v>
      </c>
      <c r="D11" s="25">
        <f>SUM(Tabla1[[#This Row],[Homes]:[Mulleres]])</f>
        <v>35</v>
      </c>
      <c r="F11" s="25" t="s">
        <v>197</v>
      </c>
      <c r="G11" s="25">
        <v>15</v>
      </c>
      <c r="H11" s="25">
        <v>4</v>
      </c>
      <c r="I11" s="25">
        <f>SUM(Tabla3[[#This Row],[Homes]:[Mulleres]])</f>
        <v>19</v>
      </c>
      <c r="K11" s="25">
        <v>5</v>
      </c>
      <c r="L11" s="25">
        <f>SUM(Tabla3[[#This Row],[Homes ]:[Mulleres ]])</f>
        <v>5</v>
      </c>
      <c r="M11" s="25">
        <v>4</v>
      </c>
      <c r="N11" s="25">
        <v>7</v>
      </c>
      <c r="O11" s="25">
        <f>SUM(Tabla3[[#This Row],[Homes  ]:[Mulleres  ]])</f>
        <v>11</v>
      </c>
      <c r="P11" s="25">
        <f>SUM(Tabla3[[#This Row],[Total PTXAS]]+Tabla3[[#This Row],[Total Persoal Investigador]]+Tabla3[[#This Row],[Total PDI]])</f>
        <v>35</v>
      </c>
    </row>
    <row r="12" spans="1:16" x14ac:dyDescent="0.25">
      <c r="A12" s="25" t="s">
        <v>198</v>
      </c>
      <c r="B12" s="25">
        <v>9</v>
      </c>
      <c r="C12" s="25">
        <v>6</v>
      </c>
      <c r="D12" s="25">
        <f>SUM(Tabla1[[#This Row],[Homes]:[Mulleres]])</f>
        <v>15</v>
      </c>
      <c r="F12" s="25" t="s">
        <v>198</v>
      </c>
      <c r="G12" s="25">
        <v>7</v>
      </c>
      <c r="H12" s="25">
        <v>4</v>
      </c>
      <c r="I12" s="25">
        <f>SUM(Tabla3[[#This Row],[Homes]:[Mulleres]])</f>
        <v>11</v>
      </c>
      <c r="J12" s="25">
        <v>1</v>
      </c>
      <c r="L12" s="25">
        <f>SUM(Tabla3[[#This Row],[Homes ]:[Mulleres ]])</f>
        <v>1</v>
      </c>
      <c r="M12" s="25">
        <v>1</v>
      </c>
      <c r="N12" s="25">
        <v>2</v>
      </c>
      <c r="O12" s="25">
        <f>SUM(Tabla3[[#This Row],[Homes  ]:[Mulleres  ]])</f>
        <v>3</v>
      </c>
      <c r="P12" s="25">
        <f>SUM(Tabla3[[#This Row],[Total PTXAS]]+Tabla3[[#This Row],[Total Persoal Investigador]]+Tabla3[[#This Row],[Total PDI]])</f>
        <v>15</v>
      </c>
    </row>
    <row r="13" spans="1:16" x14ac:dyDescent="0.25">
      <c r="A13" s="25" t="s">
        <v>199</v>
      </c>
      <c r="B13" s="25">
        <v>1</v>
      </c>
      <c r="C13" s="25">
        <v>5</v>
      </c>
      <c r="D13" s="25">
        <f>SUM(Tabla1[[#This Row],[Homes]:[Mulleres]])</f>
        <v>6</v>
      </c>
      <c r="F13" s="25" t="s">
        <v>199</v>
      </c>
      <c r="H13" s="25">
        <v>2</v>
      </c>
      <c r="I13" s="25">
        <f>SUM(Tabla3[[#This Row],[Homes]:[Mulleres]])</f>
        <v>2</v>
      </c>
      <c r="K13" s="25">
        <v>1</v>
      </c>
      <c r="L13" s="25">
        <f>SUM(Tabla3[[#This Row],[Homes ]:[Mulleres ]])</f>
        <v>1</v>
      </c>
      <c r="M13" s="25">
        <v>1</v>
      </c>
      <c r="N13" s="25">
        <v>2</v>
      </c>
      <c r="O13" s="25">
        <f>SUM(Tabla3[[#This Row],[Homes  ]:[Mulleres  ]])</f>
        <v>3</v>
      </c>
      <c r="P13" s="25">
        <f>SUM(Tabla3[[#This Row],[Total PTXAS]]+Tabla3[[#This Row],[Total Persoal Investigador]]+Tabla3[[#This Row],[Total PDI]])</f>
        <v>6</v>
      </c>
    </row>
    <row r="14" spans="1:16" x14ac:dyDescent="0.25">
      <c r="A14" s="25" t="s">
        <v>200</v>
      </c>
      <c r="B14" s="25">
        <v>2</v>
      </c>
      <c r="C14" s="25">
        <v>2</v>
      </c>
      <c r="D14" s="25">
        <f>SUM(Tabla1[[#This Row],[Homes]:[Mulleres]])</f>
        <v>4</v>
      </c>
      <c r="F14" s="25" t="s">
        <v>200</v>
      </c>
      <c r="G14" s="25">
        <v>1</v>
      </c>
      <c r="H14" s="25">
        <v>2</v>
      </c>
      <c r="I14" s="25">
        <f>SUM(Tabla3[[#This Row],[Homes]:[Mulleres]])</f>
        <v>3</v>
      </c>
      <c r="L14" s="25">
        <f>SUM(Tabla3[[#This Row],[Homes ]:[Mulleres ]])</f>
        <v>0</v>
      </c>
      <c r="M14" s="25">
        <v>1</v>
      </c>
      <c r="O14" s="25">
        <f>SUM(Tabla3[[#This Row],[Homes  ]:[Mulleres  ]])</f>
        <v>1</v>
      </c>
      <c r="P14" s="25">
        <f>SUM(Tabla3[[#This Row],[Total PTXAS]]+Tabla3[[#This Row],[Total Persoal Investigador]]+Tabla3[[#This Row],[Total PDI]])</f>
        <v>4</v>
      </c>
    </row>
    <row r="15" spans="1:16" x14ac:dyDescent="0.25">
      <c r="A15" s="25" t="s">
        <v>201</v>
      </c>
      <c r="B15" s="25">
        <v>8</v>
      </c>
      <c r="C15" s="25">
        <v>20</v>
      </c>
      <c r="D15" s="25">
        <f>SUM(Tabla1[[#This Row],[Homes]:[Mulleres]])</f>
        <v>28</v>
      </c>
      <c r="F15" s="25" t="s">
        <v>201</v>
      </c>
      <c r="G15" s="25">
        <v>5</v>
      </c>
      <c r="H15" s="25">
        <v>1</v>
      </c>
      <c r="I15" s="25">
        <f>SUM(Tabla3[[#This Row],[Homes]:[Mulleres]])</f>
        <v>6</v>
      </c>
      <c r="J15" s="25">
        <v>2</v>
      </c>
      <c r="K15" s="25">
        <v>5</v>
      </c>
      <c r="L15" s="25">
        <f>SUM(Tabla3[[#This Row],[Homes ]:[Mulleres ]])</f>
        <v>7</v>
      </c>
      <c r="M15" s="25">
        <v>1</v>
      </c>
      <c r="N15" s="25">
        <v>14</v>
      </c>
      <c r="O15" s="25">
        <f>SUM(Tabla3[[#This Row],[Homes  ]:[Mulleres  ]])</f>
        <v>15</v>
      </c>
      <c r="P15" s="25">
        <f>SUM(Tabla3[[#This Row],[Total PTXAS]]+Tabla3[[#This Row],[Total Persoal Investigador]]+Tabla3[[#This Row],[Total PDI]])</f>
        <v>28</v>
      </c>
    </row>
    <row r="16" spans="1:16" x14ac:dyDescent="0.25">
      <c r="A16" s="25" t="s">
        <v>202</v>
      </c>
      <c r="B16" s="25">
        <v>4</v>
      </c>
      <c r="C16" s="25">
        <v>10</v>
      </c>
      <c r="D16" s="25">
        <f>SUM(Tabla1[[#This Row],[Homes]:[Mulleres]])</f>
        <v>14</v>
      </c>
      <c r="F16" s="25" t="s">
        <v>202</v>
      </c>
      <c r="G16" s="25">
        <v>1</v>
      </c>
      <c r="H16" s="25">
        <v>4</v>
      </c>
      <c r="I16" s="25">
        <f>SUM(Tabla3[[#This Row],[Homes]:[Mulleres]])</f>
        <v>5</v>
      </c>
      <c r="J16" s="25">
        <v>2</v>
      </c>
      <c r="K16" s="25">
        <v>1</v>
      </c>
      <c r="L16" s="25">
        <f>SUM(Tabla3[[#This Row],[Homes ]:[Mulleres ]])</f>
        <v>3</v>
      </c>
      <c r="M16" s="25">
        <v>1</v>
      </c>
      <c r="N16" s="25">
        <v>5</v>
      </c>
      <c r="O16" s="25">
        <f>SUM(Tabla3[[#This Row],[Homes  ]:[Mulleres  ]])</f>
        <v>6</v>
      </c>
      <c r="P16" s="25">
        <f>SUM(Tabla3[[#This Row],[Total PTXAS]]+Tabla3[[#This Row],[Total Persoal Investigador]]+Tabla3[[#This Row],[Total PDI]])</f>
        <v>14</v>
      </c>
    </row>
    <row r="17" spans="1:16" x14ac:dyDescent="0.25">
      <c r="A17" s="25" t="s">
        <v>203</v>
      </c>
      <c r="B17" s="25">
        <v>10</v>
      </c>
      <c r="C17" s="25">
        <v>10</v>
      </c>
      <c r="D17" s="25">
        <f>SUM(Tabla1[[#This Row],[Homes]:[Mulleres]])</f>
        <v>20</v>
      </c>
      <c r="F17" s="25" t="s">
        <v>203</v>
      </c>
      <c r="G17" s="25">
        <v>6</v>
      </c>
      <c r="H17" s="25">
        <v>5</v>
      </c>
      <c r="I17" s="25">
        <f>SUM(Tabla3[[#This Row],[Homes]:[Mulleres]])</f>
        <v>11</v>
      </c>
      <c r="J17" s="25">
        <v>3</v>
      </c>
      <c r="L17" s="25">
        <f>SUM(Tabla3[[#This Row],[Homes ]:[Mulleres ]])</f>
        <v>3</v>
      </c>
      <c r="M17" s="25">
        <v>1</v>
      </c>
      <c r="N17" s="25">
        <v>5</v>
      </c>
      <c r="O17" s="25">
        <f>SUM(Tabla3[[#This Row],[Homes  ]:[Mulleres  ]])</f>
        <v>6</v>
      </c>
      <c r="P17" s="25">
        <f>SUM(Tabla3[[#This Row],[Total PTXAS]]+Tabla3[[#This Row],[Total Persoal Investigador]]+Tabla3[[#This Row],[Total PDI]])</f>
        <v>20</v>
      </c>
    </row>
    <row r="18" spans="1:16" x14ac:dyDescent="0.25">
      <c r="A18" s="25" t="s">
        <v>204</v>
      </c>
      <c r="B18" s="25">
        <v>13</v>
      </c>
      <c r="C18" s="25">
        <v>5</v>
      </c>
      <c r="D18" s="25">
        <f>SUM(Tabla1[[#This Row],[Homes]:[Mulleres]])</f>
        <v>18</v>
      </c>
      <c r="F18" s="25" t="s">
        <v>204</v>
      </c>
      <c r="G18" s="25">
        <v>12</v>
      </c>
      <c r="H18" s="25">
        <v>2</v>
      </c>
      <c r="I18" s="25">
        <f>SUM(Tabla3[[#This Row],[Homes]:[Mulleres]])</f>
        <v>14</v>
      </c>
      <c r="L18" s="25">
        <f>SUM(Tabla3[[#This Row],[Homes ]:[Mulleres ]])</f>
        <v>0</v>
      </c>
      <c r="M18" s="25">
        <v>1</v>
      </c>
      <c r="N18" s="25">
        <v>3</v>
      </c>
      <c r="O18" s="25">
        <f>SUM(Tabla3[[#This Row],[Homes  ]:[Mulleres  ]])</f>
        <v>4</v>
      </c>
      <c r="P18" s="25">
        <f>SUM(Tabla3[[#This Row],[Total PTXAS]]+Tabla3[[#This Row],[Total Persoal Investigador]]+Tabla3[[#This Row],[Total PDI]])</f>
        <v>18</v>
      </c>
    </row>
    <row r="19" spans="1:16" x14ac:dyDescent="0.25">
      <c r="A19" s="25" t="s">
        <v>205</v>
      </c>
      <c r="B19" s="25">
        <v>2</v>
      </c>
      <c r="C19" s="25">
        <v>2</v>
      </c>
      <c r="D19" s="25">
        <f>SUM(Tabla1[[#This Row],[Homes]:[Mulleres]])</f>
        <v>4</v>
      </c>
      <c r="F19" s="25" t="s">
        <v>205</v>
      </c>
      <c r="H19" s="25">
        <v>2</v>
      </c>
      <c r="I19" s="25">
        <f>SUM(Tabla3[[#This Row],[Homes]:[Mulleres]])</f>
        <v>2</v>
      </c>
      <c r="L19" s="25">
        <f>SUM(Tabla3[[#This Row],[Homes ]:[Mulleres ]])</f>
        <v>0</v>
      </c>
      <c r="M19" s="25">
        <v>2</v>
      </c>
      <c r="O19" s="25">
        <f>SUM(Tabla3[[#This Row],[Homes  ]:[Mulleres  ]])</f>
        <v>2</v>
      </c>
      <c r="P19" s="25">
        <f>SUM(Tabla3[[#This Row],[Total PTXAS]]+Tabla3[[#This Row],[Total Persoal Investigador]]+Tabla3[[#This Row],[Total PDI]])</f>
        <v>4</v>
      </c>
    </row>
    <row r="20" spans="1:16" x14ac:dyDescent="0.25">
      <c r="A20" s="25" t="s">
        <v>206</v>
      </c>
      <c r="B20" s="25">
        <v>3</v>
      </c>
      <c r="C20" s="25">
        <v>4</v>
      </c>
      <c r="D20" s="25">
        <f>SUM(Tabla1[[#This Row],[Homes]:[Mulleres]])</f>
        <v>7</v>
      </c>
      <c r="F20" s="25" t="s">
        <v>206</v>
      </c>
      <c r="G20" s="25">
        <v>1</v>
      </c>
      <c r="I20" s="25">
        <f>SUM(Tabla3[[#This Row],[Homes]:[Mulleres]])</f>
        <v>1</v>
      </c>
      <c r="K20" s="25">
        <v>2</v>
      </c>
      <c r="L20" s="25">
        <f>SUM(Tabla3[[#This Row],[Homes ]:[Mulleres ]])</f>
        <v>2</v>
      </c>
      <c r="M20" s="25">
        <v>2</v>
      </c>
      <c r="N20" s="25">
        <v>2</v>
      </c>
      <c r="O20" s="25">
        <f>SUM(Tabla3[[#This Row],[Homes  ]:[Mulleres  ]])</f>
        <v>4</v>
      </c>
      <c r="P20" s="25">
        <f>SUM(Tabla3[[#This Row],[Total PTXAS]]+Tabla3[[#This Row],[Total Persoal Investigador]]+Tabla3[[#This Row],[Total PDI]])</f>
        <v>7</v>
      </c>
    </row>
    <row r="21" spans="1:16" x14ac:dyDescent="0.25">
      <c r="A21" s="25" t="s">
        <v>207</v>
      </c>
      <c r="B21" s="25">
        <v>3</v>
      </c>
      <c r="C21" s="25">
        <v>11</v>
      </c>
      <c r="D21" s="25">
        <f>SUM(Tabla1[[#This Row],[Homes]:[Mulleres]])</f>
        <v>14</v>
      </c>
      <c r="F21" s="25" t="s">
        <v>207</v>
      </c>
      <c r="G21" s="25">
        <v>2</v>
      </c>
      <c r="I21" s="25">
        <f>SUM(Tabla3[[#This Row],[Homes]:[Mulleres]])</f>
        <v>2</v>
      </c>
      <c r="K21" s="25">
        <v>2</v>
      </c>
      <c r="L21" s="25">
        <f>SUM(Tabla3[[#This Row],[Homes ]:[Mulleres ]])</f>
        <v>2</v>
      </c>
      <c r="M21" s="25">
        <v>1</v>
      </c>
      <c r="N21" s="25">
        <v>9</v>
      </c>
      <c r="O21" s="25">
        <f>SUM(Tabla3[[#This Row],[Homes  ]:[Mulleres  ]])</f>
        <v>10</v>
      </c>
      <c r="P21" s="25">
        <f>SUM(Tabla3[[#This Row],[Total PTXAS]]+Tabla3[[#This Row],[Total Persoal Investigador]]+Tabla3[[#This Row],[Total PDI]])</f>
        <v>14</v>
      </c>
    </row>
    <row r="22" spans="1:16" x14ac:dyDescent="0.25">
      <c r="A22" s="25" t="s">
        <v>208</v>
      </c>
      <c r="B22" s="25">
        <v>1</v>
      </c>
      <c r="C22" s="25">
        <v>5</v>
      </c>
      <c r="D22" s="25">
        <f>SUM(Tabla1[[#This Row],[Homes]:[Mulleres]])</f>
        <v>6</v>
      </c>
      <c r="F22" s="25" t="s">
        <v>208</v>
      </c>
      <c r="H22" s="25">
        <v>1</v>
      </c>
      <c r="I22" s="25">
        <f>SUM(Tabla3[[#This Row],[Homes]:[Mulleres]])</f>
        <v>1</v>
      </c>
      <c r="K22" s="25">
        <v>2</v>
      </c>
      <c r="L22" s="25">
        <f>SUM(Tabla3[[#This Row],[Homes ]:[Mulleres ]])</f>
        <v>2</v>
      </c>
      <c r="M22" s="25">
        <v>1</v>
      </c>
      <c r="N22" s="25">
        <v>2</v>
      </c>
      <c r="O22" s="25">
        <f>SUM(Tabla3[[#This Row],[Homes  ]:[Mulleres  ]])</f>
        <v>3</v>
      </c>
      <c r="P22" s="25">
        <f>SUM(Tabla3[[#This Row],[Total PTXAS]]+Tabla3[[#This Row],[Total Persoal Investigador]]+Tabla3[[#This Row],[Total PDI]])</f>
        <v>6</v>
      </c>
    </row>
    <row r="23" spans="1:16" x14ac:dyDescent="0.25">
      <c r="A23" s="25" t="s">
        <v>209</v>
      </c>
      <c r="B23" s="25">
        <v>6</v>
      </c>
      <c r="C23" s="25">
        <v>7</v>
      </c>
      <c r="D23" s="25">
        <f>SUM(Tabla1[[#This Row],[Homes]:[Mulleres]])</f>
        <v>13</v>
      </c>
      <c r="F23" s="25" t="s">
        <v>209</v>
      </c>
      <c r="G23" s="25">
        <v>1</v>
      </c>
      <c r="H23" s="25">
        <v>1</v>
      </c>
      <c r="I23" s="25">
        <f>SUM(Tabla3[[#This Row],[Homes]:[Mulleres]])</f>
        <v>2</v>
      </c>
      <c r="J23" s="25">
        <v>2</v>
      </c>
      <c r="K23" s="25">
        <v>1</v>
      </c>
      <c r="L23" s="25">
        <f>SUM(Tabla3[[#This Row],[Homes ]:[Mulleres ]])</f>
        <v>3</v>
      </c>
      <c r="M23" s="25">
        <v>3</v>
      </c>
      <c r="N23" s="25">
        <v>5</v>
      </c>
      <c r="O23" s="25">
        <f>SUM(Tabla3[[#This Row],[Homes  ]:[Mulleres  ]])</f>
        <v>8</v>
      </c>
      <c r="P23" s="25">
        <f>SUM(Tabla3[[#This Row],[Total PTXAS]]+Tabla3[[#This Row],[Total Persoal Investigador]]+Tabla3[[#This Row],[Total PDI]])</f>
        <v>13</v>
      </c>
    </row>
    <row r="24" spans="1:16" x14ac:dyDescent="0.25">
      <c r="A24" s="26" t="s">
        <v>8</v>
      </c>
      <c r="B24" s="26">
        <f>SUBTOTAL(109,B11:B23)</f>
        <v>81</v>
      </c>
      <c r="C24" s="26">
        <f>SUBTOTAL(109,C11:C23)</f>
        <v>103</v>
      </c>
      <c r="D24" s="26">
        <f>SUM(Tabla1[[#This Row],[Homes]:[Mulleres]])</f>
        <v>184</v>
      </c>
      <c r="F24" s="26" t="s">
        <v>8</v>
      </c>
      <c r="G24" s="26">
        <f t="shared" ref="G24:P24" si="0">SUBTOTAL(109,G11:G23)</f>
        <v>51</v>
      </c>
      <c r="H24" s="26">
        <f t="shared" si="0"/>
        <v>28</v>
      </c>
      <c r="I24" s="26">
        <f t="shared" si="0"/>
        <v>79</v>
      </c>
      <c r="J24" s="26">
        <f t="shared" si="0"/>
        <v>10</v>
      </c>
      <c r="K24" s="26">
        <f t="shared" si="0"/>
        <v>19</v>
      </c>
      <c r="L24" s="26">
        <f t="shared" si="0"/>
        <v>29</v>
      </c>
      <c r="M24" s="26">
        <f t="shared" si="0"/>
        <v>20</v>
      </c>
      <c r="N24" s="26">
        <f t="shared" si="0"/>
        <v>56</v>
      </c>
      <c r="O24" s="26">
        <f t="shared" si="0"/>
        <v>76</v>
      </c>
      <c r="P24" s="26">
        <f t="shared" si="0"/>
        <v>184</v>
      </c>
    </row>
  </sheetData>
  <mergeCells count="5">
    <mergeCell ref="A1:D1"/>
    <mergeCell ref="J1:M1"/>
    <mergeCell ref="G9:I9"/>
    <mergeCell ref="J9:L9"/>
    <mergeCell ref="M9:O9"/>
  </mergeCells>
  <pageMargins left="0.7" right="0.7" top="0.75" bottom="0.75" header="0.3" footer="0.3"/>
  <drawing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2024_Plan formación_PTXAS</vt:lpstr>
      <vt:lpstr>2024_Formación PDI</vt:lpstr>
      <vt:lpstr>2024_Grupos_innovación_docente</vt:lpstr>
      <vt:lpstr>2024_Formación externa_PTXAS</vt:lpstr>
      <vt:lpstr>ANL</vt:lpstr>
      <vt:lpstr>Unidade de Igualdade</vt:lpstr>
      <vt:lpstr>SPRL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Mónica Zas Varela</dc:creator>
  <cp:lastModifiedBy>Mónica Zas Varela</cp:lastModifiedBy>
  <dcterms:created xsi:type="dcterms:W3CDTF">2025-04-10T06:43:18Z</dcterms:created>
  <dcterms:modified xsi:type="dcterms:W3CDTF">2025-05-14T08:13:31Z</dcterms:modified>
</cp:coreProperties>
</file>