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"/>
    </mc:Choice>
  </mc:AlternateContent>
  <xr:revisionPtr revIDLastSave="0" documentId="13_ncr:1_{72457182-6E4D-477F-9148-BBAB24DF162E}" xr6:coauthVersionLast="47" xr6:coauthVersionMax="47" xr10:uidLastSave="{00000000-0000-0000-0000-000000000000}"/>
  <bookViews>
    <workbookView xWindow="-28920" yWindow="-120" windowWidth="29040" windowHeight="15840" xr2:uid="{21394F42-756C-4DEA-ADCE-4FF1267A9784}"/>
  </bookViews>
  <sheets>
    <sheet name="2022_Datos xerais" sheetId="1" r:id="rId1"/>
    <sheet name="2022_PAS por campus_centro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B15" i="2"/>
  <c r="D15" i="2" s="1"/>
  <c r="D14" i="2"/>
  <c r="D13" i="2"/>
  <c r="D12" i="2"/>
  <c r="C90" i="1"/>
  <c r="B90" i="1"/>
  <c r="D90" i="1" s="1"/>
  <c r="D89" i="1"/>
  <c r="D88" i="1"/>
  <c r="D87" i="1"/>
  <c r="C44" i="1"/>
  <c r="B44" i="1"/>
  <c r="E44" i="1" s="1"/>
  <c r="E43" i="1"/>
  <c r="D43" i="1" s="1"/>
  <c r="E42" i="1"/>
  <c r="D42" i="1"/>
  <c r="E41" i="1"/>
  <c r="D41" i="1" s="1"/>
  <c r="C37" i="1"/>
  <c r="B37" i="1"/>
  <c r="E36" i="1"/>
  <c r="D36" i="1"/>
  <c r="E35" i="1"/>
  <c r="E37" i="1" s="1"/>
  <c r="D37" i="1" s="1"/>
  <c r="I29" i="1"/>
  <c r="K29" i="1" s="1"/>
  <c r="J29" i="1" s="1"/>
  <c r="H29" i="1"/>
  <c r="C29" i="1"/>
  <c r="E29" i="1" s="1"/>
  <c r="D29" i="1" s="1"/>
  <c r="B29" i="1"/>
  <c r="O28" i="1"/>
  <c r="Q28" i="1" s="1"/>
  <c r="P28" i="1" s="1"/>
  <c r="N28" i="1"/>
  <c r="K28" i="1"/>
  <c r="J28" i="1"/>
  <c r="E28" i="1"/>
  <c r="D28" i="1" s="1"/>
  <c r="Q27" i="1"/>
  <c r="P27" i="1"/>
  <c r="K27" i="1"/>
  <c r="J27" i="1" s="1"/>
  <c r="E27" i="1"/>
  <c r="D27" i="1"/>
  <c r="Q26" i="1"/>
  <c r="P26" i="1" s="1"/>
  <c r="K26" i="1"/>
  <c r="J26" i="1"/>
  <c r="E26" i="1"/>
  <c r="D26" i="1" s="1"/>
  <c r="Q25" i="1"/>
  <c r="P25" i="1"/>
  <c r="K25" i="1"/>
  <c r="J25" i="1" s="1"/>
  <c r="E25" i="1"/>
  <c r="D25" i="1"/>
  <c r="F15" i="1"/>
  <c r="C15" i="1"/>
  <c r="B15" i="1"/>
  <c r="E14" i="1"/>
  <c r="E13" i="1"/>
  <c r="E12" i="1"/>
  <c r="E15" i="1" s="1"/>
  <c r="D15" i="1" l="1"/>
  <c r="D14" i="1"/>
  <c r="D12" i="1"/>
  <c r="D13" i="1"/>
  <c r="D44" i="1"/>
  <c r="D35" i="1"/>
</calcChain>
</file>

<file path=xl/sharedStrings.xml><?xml version="1.0" encoding="utf-8"?>
<sst xmlns="http://schemas.openxmlformats.org/spreadsheetml/2006/main" count="386" uniqueCount="105">
  <si>
    <t>Unidade de Análises e Programas</t>
  </si>
  <si>
    <t>PAS a 31/12/2022</t>
  </si>
  <si>
    <t>Fonte: PeopleNet</t>
  </si>
  <si>
    <t>Data do informe: xuño 2023</t>
  </si>
  <si>
    <t>Só persoal en servizo activo</t>
  </si>
  <si>
    <t>PAS por tipo</t>
  </si>
  <si>
    <t>Homes</t>
  </si>
  <si>
    <t>Mulleres</t>
  </si>
  <si>
    <t>% Mulleres sobre total</t>
  </si>
  <si>
    <t>Total</t>
  </si>
  <si>
    <t>Total ETC*</t>
  </si>
  <si>
    <t>ETC ao longo do ano</t>
  </si>
  <si>
    <t>Total ETC</t>
  </si>
  <si>
    <t>Eventual/Alto cargo</t>
  </si>
  <si>
    <t>Funcionario</t>
  </si>
  <si>
    <t>**</t>
  </si>
  <si>
    <t>Laboral</t>
  </si>
  <si>
    <t>Cálculos de ETC sobre o número de contratos asinados ao longo do ano 2022.</t>
  </si>
  <si>
    <t>*ETC calculado sobre os efectivos a 31/12/2022</t>
  </si>
  <si>
    <t>A funcionarización do máis do 80% do persoal laboral en novembro de 2022, imposibilita o cálculo da ETC por tipo de relación coa Administración.</t>
  </si>
  <si>
    <t>**A variación na clasificación do tipo de PAS débese a un proceso de funcionarización, que tivo lugar</t>
  </si>
  <si>
    <t>en novembro de 2022.</t>
  </si>
  <si>
    <t>PAS funcionario por grupo</t>
  </si>
  <si>
    <t>% Mulleres por grupo</t>
  </si>
  <si>
    <t>PAS laboral por grupo</t>
  </si>
  <si>
    <t>Eventuais/Altos cargos</t>
  </si>
  <si>
    <t>A1</t>
  </si>
  <si>
    <t>1</t>
  </si>
  <si>
    <t>A2</t>
  </si>
  <si>
    <t>2</t>
  </si>
  <si>
    <t>C1</t>
  </si>
  <si>
    <t>3</t>
  </si>
  <si>
    <t>C2</t>
  </si>
  <si>
    <t>4</t>
  </si>
  <si>
    <t>PAS con vinculación permanente</t>
  </si>
  <si>
    <t>% Mulleres por tipo</t>
  </si>
  <si>
    <t>PAS con contrato temporal</t>
  </si>
  <si>
    <t>PAS promedio de idade</t>
  </si>
  <si>
    <t>Persoal funcionario por grupo, 
sexo e idade</t>
  </si>
  <si>
    <t>De 25 a 34</t>
  </si>
  <si>
    <t>De 35 a 44</t>
  </si>
  <si>
    <t>De 45 a 54</t>
  </si>
  <si>
    <t>De 55 a 64</t>
  </si>
  <si>
    <t>De 65 en adiante</t>
  </si>
  <si>
    <t>Persoal laboral por grupo,
sexo e idade</t>
  </si>
  <si>
    <t>Persoal eventual/alto cargo por grupo, sexo e idade</t>
  </si>
  <si>
    <t>PAS_global por nivel de estudos</t>
  </si>
  <si>
    <t>Ensinanzas básicas</t>
  </si>
  <si>
    <t>Ensinanzas medias</t>
  </si>
  <si>
    <t>Ensinanzas universitarias</t>
  </si>
  <si>
    <t>Persoal funcionario, eventual e alto cargo por grupo, sexo e nivel de estudos</t>
  </si>
  <si>
    <t xml:space="preserve">Total  </t>
  </si>
  <si>
    <t>Persoal laboral por grupo, sexo 
e nivel de estudos</t>
  </si>
  <si>
    <t>PAS_por campus</t>
  </si>
  <si>
    <t>Ourense</t>
  </si>
  <si>
    <t>Pontevedra</t>
  </si>
  <si>
    <t>Vigo</t>
  </si>
  <si>
    <t>Persoal funcionario, eventual e altos cargos por grupo, sexo e campus</t>
  </si>
  <si>
    <t>Persoal laboral por grupo, sexo 
e campus</t>
  </si>
  <si>
    <t>PAS Ourense_por centro</t>
  </si>
  <si>
    <t>PAS Pontevedra_por centro</t>
  </si>
  <si>
    <t>PAS Vigo_por centro</t>
  </si>
  <si>
    <t>BIBLIOTECA CENTRAL</t>
  </si>
  <si>
    <t>BIBLIOTECA DE TORRECEDEIRA</t>
  </si>
  <si>
    <t>CENTRO DE APOIO CIENTIFICO E TECNOLOXICO Á INVESTIGACION</t>
  </si>
  <si>
    <t>CASA DAS CAMPAS</t>
  </si>
  <si>
    <t>BIBLIOTECA UNIVERSITARIA</t>
  </si>
  <si>
    <t>ESCOLA DE ENXEÑARIA FORESTAL</t>
  </si>
  <si>
    <t>CENTRO DE INVESTIGACION, TRANSFERENCIA E INNOVACION (CITI)</t>
  </si>
  <si>
    <t>C.A.C.T.I.</t>
  </si>
  <si>
    <t>EDIFICIO DO CAMPUS DA AUGA</t>
  </si>
  <si>
    <t>FACULTADE  DE CIENCIAS DA EDUCACION E DO DEPORTE</t>
  </si>
  <si>
    <t>CACTI-CINBIO</t>
  </si>
  <si>
    <t>EDIFICIO FACULTADES</t>
  </si>
  <si>
    <t>FACULTADE DE BELAS ARTES</t>
  </si>
  <si>
    <t>CONSELLO SOCIAL</t>
  </si>
  <si>
    <t>ESCOLA DE ENXEÑARIA AERONAUTICA E DO ESPAZO</t>
  </si>
  <si>
    <t>FACULTADE DE COMUNICACIÓN</t>
  </si>
  <si>
    <t>EDIFICIO ERNESTINA OTERO</t>
  </si>
  <si>
    <t>ESCOLA SUPERIOR DE ENXEÑARIA INFORMATICA</t>
  </si>
  <si>
    <t>FACULTADE DE FISIOTERAPIA</t>
  </si>
  <si>
    <t>EDIFICIO EXERIA</t>
  </si>
  <si>
    <t>FACULTADE DE CIENCIAS</t>
  </si>
  <si>
    <t>PAVILLON POLIDEPORTIVO</t>
  </si>
  <si>
    <t>EDIFICIO FILOMENA DATO</t>
  </si>
  <si>
    <t>FACULTADE DE CIENCIAS EMPRESARIAIS E TURISMO</t>
  </si>
  <si>
    <t>SERVIZOS CENTRAIS CAMPUS</t>
  </si>
  <si>
    <t>EDIFICIO FUNDICION</t>
  </si>
  <si>
    <t>FACULTADE DE DEREITO</t>
  </si>
  <si>
    <t>EDIFICIO MIRALLES</t>
  </si>
  <si>
    <t>FACULTADE DE EDUCACIÓN E TRABALLO SOCIAL</t>
  </si>
  <si>
    <t>ESCOLA DE ENXEÑARIA DE MINAS E ENERXIA</t>
  </si>
  <si>
    <t>FACULTADE DE HISTORIA</t>
  </si>
  <si>
    <t>ESCOLA DE ENXEÑARIA DE TELECOMUNICACION</t>
  </si>
  <si>
    <t>ESCOLA DE ENXEÑARIA INDUSTRIAL</t>
  </si>
  <si>
    <t>UNIDADE ADMINISTRATIVA</t>
  </si>
  <si>
    <t>ESTACION DE CIENCIAS MARIÑAS DE TORALLA</t>
  </si>
  <si>
    <t>FACULTADE DE BIOLOXIA</t>
  </si>
  <si>
    <t>FACULTADE DE CIENCIAS DO MAR</t>
  </si>
  <si>
    <t>FACULTADE DE CIENCIAS ECONOMICAS E EMPRESARIAIS</t>
  </si>
  <si>
    <t>FACULTADE DE CIENCIAS XURIDICAS E DO TRABALLO</t>
  </si>
  <si>
    <t>FACULTADE DE COMERCIO</t>
  </si>
  <si>
    <t>FACULTADE DE FILOLOXIA E TRADUCION</t>
  </si>
  <si>
    <t>FACULTADE DE QUIMICA</t>
  </si>
  <si>
    <t>Cálculo da ETC (Equivalencia a tempo completo) = (duración do contrato nun ano/días do ano) x (xornada laboral dun traballador/35)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</si>
</sst>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6337778862885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9" tint="0.39997558519241921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/>
      <bottom style="thin">
        <color theme="0"/>
      </bottom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4" borderId="0" applyNumberFormat="0" applyBorder="0" applyAlignment="0" applyProtection="0"/>
    <xf numFmtId="0" fontId="3" fillId="3" borderId="0" applyNumberFormat="0" applyBorder="0" applyAlignment="0" applyProtection="0"/>
  </cellStyleXfs>
  <cellXfs count="68">
    <xf numFmtId="0" fontId="0" fillId="0" borderId="0" xfId="0"/>
    <xf numFmtId="0" fontId="5" fillId="0" borderId="1" xfId="2" applyFont="1" applyBorder="1" applyAlignment="1">
      <alignment vertical="center" wrapText="1"/>
    </xf>
    <xf numFmtId="0" fontId="5" fillId="0" borderId="1" xfId="2" applyFont="1" applyBorder="1"/>
    <xf numFmtId="0" fontId="5" fillId="0" borderId="1" xfId="2" applyFont="1" applyBorder="1" applyAlignment="1">
      <alignment wrapText="1"/>
    </xf>
    <xf numFmtId="0" fontId="5" fillId="0" borderId="1" xfId="3" applyFont="1" applyBorder="1"/>
    <xf numFmtId="0" fontId="6" fillId="0" borderId="1" xfId="2" applyFont="1" applyBorder="1" applyAlignment="1">
      <alignment horizontal="center" vertical="center" wrapText="1"/>
    </xf>
    <xf numFmtId="0" fontId="5" fillId="0" borderId="0" xfId="2" applyFont="1"/>
    <xf numFmtId="0" fontId="5" fillId="0" borderId="0" xfId="3" applyFont="1"/>
    <xf numFmtId="0" fontId="7" fillId="0" borderId="0" xfId="3" applyFont="1"/>
    <xf numFmtId="0" fontId="8" fillId="0" borderId="0" xfId="3" applyFont="1"/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left"/>
    </xf>
    <xf numFmtId="0" fontId="1" fillId="0" borderId="0" xfId="3"/>
    <xf numFmtId="10" fontId="0" fillId="0" borderId="0" xfId="4" applyNumberFormat="1" applyFont="1"/>
    <xf numFmtId="2" fontId="1" fillId="0" borderId="0" xfId="3" applyNumberFormat="1"/>
    <xf numFmtId="0" fontId="9" fillId="0" borderId="0" xfId="3" applyFont="1"/>
    <xf numFmtId="0" fontId="2" fillId="2" borderId="2" xfId="5" applyFont="1" applyBorder="1" applyAlignment="1">
      <alignment horizontal="left" vertical="center" wrapText="1"/>
    </xf>
    <xf numFmtId="0" fontId="2" fillId="2" borderId="3" xfId="5" applyFont="1" applyBorder="1" applyAlignment="1">
      <alignment horizontal="center" vertical="center"/>
    </xf>
    <xf numFmtId="0" fontId="2" fillId="2" borderId="4" xfId="5" applyFont="1" applyBorder="1" applyAlignment="1">
      <alignment horizontal="center" vertical="center"/>
    </xf>
    <xf numFmtId="0" fontId="2" fillId="2" borderId="5" xfId="5" applyFont="1" applyBorder="1" applyAlignment="1">
      <alignment horizontal="center" vertical="center"/>
    </xf>
    <xf numFmtId="0" fontId="2" fillId="2" borderId="6" xfId="5" applyFont="1" applyBorder="1" applyAlignment="1">
      <alignment horizontal="center" vertical="center"/>
    </xf>
    <xf numFmtId="0" fontId="2" fillId="2" borderId="2" xfId="5" applyFont="1" applyBorder="1" applyAlignment="1">
      <alignment horizontal="left" vertical="center"/>
    </xf>
    <xf numFmtId="0" fontId="2" fillId="2" borderId="7" xfId="5" applyFont="1" applyBorder="1" applyAlignment="1">
      <alignment horizontal="center" vertical="center"/>
    </xf>
    <xf numFmtId="0" fontId="2" fillId="2" borderId="4" xfId="5" applyFont="1" applyBorder="1" applyAlignment="1">
      <alignment horizontal="center" vertical="center"/>
    </xf>
    <xf numFmtId="0" fontId="2" fillId="2" borderId="8" xfId="5" applyFont="1" applyBorder="1" applyAlignment="1">
      <alignment horizontal="center" vertical="center"/>
    </xf>
    <xf numFmtId="0" fontId="2" fillId="2" borderId="9" xfId="5" applyFont="1" applyBorder="1" applyAlignment="1">
      <alignment horizontal="center" vertical="center"/>
    </xf>
    <xf numFmtId="0" fontId="1" fillId="4" borderId="2" xfId="6" applyBorder="1"/>
    <xf numFmtId="0" fontId="1" fillId="4" borderId="0" xfId="6"/>
    <xf numFmtId="0" fontId="1" fillId="4" borderId="10" xfId="6" applyBorder="1"/>
    <xf numFmtId="0" fontId="1" fillId="0" borderId="2" xfId="3" applyBorder="1"/>
    <xf numFmtId="0" fontId="2" fillId="2" borderId="0" xfId="5" applyFont="1" applyAlignment="1">
      <alignment horizontal="left" vertical="center" wrapText="1"/>
    </xf>
    <xf numFmtId="0" fontId="2" fillId="2" borderId="10" xfId="5" applyFont="1" applyBorder="1" applyAlignment="1">
      <alignment horizontal="center" vertical="center"/>
    </xf>
    <xf numFmtId="0" fontId="2" fillId="0" borderId="0" xfId="5" applyFont="1" applyFill="1" applyAlignment="1">
      <alignment horizontal="center" vertical="center"/>
    </xf>
    <xf numFmtId="0" fontId="2" fillId="2" borderId="0" xfId="5" applyFont="1" applyAlignment="1">
      <alignment horizontal="left" vertical="center"/>
    </xf>
    <xf numFmtId="0" fontId="2" fillId="2" borderId="0" xfId="5" applyFont="1" applyAlignment="1">
      <alignment horizontal="center" vertical="center"/>
    </xf>
    <xf numFmtId="0" fontId="2" fillId="2" borderId="10" xfId="5" applyFont="1" applyBorder="1" applyAlignment="1">
      <alignment horizontal="center" vertical="center"/>
    </xf>
    <xf numFmtId="0" fontId="2" fillId="2" borderId="11" xfId="5" applyFont="1" applyBorder="1" applyAlignment="1">
      <alignment horizontal="center" vertical="center"/>
    </xf>
    <xf numFmtId="0" fontId="1" fillId="4" borderId="12" xfId="6" applyBorder="1"/>
    <xf numFmtId="0" fontId="1" fillId="0" borderId="12" xfId="6" applyFill="1" applyBorder="1"/>
    <xf numFmtId="0" fontId="1" fillId="0" borderId="0" xfId="6" applyFill="1"/>
    <xf numFmtId="0" fontId="1" fillId="0" borderId="13" xfId="3" applyBorder="1"/>
    <xf numFmtId="0" fontId="2" fillId="2" borderId="0" xfId="5" applyFont="1" applyBorder="1" applyAlignment="1">
      <alignment horizontal="left" vertical="center" wrapText="1"/>
    </xf>
    <xf numFmtId="0" fontId="2" fillId="2" borderId="14" xfId="5" applyFont="1" applyBorder="1" applyAlignment="1">
      <alignment horizontal="center" vertical="center"/>
    </xf>
    <xf numFmtId="0" fontId="2" fillId="2" borderId="15" xfId="5" applyFont="1" applyBorder="1" applyAlignment="1">
      <alignment horizontal="center" vertical="center"/>
    </xf>
    <xf numFmtId="0" fontId="2" fillId="2" borderId="16" xfId="5" applyFont="1" applyBorder="1" applyAlignment="1">
      <alignment horizontal="center" vertical="center"/>
    </xf>
    <xf numFmtId="0" fontId="2" fillId="2" borderId="17" xfId="5" applyFont="1" applyBorder="1" applyAlignment="1">
      <alignment horizontal="center" vertical="center"/>
    </xf>
    <xf numFmtId="0" fontId="2" fillId="2" borderId="0" xfId="5" applyFont="1" applyAlignment="1">
      <alignment horizontal="center" vertical="center"/>
    </xf>
    <xf numFmtId="0" fontId="2" fillId="2" borderId="0" xfId="5" applyFont="1" applyBorder="1" applyAlignment="1">
      <alignment horizontal="left" vertical="center"/>
    </xf>
    <xf numFmtId="0" fontId="2" fillId="2" borderId="18" xfId="5" applyFont="1" applyBorder="1" applyAlignment="1">
      <alignment horizontal="center" vertical="center"/>
    </xf>
    <xf numFmtId="0" fontId="2" fillId="2" borderId="19" xfId="5" applyFont="1" applyBorder="1" applyAlignment="1">
      <alignment horizontal="center" vertical="center"/>
    </xf>
    <xf numFmtId="0" fontId="2" fillId="2" borderId="13" xfId="5" applyFont="1" applyBorder="1" applyAlignment="1">
      <alignment horizontal="center" vertical="center"/>
    </xf>
    <xf numFmtId="0" fontId="2" fillId="2" borderId="2" xfId="5" applyFont="1" applyBorder="1" applyAlignment="1">
      <alignment horizontal="center" vertical="center"/>
    </xf>
    <xf numFmtId="0" fontId="2" fillId="2" borderId="11" xfId="5" applyFont="1" applyBorder="1" applyAlignment="1">
      <alignment horizontal="center" vertical="center"/>
    </xf>
    <xf numFmtId="0" fontId="10" fillId="2" borderId="0" xfId="5" applyFont="1" applyAlignment="1">
      <alignment horizontal="left" vertical="center" wrapText="1"/>
    </xf>
    <xf numFmtId="0" fontId="10" fillId="2" borderId="0" xfId="5" applyFont="1" applyAlignment="1">
      <alignment horizontal="left" vertical="center"/>
    </xf>
    <xf numFmtId="0" fontId="2" fillId="2" borderId="0" xfId="5" applyFont="1"/>
    <xf numFmtId="0" fontId="5" fillId="0" borderId="1" xfId="0" applyFont="1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0" fillId="0" borderId="0" xfId="0" applyAlignment="1">
      <alignment horizontal="center" vertical="center"/>
    </xf>
    <xf numFmtId="0" fontId="2" fillId="2" borderId="0" xfId="1" applyFont="1" applyAlignment="1">
      <alignment horizontal="left" vertical="center" wrapText="1"/>
    </xf>
    <xf numFmtId="0" fontId="2" fillId="2" borderId="0" xfId="1" applyFont="1" applyAlignment="1">
      <alignment horizontal="center" vertical="center"/>
    </xf>
    <xf numFmtId="0" fontId="2" fillId="2" borderId="0" xfId="1" applyFont="1" applyAlignment="1">
      <alignment horizontal="center"/>
    </xf>
    <xf numFmtId="0" fontId="2" fillId="2" borderId="0" xfId="1" applyFont="1" applyAlignment="1">
      <alignment horizontal="left" vertical="center"/>
    </xf>
    <xf numFmtId="0" fontId="2" fillId="2" borderId="0" xfId="1" applyFont="1"/>
    <xf numFmtId="0" fontId="11" fillId="3" borderId="0" xfId="7" applyFont="1"/>
  </cellXfs>
  <cellStyles count="8">
    <cellStyle name="40% - Énfasis6 2" xfId="6" xr:uid="{EAD0B0F4-A467-453B-926D-11471E13ADD4}"/>
    <cellStyle name="60% - Énfasis6 2" xfId="7" xr:uid="{86DF1360-A18F-439A-9614-244C4B674604}"/>
    <cellStyle name="Énfasis6" xfId="1" builtinId="49"/>
    <cellStyle name="Énfasis6 2" xfId="5" xr:uid="{7782672B-7DD0-4382-B3D5-C3F144D3DAB0}"/>
    <cellStyle name="Normal" xfId="0" builtinId="0"/>
    <cellStyle name="Normal 2" xfId="3" xr:uid="{7F8170C6-5CCE-48F4-B80D-45E548D42089}"/>
    <cellStyle name="Normal 2 3" xfId="2" xr:uid="{102EDA69-7F75-4C42-A685-A7D3C8336F07}"/>
    <cellStyle name="Porcentaje 2" xfId="4" xr:uid="{03FCE55B-2B80-4A79-9754-C3D626F77A81}"/>
  </cellStyles>
  <dxfs count="11">
    <dxf>
      <numFmt numFmtId="14" formatCode="0.00%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PAS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'2022_Datos xerais'!$B$11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0282776349614395E-2"/>
                  <c:y val="-0.119403011803303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A5-449B-9D99-C7B91AB87F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'2022_Datos xerais'!$B$15</c:f>
              <c:numCache>
                <c:formatCode>General</c:formatCode>
                <c:ptCount val="1"/>
                <c:pt idx="0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A5-449B-9D99-C7B91AB87F29}"/>
            </c:ext>
          </c:extLst>
        </c:ser>
        <c:ser>
          <c:idx val="1"/>
          <c:order val="1"/>
          <c:tx>
            <c:strRef>
              <c:f>'2022_Datos xerais'!$C$11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2262210796915161E-2"/>
                  <c:y val="-6.8230292459030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5-449B-9D99-C7B91AB87F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'2022_Datos xerais'!$C$15</c:f>
              <c:numCache>
                <c:formatCode>General</c:formatCode>
                <c:ptCount val="1"/>
                <c:pt idx="0">
                  <c:v>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A5-449B-9D99-C7B91AB87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2917167"/>
        <c:axId val="1782917647"/>
        <c:axId val="0"/>
      </c:bar3DChart>
      <c:catAx>
        <c:axId val="17829171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82917647"/>
        <c:crosses val="autoZero"/>
        <c:auto val="1"/>
        <c:lblAlgn val="ctr"/>
        <c:lblOffset val="100"/>
        <c:noMultiLvlLbl val="0"/>
      </c:catAx>
      <c:valAx>
        <c:axId val="1782917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82917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PAS con vinculación permanente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'2022_Datos xerais'!$A$35</c:f>
              <c:strCache>
                <c:ptCount val="1"/>
                <c:pt idx="0">
                  <c:v>Funcionario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'2022_Datos xerais'!$B$34:$C$34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'2022_Datos xerais'!$B$35:$C$35</c:f>
              <c:numCache>
                <c:formatCode>General</c:formatCode>
                <c:ptCount val="2"/>
                <c:pt idx="0">
                  <c:v>202</c:v>
                </c:pt>
                <c:pt idx="1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3-4E70-BEBE-5A531BE4E3A1}"/>
            </c:ext>
          </c:extLst>
        </c:ser>
        <c:ser>
          <c:idx val="1"/>
          <c:order val="1"/>
          <c:tx>
            <c:strRef>
              <c:f>'2022_Datos xerais'!$A$36</c:f>
              <c:strCache>
                <c:ptCount val="1"/>
                <c:pt idx="0">
                  <c:v>Laboral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'2022_Datos xerais'!$B$34:$C$34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'2022_Datos xerais'!$B$36:$C$36</c:f>
              <c:numCache>
                <c:formatCode>General</c:formatCode>
                <c:ptCount val="2"/>
                <c:pt idx="0">
                  <c:v>8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B3-4E70-BEBE-5A531BE4E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8317599"/>
        <c:axId val="1798318559"/>
      </c:barChart>
      <c:catAx>
        <c:axId val="17983175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8318559"/>
        <c:crosses val="autoZero"/>
        <c:auto val="1"/>
        <c:lblAlgn val="ctr"/>
        <c:lblOffset val="100"/>
        <c:noMultiLvlLbl val="0"/>
      </c:catAx>
      <c:valAx>
        <c:axId val="1798318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8317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PAS por</a:t>
            </a:r>
            <a:r>
              <a:rPr lang="es-ES" baseline="0"/>
              <a:t> nivel de estudos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'2022_Datos xerais'!$A$87</c:f>
              <c:strCache>
                <c:ptCount val="1"/>
                <c:pt idx="0">
                  <c:v>Ensinanzas básicas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8.3333333333333332E-3"/>
                  <c:y val="-0.12962962962962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AC-472C-9839-0D588677E0D5}"/>
                </c:ext>
              </c:extLst>
            </c:dLbl>
            <c:dLbl>
              <c:idx val="1"/>
              <c:layout>
                <c:manualLayout>
                  <c:x val="-8.3333333333334356E-3"/>
                  <c:y val="-5.092592592592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AC-472C-9839-0D588677E0D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'2022_Datos xerais'!$B$86:$C$86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'2022_Datos xerais'!$B$87:$C$87</c:f>
              <c:numCache>
                <c:formatCode>General</c:formatCode>
                <c:ptCount val="2"/>
                <c:pt idx="0">
                  <c:v>29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AC-472C-9839-0D588677E0D5}"/>
            </c:ext>
          </c:extLst>
        </c:ser>
        <c:ser>
          <c:idx val="1"/>
          <c:order val="1"/>
          <c:tx>
            <c:strRef>
              <c:f>'2022_Datos xerais'!$A$88</c:f>
              <c:strCache>
                <c:ptCount val="1"/>
                <c:pt idx="0">
                  <c:v>Ensinanzas medias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388888888888899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AC-472C-9839-0D588677E0D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'2022_Datos xerais'!$B$86:$C$86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'2022_Datos xerais'!$B$88:$C$88</c:f>
              <c:numCache>
                <c:formatCode>General</c:formatCode>
                <c:ptCount val="2"/>
                <c:pt idx="0">
                  <c:v>133</c:v>
                </c:pt>
                <c:pt idx="1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AC-472C-9839-0D588677E0D5}"/>
            </c:ext>
          </c:extLst>
        </c:ser>
        <c:ser>
          <c:idx val="2"/>
          <c:order val="2"/>
          <c:tx>
            <c:strRef>
              <c:f>'2022_Datos xerais'!$A$89</c:f>
              <c:strCache>
                <c:ptCount val="1"/>
                <c:pt idx="0">
                  <c:v>Ensinanzas universitarias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4999999999999897E-2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AC-472C-9839-0D588677E0D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'2022_Datos xerais'!$B$86:$C$86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'2022_Datos xerais'!$B$89:$C$89</c:f>
              <c:numCache>
                <c:formatCode>General</c:formatCode>
                <c:ptCount val="2"/>
                <c:pt idx="0">
                  <c:v>157</c:v>
                </c:pt>
                <c:pt idx="1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AC-472C-9839-0D588677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4897103"/>
        <c:axId val="1798597039"/>
        <c:axId val="0"/>
      </c:bar3DChart>
      <c:catAx>
        <c:axId val="1784897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8597039"/>
        <c:crosses val="autoZero"/>
        <c:auto val="1"/>
        <c:lblAlgn val="ctr"/>
        <c:lblOffset val="100"/>
        <c:noMultiLvlLbl val="0"/>
      </c:catAx>
      <c:valAx>
        <c:axId val="17985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84897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PAS con contrato temporal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'2022_Datos xerais'!$A$41</c:f>
              <c:strCache>
                <c:ptCount val="1"/>
                <c:pt idx="0">
                  <c:v>Eventual/Alto cargo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'2022_Datos xerais'!$B$40:$C$40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'2022_Datos xerais'!$B$41:$C$41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8-4E80-B37E-AB66117FDF11}"/>
            </c:ext>
          </c:extLst>
        </c:ser>
        <c:ser>
          <c:idx val="1"/>
          <c:order val="1"/>
          <c:tx>
            <c:strRef>
              <c:f>'2022_Datos xerais'!$A$42</c:f>
              <c:strCache>
                <c:ptCount val="1"/>
                <c:pt idx="0">
                  <c:v>Funcionario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'2022_Datos xerais'!$B$40:$C$40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'2022_Datos xerais'!$B$42:$C$42</c:f>
              <c:numCache>
                <c:formatCode>General</c:formatCode>
                <c:ptCount val="2"/>
                <c:pt idx="0">
                  <c:v>29</c:v>
                </c:pt>
                <c:pt idx="1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B8-4E80-B37E-AB66117FDF11}"/>
            </c:ext>
          </c:extLst>
        </c:ser>
        <c:ser>
          <c:idx val="2"/>
          <c:order val="2"/>
          <c:tx>
            <c:strRef>
              <c:f>'2022_Datos xerais'!$A$43</c:f>
              <c:strCache>
                <c:ptCount val="1"/>
                <c:pt idx="0">
                  <c:v>Laboral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'2022_Datos xerais'!$B$40:$C$40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'2022_Datos xerais'!$B$43:$C$43</c:f>
              <c:numCache>
                <c:formatCode>General</c:formatCode>
                <c:ptCount val="2"/>
                <c:pt idx="0">
                  <c:v>76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B8-4E80-B37E-AB66117FD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2343279"/>
        <c:axId val="132351919"/>
      </c:barChart>
      <c:catAx>
        <c:axId val="132343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2351919"/>
        <c:crosses val="autoZero"/>
        <c:auto val="1"/>
        <c:lblAlgn val="ctr"/>
        <c:lblOffset val="100"/>
        <c:noMultiLvlLbl val="0"/>
      </c:catAx>
      <c:valAx>
        <c:axId val="132351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32343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PAS por</a:t>
            </a:r>
            <a:r>
              <a:rPr lang="es-ES" baseline="0"/>
              <a:t> campus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'2022_PAS por campus_centro'!$B$11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0185067526415994E-16"/>
                  <c:y val="-6.9444444444444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B7-459B-BC23-019537F288BA}"/>
                </c:ext>
              </c:extLst>
            </c:dLbl>
            <c:dLbl>
              <c:idx val="2"/>
              <c:layout>
                <c:manualLayout>
                  <c:x val="-1.9444444444444545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7-459B-BC23-019537F288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'2022_PAS por campus_centro'!$A$12:$A$14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'2022_PAS por campus_centro'!$B$12:$B$14</c:f>
              <c:numCache>
                <c:formatCode>General</c:formatCode>
                <c:ptCount val="3"/>
                <c:pt idx="0">
                  <c:v>48</c:v>
                </c:pt>
                <c:pt idx="1">
                  <c:v>44</c:v>
                </c:pt>
                <c:pt idx="2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B7-459B-BC23-019537F288BA}"/>
            </c:ext>
          </c:extLst>
        </c:ser>
        <c:ser>
          <c:idx val="1"/>
          <c:order val="1"/>
          <c:tx>
            <c:strRef>
              <c:f>'2022_PAS por campus_centro'!$C$11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7-459B-BC23-019537F288BA}"/>
                </c:ext>
              </c:extLst>
            </c:dLbl>
            <c:dLbl>
              <c:idx val="2"/>
              <c:layout>
                <c:manualLayout>
                  <c:x val="8.3333333333332309E-3"/>
                  <c:y val="-5.555555555555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B7-459B-BC23-019537F288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'2022_PAS por campus_centro'!$A$12:$A$14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'2022_PAS por campus_centro'!$C$12:$C$14</c:f>
              <c:numCache>
                <c:formatCode>General</c:formatCode>
                <c:ptCount val="3"/>
                <c:pt idx="0">
                  <c:v>64</c:v>
                </c:pt>
                <c:pt idx="1">
                  <c:v>50</c:v>
                </c:pt>
                <c:pt idx="2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B7-459B-BC23-019537F28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0620495"/>
        <c:axId val="430620015"/>
        <c:axId val="0"/>
      </c:bar3DChart>
      <c:catAx>
        <c:axId val="43062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30620015"/>
        <c:crosses val="autoZero"/>
        <c:auto val="1"/>
        <c:lblAlgn val="ctr"/>
        <c:lblOffset val="100"/>
        <c:noMultiLvlLbl val="0"/>
      </c:catAx>
      <c:valAx>
        <c:axId val="43062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30620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2</xdr:col>
      <xdr:colOff>219076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07EE889-FDBB-419D-8102-D2A067CB5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028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733425</xdr:colOff>
      <xdr:row>8</xdr:row>
      <xdr:rowOff>9525</xdr:rowOff>
    </xdr:from>
    <xdr:to>
      <xdr:col>11</xdr:col>
      <xdr:colOff>238125</xdr:colOff>
      <xdr:row>19</xdr:row>
      <xdr:rowOff>147637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A987B78-E0D8-4139-838C-73FB6121F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714375</xdr:colOff>
      <xdr:row>32</xdr:row>
      <xdr:rowOff>180975</xdr:rowOff>
    </xdr:from>
    <xdr:to>
      <xdr:col>9</xdr:col>
      <xdr:colOff>857250</xdr:colOff>
      <xdr:row>46</xdr:row>
      <xdr:rowOff>185737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FB0A41-A959-4A24-B326-A43B93646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1457325</xdr:colOff>
      <xdr:row>76</xdr:row>
      <xdr:rowOff>142875</xdr:rowOff>
    </xdr:from>
    <xdr:to>
      <xdr:col>15</xdr:col>
      <xdr:colOff>1057275</xdr:colOff>
      <xdr:row>89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8F81B1B-5E31-4A36-A712-6A6F4C0CB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685800</xdr:colOff>
      <xdr:row>32</xdr:row>
      <xdr:rowOff>147637</xdr:rowOff>
    </xdr:from>
    <xdr:to>
      <xdr:col>15</xdr:col>
      <xdr:colOff>828675</xdr:colOff>
      <xdr:row>47</xdr:row>
      <xdr:rowOff>33337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CA7603-AA27-4564-B6F6-E90663A34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2</xdr:col>
      <xdr:colOff>619125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223DE5D-B4ED-44DE-BDDA-56781A6B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2003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733425</xdr:colOff>
      <xdr:row>2</xdr:row>
      <xdr:rowOff>195262</xdr:rowOff>
    </xdr:from>
    <xdr:to>
      <xdr:col>16</xdr:col>
      <xdr:colOff>733425</xdr:colOff>
      <xdr:row>17</xdr:row>
      <xdr:rowOff>42862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EEFED1-C99A-4D8C-92CA-B8E94CCD8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\comun\Unidade%20de%20Estudos%20e%20Programas\DATOS\2022\2022_PERSOAL\TRABALLO\2022_PAS_31122022_05062023_TRABALLO.xlsx" TargetMode="External"/><Relationship Id="rId1" Type="http://schemas.openxmlformats.org/officeDocument/2006/relationships/externalLinkPath" Target="/Unidade%20de%20Estudos%20e%20Programas/DATOS/2022/2022_PERSOAL/TRABALLO/2022_PAS_31122022_05062023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_TRABALLO"/>
      <sheetName val="correccións PAS"/>
      <sheetName val="DINÁMICAS"/>
      <sheetName val="2022_Datos xerais"/>
      <sheetName val="2022_PAS por campus_centro"/>
      <sheetName val="notas"/>
      <sheetName val="mestros"/>
    </sheetNames>
    <sheetDataSet>
      <sheetData sheetId="0" refreshError="1"/>
      <sheetData sheetId="1" refreshError="1"/>
      <sheetData sheetId="2" refreshError="1"/>
      <sheetData sheetId="3">
        <row r="11">
          <cell r="B11" t="str">
            <v>Homes</v>
          </cell>
          <cell r="C11" t="str">
            <v>Mulleres</v>
          </cell>
        </row>
        <row r="15">
          <cell r="B15">
            <v>319</v>
          </cell>
          <cell r="C15">
            <v>499</v>
          </cell>
        </row>
        <row r="34">
          <cell r="B34" t="str">
            <v>Homes</v>
          </cell>
          <cell r="C34" t="str">
            <v>Mulleres</v>
          </cell>
        </row>
        <row r="35">
          <cell r="A35" t="str">
            <v>Funcionario</v>
          </cell>
          <cell r="B35">
            <v>202</v>
          </cell>
          <cell r="C35">
            <v>310</v>
          </cell>
        </row>
        <row r="36">
          <cell r="A36" t="str">
            <v>Laboral</v>
          </cell>
          <cell r="B36">
            <v>8</v>
          </cell>
          <cell r="C36">
            <v>6</v>
          </cell>
        </row>
        <row r="40">
          <cell r="B40" t="str">
            <v>Homes</v>
          </cell>
          <cell r="C40" t="str">
            <v>Mulleres</v>
          </cell>
        </row>
        <row r="41">
          <cell r="A41" t="str">
            <v>Eventual/Alto cargo</v>
          </cell>
          <cell r="B41">
            <v>4</v>
          </cell>
          <cell r="C41">
            <v>4</v>
          </cell>
        </row>
        <row r="42">
          <cell r="A42" t="str">
            <v>Funcionario</v>
          </cell>
          <cell r="B42">
            <v>29</v>
          </cell>
          <cell r="C42">
            <v>122</v>
          </cell>
        </row>
        <row r="43">
          <cell r="A43" t="str">
            <v>Laboral</v>
          </cell>
          <cell r="B43">
            <v>76</v>
          </cell>
          <cell r="C43">
            <v>57</v>
          </cell>
        </row>
        <row r="86">
          <cell r="B86" t="str">
            <v>Homes</v>
          </cell>
          <cell r="C86" t="str">
            <v>Mulleres</v>
          </cell>
        </row>
        <row r="87">
          <cell r="A87" t="str">
            <v>Ensinanzas básicas</v>
          </cell>
          <cell r="B87">
            <v>29</v>
          </cell>
          <cell r="C87">
            <v>25</v>
          </cell>
        </row>
        <row r="88">
          <cell r="A88" t="str">
            <v>Ensinanzas medias</v>
          </cell>
          <cell r="B88">
            <v>133</v>
          </cell>
          <cell r="C88">
            <v>147</v>
          </cell>
        </row>
        <row r="89">
          <cell r="A89" t="str">
            <v>Ensinanzas universitarias</v>
          </cell>
          <cell r="B89">
            <v>157</v>
          </cell>
          <cell r="C89">
            <v>327</v>
          </cell>
        </row>
      </sheetData>
      <sheetData sheetId="4">
        <row r="11">
          <cell r="B11" t="str">
            <v>Homes</v>
          </cell>
          <cell r="C11" t="str">
            <v>Mulleres</v>
          </cell>
        </row>
        <row r="12">
          <cell r="A12" t="str">
            <v>Ourense</v>
          </cell>
          <cell r="B12">
            <v>48</v>
          </cell>
          <cell r="C12">
            <v>64</v>
          </cell>
        </row>
        <row r="13">
          <cell r="A13" t="str">
            <v>Pontevedra</v>
          </cell>
          <cell r="B13">
            <v>44</v>
          </cell>
          <cell r="C13">
            <v>50</v>
          </cell>
        </row>
        <row r="14">
          <cell r="A14" t="str">
            <v>Vigo</v>
          </cell>
          <cell r="B14">
            <v>227</v>
          </cell>
          <cell r="C14">
            <v>385</v>
          </cell>
        </row>
      </sheetData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320FAC-0288-46C4-A012-A5EDC5629BA5}" name="Tabla5" displayName="Tabla5" ref="A11:F15" totalsRowShown="0">
  <autoFilter ref="A11:F15" xr:uid="{74001635-8A9F-4C81-A25A-48B39D2A0DFC}"/>
  <tableColumns count="6">
    <tableColumn id="1" xr3:uid="{8B599116-E19E-42DC-8684-662ADF0389E3}" name="PAS por tipo"/>
    <tableColumn id="2" xr3:uid="{83BC0D2F-273B-4A60-AB57-ADD2B60FDEF8}" name="Homes"/>
    <tableColumn id="3" xr3:uid="{D3D0A23C-A32E-41B7-961C-5070747F647C}" name="Mulleres"/>
    <tableColumn id="4" xr3:uid="{93CBF95C-EBA4-4F21-B631-795B708D1270}" name="% Mulleres sobre total" dataDxfId="10">
      <calculatedColumnFormula>C12/$E$15</calculatedColumnFormula>
    </tableColumn>
    <tableColumn id="5" xr3:uid="{D56BB989-8711-4023-A97C-124D07135960}" name="Total"/>
    <tableColumn id="6" xr3:uid="{6955EA6E-BE2B-439D-AE17-74A2AC3D7A05}" name="Total ETC*" dataDxfId="9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28D4CE2-7124-4958-8483-810DD0132839}" name="Tabla12" displayName="Tabla12" ref="A11:D15" totalsRowShown="0">
  <autoFilter ref="A11:D15" xr:uid="{169F6EC2-A1A9-47A1-B9E5-A9E19C81C51D}"/>
  <tableColumns count="4">
    <tableColumn id="1" xr3:uid="{D40A7F68-2568-4FD5-A3B7-72CCEFB1E5E1}" name="PAS_por campus"/>
    <tableColumn id="2" xr3:uid="{68A8D3DA-6C03-4B37-81D9-3A12CAAC33DB}" name="Homes"/>
    <tableColumn id="3" xr3:uid="{89BEE080-7FE8-426A-B244-2969AB58F619}" name="Mulleres"/>
    <tableColumn id="4" xr3:uid="{98D64757-0756-4508-8BD9-525A13FF6714}" name="Total">
      <calculatedColumnFormula>SUM(Tabla12[[#This Row],[Homes]:[Mulleres]])</calculatedColumnFormula>
    </tableColumn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4635B6-A892-44C5-B2A9-EE6766F0D386}" name="Tabla13" displayName="Tabla13" ref="A39:D79" totalsRowShown="0">
  <autoFilter ref="A39:D79" xr:uid="{A1F12F0E-7865-49F5-A9A0-0F2F98A050DE}"/>
  <tableColumns count="4">
    <tableColumn id="1" xr3:uid="{DB993116-9BF1-4FAC-BB9F-53489065DD43}" name="PAS Ourense_por centro"/>
    <tableColumn id="2" xr3:uid="{FB03C665-A50F-4659-BA74-9C319F4DE3C4}" name="Homes"/>
    <tableColumn id="3" xr3:uid="{00807FFE-E100-41F8-8523-C8CBD1450A29}" name="Mulleres"/>
    <tableColumn id="4" xr3:uid="{C7557AD0-81BC-4A25-A60C-93D339105CBB}" name="Total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42AE4D7-E339-4926-A56A-1E2D319610B6}" name="Tabla14" displayName="Tabla14" ref="G39:J65" totalsRowShown="0">
  <autoFilter ref="G39:J65" xr:uid="{DBBC6FD6-FAF1-4CF6-804B-DE8799A2ACD0}"/>
  <tableColumns count="4">
    <tableColumn id="1" xr3:uid="{5B8EFBD5-5BBA-472A-B9E3-88FCFACBF617}" name="PAS Pontevedra_por centro"/>
    <tableColumn id="2" xr3:uid="{76E81503-6F0A-420D-A43A-A91931667DDC}" name="Homes"/>
    <tableColumn id="3" xr3:uid="{4C360AEE-D32F-416B-86B5-5B0634D2E6CA}" name="Mulleres"/>
    <tableColumn id="4" xr3:uid="{2CABCF70-443A-45A6-A0BD-59D8982172D4}" name="Total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57E22C0-AF31-42C4-808F-AD2FEE2BCFAE}" name="Tabla15" displayName="Tabla15" ref="M39:P102" totalsRowShown="0">
  <autoFilter ref="M39:P102" xr:uid="{144ED6D9-A763-4CAB-9C95-5881831348A3}"/>
  <tableColumns count="4">
    <tableColumn id="1" xr3:uid="{52426EC4-7D7C-457D-AB1B-E20DB5A88424}" name="PAS Vigo_por centro"/>
    <tableColumn id="2" xr3:uid="{530D822B-5AB5-497F-9C6A-068DE4337202}" name="Homes"/>
    <tableColumn id="3" xr3:uid="{F22598EC-D902-446B-98AD-17A6D3DAFC59}" name="Mulleres"/>
    <tableColumn id="4" xr3:uid="{0792B53F-D850-4BE7-8E25-CF3C881CCF75}" name="Total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A87CBE-805F-463E-83BF-C874F3EFEB98}" name="Tabla6" displayName="Tabla6" ref="A24:E29" totalsRowShown="0">
  <autoFilter ref="A24:E29" xr:uid="{5C09E62C-E9FD-4936-A2CA-E9F2FFBB5364}"/>
  <tableColumns count="5">
    <tableColumn id="1" xr3:uid="{0BF5F2A2-20DA-47AD-924B-C1CE890597B2}" name="PAS funcionario por grupo"/>
    <tableColumn id="2" xr3:uid="{92AE60C3-B28E-4278-ABAA-457C75824FEB}" name="Homes"/>
    <tableColumn id="3" xr3:uid="{7B5D6231-3A8B-4FDF-B8C2-C7084BC36B3F}" name="Mulleres"/>
    <tableColumn id="4" xr3:uid="{0F9069A3-77FA-4E17-A460-FEF713AC67D5}" name="% Mulleres por grupo" dataDxfId="8">
      <calculatedColumnFormula>Tabla6[[#This Row],[Mulleres]]/E25</calculatedColumnFormula>
    </tableColumn>
    <tableColumn id="5" xr3:uid="{1B78AA0D-49E1-4BA1-82E2-CEBFD810CD3F}" name="Total">
      <calculatedColumnFormula>SUM(B25:C25)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BFCCF3-D905-4975-9D32-18E82A86682A}" name="Tabla7" displayName="Tabla7" ref="G24:K29" totalsRowShown="0">
  <autoFilter ref="G24:K29" xr:uid="{BCCC4777-182D-4B83-8564-5DB814FF6C28}"/>
  <tableColumns count="5">
    <tableColumn id="1" xr3:uid="{89B75867-015F-4025-A7FE-757E4C696A1A}" name="PAS laboral por grupo"/>
    <tableColumn id="2" xr3:uid="{7C0215BF-22E5-4964-8BA1-6D5336E8205F}" name="Homes"/>
    <tableColumn id="3" xr3:uid="{207DADFB-7650-4BFC-B5F2-46F3DA82B9B8}" name="Mulleres"/>
    <tableColumn id="4" xr3:uid="{2B927025-F0A0-4776-9E87-1AF1415C1070}" name="% Mulleres por grupo" dataDxfId="7">
      <calculatedColumnFormula>Tabla7[[#This Row],[Mulleres]]/K25</calculatedColumnFormula>
    </tableColumn>
    <tableColumn id="5" xr3:uid="{78900382-2192-4EEC-A798-ED8528383DF9}" name="Total">
      <calculatedColumnFormula>SUM(Tabla7[[#This Row],[Homes]:[Mulleres]])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646202B-92E0-4A46-BB94-EF6F865BDA34}" name="Tabla8" displayName="Tabla8" ref="M24:Q28" totalsRowShown="0">
  <autoFilter ref="M24:Q28" xr:uid="{6F4AA1AB-EB1C-4343-B9DF-8160413DB6C2}"/>
  <tableColumns count="5">
    <tableColumn id="1" xr3:uid="{7AB726D8-7D3F-4477-BF2E-E7CEEE75FCA4}" name="Eventuais/Altos cargos"/>
    <tableColumn id="2" xr3:uid="{320FE276-1558-483F-B21E-834B3B5B5994}" name="Homes"/>
    <tableColumn id="3" xr3:uid="{E9182493-E82D-48C5-A93E-2E078752ED99}" name="Mulleres"/>
    <tableColumn id="4" xr3:uid="{7624B75A-D982-480F-822D-1BBC386CA8DE}" name="% Mulleres por grupo" dataDxfId="6">
      <calculatedColumnFormula>Tabla8[[#This Row],[Mulleres]]/Q25</calculatedColumnFormula>
    </tableColumn>
    <tableColumn id="5" xr3:uid="{A2DFBC28-CDBD-4A3D-BA73-A64EB8947D63}" name="Total">
      <calculatedColumnFormula>SUM(Tabla8[[#This Row],[Homes]:[Mulleres]])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1ABF086-1224-41BA-8924-FC18DD04B209}" name="Tabla9" displayName="Tabla9" ref="A34:E37" totalsRowShown="0">
  <autoFilter ref="A34:E37" xr:uid="{17FF558A-F6A6-4C81-B5BD-F3F0B7F99BD0}"/>
  <tableColumns count="5">
    <tableColumn id="1" xr3:uid="{57324122-33C7-4C67-B3AB-A750191D46B9}" name="PAS con vinculación permanente"/>
    <tableColumn id="2" xr3:uid="{9BA17837-833F-44F0-9FFF-773962F7AD07}" name="Homes"/>
    <tableColumn id="3" xr3:uid="{38117F08-CA9A-4EA9-8DA2-17B59CF4E622}" name="Mulleres"/>
    <tableColumn id="4" xr3:uid="{A1EAC39A-8E49-43F8-A0A1-7AB785882765}" name="% Mulleres por tipo" dataDxfId="5">
      <calculatedColumnFormula>Tabla9[[#This Row],[Mulleres]]/E35</calculatedColumnFormula>
    </tableColumn>
    <tableColumn id="5" xr3:uid="{ABB28D47-134A-40E7-BB6A-A627492BE045}" name="Total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DE8E47F-1FD5-409E-A507-1DB91E6F991E}" name="Tabla10" displayName="Tabla10" ref="A49:D53" totalsRowShown="0">
  <autoFilter ref="A49:D53" xr:uid="{7C879553-A21F-4E37-85F5-7B2DDD77E5B0}"/>
  <tableColumns count="4">
    <tableColumn id="1" xr3:uid="{87702DCE-86AE-4110-8DB9-8770F939B900}" name="PAS promedio de idade"/>
    <tableColumn id="2" xr3:uid="{8AEABD3D-866E-48EC-AD46-22947F159C04}" name="Homes" dataDxfId="4"/>
    <tableColumn id="3" xr3:uid="{C1ABC10B-F770-493B-9FD7-C9B3FB024C7C}" name="Mulleres" dataDxfId="3"/>
    <tableColumn id="4" xr3:uid="{F7677733-19EB-4912-916F-A51773358CFD}" name="Total" dataDxfId="2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8C431F7-E4DF-4AFE-9BFA-3AA98805CD47}" name="Tabla11" displayName="Tabla11" ref="A86:D90" totalsRowShown="0">
  <autoFilter ref="A86:D90" xr:uid="{E35DE470-0D0F-4DA0-A45C-5651D3BCE2BB}"/>
  <tableColumns count="4">
    <tableColumn id="1" xr3:uid="{9004605A-3DDD-4F39-B968-EA8CD8360ACE}" name="PAS_global por nivel de estudos"/>
    <tableColumn id="2" xr3:uid="{8D9147D6-A05E-42B4-BB9C-6BCAA95C2855}" name="Homes"/>
    <tableColumn id="3" xr3:uid="{E8F40C56-F89D-48F1-9CDA-D7F69F7FF653}" name="Mulleres"/>
    <tableColumn id="4" xr3:uid="{5F4D7A27-3FB4-49E9-93E1-7573E915BB75}" name="Total">
      <calculatedColumnFormula>SUM(B87:C87)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D084FE7-FC56-4DEA-8401-472C43E59392}" name="Tabla16" displayName="Tabla16" ref="M11:N14" totalsRowShown="0">
  <autoFilter ref="M11:N14" xr:uid="{394BD444-F836-46A5-80AD-2E5327E34654}"/>
  <tableColumns count="2">
    <tableColumn id="1" xr3:uid="{CBAA5308-84B3-4F59-8335-7CCBDFE8BFED}" name="ETC ao longo do ano"/>
    <tableColumn id="2" xr3:uid="{83FB2D46-4DC0-47E9-BE44-8A64507167A6}" name="Total ETC" dataDxfId="1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90EAAD3-EC30-4AC1-8BC6-4332BBB06682}" name="Tabla19" displayName="Tabla19" ref="A40:E44" totalsRowShown="0">
  <autoFilter ref="A40:E44" xr:uid="{7B1DAEA1-910B-4BD0-B4AD-2711B1485002}"/>
  <tableColumns count="5">
    <tableColumn id="1" xr3:uid="{A8C15738-5118-4A7D-AB1F-F17DE64665ED}" name="PAS con contrato temporal"/>
    <tableColumn id="2" xr3:uid="{152BEA7F-76B8-4747-9853-4BB385F2AF94}" name="Homes"/>
    <tableColumn id="3" xr3:uid="{98CD831A-13EE-4AA7-8E08-D021A433E8EF}" name="Mulleres"/>
    <tableColumn id="4" xr3:uid="{FEC1D98B-E4A6-48FA-9F69-44B3F236AC08}" name="% Mulleres por tipo" dataDxfId="0">
      <calculatedColumnFormula>Tabla19[[#This Row],[Mulleres]]/Tabla19[[#This Row],[Total]]</calculatedColumnFormula>
    </tableColumn>
    <tableColumn id="5" xr3:uid="{A249EB89-419E-4198-92F6-DC72286998A1}" name="Total">
      <calculatedColumnFormula>Tabla19[[#This Row],[Homes]]+Tabla19[[#This Row],[Mulleres]]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2.xml"/><Relationship Id="rId5" Type="http://schemas.openxmlformats.org/officeDocument/2006/relationships/table" Target="../tables/table13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18DA-F725-49C6-B3CF-1CCD93201E31}">
  <dimension ref="A1:IT112"/>
  <sheetViews>
    <sheetView tabSelected="1" workbookViewId="0">
      <selection activeCell="A8" sqref="A8"/>
    </sheetView>
  </sheetViews>
  <sheetFormatPr baseColWidth="10" defaultRowHeight="15" x14ac:dyDescent="0.25"/>
  <cols>
    <col min="1" max="1" width="32" style="12" customWidth="1"/>
    <col min="2" max="3" width="11.42578125" style="12"/>
    <col min="4" max="4" width="23.5703125" style="12" bestFit="1" customWidth="1"/>
    <col min="5" max="5" width="11.42578125" style="12"/>
    <col min="6" max="6" width="12.140625" style="12" customWidth="1"/>
    <col min="7" max="7" width="16.140625" style="12" customWidth="1"/>
    <col min="8" max="8" width="9.42578125" style="12" bestFit="1" customWidth="1"/>
    <col min="9" max="9" width="11.42578125" style="12"/>
    <col min="10" max="10" width="22.42578125" style="12" bestFit="1" customWidth="1"/>
    <col min="11" max="12" width="11.42578125" style="12"/>
    <col min="13" max="13" width="20.7109375" style="12" customWidth="1"/>
    <col min="14" max="15" width="11.42578125" style="12"/>
    <col min="16" max="16" width="22.42578125" style="12" bestFit="1" customWidth="1"/>
    <col min="17" max="16384" width="11.42578125" style="12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5" t="s">
        <v>0</v>
      </c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ht="12.75" x14ac:dyDescent="0.2"/>
    <row r="3" spans="1:254" s="8" customFormat="1" ht="15.75" x14ac:dyDescent="0.25">
      <c r="A3" s="9" t="s">
        <v>1</v>
      </c>
    </row>
    <row r="4" spans="1:254" s="8" customFormat="1" ht="15.75" x14ac:dyDescent="0.25">
      <c r="A4" s="9" t="s">
        <v>2</v>
      </c>
    </row>
    <row r="5" spans="1:254" s="8" customFormat="1" ht="15.75" x14ac:dyDescent="0.25">
      <c r="A5" s="9" t="s">
        <v>3</v>
      </c>
    </row>
    <row r="6" spans="1:254" s="8" customFormat="1" ht="15.75" x14ac:dyDescent="0.25">
      <c r="A6" s="9" t="s">
        <v>4</v>
      </c>
    </row>
    <row r="7" spans="1:254" s="8" customFormat="1" ht="12.75" x14ac:dyDescent="0.2">
      <c r="A7" s="8" t="s">
        <v>104</v>
      </c>
      <c r="K7" s="10"/>
      <c r="L7" s="10"/>
      <c r="M7" s="11"/>
    </row>
    <row r="11" spans="1:254" x14ac:dyDescent="0.25">
      <c r="A11" s="12" t="s">
        <v>5</v>
      </c>
      <c r="B11" s="12" t="s">
        <v>6</v>
      </c>
      <c r="C11" s="12" t="s">
        <v>7</v>
      </c>
      <c r="D11" s="12" t="s">
        <v>8</v>
      </c>
      <c r="E11" s="12" t="s">
        <v>9</v>
      </c>
      <c r="F11" s="12" t="s">
        <v>10</v>
      </c>
      <c r="M11" s="12" t="s">
        <v>11</v>
      </c>
      <c r="N11" s="12" t="s">
        <v>12</v>
      </c>
    </row>
    <row r="12" spans="1:254" x14ac:dyDescent="0.25">
      <c r="A12" s="12" t="s">
        <v>13</v>
      </c>
      <c r="B12" s="12">
        <v>4</v>
      </c>
      <c r="C12" s="12">
        <v>4</v>
      </c>
      <c r="D12" s="13">
        <f>C12/$E$15</f>
        <v>4.8899755501222494E-3</v>
      </c>
      <c r="E12" s="12">
        <f>B12+C12</f>
        <v>8</v>
      </c>
      <c r="F12" s="14">
        <v>6.786301369863013</v>
      </c>
      <c r="M12" s="12" t="s">
        <v>6</v>
      </c>
      <c r="N12" s="14">
        <v>324.45244618395236</v>
      </c>
    </row>
    <row r="13" spans="1:254" x14ac:dyDescent="0.25">
      <c r="A13" s="12" t="s">
        <v>14</v>
      </c>
      <c r="B13" s="12">
        <v>231</v>
      </c>
      <c r="C13" s="12">
        <v>432</v>
      </c>
      <c r="D13" s="13">
        <f>C13/$E$15</f>
        <v>0.52811735941320292</v>
      </c>
      <c r="E13" s="12">
        <f>B13+C13</f>
        <v>663</v>
      </c>
      <c r="F13" s="14">
        <v>645.55616438356139</v>
      </c>
      <c r="G13" s="12" t="s">
        <v>15</v>
      </c>
      <c r="M13" s="12" t="s">
        <v>7</v>
      </c>
      <c r="N13" s="14">
        <v>497.05000391389387</v>
      </c>
    </row>
    <row r="14" spans="1:254" x14ac:dyDescent="0.25">
      <c r="A14" s="12" t="s">
        <v>16</v>
      </c>
      <c r="B14" s="12">
        <v>84</v>
      </c>
      <c r="C14" s="12">
        <v>63</v>
      </c>
      <c r="D14" s="13">
        <f>C14/$E$15</f>
        <v>7.7017114914425422E-2</v>
      </c>
      <c r="E14" s="12">
        <f>B14+C14</f>
        <v>147</v>
      </c>
      <c r="F14" s="14">
        <v>140.58434442270055</v>
      </c>
      <c r="M14" s="12" t="s">
        <v>9</v>
      </c>
      <c r="N14" s="14">
        <v>821.50245009784771</v>
      </c>
    </row>
    <row r="15" spans="1:254" x14ac:dyDescent="0.25">
      <c r="A15" s="12" t="s">
        <v>9</v>
      </c>
      <c r="B15" s="12">
        <f>SUM(B12:B14)</f>
        <v>319</v>
      </c>
      <c r="C15" s="12">
        <f>SUM(C12:C14)</f>
        <v>499</v>
      </c>
      <c r="D15" s="13">
        <f>C15/$E$15</f>
        <v>0.61002444987775062</v>
      </c>
      <c r="E15" s="12">
        <f>SUM(E12:E14)</f>
        <v>818</v>
      </c>
      <c r="F15" s="14">
        <f>SUBTOTAL(109,F12:F14)</f>
        <v>792.92681017612495</v>
      </c>
    </row>
    <row r="16" spans="1:254" x14ac:dyDescent="0.25">
      <c r="M16" s="10" t="s">
        <v>17</v>
      </c>
    </row>
    <row r="17" spans="1:17" x14ac:dyDescent="0.25">
      <c r="A17" s="15" t="s">
        <v>18</v>
      </c>
      <c r="M17" s="8" t="s">
        <v>19</v>
      </c>
    </row>
    <row r="18" spans="1:17" x14ac:dyDescent="0.25">
      <c r="A18" s="8" t="s">
        <v>20</v>
      </c>
    </row>
    <row r="19" spans="1:17" x14ac:dyDescent="0.25">
      <c r="A19" s="8" t="s">
        <v>21</v>
      </c>
    </row>
    <row r="24" spans="1:17" x14ac:dyDescent="0.25">
      <c r="A24" s="12" t="s">
        <v>22</v>
      </c>
      <c r="B24" s="12" t="s">
        <v>6</v>
      </c>
      <c r="C24" s="12" t="s">
        <v>7</v>
      </c>
      <c r="D24" s="12" t="s">
        <v>23</v>
      </c>
      <c r="E24" s="12" t="s">
        <v>9</v>
      </c>
      <c r="G24" s="12" t="s">
        <v>24</v>
      </c>
      <c r="H24" s="12" t="s">
        <v>6</v>
      </c>
      <c r="I24" s="12" t="s">
        <v>7</v>
      </c>
      <c r="J24" s="12" t="s">
        <v>23</v>
      </c>
      <c r="K24" s="12" t="s">
        <v>9</v>
      </c>
      <c r="M24" s="12" t="s">
        <v>25</v>
      </c>
      <c r="N24" s="12" t="s">
        <v>6</v>
      </c>
      <c r="O24" s="12" t="s">
        <v>7</v>
      </c>
      <c r="P24" s="12" t="s">
        <v>23</v>
      </c>
      <c r="Q24" s="12" t="s">
        <v>9</v>
      </c>
    </row>
    <row r="25" spans="1:17" x14ac:dyDescent="0.25">
      <c r="A25" s="12" t="s">
        <v>26</v>
      </c>
      <c r="B25" s="12">
        <v>24</v>
      </c>
      <c r="C25" s="12">
        <v>23</v>
      </c>
      <c r="D25" s="13">
        <f>Tabla6[[#This Row],[Mulleres]]/E25</f>
        <v>0.48936170212765956</v>
      </c>
      <c r="E25" s="12">
        <f>SUM(B25:C25)</f>
        <v>47</v>
      </c>
      <c r="G25" s="12" t="s">
        <v>27</v>
      </c>
      <c r="H25" s="12">
        <v>12</v>
      </c>
      <c r="I25" s="12">
        <v>20</v>
      </c>
      <c r="J25" s="13">
        <f>Tabla7[[#This Row],[Mulleres]]/K25</f>
        <v>0.625</v>
      </c>
      <c r="K25" s="12">
        <f>SUM(Tabla7[[#This Row],[Homes]:[Mulleres]])</f>
        <v>32</v>
      </c>
      <c r="M25" s="12" t="s">
        <v>26</v>
      </c>
      <c r="N25" s="12">
        <v>3</v>
      </c>
      <c r="O25" s="12">
        <v>3</v>
      </c>
      <c r="P25" s="13">
        <f>Tabla8[[#This Row],[Mulleres]]/Q25</f>
        <v>0.5</v>
      </c>
      <c r="Q25" s="12">
        <f>SUM(Tabla8[[#This Row],[Homes]:[Mulleres]])</f>
        <v>6</v>
      </c>
    </row>
    <row r="26" spans="1:17" x14ac:dyDescent="0.25">
      <c r="A26" s="12" t="s">
        <v>28</v>
      </c>
      <c r="B26" s="12">
        <v>44</v>
      </c>
      <c r="C26" s="12">
        <v>66</v>
      </c>
      <c r="D26" s="13">
        <f>Tabla6[[#This Row],[Mulleres]]/E26</f>
        <v>0.6</v>
      </c>
      <c r="E26" s="12">
        <f>SUM(B26:C26)</f>
        <v>110</v>
      </c>
      <c r="G26" s="12" t="s">
        <v>29</v>
      </c>
      <c r="I26" s="12">
        <v>1</v>
      </c>
      <c r="J26" s="13">
        <f>Tabla7[[#This Row],[Mulleres]]/K26</f>
        <v>1</v>
      </c>
      <c r="K26" s="12">
        <f>SUM(Tabla7[[#This Row],[Homes]:[Mulleres]])</f>
        <v>1</v>
      </c>
      <c r="M26" s="12" t="s">
        <v>28</v>
      </c>
      <c r="N26" s="12">
        <v>1</v>
      </c>
      <c r="P26" s="13">
        <f>Tabla8[[#This Row],[Mulleres]]/Q26</f>
        <v>0</v>
      </c>
      <c r="Q26" s="12">
        <f>SUM(Tabla8[[#This Row],[Homes]:[Mulleres]])</f>
        <v>1</v>
      </c>
    </row>
    <row r="27" spans="1:17" x14ac:dyDescent="0.25">
      <c r="A27" s="12" t="s">
        <v>30</v>
      </c>
      <c r="B27" s="12">
        <v>97</v>
      </c>
      <c r="C27" s="12">
        <v>202</v>
      </c>
      <c r="D27" s="13">
        <f>Tabla6[[#This Row],[Mulleres]]/E27</f>
        <v>0.67558528428093645</v>
      </c>
      <c r="E27" s="12">
        <f>SUM(B27:C27)</f>
        <v>299</v>
      </c>
      <c r="G27" s="12" t="s">
        <v>31</v>
      </c>
      <c r="H27" s="12">
        <v>33</v>
      </c>
      <c r="I27" s="12">
        <v>22</v>
      </c>
      <c r="J27" s="13">
        <f>Tabla7[[#This Row],[Mulleres]]/K27</f>
        <v>0.4</v>
      </c>
      <c r="K27" s="12">
        <f>SUM(Tabla7[[#This Row],[Homes]:[Mulleres]])</f>
        <v>55</v>
      </c>
      <c r="M27" s="12" t="s">
        <v>30</v>
      </c>
      <c r="O27" s="12">
        <v>1</v>
      </c>
      <c r="P27" s="13">
        <f>Tabla8[[#This Row],[Mulleres]]/Q27</f>
        <v>1</v>
      </c>
      <c r="Q27" s="12">
        <f>SUM(Tabla8[[#This Row],[Homes]:[Mulleres]])</f>
        <v>1</v>
      </c>
    </row>
    <row r="28" spans="1:17" x14ac:dyDescent="0.25">
      <c r="A28" s="12" t="s">
        <v>32</v>
      </c>
      <c r="B28" s="12">
        <v>66</v>
      </c>
      <c r="C28" s="12">
        <v>141</v>
      </c>
      <c r="D28" s="13">
        <f>Tabla6[[#This Row],[Mulleres]]/E28</f>
        <v>0.6811594202898551</v>
      </c>
      <c r="E28" s="12">
        <f>SUM(B28:C28)</f>
        <v>207</v>
      </c>
      <c r="G28" s="12" t="s">
        <v>33</v>
      </c>
      <c r="H28" s="12">
        <v>39</v>
      </c>
      <c r="I28" s="12">
        <v>20</v>
      </c>
      <c r="J28" s="13">
        <f>Tabla7[[#This Row],[Mulleres]]/K28</f>
        <v>0.33898305084745761</v>
      </c>
      <c r="K28" s="12">
        <f>SUM(Tabla7[[#This Row],[Homes]:[Mulleres]])</f>
        <v>59</v>
      </c>
      <c r="M28" s="12" t="s">
        <v>9</v>
      </c>
      <c r="N28" s="12">
        <f>SUBTOTAL(109,N25:N27)</f>
        <v>4</v>
      </c>
      <c r="O28" s="12">
        <f>SUBTOTAL(109,O25:O27)</f>
        <v>4</v>
      </c>
      <c r="P28" s="13">
        <f>Tabla8[[#This Row],[Mulleres]]/Q28</f>
        <v>0.5</v>
      </c>
      <c r="Q28" s="12">
        <f>SUM(Tabla8[[#This Row],[Homes]:[Mulleres]])</f>
        <v>8</v>
      </c>
    </row>
    <row r="29" spans="1:17" x14ac:dyDescent="0.25">
      <c r="A29" s="12" t="s">
        <v>9</v>
      </c>
      <c r="B29" s="12">
        <f>SUM(B25:B28)</f>
        <v>231</v>
      </c>
      <c r="C29" s="12">
        <f>SUM(C25:C28)</f>
        <v>432</v>
      </c>
      <c r="D29" s="13">
        <f>Tabla6[[#This Row],[Mulleres]]/E29</f>
        <v>0.65158371040723984</v>
      </c>
      <c r="E29" s="12">
        <f>SUM(B29:C29)</f>
        <v>663</v>
      </c>
      <c r="G29" s="12" t="s">
        <v>9</v>
      </c>
      <c r="H29" s="12">
        <f>SUBTOTAL(109,H25:H28)</f>
        <v>84</v>
      </c>
      <c r="I29" s="12">
        <f>SUBTOTAL(109,I25:I28)</f>
        <v>63</v>
      </c>
      <c r="J29" s="13">
        <f>Tabla7[[#This Row],[Mulleres]]/K29</f>
        <v>0.42857142857142855</v>
      </c>
      <c r="K29" s="12">
        <f>SUM(Tabla7[[#This Row],[Homes]:[Mulleres]])</f>
        <v>147</v>
      </c>
    </row>
    <row r="34" spans="1:5" x14ac:dyDescent="0.25">
      <c r="A34" s="12" t="s">
        <v>34</v>
      </c>
      <c r="B34" s="12" t="s">
        <v>6</v>
      </c>
      <c r="C34" s="12" t="s">
        <v>7</v>
      </c>
      <c r="D34" s="12" t="s">
        <v>35</v>
      </c>
      <c r="E34" s="12" t="s">
        <v>9</v>
      </c>
    </row>
    <row r="35" spans="1:5" x14ac:dyDescent="0.25">
      <c r="A35" s="12" t="s">
        <v>14</v>
      </c>
      <c r="B35" s="12">
        <v>202</v>
      </c>
      <c r="C35" s="12">
        <v>310</v>
      </c>
      <c r="D35" s="13">
        <f>Tabla9[[#This Row],[Mulleres]]/E35</f>
        <v>0.60546875</v>
      </c>
      <c r="E35" s="12">
        <f>SUM(B35:C35)</f>
        <v>512</v>
      </c>
    </row>
    <row r="36" spans="1:5" x14ac:dyDescent="0.25">
      <c r="A36" s="12" t="s">
        <v>16</v>
      </c>
      <c r="B36" s="12">
        <v>8</v>
      </c>
      <c r="C36" s="12">
        <v>6</v>
      </c>
      <c r="D36" s="13">
        <f>Tabla9[[#This Row],[Mulleres]]/E36</f>
        <v>0.42857142857142855</v>
      </c>
      <c r="E36" s="12">
        <f>SUM(B36:C36)</f>
        <v>14</v>
      </c>
    </row>
    <row r="37" spans="1:5" x14ac:dyDescent="0.25">
      <c r="A37" s="12" t="s">
        <v>9</v>
      </c>
      <c r="B37" s="12">
        <f>SUM(B35:B36)</f>
        <v>210</v>
      </c>
      <c r="C37" s="12">
        <f>SUM(C35:C36)</f>
        <v>316</v>
      </c>
      <c r="D37" s="13">
        <f>Tabla9[[#This Row],[Mulleres]]/E37</f>
        <v>0.60076045627376429</v>
      </c>
      <c r="E37" s="12">
        <f>SUM(E35:E36)</f>
        <v>526</v>
      </c>
    </row>
    <row r="40" spans="1:5" x14ac:dyDescent="0.25">
      <c r="A40" s="12" t="s">
        <v>36</v>
      </c>
      <c r="B40" s="12" t="s">
        <v>6</v>
      </c>
      <c r="C40" s="12" t="s">
        <v>7</v>
      </c>
      <c r="D40" s="12" t="s">
        <v>35</v>
      </c>
      <c r="E40" s="12" t="s">
        <v>9</v>
      </c>
    </row>
    <row r="41" spans="1:5" x14ac:dyDescent="0.25">
      <c r="A41" s="12" t="s">
        <v>13</v>
      </c>
      <c r="B41" s="12">
        <v>4</v>
      </c>
      <c r="C41" s="12">
        <v>4</v>
      </c>
      <c r="D41" s="13">
        <f>Tabla19[[#This Row],[Mulleres]]/Tabla19[[#This Row],[Total]]</f>
        <v>0.5</v>
      </c>
      <c r="E41" s="12">
        <f>Tabla19[[#This Row],[Homes]]+Tabla19[[#This Row],[Mulleres]]</f>
        <v>8</v>
      </c>
    </row>
    <row r="42" spans="1:5" x14ac:dyDescent="0.25">
      <c r="A42" s="12" t="s">
        <v>14</v>
      </c>
      <c r="B42" s="12">
        <v>29</v>
      </c>
      <c r="C42" s="12">
        <v>122</v>
      </c>
      <c r="D42" s="13">
        <f>Tabla19[[#This Row],[Mulleres]]/Tabla19[[#This Row],[Total]]</f>
        <v>0.80794701986754969</v>
      </c>
      <c r="E42" s="12">
        <f>Tabla19[[#This Row],[Homes]]+Tabla19[[#This Row],[Mulleres]]</f>
        <v>151</v>
      </c>
    </row>
    <row r="43" spans="1:5" x14ac:dyDescent="0.25">
      <c r="A43" s="12" t="s">
        <v>16</v>
      </c>
      <c r="B43" s="12">
        <v>76</v>
      </c>
      <c r="C43" s="12">
        <v>57</v>
      </c>
      <c r="D43" s="13">
        <f>Tabla19[[#This Row],[Mulleres]]/Tabla19[[#This Row],[Total]]</f>
        <v>0.42857142857142855</v>
      </c>
      <c r="E43" s="12">
        <f>Tabla19[[#This Row],[Homes]]+Tabla19[[#This Row],[Mulleres]]</f>
        <v>133</v>
      </c>
    </row>
    <row r="44" spans="1:5" x14ac:dyDescent="0.25">
      <c r="A44" s="12" t="s">
        <v>9</v>
      </c>
      <c r="B44" s="12">
        <f>SUBTOTAL(109,B41:B43)</f>
        <v>109</v>
      </c>
      <c r="C44" s="12">
        <f>SUBTOTAL(109,C41:C43)</f>
        <v>183</v>
      </c>
      <c r="D44" s="13">
        <f>Tabla19[[#This Row],[Mulleres]]/Tabla19[[#This Row],[Total]]</f>
        <v>0.62671232876712324</v>
      </c>
      <c r="E44" s="12">
        <f>Tabla19[[#This Row],[Homes]]+Tabla19[[#This Row],[Mulleres]]</f>
        <v>292</v>
      </c>
    </row>
    <row r="49" spans="1:16" x14ac:dyDescent="0.25">
      <c r="A49" s="12" t="s">
        <v>37</v>
      </c>
      <c r="B49" s="12" t="s">
        <v>6</v>
      </c>
      <c r="C49" s="12" t="s">
        <v>7</v>
      </c>
      <c r="D49" s="12" t="s">
        <v>9</v>
      </c>
    </row>
    <row r="50" spans="1:16" x14ac:dyDescent="0.25">
      <c r="A50" s="12" t="s">
        <v>13</v>
      </c>
      <c r="B50" s="14">
        <v>53.44178082191781</v>
      </c>
      <c r="C50" s="14">
        <v>53.4917808219178</v>
      </c>
      <c r="D50" s="14">
        <v>53.466780821917801</v>
      </c>
    </row>
    <row r="51" spans="1:16" x14ac:dyDescent="0.25">
      <c r="A51" s="12" t="s">
        <v>14</v>
      </c>
      <c r="B51" s="14">
        <v>54.276522564193819</v>
      </c>
      <c r="C51" s="14">
        <v>53.784303652968042</v>
      </c>
      <c r="D51" s="14">
        <v>53.955800739684719</v>
      </c>
    </row>
    <row r="52" spans="1:16" x14ac:dyDescent="0.25">
      <c r="A52" s="12" t="s">
        <v>16</v>
      </c>
      <c r="B52" s="14">
        <v>50.43349641226353</v>
      </c>
      <c r="C52" s="14">
        <v>49.890845836051319</v>
      </c>
      <c r="D52" s="14">
        <v>50.200931879601157</v>
      </c>
    </row>
    <row r="53" spans="1:16" x14ac:dyDescent="0.25">
      <c r="A53" s="12" t="s">
        <v>9</v>
      </c>
      <c r="B53" s="14">
        <v>53.254098853437561</v>
      </c>
      <c r="C53" s="14">
        <v>53.290399978038266</v>
      </c>
      <c r="D53" s="14">
        <v>53.276243427002051</v>
      </c>
    </row>
    <row r="54" spans="1:16" x14ac:dyDescent="0.25">
      <c r="B54" s="14"/>
      <c r="C54" s="14"/>
      <c r="D54" s="14"/>
    </row>
    <row r="55" spans="1:16" x14ac:dyDescent="0.25">
      <c r="B55" s="14"/>
      <c r="C55" s="14"/>
      <c r="D55" s="14"/>
    </row>
    <row r="57" spans="1:16" x14ac:dyDescent="0.25">
      <c r="A57" s="16" t="s">
        <v>38</v>
      </c>
      <c r="B57" s="17" t="s">
        <v>39</v>
      </c>
      <c r="C57" s="18"/>
      <c r="D57" s="19" t="s">
        <v>40</v>
      </c>
      <c r="E57" s="19"/>
      <c r="F57" s="18"/>
      <c r="G57" s="19" t="s">
        <v>41</v>
      </c>
      <c r="H57" s="19"/>
      <c r="I57" s="18"/>
      <c r="J57" s="19" t="s">
        <v>42</v>
      </c>
      <c r="K57" s="19"/>
      <c r="L57" s="18"/>
      <c r="M57" s="19" t="s">
        <v>43</v>
      </c>
      <c r="N57" s="19"/>
      <c r="O57" s="18"/>
      <c r="P57" s="20" t="s">
        <v>9</v>
      </c>
    </row>
    <row r="58" spans="1:16" x14ac:dyDescent="0.25">
      <c r="A58" s="21"/>
      <c r="B58" s="22" t="s">
        <v>7</v>
      </c>
      <c r="C58" s="23" t="s">
        <v>9</v>
      </c>
      <c r="D58" s="24" t="s">
        <v>6</v>
      </c>
      <c r="E58" s="24" t="s">
        <v>7</v>
      </c>
      <c r="F58" s="23" t="s">
        <v>9</v>
      </c>
      <c r="G58" s="24" t="s">
        <v>6</v>
      </c>
      <c r="H58" s="24" t="s">
        <v>7</v>
      </c>
      <c r="I58" s="23" t="s">
        <v>9</v>
      </c>
      <c r="J58" s="24" t="s">
        <v>6</v>
      </c>
      <c r="K58" s="24" t="s">
        <v>7</v>
      </c>
      <c r="L58" s="23" t="s">
        <v>9</v>
      </c>
      <c r="M58" s="24" t="s">
        <v>6</v>
      </c>
      <c r="N58" s="24" t="s">
        <v>7</v>
      </c>
      <c r="O58" s="23" t="s">
        <v>9</v>
      </c>
      <c r="P58" s="25"/>
    </row>
    <row r="59" spans="1:16" x14ac:dyDescent="0.25">
      <c r="A59" s="26" t="s">
        <v>26</v>
      </c>
      <c r="B59" s="27"/>
      <c r="C59" s="28"/>
      <c r="D59" s="27">
        <v>3</v>
      </c>
      <c r="E59" s="27">
        <v>3</v>
      </c>
      <c r="F59" s="28">
        <v>6</v>
      </c>
      <c r="G59" s="27">
        <v>9</v>
      </c>
      <c r="H59" s="27">
        <v>10</v>
      </c>
      <c r="I59" s="26">
        <v>19</v>
      </c>
      <c r="J59" s="27">
        <v>11</v>
      </c>
      <c r="K59" s="27">
        <v>9</v>
      </c>
      <c r="L59" s="26">
        <v>20</v>
      </c>
      <c r="M59" s="27">
        <v>1</v>
      </c>
      <c r="N59" s="27">
        <v>1</v>
      </c>
      <c r="O59" s="26">
        <v>2</v>
      </c>
      <c r="P59" s="27">
        <v>47</v>
      </c>
    </row>
    <row r="60" spans="1:16" x14ac:dyDescent="0.25">
      <c r="A60" s="29" t="s">
        <v>28</v>
      </c>
      <c r="C60" s="29"/>
      <c r="E60" s="12">
        <v>2</v>
      </c>
      <c r="F60" s="29">
        <v>2</v>
      </c>
      <c r="G60" s="12">
        <v>19</v>
      </c>
      <c r="H60" s="12">
        <v>26</v>
      </c>
      <c r="I60" s="29">
        <v>45</v>
      </c>
      <c r="J60" s="12">
        <v>25</v>
      </c>
      <c r="K60" s="12">
        <v>38</v>
      </c>
      <c r="L60" s="29">
        <v>63</v>
      </c>
      <c r="O60" s="29"/>
      <c r="P60" s="12">
        <v>110</v>
      </c>
    </row>
    <row r="61" spans="1:16" x14ac:dyDescent="0.25">
      <c r="A61" s="26" t="s">
        <v>30</v>
      </c>
      <c r="B61" s="27">
        <v>1</v>
      </c>
      <c r="C61" s="26">
        <v>1</v>
      </c>
      <c r="D61" s="27">
        <v>4</v>
      </c>
      <c r="E61" s="27">
        <v>2</v>
      </c>
      <c r="F61" s="26">
        <v>6</v>
      </c>
      <c r="G61" s="27">
        <v>43</v>
      </c>
      <c r="H61" s="27">
        <v>88</v>
      </c>
      <c r="I61" s="26">
        <v>131</v>
      </c>
      <c r="J61" s="27">
        <v>49</v>
      </c>
      <c r="K61" s="27">
        <v>106</v>
      </c>
      <c r="L61" s="26">
        <v>155</v>
      </c>
      <c r="M61" s="27">
        <v>1</v>
      </c>
      <c r="N61" s="27">
        <v>5</v>
      </c>
      <c r="O61" s="26">
        <v>6</v>
      </c>
      <c r="P61" s="27">
        <v>299</v>
      </c>
    </row>
    <row r="62" spans="1:16" x14ac:dyDescent="0.25">
      <c r="A62" s="29" t="s">
        <v>32</v>
      </c>
      <c r="C62" s="29"/>
      <c r="D62" s="12">
        <v>11</v>
      </c>
      <c r="E62" s="12">
        <v>39</v>
      </c>
      <c r="F62" s="29">
        <v>50</v>
      </c>
      <c r="G62" s="12">
        <v>24</v>
      </c>
      <c r="H62" s="12">
        <v>62</v>
      </c>
      <c r="I62" s="29">
        <v>86</v>
      </c>
      <c r="J62" s="12">
        <v>30</v>
      </c>
      <c r="K62" s="12">
        <v>38</v>
      </c>
      <c r="L62" s="29">
        <v>68</v>
      </c>
      <c r="M62" s="12">
        <v>1</v>
      </c>
      <c r="N62" s="12">
        <v>2</v>
      </c>
      <c r="O62" s="29">
        <v>3</v>
      </c>
      <c r="P62" s="12">
        <v>207</v>
      </c>
    </row>
    <row r="63" spans="1:16" x14ac:dyDescent="0.25">
      <c r="A63" s="26" t="s">
        <v>9</v>
      </c>
      <c r="B63" s="27">
        <v>1</v>
      </c>
      <c r="C63" s="26">
        <v>1</v>
      </c>
      <c r="D63" s="27">
        <v>18</v>
      </c>
      <c r="E63" s="27">
        <v>46</v>
      </c>
      <c r="F63" s="26">
        <v>64</v>
      </c>
      <c r="G63" s="27">
        <v>95</v>
      </c>
      <c r="H63" s="27">
        <v>186</v>
      </c>
      <c r="I63" s="26">
        <v>281</v>
      </c>
      <c r="J63" s="27">
        <v>115</v>
      </c>
      <c r="K63" s="27">
        <v>191</v>
      </c>
      <c r="L63" s="26">
        <v>306</v>
      </c>
      <c r="M63" s="27">
        <v>3</v>
      </c>
      <c r="N63" s="27">
        <v>8</v>
      </c>
      <c r="O63" s="26">
        <v>11</v>
      </c>
      <c r="P63" s="27">
        <v>663</v>
      </c>
    </row>
    <row r="67" spans="1:16" x14ac:dyDescent="0.25">
      <c r="A67" s="30" t="s">
        <v>44</v>
      </c>
      <c r="B67" s="17" t="s">
        <v>39</v>
      </c>
      <c r="C67" s="18"/>
      <c r="D67" s="17" t="s">
        <v>40</v>
      </c>
      <c r="E67" s="19"/>
      <c r="F67" s="19"/>
      <c r="G67" s="17" t="s">
        <v>41</v>
      </c>
      <c r="H67" s="19"/>
      <c r="I67" s="18"/>
      <c r="J67" s="17" t="s">
        <v>42</v>
      </c>
      <c r="K67" s="19"/>
      <c r="L67" s="18"/>
      <c r="M67" s="17" t="s">
        <v>43</v>
      </c>
      <c r="N67" s="18"/>
      <c r="O67" s="31" t="s">
        <v>9</v>
      </c>
      <c r="P67" s="32"/>
    </row>
    <row r="68" spans="1:16" x14ac:dyDescent="0.25">
      <c r="A68" s="33"/>
      <c r="B68" s="22" t="s">
        <v>6</v>
      </c>
      <c r="C68" s="23" t="s">
        <v>9</v>
      </c>
      <c r="D68" s="34" t="s">
        <v>6</v>
      </c>
      <c r="E68" s="34" t="s">
        <v>7</v>
      </c>
      <c r="F68" s="35" t="s">
        <v>9</v>
      </c>
      <c r="G68" s="34" t="s">
        <v>6</v>
      </c>
      <c r="H68" s="34" t="s">
        <v>7</v>
      </c>
      <c r="I68" s="35" t="s">
        <v>9</v>
      </c>
      <c r="J68" s="34" t="s">
        <v>6</v>
      </c>
      <c r="K68" s="34" t="s">
        <v>7</v>
      </c>
      <c r="L68" s="35" t="s">
        <v>9</v>
      </c>
      <c r="M68" s="24" t="s">
        <v>6</v>
      </c>
      <c r="N68" s="35" t="s">
        <v>9</v>
      </c>
      <c r="O68" s="36"/>
      <c r="P68" s="32"/>
    </row>
    <row r="69" spans="1:16" x14ac:dyDescent="0.25">
      <c r="A69" s="26" t="s">
        <v>27</v>
      </c>
      <c r="B69" s="27"/>
      <c r="C69" s="26"/>
      <c r="D69" s="27">
        <v>2</v>
      </c>
      <c r="E69" s="37">
        <v>9</v>
      </c>
      <c r="F69" s="28">
        <v>11</v>
      </c>
      <c r="G69" s="37">
        <v>8</v>
      </c>
      <c r="H69" s="37">
        <v>6</v>
      </c>
      <c r="I69" s="28">
        <v>14</v>
      </c>
      <c r="J69" s="37">
        <v>2</v>
      </c>
      <c r="K69" s="37">
        <v>5</v>
      </c>
      <c r="L69" s="28">
        <v>7</v>
      </c>
      <c r="M69" s="37"/>
      <c r="N69" s="26"/>
      <c r="O69" s="28">
        <v>32</v>
      </c>
      <c r="P69" s="38"/>
    </row>
    <row r="70" spans="1:16" x14ac:dyDescent="0.25">
      <c r="A70" s="29" t="s">
        <v>29</v>
      </c>
      <c r="C70" s="29"/>
      <c r="E70" s="12">
        <v>1</v>
      </c>
      <c r="F70" s="29">
        <v>1</v>
      </c>
      <c r="I70" s="29"/>
      <c r="L70" s="29"/>
      <c r="N70" s="29"/>
      <c r="O70" s="29">
        <v>1</v>
      </c>
    </row>
    <row r="71" spans="1:16" x14ac:dyDescent="0.25">
      <c r="A71" s="26" t="s">
        <v>31</v>
      </c>
      <c r="B71" s="27"/>
      <c r="C71" s="26"/>
      <c r="D71" s="27">
        <v>8</v>
      </c>
      <c r="E71" s="27">
        <v>8</v>
      </c>
      <c r="F71" s="26">
        <v>16</v>
      </c>
      <c r="G71" s="27">
        <v>17</v>
      </c>
      <c r="H71" s="27">
        <v>12</v>
      </c>
      <c r="I71" s="26">
        <v>29</v>
      </c>
      <c r="J71" s="27">
        <v>7</v>
      </c>
      <c r="K71" s="27">
        <v>2</v>
      </c>
      <c r="L71" s="26">
        <v>9</v>
      </c>
      <c r="M71" s="27">
        <v>1</v>
      </c>
      <c r="N71" s="26">
        <v>1</v>
      </c>
      <c r="O71" s="26">
        <v>55</v>
      </c>
      <c r="P71" s="39"/>
    </row>
    <row r="72" spans="1:16" x14ac:dyDescent="0.25">
      <c r="A72" s="29" t="s">
        <v>33</v>
      </c>
      <c r="B72" s="12">
        <v>1</v>
      </c>
      <c r="C72" s="29">
        <v>1</v>
      </c>
      <c r="D72" s="12">
        <v>9</v>
      </c>
      <c r="E72" s="12">
        <v>1</v>
      </c>
      <c r="F72" s="29">
        <v>10</v>
      </c>
      <c r="G72" s="12">
        <v>18</v>
      </c>
      <c r="H72" s="12">
        <v>10</v>
      </c>
      <c r="I72" s="29">
        <v>28</v>
      </c>
      <c r="J72" s="12">
        <v>10</v>
      </c>
      <c r="K72" s="12">
        <v>9</v>
      </c>
      <c r="L72" s="29">
        <v>19</v>
      </c>
      <c r="M72" s="12">
        <v>1</v>
      </c>
      <c r="N72" s="29">
        <v>1</v>
      </c>
      <c r="O72" s="29">
        <v>59</v>
      </c>
    </row>
    <row r="73" spans="1:16" x14ac:dyDescent="0.25">
      <c r="A73" s="26" t="s">
        <v>9</v>
      </c>
      <c r="B73" s="27">
        <v>1</v>
      </c>
      <c r="C73" s="26">
        <v>1</v>
      </c>
      <c r="D73" s="27">
        <v>19</v>
      </c>
      <c r="E73" s="27">
        <v>19</v>
      </c>
      <c r="F73" s="26">
        <v>38</v>
      </c>
      <c r="G73" s="27">
        <v>43</v>
      </c>
      <c r="H73" s="27">
        <v>28</v>
      </c>
      <c r="I73" s="26">
        <v>71</v>
      </c>
      <c r="J73" s="27">
        <v>19</v>
      </c>
      <c r="K73" s="27">
        <v>16</v>
      </c>
      <c r="L73" s="26">
        <v>35</v>
      </c>
      <c r="M73" s="27">
        <v>2</v>
      </c>
      <c r="N73" s="26">
        <v>2</v>
      </c>
      <c r="O73" s="26">
        <v>147</v>
      </c>
      <c r="P73" s="39"/>
    </row>
    <row r="74" spans="1:16" x14ac:dyDescent="0.25">
      <c r="I74" s="29"/>
    </row>
    <row r="75" spans="1:16" x14ac:dyDescent="0.25">
      <c r="H75" s="40"/>
    </row>
    <row r="77" spans="1:16" ht="15" customHeight="1" x14ac:dyDescent="0.25">
      <c r="A77" s="41" t="s">
        <v>45</v>
      </c>
      <c r="B77" s="42" t="s">
        <v>41</v>
      </c>
      <c r="C77" s="43"/>
      <c r="D77" s="44"/>
      <c r="E77" s="45" t="s">
        <v>42</v>
      </c>
      <c r="F77" s="36"/>
      <c r="G77" s="17" t="s">
        <v>43</v>
      </c>
      <c r="H77" s="18"/>
      <c r="I77" s="46" t="s">
        <v>9</v>
      </c>
    </row>
    <row r="78" spans="1:16" x14ac:dyDescent="0.25">
      <c r="A78" s="47"/>
      <c r="B78" s="48" t="s">
        <v>6</v>
      </c>
      <c r="C78" s="49" t="s">
        <v>7</v>
      </c>
      <c r="D78" s="50" t="s">
        <v>9</v>
      </c>
      <c r="E78" s="34" t="s">
        <v>7</v>
      </c>
      <c r="F78" s="51" t="s">
        <v>9</v>
      </c>
      <c r="G78" s="22" t="s">
        <v>6</v>
      </c>
      <c r="H78" s="52" t="s">
        <v>9</v>
      </c>
      <c r="I78" s="46"/>
    </row>
    <row r="79" spans="1:16" x14ac:dyDescent="0.25">
      <c r="A79" s="39" t="s">
        <v>26</v>
      </c>
      <c r="B79" s="39">
        <v>2</v>
      </c>
      <c r="C79" s="39">
        <v>1</v>
      </c>
      <c r="D79" s="39">
        <v>3</v>
      </c>
      <c r="E79" s="39">
        <v>2</v>
      </c>
      <c r="F79" s="39">
        <v>2</v>
      </c>
      <c r="G79" s="39">
        <v>1</v>
      </c>
      <c r="H79" s="39">
        <v>1</v>
      </c>
      <c r="I79" s="39">
        <v>6</v>
      </c>
    </row>
    <row r="80" spans="1:16" x14ac:dyDescent="0.25">
      <c r="A80" s="27" t="s">
        <v>28</v>
      </c>
      <c r="B80" s="27">
        <v>1</v>
      </c>
      <c r="C80" s="27"/>
      <c r="D80" s="27">
        <v>1</v>
      </c>
      <c r="E80" s="27"/>
      <c r="F80" s="27"/>
      <c r="G80" s="27"/>
      <c r="H80" s="27"/>
      <c r="I80" s="27">
        <v>1</v>
      </c>
    </row>
    <row r="81" spans="1:11" x14ac:dyDescent="0.25">
      <c r="A81" s="39" t="s">
        <v>30</v>
      </c>
      <c r="B81" s="39"/>
      <c r="C81" s="39">
        <v>1</v>
      </c>
      <c r="D81" s="39">
        <v>1</v>
      </c>
      <c r="E81" s="39"/>
      <c r="F81" s="39"/>
      <c r="G81" s="39"/>
      <c r="H81" s="39"/>
      <c r="I81" s="39">
        <v>1</v>
      </c>
    </row>
    <row r="82" spans="1:11" x14ac:dyDescent="0.25">
      <c r="A82" s="27" t="s">
        <v>9</v>
      </c>
      <c r="B82" s="27">
        <v>3</v>
      </c>
      <c r="C82" s="27">
        <v>2</v>
      </c>
      <c r="D82" s="27">
        <v>5</v>
      </c>
      <c r="E82" s="27">
        <v>2</v>
      </c>
      <c r="F82" s="27">
        <v>2</v>
      </c>
      <c r="G82" s="27">
        <v>1</v>
      </c>
      <c r="H82" s="27">
        <v>1</v>
      </c>
      <c r="I82" s="27">
        <v>8</v>
      </c>
    </row>
    <row r="86" spans="1:11" x14ac:dyDescent="0.25">
      <c r="A86" s="12" t="s">
        <v>46</v>
      </c>
      <c r="B86" s="12" t="s">
        <v>6</v>
      </c>
      <c r="C86" s="12" t="s">
        <v>7</v>
      </c>
      <c r="D86" s="12" t="s">
        <v>9</v>
      </c>
    </row>
    <row r="87" spans="1:11" x14ac:dyDescent="0.25">
      <c r="A87" s="12" t="s">
        <v>47</v>
      </c>
      <c r="B87" s="12">
        <v>29</v>
      </c>
      <c r="C87" s="12">
        <v>25</v>
      </c>
      <c r="D87" s="12">
        <f>SUM(B87:C87)</f>
        <v>54</v>
      </c>
    </row>
    <row r="88" spans="1:11" x14ac:dyDescent="0.25">
      <c r="A88" s="12" t="s">
        <v>48</v>
      </c>
      <c r="B88" s="12">
        <v>133</v>
      </c>
      <c r="C88" s="12">
        <v>147</v>
      </c>
      <c r="D88" s="12">
        <f>SUM(B88:C88)</f>
        <v>280</v>
      </c>
    </row>
    <row r="89" spans="1:11" x14ac:dyDescent="0.25">
      <c r="A89" s="12" t="s">
        <v>49</v>
      </c>
      <c r="B89" s="12">
        <v>157</v>
      </c>
      <c r="C89" s="12">
        <v>327</v>
      </c>
      <c r="D89" s="12">
        <f>SUM(B89:C89)</f>
        <v>484</v>
      </c>
    </row>
    <row r="90" spans="1:11" x14ac:dyDescent="0.25">
      <c r="A90" s="12" t="s">
        <v>9</v>
      </c>
      <c r="B90" s="12">
        <f>SUM(B87:B89)</f>
        <v>319</v>
      </c>
      <c r="C90" s="12">
        <f>SUM(C87:C89)</f>
        <v>499</v>
      </c>
      <c r="D90" s="12">
        <f>SUM(B90:C90)</f>
        <v>818</v>
      </c>
    </row>
    <row r="95" spans="1:11" x14ac:dyDescent="0.25">
      <c r="A95" s="53" t="s">
        <v>50</v>
      </c>
      <c r="B95" s="46" t="s">
        <v>47</v>
      </c>
      <c r="C95" s="46"/>
      <c r="D95" s="46"/>
      <c r="E95" s="46" t="s">
        <v>48</v>
      </c>
      <c r="F95" s="46"/>
      <c r="G95" s="46"/>
      <c r="H95" s="46" t="s">
        <v>49</v>
      </c>
      <c r="I95" s="46"/>
      <c r="J95" s="46"/>
      <c r="K95" s="46" t="s">
        <v>9</v>
      </c>
    </row>
    <row r="96" spans="1:11" ht="19.5" customHeight="1" x14ac:dyDescent="0.25">
      <c r="A96" s="54"/>
      <c r="B96" s="34" t="s">
        <v>6</v>
      </c>
      <c r="C96" s="34" t="s">
        <v>7</v>
      </c>
      <c r="D96" s="34" t="s">
        <v>51</v>
      </c>
      <c r="E96" s="34" t="s">
        <v>6</v>
      </c>
      <c r="F96" s="34" t="s">
        <v>7</v>
      </c>
      <c r="G96" s="34" t="s">
        <v>9</v>
      </c>
      <c r="H96" s="34" t="s">
        <v>6</v>
      </c>
      <c r="I96" s="34" t="s">
        <v>7</v>
      </c>
      <c r="J96" s="34" t="s">
        <v>9</v>
      </c>
      <c r="K96" s="46"/>
    </row>
    <row r="97" spans="1:11" x14ac:dyDescent="0.25">
      <c r="A97" s="27" t="s">
        <v>26</v>
      </c>
      <c r="B97" s="27"/>
      <c r="C97" s="27"/>
      <c r="D97" s="27"/>
      <c r="E97" s="27">
        <v>1</v>
      </c>
      <c r="F97" s="27"/>
      <c r="G97" s="27">
        <v>1</v>
      </c>
      <c r="H97" s="27">
        <v>26</v>
      </c>
      <c r="I97" s="27">
        <v>26</v>
      </c>
      <c r="J97" s="27">
        <v>52</v>
      </c>
      <c r="K97" s="27">
        <v>53</v>
      </c>
    </row>
    <row r="98" spans="1:11" x14ac:dyDescent="0.25">
      <c r="A98" s="12" t="s">
        <v>28</v>
      </c>
      <c r="E98" s="12">
        <v>13</v>
      </c>
      <c r="F98" s="12">
        <v>4</v>
      </c>
      <c r="G98" s="12">
        <v>17</v>
      </c>
      <c r="H98" s="12">
        <v>32</v>
      </c>
      <c r="I98" s="12">
        <v>62</v>
      </c>
      <c r="J98" s="12">
        <v>94</v>
      </c>
      <c r="K98" s="12">
        <v>111</v>
      </c>
    </row>
    <row r="99" spans="1:11" x14ac:dyDescent="0.25">
      <c r="A99" s="27" t="s">
        <v>30</v>
      </c>
      <c r="B99" s="27">
        <v>11</v>
      </c>
      <c r="C99" s="27">
        <v>9</v>
      </c>
      <c r="D99" s="27">
        <v>20</v>
      </c>
      <c r="E99" s="27">
        <v>56</v>
      </c>
      <c r="F99" s="27">
        <v>81</v>
      </c>
      <c r="G99" s="27">
        <v>137</v>
      </c>
      <c r="H99" s="27">
        <v>30</v>
      </c>
      <c r="I99" s="27">
        <v>113</v>
      </c>
      <c r="J99" s="27">
        <v>143</v>
      </c>
      <c r="K99" s="27">
        <v>300</v>
      </c>
    </row>
    <row r="100" spans="1:11" x14ac:dyDescent="0.25">
      <c r="A100" s="12" t="s">
        <v>32</v>
      </c>
      <c r="B100" s="12">
        <v>9</v>
      </c>
      <c r="C100" s="12">
        <v>14</v>
      </c>
      <c r="D100" s="12">
        <v>23</v>
      </c>
      <c r="E100" s="12">
        <v>29</v>
      </c>
      <c r="F100" s="12">
        <v>49</v>
      </c>
      <c r="G100" s="12">
        <v>78</v>
      </c>
      <c r="H100" s="12">
        <v>28</v>
      </c>
      <c r="I100" s="12">
        <v>78</v>
      </c>
      <c r="J100" s="12">
        <v>106</v>
      </c>
      <c r="K100" s="12">
        <v>207</v>
      </c>
    </row>
    <row r="101" spans="1:11" x14ac:dyDescent="0.25">
      <c r="A101" s="27" t="s">
        <v>9</v>
      </c>
      <c r="B101" s="27">
        <v>20</v>
      </c>
      <c r="C101" s="27">
        <v>23</v>
      </c>
      <c r="D101" s="27">
        <v>43</v>
      </c>
      <c r="E101" s="27">
        <v>99</v>
      </c>
      <c r="F101" s="27">
        <v>134</v>
      </c>
      <c r="G101" s="27">
        <v>233</v>
      </c>
      <c r="H101" s="27">
        <v>116</v>
      </c>
      <c r="I101" s="27">
        <v>279</v>
      </c>
      <c r="J101" s="27">
        <v>395</v>
      </c>
      <c r="K101" s="27">
        <v>671</v>
      </c>
    </row>
    <row r="106" spans="1:11" x14ac:dyDescent="0.25">
      <c r="A106" s="30" t="s">
        <v>52</v>
      </c>
      <c r="B106" s="46" t="s">
        <v>47</v>
      </c>
      <c r="C106" s="46"/>
      <c r="D106" s="46"/>
      <c r="E106" s="46" t="s">
        <v>48</v>
      </c>
      <c r="F106" s="46"/>
      <c r="G106" s="46"/>
      <c r="H106" s="46" t="s">
        <v>49</v>
      </c>
      <c r="I106" s="46"/>
      <c r="J106" s="46"/>
      <c r="K106" s="46" t="s">
        <v>9</v>
      </c>
    </row>
    <row r="107" spans="1:11" x14ac:dyDescent="0.25">
      <c r="A107" s="33"/>
      <c r="B107" s="55" t="s">
        <v>6</v>
      </c>
      <c r="C107" s="55" t="s">
        <v>7</v>
      </c>
      <c r="D107" s="55" t="s">
        <v>9</v>
      </c>
      <c r="E107" s="55" t="s">
        <v>6</v>
      </c>
      <c r="F107" s="55" t="s">
        <v>7</v>
      </c>
      <c r="G107" s="55" t="s">
        <v>9</v>
      </c>
      <c r="H107" s="55" t="s">
        <v>6</v>
      </c>
      <c r="I107" s="55" t="s">
        <v>7</v>
      </c>
      <c r="J107" s="55" t="s">
        <v>9</v>
      </c>
      <c r="K107" s="46"/>
    </row>
    <row r="108" spans="1:11" x14ac:dyDescent="0.25">
      <c r="A108" s="27" t="s">
        <v>27</v>
      </c>
      <c r="B108" s="27"/>
      <c r="C108" s="27"/>
      <c r="D108" s="27"/>
      <c r="E108" s="27"/>
      <c r="F108" s="27"/>
      <c r="G108" s="27"/>
      <c r="H108" s="27">
        <v>12</v>
      </c>
      <c r="I108" s="27">
        <v>20</v>
      </c>
      <c r="J108" s="27">
        <v>32</v>
      </c>
      <c r="K108" s="27">
        <v>32</v>
      </c>
    </row>
    <row r="109" spans="1:11" x14ac:dyDescent="0.25">
      <c r="A109" s="12" t="s">
        <v>29</v>
      </c>
      <c r="I109" s="12">
        <v>1</v>
      </c>
      <c r="J109" s="12">
        <v>1</v>
      </c>
      <c r="K109" s="12">
        <v>1</v>
      </c>
    </row>
    <row r="110" spans="1:11" x14ac:dyDescent="0.25">
      <c r="A110" s="27" t="s">
        <v>31</v>
      </c>
      <c r="B110" s="27">
        <v>1</v>
      </c>
      <c r="C110" s="27"/>
      <c r="D110" s="27">
        <v>1</v>
      </c>
      <c r="E110" s="27">
        <v>16</v>
      </c>
      <c r="F110" s="27">
        <v>2</v>
      </c>
      <c r="G110" s="27">
        <v>18</v>
      </c>
      <c r="H110" s="27">
        <v>16</v>
      </c>
      <c r="I110" s="27">
        <v>20</v>
      </c>
      <c r="J110" s="27">
        <v>36</v>
      </c>
      <c r="K110" s="27">
        <v>55</v>
      </c>
    </row>
    <row r="111" spans="1:11" x14ac:dyDescent="0.25">
      <c r="A111" s="12" t="s">
        <v>33</v>
      </c>
      <c r="B111" s="12">
        <v>8</v>
      </c>
      <c r="C111" s="12">
        <v>2</v>
      </c>
      <c r="D111" s="12">
        <v>10</v>
      </c>
      <c r="E111" s="12">
        <v>18</v>
      </c>
      <c r="F111" s="12">
        <v>11</v>
      </c>
      <c r="G111" s="12">
        <v>29</v>
      </c>
      <c r="H111" s="12">
        <v>13</v>
      </c>
      <c r="I111" s="12">
        <v>7</v>
      </c>
      <c r="J111" s="12">
        <v>20</v>
      </c>
      <c r="K111" s="12">
        <v>59</v>
      </c>
    </row>
    <row r="112" spans="1:11" x14ac:dyDescent="0.25">
      <c r="A112" s="27" t="s">
        <v>9</v>
      </c>
      <c r="B112" s="27">
        <v>9</v>
      </c>
      <c r="C112" s="27">
        <v>2</v>
      </c>
      <c r="D112" s="27">
        <v>11</v>
      </c>
      <c r="E112" s="27">
        <v>34</v>
      </c>
      <c r="F112" s="27">
        <v>13</v>
      </c>
      <c r="G112" s="27">
        <v>47</v>
      </c>
      <c r="H112" s="27">
        <v>41</v>
      </c>
      <c r="I112" s="27">
        <v>48</v>
      </c>
      <c r="J112" s="27">
        <v>89</v>
      </c>
      <c r="K112" s="27">
        <v>147</v>
      </c>
    </row>
  </sheetData>
  <mergeCells count="31">
    <mergeCell ref="A95:A96"/>
    <mergeCell ref="B95:D95"/>
    <mergeCell ref="E95:G95"/>
    <mergeCell ref="H95:J95"/>
    <mergeCell ref="K95:K96"/>
    <mergeCell ref="A106:A107"/>
    <mergeCell ref="B106:D106"/>
    <mergeCell ref="E106:G106"/>
    <mergeCell ref="H106:J106"/>
    <mergeCell ref="K106:K107"/>
    <mergeCell ref="O67:O68"/>
    <mergeCell ref="P67:P68"/>
    <mergeCell ref="A77:A78"/>
    <mergeCell ref="B77:D77"/>
    <mergeCell ref="E77:F77"/>
    <mergeCell ref="G77:H77"/>
    <mergeCell ref="I77:I78"/>
    <mergeCell ref="A67:A68"/>
    <mergeCell ref="B67:C67"/>
    <mergeCell ref="D67:F67"/>
    <mergeCell ref="G67:I67"/>
    <mergeCell ref="J67:L67"/>
    <mergeCell ref="M67:N67"/>
    <mergeCell ref="M1:P1"/>
    <mergeCell ref="A57:A58"/>
    <mergeCell ref="B57:C57"/>
    <mergeCell ref="D57:F57"/>
    <mergeCell ref="G57:I57"/>
    <mergeCell ref="J57:L57"/>
    <mergeCell ref="M57:O57"/>
    <mergeCell ref="P57:P58"/>
  </mergeCells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27AA-B112-4BC5-95A0-3539305D993D}">
  <dimension ref="A1:IT102"/>
  <sheetViews>
    <sheetView workbookViewId="0">
      <selection activeCell="G7" sqref="G7"/>
    </sheetView>
  </sheetViews>
  <sheetFormatPr baseColWidth="10" defaultRowHeight="15" x14ac:dyDescent="0.25"/>
  <cols>
    <col min="1" max="1" width="28.28515625" customWidth="1"/>
    <col min="2" max="2" width="11.7109375" bestFit="1" customWidth="1"/>
    <col min="3" max="3" width="13.5703125" bestFit="1" customWidth="1"/>
    <col min="7" max="7" width="27.42578125" customWidth="1"/>
    <col min="13" max="13" width="50.7109375" bestFit="1" customWidth="1"/>
  </cols>
  <sheetData>
    <row r="1" spans="1:254" s="57" customFormat="1" ht="57" customHeight="1" thickBot="1" x14ac:dyDescent="0.3">
      <c r="A1" s="1"/>
      <c r="B1" s="2"/>
      <c r="C1" s="2"/>
      <c r="D1" s="3"/>
      <c r="E1" s="56"/>
      <c r="F1" s="56"/>
      <c r="G1" s="2"/>
      <c r="H1" s="2"/>
      <c r="I1" s="56"/>
      <c r="J1" s="56"/>
      <c r="K1" s="56"/>
      <c r="L1" s="56"/>
      <c r="M1" s="5" t="s">
        <v>0</v>
      </c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58" customFormat="1" ht="12.75" x14ac:dyDescent="0.2"/>
    <row r="3" spans="1:254" s="58" customFormat="1" ht="15.75" x14ac:dyDescent="0.25">
      <c r="A3" s="59" t="s">
        <v>1</v>
      </c>
    </row>
    <row r="4" spans="1:254" s="58" customFormat="1" ht="15.75" x14ac:dyDescent="0.25">
      <c r="A4" s="59" t="s">
        <v>2</v>
      </c>
    </row>
    <row r="5" spans="1:254" s="58" customFormat="1" ht="15.75" x14ac:dyDescent="0.25">
      <c r="A5" s="59" t="s">
        <v>3</v>
      </c>
    </row>
    <row r="6" spans="1:254" ht="15.75" x14ac:dyDescent="0.25">
      <c r="A6" s="59" t="s">
        <v>4</v>
      </c>
    </row>
    <row r="9" spans="1:254" x14ac:dyDescent="0.25">
      <c r="K9" s="60"/>
    </row>
    <row r="11" spans="1:254" x14ac:dyDescent="0.25">
      <c r="A11" t="s">
        <v>53</v>
      </c>
      <c r="B11" s="61" t="s">
        <v>6</v>
      </c>
      <c r="C11" s="61" t="s">
        <v>7</v>
      </c>
      <c r="D11" s="61" t="s">
        <v>9</v>
      </c>
    </row>
    <row r="12" spans="1:254" x14ac:dyDescent="0.25">
      <c r="A12" t="s">
        <v>54</v>
      </c>
      <c r="B12">
        <v>48</v>
      </c>
      <c r="C12">
        <v>64</v>
      </c>
      <c r="D12">
        <f>SUM(Tabla12[[#This Row],[Homes]:[Mulleres]])</f>
        <v>112</v>
      </c>
    </row>
    <row r="13" spans="1:254" x14ac:dyDescent="0.25">
      <c r="A13" t="s">
        <v>55</v>
      </c>
      <c r="B13">
        <v>44</v>
      </c>
      <c r="C13">
        <v>50</v>
      </c>
      <c r="D13">
        <f>SUM(Tabla12[[#This Row],[Homes]:[Mulleres]])</f>
        <v>94</v>
      </c>
    </row>
    <row r="14" spans="1:254" x14ac:dyDescent="0.25">
      <c r="A14" t="s">
        <v>56</v>
      </c>
      <c r="B14">
        <v>227</v>
      </c>
      <c r="C14">
        <v>385</v>
      </c>
      <c r="D14">
        <f>SUM(Tabla12[[#This Row],[Homes]:[Mulleres]])</f>
        <v>612</v>
      </c>
    </row>
    <row r="15" spans="1:254" x14ac:dyDescent="0.25">
      <c r="A15" t="s">
        <v>9</v>
      </c>
      <c r="B15">
        <f>SUBTOTAL(109,B12:B14)</f>
        <v>319</v>
      </c>
      <c r="C15">
        <f>SUBTOTAL(109,C12:C14)</f>
        <v>499</v>
      </c>
      <c r="D15">
        <f>SUM(Tabla12[[#This Row],[Homes]:[Mulleres]])</f>
        <v>818</v>
      </c>
    </row>
    <row r="19" spans="1:11" x14ac:dyDescent="0.25">
      <c r="A19" s="62" t="s">
        <v>57</v>
      </c>
      <c r="B19" s="63" t="s">
        <v>54</v>
      </c>
      <c r="C19" s="63"/>
      <c r="D19" s="63"/>
      <c r="E19" s="63" t="s">
        <v>55</v>
      </c>
      <c r="F19" s="63"/>
      <c r="G19" s="63"/>
      <c r="H19" s="64" t="s">
        <v>56</v>
      </c>
      <c r="I19" s="64"/>
      <c r="J19" s="64"/>
      <c r="K19" s="63" t="s">
        <v>9</v>
      </c>
    </row>
    <row r="20" spans="1:11" ht="30" customHeight="1" x14ac:dyDescent="0.25">
      <c r="A20" s="65"/>
      <c r="B20" s="66" t="s">
        <v>6</v>
      </c>
      <c r="C20" s="66" t="s">
        <v>7</v>
      </c>
      <c r="D20" s="66" t="s">
        <v>51</v>
      </c>
      <c r="E20" s="66" t="s">
        <v>6</v>
      </c>
      <c r="F20" s="66" t="s">
        <v>7</v>
      </c>
      <c r="G20" s="66" t="s">
        <v>9</v>
      </c>
      <c r="H20" s="66" t="s">
        <v>6</v>
      </c>
      <c r="I20" s="66" t="s">
        <v>7</v>
      </c>
      <c r="J20" s="66" t="s">
        <v>9</v>
      </c>
      <c r="K20" s="63"/>
    </row>
    <row r="21" spans="1:11" x14ac:dyDescent="0.25">
      <c r="A21" s="27" t="s">
        <v>26</v>
      </c>
      <c r="B21" s="27"/>
      <c r="C21" s="27">
        <v>2</v>
      </c>
      <c r="D21" s="27">
        <v>2</v>
      </c>
      <c r="E21" s="27"/>
      <c r="F21" s="27"/>
      <c r="G21" s="27"/>
      <c r="H21" s="27">
        <v>27</v>
      </c>
      <c r="I21" s="27">
        <v>24</v>
      </c>
      <c r="J21" s="27">
        <v>51</v>
      </c>
      <c r="K21" s="27">
        <v>53</v>
      </c>
    </row>
    <row r="22" spans="1:11" x14ac:dyDescent="0.25">
      <c r="A22" t="s">
        <v>28</v>
      </c>
      <c r="B22">
        <v>7</v>
      </c>
      <c r="C22">
        <v>10</v>
      </c>
      <c r="D22">
        <v>17</v>
      </c>
      <c r="E22">
        <v>6</v>
      </c>
      <c r="F22">
        <v>9</v>
      </c>
      <c r="G22">
        <v>15</v>
      </c>
      <c r="H22">
        <v>32</v>
      </c>
      <c r="I22">
        <v>47</v>
      </c>
      <c r="J22">
        <v>79</v>
      </c>
      <c r="K22">
        <v>111</v>
      </c>
    </row>
    <row r="23" spans="1:11" x14ac:dyDescent="0.25">
      <c r="A23" s="27" t="s">
        <v>30</v>
      </c>
      <c r="B23" s="27">
        <v>12</v>
      </c>
      <c r="C23" s="27">
        <v>39</v>
      </c>
      <c r="D23" s="27">
        <v>51</v>
      </c>
      <c r="E23" s="27">
        <v>18</v>
      </c>
      <c r="F23" s="27">
        <v>24</v>
      </c>
      <c r="G23" s="27">
        <v>42</v>
      </c>
      <c r="H23" s="27">
        <v>67</v>
      </c>
      <c r="I23" s="27">
        <v>140</v>
      </c>
      <c r="J23" s="27">
        <v>207</v>
      </c>
      <c r="K23" s="27">
        <v>300</v>
      </c>
    </row>
    <row r="24" spans="1:11" x14ac:dyDescent="0.25">
      <c r="A24" t="s">
        <v>32</v>
      </c>
      <c r="B24">
        <v>6</v>
      </c>
      <c r="C24">
        <v>1</v>
      </c>
      <c r="D24">
        <v>7</v>
      </c>
      <c r="E24">
        <v>11</v>
      </c>
      <c r="F24">
        <v>12</v>
      </c>
      <c r="G24">
        <v>23</v>
      </c>
      <c r="H24">
        <v>49</v>
      </c>
      <c r="I24">
        <v>128</v>
      </c>
      <c r="J24">
        <v>177</v>
      </c>
      <c r="K24">
        <v>207</v>
      </c>
    </row>
    <row r="25" spans="1:11" x14ac:dyDescent="0.25">
      <c r="A25" s="67" t="s">
        <v>9</v>
      </c>
      <c r="B25" s="67">
        <v>25</v>
      </c>
      <c r="C25" s="67">
        <v>52</v>
      </c>
      <c r="D25" s="67">
        <v>77</v>
      </c>
      <c r="E25" s="67">
        <v>35</v>
      </c>
      <c r="F25" s="67">
        <v>45</v>
      </c>
      <c r="G25" s="67">
        <v>80</v>
      </c>
      <c r="H25" s="67">
        <v>175</v>
      </c>
      <c r="I25" s="67">
        <v>339</v>
      </c>
      <c r="J25" s="67">
        <v>514</v>
      </c>
      <c r="K25" s="67">
        <v>671</v>
      </c>
    </row>
    <row r="28" spans="1:11" x14ac:dyDescent="0.25">
      <c r="A28" s="62" t="s">
        <v>58</v>
      </c>
      <c r="B28" s="63" t="s">
        <v>54</v>
      </c>
      <c r="C28" s="63"/>
      <c r="D28" s="63"/>
      <c r="E28" s="63" t="s">
        <v>55</v>
      </c>
      <c r="F28" s="63"/>
      <c r="G28" s="63"/>
      <c r="H28" s="63" t="s">
        <v>56</v>
      </c>
      <c r="I28" s="63"/>
      <c r="J28" s="63"/>
      <c r="K28" s="63" t="s">
        <v>9</v>
      </c>
    </row>
    <row r="29" spans="1:11" x14ac:dyDescent="0.25">
      <c r="A29" s="65"/>
      <c r="B29" s="66" t="s">
        <v>6</v>
      </c>
      <c r="C29" s="66" t="s">
        <v>7</v>
      </c>
      <c r="D29" s="66" t="s">
        <v>9</v>
      </c>
      <c r="E29" s="66" t="s">
        <v>6</v>
      </c>
      <c r="F29" s="66" t="s">
        <v>7</v>
      </c>
      <c r="G29" s="66" t="s">
        <v>9</v>
      </c>
      <c r="H29" s="66" t="s">
        <v>6</v>
      </c>
      <c r="I29" s="66" t="s">
        <v>7</v>
      </c>
      <c r="J29" s="66" t="s">
        <v>9</v>
      </c>
      <c r="K29" s="63"/>
    </row>
    <row r="30" spans="1:11" x14ac:dyDescent="0.25">
      <c r="A30" s="27" t="s">
        <v>27</v>
      </c>
      <c r="B30" s="27"/>
      <c r="C30" s="27">
        <v>2</v>
      </c>
      <c r="D30" s="27">
        <v>2</v>
      </c>
      <c r="E30" s="27"/>
      <c r="F30" s="27"/>
      <c r="G30" s="27"/>
      <c r="H30" s="27">
        <v>12</v>
      </c>
      <c r="I30" s="27">
        <v>18</v>
      </c>
      <c r="J30" s="27">
        <v>30</v>
      </c>
      <c r="K30" s="27">
        <v>32</v>
      </c>
    </row>
    <row r="31" spans="1:11" x14ac:dyDescent="0.25">
      <c r="A31" t="s">
        <v>29</v>
      </c>
      <c r="I31">
        <v>1</v>
      </c>
      <c r="J31">
        <v>1</v>
      </c>
      <c r="K31">
        <v>1</v>
      </c>
    </row>
    <row r="32" spans="1:11" x14ac:dyDescent="0.25">
      <c r="A32" s="27" t="s">
        <v>31</v>
      </c>
      <c r="B32" s="27">
        <v>6</v>
      </c>
      <c r="C32" s="27">
        <v>4</v>
      </c>
      <c r="D32" s="27">
        <v>10</v>
      </c>
      <c r="E32" s="27">
        <v>4</v>
      </c>
      <c r="F32" s="27">
        <v>3</v>
      </c>
      <c r="G32" s="27">
        <v>7</v>
      </c>
      <c r="H32" s="27">
        <v>23</v>
      </c>
      <c r="I32" s="27">
        <v>15</v>
      </c>
      <c r="J32" s="27">
        <v>38</v>
      </c>
      <c r="K32" s="27">
        <v>55</v>
      </c>
    </row>
    <row r="33" spans="1:16" x14ac:dyDescent="0.25">
      <c r="A33" t="s">
        <v>33</v>
      </c>
      <c r="B33">
        <v>17</v>
      </c>
      <c r="C33">
        <v>6</v>
      </c>
      <c r="D33">
        <v>23</v>
      </c>
      <c r="E33">
        <v>5</v>
      </c>
      <c r="F33">
        <v>2</v>
      </c>
      <c r="G33">
        <v>7</v>
      </c>
      <c r="H33">
        <v>17</v>
      </c>
      <c r="I33">
        <v>12</v>
      </c>
      <c r="J33">
        <v>29</v>
      </c>
      <c r="K33">
        <v>59</v>
      </c>
    </row>
    <row r="34" spans="1:16" x14ac:dyDescent="0.25">
      <c r="A34" s="27" t="s">
        <v>9</v>
      </c>
      <c r="B34" s="27">
        <v>23</v>
      </c>
      <c r="C34" s="27">
        <v>12</v>
      </c>
      <c r="D34" s="27">
        <v>35</v>
      </c>
      <c r="E34" s="27">
        <v>9</v>
      </c>
      <c r="F34" s="27">
        <v>5</v>
      </c>
      <c r="G34" s="27">
        <v>14</v>
      </c>
      <c r="H34" s="27">
        <v>52</v>
      </c>
      <c r="I34" s="27">
        <v>46</v>
      </c>
      <c r="J34" s="27">
        <v>98</v>
      </c>
      <c r="K34" s="27">
        <v>147</v>
      </c>
    </row>
    <row r="39" spans="1:16" x14ac:dyDescent="0.25">
      <c r="A39" t="s">
        <v>59</v>
      </c>
      <c r="B39" t="s">
        <v>6</v>
      </c>
      <c r="C39" t="s">
        <v>7</v>
      </c>
      <c r="D39" t="s">
        <v>9</v>
      </c>
      <c r="G39" t="s">
        <v>60</v>
      </c>
      <c r="H39" t="s">
        <v>6</v>
      </c>
      <c r="I39" t="s">
        <v>7</v>
      </c>
      <c r="J39" t="s">
        <v>9</v>
      </c>
      <c r="M39" t="s">
        <v>61</v>
      </c>
      <c r="N39" t="s">
        <v>6</v>
      </c>
      <c r="O39" t="s">
        <v>7</v>
      </c>
      <c r="P39" t="s">
        <v>9</v>
      </c>
    </row>
    <row r="40" spans="1:16" x14ac:dyDescent="0.25">
      <c r="A40" t="s">
        <v>62</v>
      </c>
      <c r="B40">
        <v>8</v>
      </c>
      <c r="C40">
        <v>15</v>
      </c>
      <c r="D40">
        <v>23</v>
      </c>
      <c r="G40" t="s">
        <v>62</v>
      </c>
      <c r="H40">
        <v>3</v>
      </c>
      <c r="I40">
        <v>16</v>
      </c>
      <c r="J40">
        <v>19</v>
      </c>
      <c r="M40" t="s">
        <v>63</v>
      </c>
      <c r="N40">
        <v>3</v>
      </c>
      <c r="O40">
        <v>4</v>
      </c>
      <c r="P40">
        <v>7</v>
      </c>
    </row>
    <row r="41" spans="1:16" x14ac:dyDescent="0.25">
      <c r="A41" t="s">
        <v>14</v>
      </c>
      <c r="B41">
        <v>4</v>
      </c>
      <c r="C41">
        <v>11</v>
      </c>
      <c r="D41">
        <v>15</v>
      </c>
      <c r="G41" t="s">
        <v>14</v>
      </c>
      <c r="H41">
        <v>2</v>
      </c>
      <c r="I41">
        <v>13</v>
      </c>
      <c r="J41">
        <v>15</v>
      </c>
      <c r="M41" t="s">
        <v>14</v>
      </c>
      <c r="N41">
        <v>3</v>
      </c>
      <c r="O41">
        <v>3</v>
      </c>
      <c r="P41">
        <v>6</v>
      </c>
    </row>
    <row r="42" spans="1:16" x14ac:dyDescent="0.25">
      <c r="A42" t="s">
        <v>16</v>
      </c>
      <c r="B42">
        <v>4</v>
      </c>
      <c r="C42">
        <v>4</v>
      </c>
      <c r="D42">
        <v>8</v>
      </c>
      <c r="G42" t="s">
        <v>16</v>
      </c>
      <c r="H42">
        <v>1</v>
      </c>
      <c r="I42">
        <v>3</v>
      </c>
      <c r="J42">
        <v>4</v>
      </c>
      <c r="M42" t="s">
        <v>16</v>
      </c>
      <c r="O42">
        <v>1</v>
      </c>
      <c r="P42">
        <v>1</v>
      </c>
    </row>
    <row r="43" spans="1:16" x14ac:dyDescent="0.25">
      <c r="A43" t="s">
        <v>64</v>
      </c>
      <c r="C43">
        <v>2</v>
      </c>
      <c r="D43">
        <v>2</v>
      </c>
      <c r="G43" t="s">
        <v>65</v>
      </c>
      <c r="H43">
        <v>1</v>
      </c>
      <c r="J43">
        <v>1</v>
      </c>
      <c r="M43" t="s">
        <v>66</v>
      </c>
      <c r="N43">
        <v>27</v>
      </c>
      <c r="O43">
        <v>45</v>
      </c>
      <c r="P43">
        <v>72</v>
      </c>
    </row>
    <row r="44" spans="1:16" x14ac:dyDescent="0.25">
      <c r="A44" t="s">
        <v>14</v>
      </c>
      <c r="C44">
        <v>1</v>
      </c>
      <c r="D44">
        <v>1</v>
      </c>
      <c r="G44" t="s">
        <v>14</v>
      </c>
      <c r="H44">
        <v>1</v>
      </c>
      <c r="J44">
        <v>1</v>
      </c>
      <c r="M44" t="s">
        <v>14</v>
      </c>
      <c r="N44">
        <v>24</v>
      </c>
      <c r="O44">
        <v>38</v>
      </c>
      <c r="P44">
        <v>62</v>
      </c>
    </row>
    <row r="45" spans="1:16" x14ac:dyDescent="0.25">
      <c r="A45" t="s">
        <v>16</v>
      </c>
      <c r="C45">
        <v>1</v>
      </c>
      <c r="D45">
        <v>1</v>
      </c>
      <c r="G45" t="s">
        <v>67</v>
      </c>
      <c r="H45">
        <v>13</v>
      </c>
      <c r="I45">
        <v>23</v>
      </c>
      <c r="J45">
        <v>36</v>
      </c>
      <c r="M45" t="s">
        <v>16</v>
      </c>
      <c r="N45">
        <v>3</v>
      </c>
      <c r="O45">
        <v>7</v>
      </c>
      <c r="P45">
        <v>10</v>
      </c>
    </row>
    <row r="46" spans="1:16" x14ac:dyDescent="0.25">
      <c r="A46" t="s">
        <v>68</v>
      </c>
      <c r="C46">
        <v>1</v>
      </c>
      <c r="D46">
        <v>1</v>
      </c>
      <c r="G46" t="s">
        <v>14</v>
      </c>
      <c r="H46">
        <v>12</v>
      </c>
      <c r="I46">
        <v>23</v>
      </c>
      <c r="J46">
        <v>35</v>
      </c>
      <c r="M46" t="s">
        <v>69</v>
      </c>
      <c r="N46">
        <v>15</v>
      </c>
      <c r="O46">
        <v>11</v>
      </c>
      <c r="P46">
        <v>26</v>
      </c>
    </row>
    <row r="47" spans="1:16" x14ac:dyDescent="0.25">
      <c r="A47" t="s">
        <v>16</v>
      </c>
      <c r="C47">
        <v>1</v>
      </c>
      <c r="D47">
        <v>1</v>
      </c>
      <c r="G47" t="s">
        <v>16</v>
      </c>
      <c r="H47">
        <v>1</v>
      </c>
      <c r="J47">
        <v>1</v>
      </c>
      <c r="M47" t="s">
        <v>14</v>
      </c>
      <c r="N47">
        <v>8</v>
      </c>
      <c r="O47">
        <v>6</v>
      </c>
      <c r="P47">
        <v>14</v>
      </c>
    </row>
    <row r="48" spans="1:16" x14ac:dyDescent="0.25">
      <c r="A48" t="s">
        <v>70</v>
      </c>
      <c r="B48">
        <v>3</v>
      </c>
      <c r="D48">
        <v>3</v>
      </c>
      <c r="G48" t="s">
        <v>71</v>
      </c>
      <c r="H48">
        <v>5</v>
      </c>
      <c r="I48">
        <v>1</v>
      </c>
      <c r="J48">
        <v>6</v>
      </c>
      <c r="M48" t="s">
        <v>16</v>
      </c>
      <c r="N48">
        <v>7</v>
      </c>
      <c r="O48">
        <v>5</v>
      </c>
      <c r="P48">
        <v>12</v>
      </c>
    </row>
    <row r="49" spans="1:21" x14ac:dyDescent="0.25">
      <c r="A49" t="s">
        <v>14</v>
      </c>
      <c r="B49">
        <v>1</v>
      </c>
      <c r="D49">
        <v>1</v>
      </c>
      <c r="G49" t="s">
        <v>14</v>
      </c>
      <c r="H49">
        <v>5</v>
      </c>
      <c r="J49">
        <v>5</v>
      </c>
      <c r="M49" t="s">
        <v>72</v>
      </c>
      <c r="N49">
        <v>2</v>
      </c>
      <c r="O49">
        <v>6</v>
      </c>
      <c r="P49">
        <v>8</v>
      </c>
    </row>
    <row r="50" spans="1:21" x14ac:dyDescent="0.25">
      <c r="A50" t="s">
        <v>16</v>
      </c>
      <c r="B50">
        <v>2</v>
      </c>
      <c r="D50">
        <v>2</v>
      </c>
      <c r="G50" t="s">
        <v>16</v>
      </c>
      <c r="I50">
        <v>1</v>
      </c>
      <c r="J50">
        <v>1</v>
      </c>
      <c r="M50" t="s">
        <v>14</v>
      </c>
      <c r="N50">
        <v>1</v>
      </c>
      <c r="O50">
        <v>2</v>
      </c>
      <c r="P50">
        <v>3</v>
      </c>
    </row>
    <row r="51" spans="1:21" x14ac:dyDescent="0.25">
      <c r="A51" t="s">
        <v>73</v>
      </c>
      <c r="B51">
        <v>6</v>
      </c>
      <c r="C51">
        <v>3</v>
      </c>
      <c r="D51">
        <v>9</v>
      </c>
      <c r="G51" t="s">
        <v>74</v>
      </c>
      <c r="H51">
        <v>9</v>
      </c>
      <c r="I51">
        <v>6</v>
      </c>
      <c r="J51">
        <v>15</v>
      </c>
      <c r="M51" t="s">
        <v>16</v>
      </c>
      <c r="N51">
        <v>1</v>
      </c>
      <c r="O51">
        <v>4</v>
      </c>
      <c r="P51">
        <v>5</v>
      </c>
    </row>
    <row r="52" spans="1:21" x14ac:dyDescent="0.25">
      <c r="A52" t="s">
        <v>14</v>
      </c>
      <c r="B52">
        <v>2</v>
      </c>
      <c r="D52">
        <v>2</v>
      </c>
      <c r="G52" t="s">
        <v>14</v>
      </c>
      <c r="H52">
        <v>5</v>
      </c>
      <c r="I52">
        <v>6</v>
      </c>
      <c r="J52">
        <v>11</v>
      </c>
      <c r="M52" t="s">
        <v>75</v>
      </c>
      <c r="N52">
        <v>1</v>
      </c>
      <c r="P52">
        <v>1</v>
      </c>
    </row>
    <row r="53" spans="1:21" x14ac:dyDescent="0.25">
      <c r="A53" t="s">
        <v>16</v>
      </c>
      <c r="B53">
        <v>4</v>
      </c>
      <c r="C53">
        <v>3</v>
      </c>
      <c r="D53">
        <v>7</v>
      </c>
      <c r="G53" t="s">
        <v>16</v>
      </c>
      <c r="H53">
        <v>4</v>
      </c>
      <c r="J53">
        <v>4</v>
      </c>
      <c r="M53" t="s">
        <v>13</v>
      </c>
      <c r="N53">
        <v>1</v>
      </c>
      <c r="P53">
        <v>1</v>
      </c>
    </row>
    <row r="54" spans="1:21" x14ac:dyDescent="0.25">
      <c r="A54" t="s">
        <v>76</v>
      </c>
      <c r="C54">
        <v>2</v>
      </c>
      <c r="D54">
        <v>2</v>
      </c>
      <c r="G54" t="s">
        <v>77</v>
      </c>
      <c r="H54">
        <v>7</v>
      </c>
      <c r="I54">
        <v>2</v>
      </c>
      <c r="J54">
        <v>9</v>
      </c>
      <c r="M54" t="s">
        <v>78</v>
      </c>
      <c r="N54">
        <v>18</v>
      </c>
      <c r="O54">
        <v>19</v>
      </c>
      <c r="P54">
        <v>37</v>
      </c>
    </row>
    <row r="55" spans="1:21" x14ac:dyDescent="0.25">
      <c r="A55" t="s">
        <v>14</v>
      </c>
      <c r="C55">
        <v>2</v>
      </c>
      <c r="D55">
        <v>2</v>
      </c>
      <c r="G55" t="s">
        <v>14</v>
      </c>
      <c r="H55">
        <v>6</v>
      </c>
      <c r="I55">
        <v>2</v>
      </c>
      <c r="J55">
        <v>8</v>
      </c>
      <c r="M55" t="s">
        <v>14</v>
      </c>
      <c r="N55">
        <v>10</v>
      </c>
      <c r="O55">
        <v>16</v>
      </c>
      <c r="P55">
        <v>26</v>
      </c>
    </row>
    <row r="56" spans="1:21" x14ac:dyDescent="0.25">
      <c r="A56" t="s">
        <v>79</v>
      </c>
      <c r="B56">
        <v>5</v>
      </c>
      <c r="C56">
        <v>3</v>
      </c>
      <c r="D56">
        <v>8</v>
      </c>
      <c r="G56" t="s">
        <v>16</v>
      </c>
      <c r="H56">
        <v>1</v>
      </c>
      <c r="J56">
        <v>1</v>
      </c>
      <c r="M56" t="s">
        <v>16</v>
      </c>
      <c r="N56">
        <v>8</v>
      </c>
      <c r="O56">
        <v>3</v>
      </c>
      <c r="P56">
        <v>11</v>
      </c>
    </row>
    <row r="57" spans="1:21" x14ac:dyDescent="0.25">
      <c r="A57" t="s">
        <v>14</v>
      </c>
      <c r="C57">
        <v>2</v>
      </c>
      <c r="D57">
        <v>2</v>
      </c>
      <c r="G57" t="s">
        <v>80</v>
      </c>
      <c r="H57">
        <v>1</v>
      </c>
      <c r="I57">
        <v>1</v>
      </c>
      <c r="J57">
        <v>2</v>
      </c>
      <c r="M57" t="s">
        <v>81</v>
      </c>
      <c r="N57">
        <v>50</v>
      </c>
      <c r="O57">
        <v>98</v>
      </c>
      <c r="P57">
        <v>148</v>
      </c>
    </row>
    <row r="58" spans="1:21" x14ac:dyDescent="0.25">
      <c r="A58" t="s">
        <v>16</v>
      </c>
      <c r="B58">
        <v>5</v>
      </c>
      <c r="C58">
        <v>1</v>
      </c>
      <c r="D58">
        <v>6</v>
      </c>
      <c r="G58" t="s">
        <v>14</v>
      </c>
      <c r="I58">
        <v>1</v>
      </c>
      <c r="J58">
        <v>1</v>
      </c>
      <c r="M58" t="s">
        <v>13</v>
      </c>
      <c r="N58">
        <v>3</v>
      </c>
      <c r="O58">
        <v>4</v>
      </c>
      <c r="P58">
        <v>7</v>
      </c>
    </row>
    <row r="59" spans="1:21" x14ac:dyDescent="0.25">
      <c r="A59" t="s">
        <v>82</v>
      </c>
      <c r="B59">
        <v>4</v>
      </c>
      <c r="C59">
        <v>3</v>
      </c>
      <c r="D59">
        <v>7</v>
      </c>
      <c r="G59" t="s">
        <v>16</v>
      </c>
      <c r="H59">
        <v>1</v>
      </c>
      <c r="J59">
        <v>1</v>
      </c>
      <c r="M59" t="s">
        <v>14</v>
      </c>
      <c r="N59">
        <v>40</v>
      </c>
      <c r="O59">
        <v>90</v>
      </c>
      <c r="P59">
        <v>130</v>
      </c>
    </row>
    <row r="60" spans="1:21" x14ac:dyDescent="0.25">
      <c r="A60" t="s">
        <v>14</v>
      </c>
      <c r="B60">
        <v>3</v>
      </c>
      <c r="C60">
        <v>2</v>
      </c>
      <c r="D60">
        <v>5</v>
      </c>
      <c r="G60" t="s">
        <v>83</v>
      </c>
      <c r="H60">
        <v>3</v>
      </c>
      <c r="J60">
        <v>3</v>
      </c>
      <c r="M60" t="s">
        <v>16</v>
      </c>
      <c r="N60">
        <v>7</v>
      </c>
      <c r="O60">
        <v>4</v>
      </c>
      <c r="P60">
        <v>11</v>
      </c>
    </row>
    <row r="61" spans="1:21" x14ac:dyDescent="0.25">
      <c r="A61" t="s">
        <v>16</v>
      </c>
      <c r="B61">
        <v>1</v>
      </c>
      <c r="C61">
        <v>1</v>
      </c>
      <c r="D61">
        <v>2</v>
      </c>
      <c r="G61" t="s">
        <v>14</v>
      </c>
      <c r="H61">
        <v>3</v>
      </c>
      <c r="J61">
        <v>3</v>
      </c>
      <c r="M61" t="s">
        <v>84</v>
      </c>
      <c r="N61">
        <v>25</v>
      </c>
      <c r="O61">
        <v>42</v>
      </c>
      <c r="P61">
        <v>67</v>
      </c>
      <c r="U61">
        <v>67</v>
      </c>
    </row>
    <row r="62" spans="1:21" x14ac:dyDescent="0.25">
      <c r="A62" t="s">
        <v>85</v>
      </c>
      <c r="B62">
        <v>3</v>
      </c>
      <c r="C62">
        <v>3</v>
      </c>
      <c r="D62">
        <v>6</v>
      </c>
      <c r="G62" t="s">
        <v>86</v>
      </c>
      <c r="H62">
        <v>2</v>
      </c>
      <c r="I62">
        <v>1</v>
      </c>
      <c r="J62">
        <v>3</v>
      </c>
      <c r="M62" t="s">
        <v>14</v>
      </c>
      <c r="N62">
        <v>20</v>
      </c>
      <c r="O62">
        <v>38</v>
      </c>
      <c r="P62">
        <v>58</v>
      </c>
      <c r="U62">
        <v>58</v>
      </c>
    </row>
    <row r="63" spans="1:21" x14ac:dyDescent="0.25">
      <c r="A63" t="s">
        <v>14</v>
      </c>
      <c r="B63">
        <v>1</v>
      </c>
      <c r="C63">
        <v>3</v>
      </c>
      <c r="D63">
        <v>4</v>
      </c>
      <c r="G63" t="s">
        <v>14</v>
      </c>
      <c r="H63">
        <v>1</v>
      </c>
      <c r="J63">
        <v>1</v>
      </c>
      <c r="M63" t="s">
        <v>16</v>
      </c>
      <c r="N63">
        <v>5</v>
      </c>
      <c r="O63">
        <v>4</v>
      </c>
      <c r="P63">
        <v>9</v>
      </c>
      <c r="U63">
        <v>9</v>
      </c>
    </row>
    <row r="64" spans="1:21" x14ac:dyDescent="0.25">
      <c r="A64" t="s">
        <v>16</v>
      </c>
      <c r="B64">
        <v>2</v>
      </c>
      <c r="D64">
        <v>2</v>
      </c>
      <c r="G64" t="s">
        <v>16</v>
      </c>
      <c r="H64">
        <v>1</v>
      </c>
      <c r="I64">
        <v>1</v>
      </c>
      <c r="J64">
        <v>2</v>
      </c>
      <c r="M64" t="s">
        <v>87</v>
      </c>
      <c r="N64">
        <v>1</v>
      </c>
      <c r="P64">
        <v>1</v>
      </c>
    </row>
    <row r="65" spans="1:16" x14ac:dyDescent="0.25">
      <c r="A65" t="s">
        <v>88</v>
      </c>
      <c r="B65">
        <v>2</v>
      </c>
      <c r="C65">
        <v>4</v>
      </c>
      <c r="D65">
        <v>6</v>
      </c>
      <c r="G65" t="s">
        <v>9</v>
      </c>
      <c r="H65">
        <v>44</v>
      </c>
      <c r="I65">
        <v>50</v>
      </c>
      <c r="J65">
        <v>94</v>
      </c>
      <c r="M65" t="s">
        <v>14</v>
      </c>
      <c r="N65">
        <v>1</v>
      </c>
      <c r="P65">
        <v>1</v>
      </c>
    </row>
    <row r="66" spans="1:16" x14ac:dyDescent="0.25">
      <c r="A66" t="s">
        <v>14</v>
      </c>
      <c r="B66">
        <v>1</v>
      </c>
      <c r="C66">
        <v>4</v>
      </c>
      <c r="D66">
        <v>5</v>
      </c>
      <c r="M66" t="s">
        <v>89</v>
      </c>
      <c r="N66">
        <v>7</v>
      </c>
      <c r="O66">
        <v>28</v>
      </c>
      <c r="P66">
        <v>35</v>
      </c>
    </row>
    <row r="67" spans="1:16" x14ac:dyDescent="0.25">
      <c r="A67" t="s">
        <v>16</v>
      </c>
      <c r="B67">
        <v>1</v>
      </c>
      <c r="D67">
        <v>1</v>
      </c>
      <c r="M67" t="s">
        <v>14</v>
      </c>
      <c r="N67">
        <v>4</v>
      </c>
      <c r="O67">
        <v>25</v>
      </c>
      <c r="P67">
        <v>29</v>
      </c>
    </row>
    <row r="68" spans="1:16" x14ac:dyDescent="0.25">
      <c r="A68" t="s">
        <v>90</v>
      </c>
      <c r="B68">
        <v>1</v>
      </c>
      <c r="C68">
        <v>2</v>
      </c>
      <c r="D68">
        <v>3</v>
      </c>
      <c r="M68" t="s">
        <v>16</v>
      </c>
      <c r="N68">
        <v>3</v>
      </c>
      <c r="O68">
        <v>3</v>
      </c>
      <c r="P68">
        <v>6</v>
      </c>
    </row>
    <row r="69" spans="1:16" x14ac:dyDescent="0.25">
      <c r="A69" t="s">
        <v>14</v>
      </c>
      <c r="B69">
        <v>1</v>
      </c>
      <c r="C69">
        <v>2</v>
      </c>
      <c r="D69">
        <v>3</v>
      </c>
      <c r="M69" t="s">
        <v>91</v>
      </c>
      <c r="N69">
        <v>5</v>
      </c>
      <c r="O69">
        <v>7</v>
      </c>
      <c r="P69">
        <v>12</v>
      </c>
    </row>
    <row r="70" spans="1:16" x14ac:dyDescent="0.25">
      <c r="A70" t="s">
        <v>92</v>
      </c>
      <c r="B70">
        <v>1</v>
      </c>
      <c r="C70">
        <v>3</v>
      </c>
      <c r="D70">
        <v>4</v>
      </c>
      <c r="M70" t="s">
        <v>14</v>
      </c>
      <c r="N70">
        <v>5</v>
      </c>
      <c r="O70">
        <v>7</v>
      </c>
      <c r="P70">
        <v>12</v>
      </c>
    </row>
    <row r="71" spans="1:16" x14ac:dyDescent="0.25">
      <c r="A71" t="s">
        <v>14</v>
      </c>
      <c r="C71">
        <v>3</v>
      </c>
      <c r="D71">
        <v>3</v>
      </c>
      <c r="M71" t="s">
        <v>93</v>
      </c>
      <c r="N71">
        <v>9</v>
      </c>
      <c r="O71">
        <v>8</v>
      </c>
      <c r="P71">
        <v>17</v>
      </c>
    </row>
    <row r="72" spans="1:16" x14ac:dyDescent="0.25">
      <c r="A72" t="s">
        <v>16</v>
      </c>
      <c r="B72">
        <v>1</v>
      </c>
      <c r="D72">
        <v>1</v>
      </c>
      <c r="M72" t="s">
        <v>14</v>
      </c>
      <c r="N72">
        <v>7</v>
      </c>
      <c r="O72">
        <v>7</v>
      </c>
      <c r="P72">
        <v>14</v>
      </c>
    </row>
    <row r="73" spans="1:16" x14ac:dyDescent="0.25">
      <c r="A73" t="s">
        <v>83</v>
      </c>
      <c r="B73">
        <v>7</v>
      </c>
      <c r="D73">
        <v>7</v>
      </c>
      <c r="M73" t="s">
        <v>16</v>
      </c>
      <c r="N73">
        <v>2</v>
      </c>
      <c r="O73">
        <v>1</v>
      </c>
      <c r="P73">
        <v>3</v>
      </c>
    </row>
    <row r="74" spans="1:16" x14ac:dyDescent="0.25">
      <c r="A74" t="s">
        <v>14</v>
      </c>
      <c r="B74">
        <v>6</v>
      </c>
      <c r="D74">
        <v>6</v>
      </c>
      <c r="M74" t="s">
        <v>94</v>
      </c>
      <c r="N74">
        <v>16</v>
      </c>
      <c r="O74">
        <v>36</v>
      </c>
      <c r="P74">
        <v>52</v>
      </c>
    </row>
    <row r="75" spans="1:16" x14ac:dyDescent="0.25">
      <c r="A75" t="s">
        <v>16</v>
      </c>
      <c r="B75">
        <v>1</v>
      </c>
      <c r="D75">
        <v>1</v>
      </c>
      <c r="M75" t="s">
        <v>14</v>
      </c>
      <c r="N75">
        <v>11</v>
      </c>
      <c r="O75">
        <v>31</v>
      </c>
      <c r="P75">
        <v>42</v>
      </c>
    </row>
    <row r="76" spans="1:16" x14ac:dyDescent="0.25">
      <c r="A76" t="s">
        <v>95</v>
      </c>
      <c r="B76">
        <v>8</v>
      </c>
      <c r="C76">
        <v>23</v>
      </c>
      <c r="D76">
        <v>31</v>
      </c>
      <c r="M76" t="s">
        <v>16</v>
      </c>
      <c r="N76">
        <v>5</v>
      </c>
      <c r="O76">
        <v>6</v>
      </c>
      <c r="P76">
        <v>11</v>
      </c>
    </row>
    <row r="77" spans="1:16" x14ac:dyDescent="0.25">
      <c r="A77" t="s">
        <v>14</v>
      </c>
      <c r="B77">
        <v>6</v>
      </c>
      <c r="C77">
        <v>22</v>
      </c>
      <c r="D77">
        <v>28</v>
      </c>
      <c r="M77" t="s">
        <v>96</v>
      </c>
      <c r="N77">
        <v>4</v>
      </c>
      <c r="O77">
        <v>4</v>
      </c>
      <c r="P77">
        <v>8</v>
      </c>
    </row>
    <row r="78" spans="1:16" x14ac:dyDescent="0.25">
      <c r="A78" t="s">
        <v>16</v>
      </c>
      <c r="B78">
        <v>2</v>
      </c>
      <c r="C78">
        <v>1</v>
      </c>
      <c r="D78">
        <v>3</v>
      </c>
      <c r="M78" t="s">
        <v>14</v>
      </c>
      <c r="N78">
        <v>1</v>
      </c>
      <c r="O78">
        <v>2</v>
      </c>
      <c r="P78">
        <v>3</v>
      </c>
    </row>
    <row r="79" spans="1:16" x14ac:dyDescent="0.25">
      <c r="A79" t="s">
        <v>9</v>
      </c>
      <c r="B79">
        <v>48</v>
      </c>
      <c r="C79">
        <v>64</v>
      </c>
      <c r="D79">
        <v>112</v>
      </c>
      <c r="M79" t="s">
        <v>16</v>
      </c>
      <c r="N79">
        <v>3</v>
      </c>
      <c r="O79">
        <v>2</v>
      </c>
      <c r="P79">
        <v>5</v>
      </c>
    </row>
    <row r="80" spans="1:16" x14ac:dyDescent="0.25">
      <c r="M80" t="s">
        <v>97</v>
      </c>
      <c r="N80">
        <v>10</v>
      </c>
      <c r="O80">
        <v>32</v>
      </c>
      <c r="P80">
        <v>42</v>
      </c>
    </row>
    <row r="81" spans="13:16" x14ac:dyDescent="0.25">
      <c r="M81" t="s">
        <v>14</v>
      </c>
      <c r="N81">
        <v>8</v>
      </c>
      <c r="O81">
        <v>30</v>
      </c>
      <c r="P81">
        <v>38</v>
      </c>
    </row>
    <row r="82" spans="13:16" x14ac:dyDescent="0.25">
      <c r="M82" t="s">
        <v>16</v>
      </c>
      <c r="N82">
        <v>2</v>
      </c>
      <c r="O82">
        <v>2</v>
      </c>
      <c r="P82">
        <v>4</v>
      </c>
    </row>
    <row r="83" spans="13:16" x14ac:dyDescent="0.25">
      <c r="M83" t="s">
        <v>98</v>
      </c>
      <c r="O83">
        <v>2</v>
      </c>
      <c r="P83">
        <v>2</v>
      </c>
    </row>
    <row r="84" spans="13:16" x14ac:dyDescent="0.25">
      <c r="M84" t="s">
        <v>14</v>
      </c>
      <c r="O84">
        <v>2</v>
      </c>
      <c r="P84">
        <v>2</v>
      </c>
    </row>
    <row r="85" spans="13:16" x14ac:dyDescent="0.25">
      <c r="M85" t="s">
        <v>99</v>
      </c>
      <c r="N85">
        <v>8</v>
      </c>
      <c r="O85">
        <v>13</v>
      </c>
      <c r="P85">
        <v>21</v>
      </c>
    </row>
    <row r="86" spans="13:16" x14ac:dyDescent="0.25">
      <c r="M86" t="s">
        <v>14</v>
      </c>
      <c r="N86">
        <v>7</v>
      </c>
      <c r="O86">
        <v>13</v>
      </c>
      <c r="P86">
        <v>20</v>
      </c>
    </row>
    <row r="87" spans="13:16" x14ac:dyDescent="0.25">
      <c r="M87" t="s">
        <v>16</v>
      </c>
      <c r="N87">
        <v>1</v>
      </c>
      <c r="P87">
        <v>1</v>
      </c>
    </row>
    <row r="88" spans="13:16" x14ac:dyDescent="0.25">
      <c r="M88" t="s">
        <v>100</v>
      </c>
      <c r="N88">
        <v>4</v>
      </c>
      <c r="O88">
        <v>7</v>
      </c>
      <c r="P88">
        <v>11</v>
      </c>
    </row>
    <row r="89" spans="13:16" x14ac:dyDescent="0.25">
      <c r="M89" t="s">
        <v>14</v>
      </c>
      <c r="N89">
        <v>3</v>
      </c>
      <c r="O89">
        <v>6</v>
      </c>
      <c r="P89">
        <v>9</v>
      </c>
    </row>
    <row r="90" spans="13:16" x14ac:dyDescent="0.25">
      <c r="M90" t="s">
        <v>16</v>
      </c>
      <c r="N90">
        <v>1</v>
      </c>
      <c r="O90">
        <v>1</v>
      </c>
      <c r="P90">
        <v>2</v>
      </c>
    </row>
    <row r="91" spans="13:16" x14ac:dyDescent="0.25">
      <c r="M91" t="s">
        <v>101</v>
      </c>
      <c r="O91">
        <v>6</v>
      </c>
      <c r="P91">
        <v>6</v>
      </c>
    </row>
    <row r="92" spans="13:16" x14ac:dyDescent="0.25">
      <c r="M92" t="s">
        <v>14</v>
      </c>
      <c r="O92">
        <v>6</v>
      </c>
      <c r="P92">
        <v>6</v>
      </c>
    </row>
    <row r="93" spans="13:16" x14ac:dyDescent="0.25">
      <c r="M93" t="s">
        <v>102</v>
      </c>
      <c r="N93">
        <v>8</v>
      </c>
      <c r="O93">
        <v>12</v>
      </c>
      <c r="P93">
        <v>20</v>
      </c>
    </row>
    <row r="94" spans="13:16" x14ac:dyDescent="0.25">
      <c r="M94" t="s">
        <v>14</v>
      </c>
      <c r="N94">
        <v>8</v>
      </c>
      <c r="O94">
        <v>9</v>
      </c>
      <c r="P94">
        <v>17</v>
      </c>
    </row>
    <row r="95" spans="13:16" x14ac:dyDescent="0.25">
      <c r="M95" t="s">
        <v>16</v>
      </c>
      <c r="O95">
        <v>3</v>
      </c>
      <c r="P95">
        <v>3</v>
      </c>
    </row>
    <row r="96" spans="13:16" x14ac:dyDescent="0.25">
      <c r="M96" t="s">
        <v>103</v>
      </c>
      <c r="N96">
        <v>3</v>
      </c>
      <c r="O96">
        <v>4</v>
      </c>
      <c r="P96">
        <v>7</v>
      </c>
    </row>
    <row r="97" spans="13:16" x14ac:dyDescent="0.25">
      <c r="M97" t="s">
        <v>14</v>
      </c>
      <c r="N97">
        <v>2</v>
      </c>
      <c r="O97">
        <v>4</v>
      </c>
      <c r="P97">
        <v>6</v>
      </c>
    </row>
    <row r="98" spans="13:16" x14ac:dyDescent="0.25">
      <c r="M98" t="s">
        <v>16</v>
      </c>
      <c r="N98">
        <v>1</v>
      </c>
      <c r="P98">
        <v>1</v>
      </c>
    </row>
    <row r="99" spans="13:16" x14ac:dyDescent="0.25">
      <c r="M99" t="s">
        <v>83</v>
      </c>
      <c r="N99">
        <v>11</v>
      </c>
      <c r="P99">
        <v>11</v>
      </c>
    </row>
    <row r="100" spans="13:16" x14ac:dyDescent="0.25">
      <c r="M100" t="s">
        <v>14</v>
      </c>
      <c r="N100">
        <v>8</v>
      </c>
      <c r="P100">
        <v>8</v>
      </c>
    </row>
    <row r="101" spans="13:16" x14ac:dyDescent="0.25">
      <c r="M101" t="s">
        <v>16</v>
      </c>
      <c r="N101">
        <v>3</v>
      </c>
      <c r="P101">
        <v>3</v>
      </c>
    </row>
    <row r="102" spans="13:16" x14ac:dyDescent="0.25">
      <c r="M102" t="s">
        <v>9</v>
      </c>
      <c r="N102">
        <v>227</v>
      </c>
      <c r="O102">
        <v>385</v>
      </c>
      <c r="P102">
        <v>612</v>
      </c>
    </row>
  </sheetData>
  <mergeCells count="11">
    <mergeCell ref="A28:A29"/>
    <mergeCell ref="B28:D28"/>
    <mergeCell ref="E28:G28"/>
    <mergeCell ref="H28:J28"/>
    <mergeCell ref="K28:K29"/>
    <mergeCell ref="M1:P1"/>
    <mergeCell ref="A19:A20"/>
    <mergeCell ref="B19:D19"/>
    <mergeCell ref="E19:G19"/>
    <mergeCell ref="H19:J19"/>
    <mergeCell ref="K19:K20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2022_Datos xerais</vt:lpstr>
      <vt:lpstr>2022_PAS por campus_centro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Basalo Domínguez</dc:creator>
  <cp:lastModifiedBy>David Basalo Domínguez</cp:lastModifiedBy>
  <dcterms:created xsi:type="dcterms:W3CDTF">2023-06-26T06:45:30Z</dcterms:created>
  <dcterms:modified xsi:type="dcterms:W3CDTF">2023-06-26T06:49:45Z</dcterms:modified>
</cp:coreProperties>
</file>