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"/>
    </mc:Choice>
  </mc:AlternateContent>
  <xr:revisionPtr revIDLastSave="0" documentId="8_{09312C70-40AE-44C1-AC03-34877E614D0E}" xr6:coauthVersionLast="47" xr6:coauthVersionMax="47" xr10:uidLastSave="{00000000-0000-0000-0000-000000000000}"/>
  <bookViews>
    <workbookView xWindow="28680" yWindow="-120" windowWidth="29040" windowHeight="15720" xr2:uid="{DF50F981-50AA-45AB-A954-B9158F276A8F}"/>
  </bookViews>
  <sheets>
    <sheet name="2025_PI_Datos xerais" sheetId="1" r:id="rId1"/>
    <sheet name="2025_PI_Distribución" sheetId="2" r:id="rId2"/>
    <sheet name="2025_PI_Doutor" sheetId="3" r:id="rId3"/>
    <sheet name="2025_PI ao longo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4" l="1"/>
  <c r="I51" i="4"/>
  <c r="K51" i="4" s="1"/>
  <c r="C51" i="4"/>
  <c r="B51" i="4"/>
  <c r="D51" i="4" s="1"/>
  <c r="K50" i="4"/>
  <c r="D50" i="4"/>
  <c r="K49" i="4"/>
  <c r="D49" i="4"/>
  <c r="K48" i="4"/>
  <c r="D48" i="4"/>
  <c r="K47" i="4"/>
  <c r="D47" i="4"/>
  <c r="K46" i="4"/>
  <c r="D46" i="4"/>
  <c r="K45" i="4"/>
  <c r="D45" i="4"/>
  <c r="K44" i="4"/>
  <c r="D44" i="4"/>
  <c r="K43" i="4"/>
  <c r="D43" i="4"/>
  <c r="K42" i="4"/>
  <c r="D42" i="4"/>
  <c r="K41" i="4"/>
  <c r="D41" i="4"/>
  <c r="K40" i="4"/>
  <c r="D40" i="4"/>
  <c r="K39" i="4"/>
  <c r="D39" i="4"/>
  <c r="K38" i="4"/>
  <c r="D38" i="4"/>
  <c r="K37" i="4"/>
  <c r="D37" i="4"/>
  <c r="K36" i="4"/>
  <c r="D36" i="4"/>
  <c r="K35" i="4"/>
  <c r="D35" i="4"/>
  <c r="K34" i="4"/>
  <c r="D34" i="4"/>
  <c r="K33" i="4"/>
  <c r="D33" i="4"/>
  <c r="K32" i="4"/>
  <c r="D32" i="4"/>
  <c r="K31" i="4"/>
  <c r="D31" i="4"/>
  <c r="K30" i="4"/>
  <c r="D30" i="4"/>
  <c r="K29" i="4"/>
  <c r="D29" i="4"/>
  <c r="K28" i="4"/>
  <c r="D28" i="4"/>
  <c r="K27" i="4"/>
  <c r="D27" i="4"/>
  <c r="K26" i="4"/>
  <c r="D26" i="4"/>
  <c r="K25" i="4"/>
  <c r="D25" i="4"/>
  <c r="D18" i="4"/>
  <c r="E18" i="4" s="1"/>
  <c r="C18" i="4"/>
  <c r="E17" i="4"/>
  <c r="E16" i="4"/>
  <c r="E15" i="4"/>
  <c r="E14" i="4"/>
  <c r="E13" i="4"/>
  <c r="E12" i="4"/>
  <c r="E11" i="4"/>
  <c r="G22" i="3" l="1"/>
  <c r="I22" i="3" s="1"/>
  <c r="F22" i="3"/>
  <c r="H22" i="3" s="1"/>
  <c r="C22" i="3"/>
  <c r="B22" i="3"/>
  <c r="H21" i="3"/>
  <c r="I21" i="3" s="1"/>
  <c r="D21" i="3"/>
  <c r="E21" i="3" s="1"/>
  <c r="H20" i="3"/>
  <c r="I20" i="3" s="1"/>
  <c r="D20" i="3"/>
  <c r="J20" i="3" s="1"/>
  <c r="H19" i="3"/>
  <c r="I19" i="3" s="1"/>
  <c r="D19" i="3"/>
  <c r="H18" i="3"/>
  <c r="J18" i="3" s="1"/>
  <c r="D18" i="3"/>
  <c r="E18" i="3" s="1"/>
  <c r="H17" i="3"/>
  <c r="J17" i="3" s="1"/>
  <c r="H16" i="3"/>
  <c r="I16" i="3" s="1"/>
  <c r="D16" i="3"/>
  <c r="J15" i="3"/>
  <c r="L15" i="3" s="1"/>
  <c r="H15" i="3"/>
  <c r="I15" i="3" s="1"/>
  <c r="D14" i="3"/>
  <c r="E14" i="3" s="1"/>
  <c r="H13" i="3"/>
  <c r="J13" i="3" s="1"/>
  <c r="H12" i="3"/>
  <c r="J12" i="3" s="1"/>
  <c r="E156" i="1"/>
  <c r="D156" i="1"/>
  <c r="C156" i="1"/>
  <c r="E155" i="1"/>
  <c r="E154" i="1"/>
  <c r="E153" i="1"/>
  <c r="E152" i="1"/>
  <c r="E151" i="1"/>
  <c r="E150" i="1"/>
  <c r="E149" i="1"/>
  <c r="E148" i="1"/>
  <c r="E147" i="1"/>
  <c r="E146" i="1"/>
  <c r="E145" i="1"/>
  <c r="D144" i="1"/>
  <c r="C144" i="1"/>
  <c r="E144" i="1" s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D129" i="1"/>
  <c r="D157" i="1" s="1"/>
  <c r="C129" i="1"/>
  <c r="C157" i="1" s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D96" i="1"/>
  <c r="C96" i="1"/>
  <c r="B96" i="1"/>
  <c r="D95" i="1"/>
  <c r="C88" i="1"/>
  <c r="D88" i="1" s="1"/>
  <c r="B88" i="1"/>
  <c r="D87" i="1"/>
  <c r="D86" i="1"/>
  <c r="D85" i="1"/>
  <c r="D84" i="1"/>
  <c r="D83" i="1"/>
  <c r="D82" i="1"/>
  <c r="C76" i="1"/>
  <c r="B76" i="1"/>
  <c r="D76" i="1" s="1"/>
  <c r="D75" i="1"/>
  <c r="D74" i="1"/>
  <c r="D73" i="1"/>
  <c r="D72" i="1"/>
  <c r="D71" i="1"/>
  <c r="D63" i="1"/>
  <c r="C63" i="1"/>
  <c r="B63" i="1"/>
  <c r="D62" i="1"/>
  <c r="D61" i="1"/>
  <c r="D60" i="1"/>
  <c r="D59" i="1"/>
  <c r="D58" i="1"/>
  <c r="D57" i="1"/>
  <c r="D56" i="1"/>
  <c r="D55" i="1"/>
  <c r="D54" i="1"/>
  <c r="D53" i="1"/>
  <c r="C39" i="1"/>
  <c r="B39" i="1"/>
  <c r="D39" i="1" s="1"/>
  <c r="D38" i="1"/>
  <c r="D37" i="1"/>
  <c r="D36" i="1"/>
  <c r="D35" i="1"/>
  <c r="D34" i="1"/>
  <c r="E30" i="1"/>
  <c r="I20" i="1"/>
  <c r="F20" i="1"/>
  <c r="D20" i="1"/>
  <c r="C20" i="1"/>
  <c r="H20" i="1" s="1"/>
  <c r="G20" i="1" s="1"/>
  <c r="H19" i="1"/>
  <c r="G19" i="1"/>
  <c r="E19" i="1"/>
  <c r="H18" i="1"/>
  <c r="G18" i="1"/>
  <c r="E18" i="1"/>
  <c r="H17" i="1"/>
  <c r="G17" i="1"/>
  <c r="E17" i="1"/>
  <c r="H16" i="1"/>
  <c r="G16" i="1"/>
  <c r="E16" i="1"/>
  <c r="H15" i="1"/>
  <c r="G15" i="1"/>
  <c r="E15" i="1"/>
  <c r="H14" i="1"/>
  <c r="G14" i="1" s="1"/>
  <c r="H13" i="1"/>
  <c r="E13" i="1" s="1"/>
  <c r="G13" i="1"/>
  <c r="M12" i="3" l="1"/>
  <c r="L12" i="3"/>
  <c r="K12" i="3"/>
  <c r="M13" i="3"/>
  <c r="L13" i="3"/>
  <c r="K13" i="3"/>
  <c r="M16" i="3"/>
  <c r="M17" i="3"/>
  <c r="L17" i="3"/>
  <c r="K17" i="3"/>
  <c r="M18" i="3"/>
  <c r="L18" i="3"/>
  <c r="K18" i="3"/>
  <c r="K20" i="3"/>
  <c r="L20" i="3"/>
  <c r="M20" i="3"/>
  <c r="E22" i="3"/>
  <c r="I12" i="3"/>
  <c r="K15" i="3"/>
  <c r="I18" i="3"/>
  <c r="M15" i="3"/>
  <c r="E16" i="3"/>
  <c r="J21" i="3"/>
  <c r="J16" i="3"/>
  <c r="M21" i="3"/>
  <c r="D22" i="3"/>
  <c r="I17" i="3"/>
  <c r="J14" i="3"/>
  <c r="E20" i="3"/>
  <c r="M14" i="3"/>
  <c r="I13" i="3"/>
  <c r="E19" i="3"/>
  <c r="J19" i="3"/>
  <c r="M19" i="3" s="1"/>
  <c r="E20" i="1"/>
  <c r="E14" i="1"/>
  <c r="E129" i="1"/>
  <c r="E157" i="1" s="1"/>
  <c r="K14" i="3" l="1"/>
  <c r="L14" i="3"/>
  <c r="L19" i="3"/>
  <c r="K19" i="3"/>
  <c r="J22" i="3"/>
  <c r="K16" i="3"/>
  <c r="L16" i="3"/>
  <c r="L21" i="3"/>
  <c r="K21" i="3"/>
  <c r="L22" i="3" l="1"/>
  <c r="K22" i="3"/>
  <c r="M22" i="3"/>
</calcChain>
</file>

<file path=xl/sharedStrings.xml><?xml version="1.0" encoding="utf-8"?>
<sst xmlns="http://schemas.openxmlformats.org/spreadsheetml/2006/main" count="449" uniqueCount="165">
  <si>
    <t>Unidade de Análises e Programas</t>
  </si>
  <si>
    <t>Persoal investigador a 31/12/2025</t>
  </si>
  <si>
    <t>Fonte: PeopleNet</t>
  </si>
  <si>
    <t>Data do informe: febreiro 2026</t>
  </si>
  <si>
    <t>Só persoal en servizo activo</t>
  </si>
  <si>
    <t>PI por sexo</t>
  </si>
  <si>
    <t>Promedio de IDADE</t>
  </si>
  <si>
    <t>Cálculo da ETC (Equivalencia a tempo completo) = (duración do contrato nun ano/días do ano) x (xornada laboral dun traballador/37,5)</t>
  </si>
  <si>
    <t>Homes</t>
  </si>
  <si>
    <t>Mulleres</t>
  </si>
  <si>
    <t>Promedio xeral</t>
  </si>
  <si>
    <t>Persoal investigador por tipo</t>
  </si>
  <si>
    <t>Categorías de contratación segundo tarefas*</t>
  </si>
  <si>
    <t>% Mulleres</t>
  </si>
  <si>
    <t>PI Estranxeiro</t>
  </si>
  <si>
    <t>% Estranxeiros</t>
  </si>
  <si>
    <t>Total xeral</t>
  </si>
  <si>
    <t>Total ETC**</t>
  </si>
  <si>
    <t>Persoal contratado con cargo a proxectos</t>
  </si>
  <si>
    <t>Persoal investigador</t>
  </si>
  <si>
    <t>Persoal investigador en formación</t>
  </si>
  <si>
    <t>Persoal técnico de apoio á investigación</t>
  </si>
  <si>
    <t>Persoal de programas de investigación</t>
  </si>
  <si>
    <t>Persoal técnico de programas</t>
  </si>
  <si>
    <t>Programa Oportunius</t>
  </si>
  <si>
    <t>*Normativa de contratación do persoal investigador da UVigo, (Consello de Goberno xuño 2022, modificacións en xullo e outubro 2022).</t>
  </si>
  <si>
    <t>**ETC calculada sobre os efectivos a 31/12/2025</t>
  </si>
  <si>
    <t>PI por categorías segundo tarefas</t>
  </si>
  <si>
    <t>Total</t>
  </si>
  <si>
    <t>Total ETC</t>
  </si>
  <si>
    <t>Clasificación segundo selo HRS4R</t>
  </si>
  <si>
    <t>R1</t>
  </si>
  <si>
    <t>R1*</t>
  </si>
  <si>
    <t>R2</t>
  </si>
  <si>
    <t>R3</t>
  </si>
  <si>
    <t>R4</t>
  </si>
  <si>
    <t>Persoal investigador por sexo
e rango de idade</t>
  </si>
  <si>
    <t>Ata 25 anos</t>
  </si>
  <si>
    <t>De 25 a 34</t>
  </si>
  <si>
    <t>De 35 a 44</t>
  </si>
  <si>
    <t>De 45 a 54</t>
  </si>
  <si>
    <t>De 55 a 64</t>
  </si>
  <si>
    <t>De 65 en adiante</t>
  </si>
  <si>
    <t>PI Postdoutoral</t>
  </si>
  <si>
    <t>INVESTIGADOR/A PROGRAMA OPORTUNIUS</t>
  </si>
  <si>
    <t>INVESTIGADORES "DISTINGUIDOS ESTADO"</t>
  </si>
  <si>
    <t>INVESTIGADORES "DISTINGUIDOS UVIGO"</t>
  </si>
  <si>
    <t>INVESTIGADORES "DISTINGUIDOS XUNTA DE GALICIA"</t>
  </si>
  <si>
    <t>INVESTIGADORES "JUAN DE LA CIERVA"</t>
  </si>
  <si>
    <t>INVESTIGADORES "JUAN DE LA CIERVA-INCORPORACIÓN"</t>
  </si>
  <si>
    <t>INVESTIGADORES "POSDOUTORAL UVIGO"</t>
  </si>
  <si>
    <t>INVESTIGADORES "POSDOUTORAL XUNTA"</t>
  </si>
  <si>
    <t>INVESTIGADORES "RAMÓN Y CAJAL"</t>
  </si>
  <si>
    <t>PERSOAL INVESTIGADOR DOUTOR/A (GRUPO I)</t>
  </si>
  <si>
    <t>PI Predoutoral</t>
  </si>
  <si>
    <t>INVESTIGADORES "PREDOCTORAL ESTATAL"</t>
  </si>
  <si>
    <t>INVESTIGADORES "PREDOUTORAL - FPU"</t>
  </si>
  <si>
    <t>INVESTIGADORES "PREDOUTORAL UVIGO"</t>
  </si>
  <si>
    <t>INVESTIGADORES "PREDOUTORAL XUNTA"</t>
  </si>
  <si>
    <t>PERSOAL INVESTIGADOR EN FORMACIÓN (PREDOUTORAL)</t>
  </si>
  <si>
    <t>PI_Técnicos</t>
  </si>
  <si>
    <t>PERSOAL TECNICO APOIO- MEC. GRUPO I</t>
  </si>
  <si>
    <t>PERSOAL TECNICO APOIO- MEC. GRUPO III</t>
  </si>
  <si>
    <t>PTAI GRADO MEDIO (GRUPO II)</t>
  </si>
  <si>
    <t>TÉCNICO ESPECIALISTA (BACHARELATO, FP2)</t>
  </si>
  <si>
    <t>TÉCNICO SUPERIOR TIT UNIV SUPERIOR</t>
  </si>
  <si>
    <t>TÉCNICO SUPERIOR TÍTULO DE DOCTOR</t>
  </si>
  <si>
    <t>PI_Outros</t>
  </si>
  <si>
    <t>PERSOAL INVESTIGADOR TITULACIÓN UNIV. SUPERIOR (GRUPO I)</t>
  </si>
  <si>
    <t>PI por categoría de tarefas_Estranxeiro</t>
  </si>
  <si>
    <t>País_Nacionalidade</t>
  </si>
  <si>
    <t>Alemaña</t>
  </si>
  <si>
    <t>Arxelia</t>
  </si>
  <si>
    <t>Austria</t>
  </si>
  <si>
    <t>Bolivia</t>
  </si>
  <si>
    <t>Brasil</t>
  </si>
  <si>
    <t>China</t>
  </si>
  <si>
    <t>Cuba</t>
  </si>
  <si>
    <t>Exipto</t>
  </si>
  <si>
    <t>Estados Unidos</t>
  </si>
  <si>
    <t>Federación Rusa</t>
  </si>
  <si>
    <t>Finlandia</t>
  </si>
  <si>
    <t>Francia</t>
  </si>
  <si>
    <t>Grecia</t>
  </si>
  <si>
    <t>India</t>
  </si>
  <si>
    <t>Irán</t>
  </si>
  <si>
    <t>Italia</t>
  </si>
  <si>
    <t>Paquistán</t>
  </si>
  <si>
    <t>Portugal</t>
  </si>
  <si>
    <t>Serbia e Montenegro</t>
  </si>
  <si>
    <t>Suiza</t>
  </si>
  <si>
    <t>Venezuela</t>
  </si>
  <si>
    <t>Total Persoal investigador</t>
  </si>
  <si>
    <t>Colombia</t>
  </si>
  <si>
    <t>Ecuador</t>
  </si>
  <si>
    <t>Iraq</t>
  </si>
  <si>
    <t>Romanía</t>
  </si>
  <si>
    <t>Total Persoal investigador en formación</t>
  </si>
  <si>
    <t>Guinea Ecuatorial</t>
  </si>
  <si>
    <t>Honduras</t>
  </si>
  <si>
    <t>Líbano</t>
  </si>
  <si>
    <t>Perú</t>
  </si>
  <si>
    <t>Ucraína</t>
  </si>
  <si>
    <t>Total Persoal técnico de apoio á investigación</t>
  </si>
  <si>
    <t>Ourense</t>
  </si>
  <si>
    <t>Pontevedra</t>
  </si>
  <si>
    <t>Vigo</t>
  </si>
  <si>
    <t>PI por campus e centro de adscrición</t>
  </si>
  <si>
    <t>Centro</t>
  </si>
  <si>
    <t>Categoría segundo tarefas</t>
  </si>
  <si>
    <t>Edificio do Campus da Auga</t>
  </si>
  <si>
    <t>Edificio Facultades</t>
  </si>
  <si>
    <t xml:space="preserve">Escola de Enxeñaría Aeronáutica e do Espazo </t>
  </si>
  <si>
    <t xml:space="preserve">Escola Superior de Enxeñaría Informática </t>
  </si>
  <si>
    <t xml:space="preserve">Facultade de Ciencias </t>
  </si>
  <si>
    <t xml:space="preserve">Facultade de Ciencias Empresariais e Turismo </t>
  </si>
  <si>
    <t>Facultade de Dereito</t>
  </si>
  <si>
    <t>Facultade de Educación e Traballo Social</t>
  </si>
  <si>
    <t xml:space="preserve">Facultade de Historia </t>
  </si>
  <si>
    <t>Unidade administrativa de Ourense</t>
  </si>
  <si>
    <t>Total Ourense</t>
  </si>
  <si>
    <t>Casa Das Campás</t>
  </si>
  <si>
    <t xml:space="preserve">Escola de Enxeñaría Forestal </t>
  </si>
  <si>
    <t xml:space="preserve">Facultade  de Ciencias da Educacion e do Deporte </t>
  </si>
  <si>
    <t xml:space="preserve">Facultade de Belas Artes </t>
  </si>
  <si>
    <t>Facultade de Comunicación</t>
  </si>
  <si>
    <t>Facultade de Dirección e Xestión Pública</t>
  </si>
  <si>
    <t>Total Pontevedra</t>
  </si>
  <si>
    <t>Biblioteca de Torrecedeira</t>
  </si>
  <si>
    <t>CACTI-CINBIO</t>
  </si>
  <si>
    <t>CINTECX</t>
  </si>
  <si>
    <t>Edificio ampliación Telecomunicacións-Minas</t>
  </si>
  <si>
    <t>Edificio Exeria</t>
  </si>
  <si>
    <t>Edificio Filomena Dato</t>
  </si>
  <si>
    <t>Edificio Redeiras</t>
  </si>
  <si>
    <t xml:space="preserve">Escola de Enxeñaría de Minas e Enerxía </t>
  </si>
  <si>
    <t xml:space="preserve">Escola de Enxeñaría de Telecomunicación </t>
  </si>
  <si>
    <t xml:space="preserve">Escola de Enxeñaría Industrial </t>
  </si>
  <si>
    <t>Estacion de Ciencias Mariñas de Toralla</t>
  </si>
  <si>
    <t xml:space="preserve">Facultade de Bioloxía </t>
  </si>
  <si>
    <t xml:space="preserve">Facultade de Ciencias do Mar </t>
  </si>
  <si>
    <t xml:space="preserve">Facultade de Ciencias Económicas e Empresariais </t>
  </si>
  <si>
    <t xml:space="preserve">Facultade de Ciencias Xuridicas e do Traballo </t>
  </si>
  <si>
    <t xml:space="preserve">Facultade de Comercio </t>
  </si>
  <si>
    <t xml:space="preserve">Facultade de Filoloxía e Tradución </t>
  </si>
  <si>
    <t xml:space="preserve">Facultade de Química </t>
  </si>
  <si>
    <t>Total Vigo</t>
  </si>
  <si>
    <t>PI doutor pola UVigo e fóra da UVigo</t>
  </si>
  <si>
    <t>Doutores/as pola UVigo</t>
  </si>
  <si>
    <t>Doutores/as fóra da UVigo</t>
  </si>
  <si>
    <t>Total doutores/as</t>
  </si>
  <si>
    <t>% Doutores/as UVigo sobre total doutores/as</t>
  </si>
  <si>
    <t>Total UVigo</t>
  </si>
  <si>
    <t>Total fóra Uvigo</t>
  </si>
  <si>
    <t>Persoal investigador ao longo do ano 2025</t>
  </si>
  <si>
    <t>ETC por tipo ao longo do ano</t>
  </si>
  <si>
    <t>**ETC calculada sobre os efectivos ao longo do ano 2025</t>
  </si>
  <si>
    <t>Efectivos ao longo do ano</t>
  </si>
  <si>
    <t>ETC ao longo do ano</t>
  </si>
  <si>
    <t>INVESTIGADOR</t>
  </si>
  <si>
    <t>INVESTIGADORES "MARGARITA SALAS". (GRUPO I)</t>
  </si>
  <si>
    <t>LICENCIADO - ENXEÑEIRO (GRUPO I)</t>
  </si>
  <si>
    <t>PERSOAL DE APOIO (GRUPO IV)</t>
  </si>
  <si>
    <t>PROGRAMA "JOVENES INVESTIGADORES". GRUPO 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</si>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</sst>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79995117038483843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1" fillId="8" borderId="0" applyNumberFormat="0" applyBorder="0" applyAlignment="0" applyProtection="0"/>
    <xf numFmtId="0" fontId="5" fillId="0" borderId="0"/>
    <xf numFmtId="0" fontId="1" fillId="0" borderId="0"/>
    <xf numFmtId="0" fontId="4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</cellStyleXfs>
  <cellXfs count="102">
    <xf numFmtId="0" fontId="0" fillId="0" borderId="0" xfId="0"/>
    <xf numFmtId="0" fontId="6" fillId="0" borderId="2" xfId="4" applyFont="1" applyBorder="1" applyAlignment="1">
      <alignment vertical="center" wrapText="1"/>
    </xf>
    <xf numFmtId="0" fontId="6" fillId="0" borderId="2" xfId="4" applyFont="1" applyBorder="1"/>
    <xf numFmtId="0" fontId="6" fillId="0" borderId="2" xfId="4" applyFont="1" applyBorder="1" applyAlignment="1">
      <alignment wrapText="1"/>
    </xf>
    <xf numFmtId="0" fontId="6" fillId="0" borderId="2" xfId="5" applyFont="1" applyBorder="1"/>
    <xf numFmtId="0" fontId="7" fillId="0" borderId="2" xfId="4" applyFont="1" applyBorder="1" applyAlignment="1">
      <alignment horizontal="center" vertical="center" wrapText="1"/>
    </xf>
    <xf numFmtId="0" fontId="6" fillId="0" borderId="0" xfId="4" applyFont="1"/>
    <xf numFmtId="0" fontId="6" fillId="0" borderId="0" xfId="5" applyFont="1"/>
    <xf numFmtId="0" fontId="8" fillId="0" borderId="0" xfId="5" applyFont="1"/>
    <xf numFmtId="0" fontId="9" fillId="0" borderId="0" xfId="5" applyFont="1"/>
    <xf numFmtId="0" fontId="2" fillId="5" borderId="3" xfId="0" applyFont="1" applyFill="1" applyBorder="1"/>
    <xf numFmtId="0" fontId="2" fillId="5" borderId="4" xfId="0" applyFont="1" applyFill="1" applyBorder="1"/>
    <xf numFmtId="0" fontId="0" fillId="6" borderId="5" xfId="0" applyFill="1" applyBorder="1"/>
    <xf numFmtId="2" fontId="0" fillId="6" borderId="6" xfId="0" applyNumberFormat="1" applyFill="1" applyBorder="1"/>
    <xf numFmtId="0" fontId="8" fillId="0" borderId="0" xfId="5" applyFont="1" applyAlignment="1">
      <alignment horizontal="left"/>
    </xf>
    <xf numFmtId="2" fontId="0" fillId="0" borderId="0" xfId="0" applyNumberFormat="1"/>
    <xf numFmtId="0" fontId="4" fillId="2" borderId="7" xfId="6" applyBorder="1"/>
    <xf numFmtId="0" fontId="4" fillId="2" borderId="8" xfId="6" applyBorder="1" applyAlignment="1">
      <alignment horizontal="center" vertical="center"/>
    </xf>
    <xf numFmtId="0" fontId="1" fillId="7" borderId="9" xfId="7" applyBorder="1" applyAlignment="1">
      <alignment horizontal="left" vertical="center"/>
    </xf>
    <xf numFmtId="0" fontId="1" fillId="7" borderId="9" xfId="7" applyBorder="1"/>
    <xf numFmtId="0" fontId="1" fillId="7" borderId="10" xfId="7" applyBorder="1"/>
    <xf numFmtId="10" fontId="1" fillId="7" borderId="10" xfId="7" applyNumberFormat="1" applyBorder="1"/>
    <xf numFmtId="2" fontId="1" fillId="7" borderId="10" xfId="7" applyNumberFormat="1" applyBorder="1"/>
    <xf numFmtId="0" fontId="1" fillId="7" borderId="7" xfId="7" applyBorder="1" applyAlignment="1">
      <alignment horizontal="left" vertical="center"/>
    </xf>
    <xf numFmtId="0" fontId="1" fillId="7" borderId="7" xfId="7" applyBorder="1"/>
    <xf numFmtId="0" fontId="1" fillId="7" borderId="8" xfId="7" applyBorder="1"/>
    <xf numFmtId="10" fontId="1" fillId="7" borderId="8" xfId="7" applyNumberFormat="1" applyBorder="1"/>
    <xf numFmtId="2" fontId="1" fillId="7" borderId="8" xfId="7" applyNumberFormat="1" applyBorder="1"/>
    <xf numFmtId="0" fontId="1" fillId="8" borderId="11" xfId="3" applyBorder="1" applyAlignment="1">
      <alignment horizontal="left" vertical="center"/>
    </xf>
    <xf numFmtId="0" fontId="1" fillId="8" borderId="0" xfId="3"/>
    <xf numFmtId="10" fontId="1" fillId="8" borderId="0" xfId="3" applyNumberFormat="1"/>
    <xf numFmtId="10" fontId="1" fillId="8" borderId="10" xfId="8" applyNumberFormat="1" applyBorder="1"/>
    <xf numFmtId="0" fontId="1" fillId="8" borderId="10" xfId="3" applyBorder="1"/>
    <xf numFmtId="2" fontId="1" fillId="8" borderId="0" xfId="3" applyNumberFormat="1"/>
    <xf numFmtId="0" fontId="1" fillId="8" borderId="0" xfId="3" applyBorder="1" applyAlignment="1">
      <alignment horizontal="left" vertical="center"/>
    </xf>
    <xf numFmtId="0" fontId="1" fillId="7" borderId="5" xfId="7" applyBorder="1"/>
    <xf numFmtId="0" fontId="1" fillId="7" borderId="12" xfId="7" applyBorder="1"/>
    <xf numFmtId="10" fontId="1" fillId="7" borderId="12" xfId="7" applyNumberFormat="1" applyBorder="1"/>
    <xf numFmtId="2" fontId="1" fillId="7" borderId="12" xfId="7" applyNumberFormat="1" applyBorder="1"/>
    <xf numFmtId="0" fontId="1" fillId="8" borderId="5" xfId="8" applyBorder="1"/>
    <xf numFmtId="0" fontId="1" fillId="8" borderId="12" xfId="8" applyBorder="1"/>
    <xf numFmtId="10" fontId="1" fillId="8" borderId="12" xfId="8" applyNumberFormat="1" applyBorder="1"/>
    <xf numFmtId="0" fontId="1" fillId="8" borderId="10" xfId="8" applyBorder="1"/>
    <xf numFmtId="2" fontId="1" fillId="8" borderId="12" xfId="8" applyNumberFormat="1" applyBorder="1"/>
    <xf numFmtId="0" fontId="10" fillId="0" borderId="0" xfId="5" applyFont="1"/>
    <xf numFmtId="0" fontId="4" fillId="2" borderId="9" xfId="6" applyBorder="1" applyAlignment="1">
      <alignment horizontal="left" vertical="center" wrapText="1"/>
    </xf>
    <xf numFmtId="0" fontId="4" fillId="2" borderId="6" xfId="6" applyBorder="1" applyAlignment="1">
      <alignment horizontal="center" vertical="center"/>
    </xf>
    <xf numFmtId="0" fontId="4" fillId="2" borderId="13" xfId="6" applyBorder="1" applyAlignment="1">
      <alignment horizontal="center" vertical="center"/>
    </xf>
    <xf numFmtId="0" fontId="4" fillId="2" borderId="5" xfId="6" applyBorder="1" applyAlignment="1">
      <alignment horizontal="center" vertical="center"/>
    </xf>
    <xf numFmtId="0" fontId="4" fillId="2" borderId="0" xfId="6" applyBorder="1" applyAlignment="1">
      <alignment horizontal="center" vertical="center"/>
    </xf>
    <xf numFmtId="0" fontId="4" fillId="2" borderId="9" xfId="6" applyBorder="1" applyAlignment="1">
      <alignment horizontal="center" vertical="center"/>
    </xf>
    <xf numFmtId="0" fontId="4" fillId="2" borderId="14" xfId="6" applyBorder="1" applyAlignment="1">
      <alignment horizontal="center" vertical="center"/>
    </xf>
    <xf numFmtId="0" fontId="4" fillId="2" borderId="15" xfId="6" applyBorder="1" applyAlignment="1">
      <alignment horizontal="center" vertical="center"/>
    </xf>
    <xf numFmtId="0" fontId="4" fillId="2" borderId="7" xfId="6" applyBorder="1" applyAlignment="1">
      <alignment horizontal="center" vertical="center"/>
    </xf>
    <xf numFmtId="0" fontId="4" fillId="2" borderId="0" xfId="6" applyAlignment="1">
      <alignment horizontal="center" vertical="center"/>
    </xf>
    <xf numFmtId="0" fontId="4" fillId="2" borderId="9" xfId="6" applyBorder="1" applyAlignment="1">
      <alignment horizontal="left" vertical="center"/>
    </xf>
    <xf numFmtId="0" fontId="4" fillId="2" borderId="0" xfId="6" applyAlignment="1">
      <alignment horizontal="center" vertical="center"/>
    </xf>
    <xf numFmtId="0" fontId="4" fillId="2" borderId="16" xfId="6" applyBorder="1" applyAlignment="1">
      <alignment horizontal="center" vertical="center"/>
    </xf>
    <xf numFmtId="0" fontId="4" fillId="2" borderId="17" xfId="6" applyBorder="1" applyAlignment="1">
      <alignment horizontal="center" vertical="center"/>
    </xf>
    <xf numFmtId="0" fontId="4" fillId="2" borderId="18" xfId="6" applyBorder="1" applyAlignment="1">
      <alignment horizontal="center" vertical="center"/>
    </xf>
    <xf numFmtId="0" fontId="4" fillId="2" borderId="9" xfId="6" applyBorder="1" applyAlignment="1">
      <alignment horizontal="center" vertical="center"/>
    </xf>
    <xf numFmtId="0" fontId="1" fillId="7" borderId="0" xfId="7"/>
    <xf numFmtId="0" fontId="1" fillId="8" borderId="0" xfId="8"/>
    <xf numFmtId="0" fontId="11" fillId="0" borderId="0" xfId="6" applyFont="1" applyFill="1" applyBorder="1" applyAlignment="1">
      <alignment horizontal="left" vertical="center"/>
    </xf>
    <xf numFmtId="0" fontId="2" fillId="2" borderId="9" xfId="6" applyFont="1" applyBorder="1"/>
    <xf numFmtId="0" fontId="2" fillId="2" borderId="10" xfId="6" applyFont="1" applyBorder="1" applyAlignment="1">
      <alignment horizontal="center" vertical="center"/>
    </xf>
    <xf numFmtId="0" fontId="2" fillId="2" borderId="0" xfId="6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9" xfId="9" applyBorder="1"/>
    <xf numFmtId="0" fontId="1" fillId="4" borderId="10" xfId="9" applyBorder="1"/>
    <xf numFmtId="0" fontId="1" fillId="4" borderId="0" xfId="9"/>
    <xf numFmtId="0" fontId="1" fillId="3" borderId="9" xfId="10" applyBorder="1"/>
    <xf numFmtId="0" fontId="1" fillId="3" borderId="10" xfId="10" applyBorder="1"/>
    <xf numFmtId="0" fontId="1" fillId="3" borderId="0" xfId="10"/>
    <xf numFmtId="0" fontId="12" fillId="2" borderId="9" xfId="6" applyFont="1" applyBorder="1"/>
    <xf numFmtId="0" fontId="12" fillId="2" borderId="10" xfId="6" applyFont="1" applyBorder="1"/>
    <xf numFmtId="0" fontId="13" fillId="0" borderId="1" xfId="2" applyFont="1"/>
    <xf numFmtId="0" fontId="13" fillId="0" borderId="19" xfId="2" applyFont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6" applyFont="1"/>
    <xf numFmtId="0" fontId="2" fillId="2" borderId="17" xfId="6" applyFont="1" applyBorder="1" applyAlignment="1">
      <alignment horizontal="center" vertical="center"/>
    </xf>
    <xf numFmtId="0" fontId="1" fillId="7" borderId="0" xfId="7" applyBorder="1" applyAlignment="1">
      <alignment horizontal="left" vertical="center"/>
    </xf>
    <xf numFmtId="0" fontId="1" fillId="7" borderId="0" xfId="7" applyBorder="1"/>
    <xf numFmtId="0" fontId="1" fillId="8" borderId="0" xfId="8" applyBorder="1"/>
    <xf numFmtId="0" fontId="1" fillId="8" borderId="0" xfId="8" applyBorder="1" applyAlignment="1">
      <alignment horizontal="left" vertical="center"/>
    </xf>
    <xf numFmtId="0" fontId="12" fillId="2" borderId="0" xfId="6" applyFont="1"/>
    <xf numFmtId="0" fontId="14" fillId="0" borderId="19" xfId="2" applyFont="1" applyBorder="1"/>
    <xf numFmtId="0" fontId="14" fillId="0" borderId="1" xfId="2" applyFont="1"/>
    <xf numFmtId="0" fontId="14" fillId="0" borderId="20" xfId="2" applyFont="1" applyBorder="1"/>
    <xf numFmtId="0" fontId="2" fillId="2" borderId="0" xfId="6" applyFont="1" applyBorder="1" applyAlignment="1">
      <alignment horizontal="left" vertical="center"/>
    </xf>
    <xf numFmtId="0" fontId="2" fillId="2" borderId="0" xfId="6" applyFont="1" applyAlignment="1">
      <alignment horizontal="center" vertical="center"/>
    </xf>
    <xf numFmtId="0" fontId="2" fillId="2" borderId="0" xfId="6" applyFont="1" applyBorder="1" applyAlignment="1">
      <alignment horizontal="center" vertical="center"/>
    </xf>
    <xf numFmtId="0" fontId="2" fillId="0" borderId="0" xfId="6" applyFont="1" applyFill="1" applyAlignment="1">
      <alignment horizontal="center" vertical="center"/>
    </xf>
    <xf numFmtId="10" fontId="0" fillId="0" borderId="0" xfId="1" applyNumberFormat="1" applyFont="1" applyFill="1"/>
    <xf numFmtId="1" fontId="0" fillId="0" borderId="0" xfId="1" applyNumberFormat="1" applyFont="1" applyFill="1"/>
    <xf numFmtId="10" fontId="0" fillId="0" borderId="0" xfId="1" applyNumberFormat="1" applyFont="1"/>
    <xf numFmtId="0" fontId="13" fillId="0" borderId="21" xfId="0" applyFont="1" applyBorder="1"/>
    <xf numFmtId="10" fontId="13" fillId="0" borderId="21" xfId="1" applyNumberFormat="1" applyFont="1" applyBorder="1"/>
    <xf numFmtId="10" fontId="13" fillId="0" borderId="21" xfId="1" applyNumberFormat="1" applyFont="1" applyFill="1" applyBorder="1"/>
    <xf numFmtId="1" fontId="13" fillId="0" borderId="21" xfId="1" applyNumberFormat="1" applyFont="1" applyFill="1" applyBorder="1"/>
    <xf numFmtId="0" fontId="8" fillId="0" borderId="0" xfId="5" applyFont="1" applyAlignment="1">
      <alignment horizontal="left" vertical="center"/>
    </xf>
  </cellXfs>
  <cellStyles count="11">
    <cellStyle name="20% - Énfasis1" xfId="3" builtinId="30"/>
    <cellStyle name="20% - Énfasis1 2" xfId="8" xr:uid="{F2516801-3CDA-4693-BA9B-6ACB10980E94}"/>
    <cellStyle name="20% - Énfasis1 3" xfId="10" xr:uid="{4D204206-F5AD-4C80-B5D5-BC35FCC36E10}"/>
    <cellStyle name="40% - Énfasis1 2" xfId="7" xr:uid="{DB3965B5-B8BF-4B0E-A4E1-0C0B519EF22B}"/>
    <cellStyle name="40% - Énfasis1 3" xfId="9" xr:uid="{B992BECA-930C-48C6-8297-7545C2929D1C}"/>
    <cellStyle name="Énfasis1 2" xfId="6" xr:uid="{1FEF94C8-8966-4580-82E8-51C7300F80E4}"/>
    <cellStyle name="Normal" xfId="0" builtinId="0"/>
    <cellStyle name="Normal 2" xfId="5" xr:uid="{38EED34D-ECD8-4EBB-9144-88333303A766}"/>
    <cellStyle name="Normal 2 3" xfId="4" xr:uid="{F68158D5-72AF-4537-98CC-B1BC69EFBD9B}"/>
    <cellStyle name="Porcentaje" xfId="1" builtinId="5"/>
    <cellStyle name="Total" xfId="2" builtinId="25"/>
  </cellStyles>
  <dxfs count="16"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'2025_PI_Datos xerais'!$C$12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xerais'!$C$20</c:f>
              <c:numCache>
                <c:formatCode>General</c:formatCode>
                <c:ptCount val="1"/>
                <c:pt idx="0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4-47B1-AD96-3EA1F62CF938}"/>
            </c:ext>
          </c:extLst>
        </c:ser>
        <c:ser>
          <c:idx val="1"/>
          <c:order val="1"/>
          <c:tx>
            <c:strRef>
              <c:f>'2025_PI_Datos xerais'!$D$12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xerais'!$D$20</c:f>
              <c:numCache>
                <c:formatCode>General</c:formatCode>
                <c:ptCount val="1"/>
                <c:pt idx="0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4-47B1-AD96-3EA1F62CF9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5874016"/>
        <c:axId val="225876416"/>
      </c:barChart>
      <c:catAx>
        <c:axId val="225874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876416"/>
        <c:crosses val="autoZero"/>
        <c:auto val="1"/>
        <c:lblAlgn val="ctr"/>
        <c:lblOffset val="100"/>
        <c:noMultiLvlLbl val="0"/>
      </c:catAx>
      <c:valAx>
        <c:axId val="2258764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87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 baseline="0"/>
              <a:t>Persoal Investigador Posdoutoral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'2025_PI_Datos xerais'!$B$52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xerais'!$B$63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4-42E9-BDA8-D2D0F5293FC4}"/>
            </c:ext>
          </c:extLst>
        </c:ser>
        <c:ser>
          <c:idx val="1"/>
          <c:order val="1"/>
          <c:tx>
            <c:strRef>
              <c:f>'2025_PI_Datos xerais'!$C$52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xerais'!$C$63</c:f>
              <c:numCache>
                <c:formatCode>General</c:formatCode>
                <c:ptCount val="1"/>
                <c:pt idx="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4-42E9-BDA8-D2D0F5293F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3042576"/>
        <c:axId val="393043536"/>
      </c:barChart>
      <c:catAx>
        <c:axId val="393042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3043536"/>
        <c:crosses val="autoZero"/>
        <c:auto val="1"/>
        <c:lblAlgn val="ctr"/>
        <c:lblOffset val="100"/>
        <c:noMultiLvlLbl val="0"/>
      </c:catAx>
      <c:valAx>
        <c:axId val="393043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304257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 Predoutoral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'2025_PI_Datos xerais'!$B$70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xerais'!$B$76</c:f>
              <c:numCache>
                <c:formatCode>General</c:formatCode>
                <c:ptCount val="1"/>
                <c:pt idx="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4-4C86-9A6A-B0D1F35A9E91}"/>
            </c:ext>
          </c:extLst>
        </c:ser>
        <c:ser>
          <c:idx val="1"/>
          <c:order val="1"/>
          <c:tx>
            <c:strRef>
              <c:f>'2025_PI_Datos xerais'!$C$70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xerais'!$C$76</c:f>
              <c:numCache>
                <c:formatCode>General</c:formatCode>
                <c:ptCount val="1"/>
                <c:pt idx="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4-4C86-9A6A-B0D1F35A9E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2327536"/>
        <c:axId val="402328976"/>
      </c:barChart>
      <c:catAx>
        <c:axId val="402327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2328976"/>
        <c:crosses val="autoZero"/>
        <c:auto val="1"/>
        <c:lblAlgn val="ctr"/>
        <c:lblOffset val="100"/>
        <c:noMultiLvlLbl val="0"/>
      </c:catAx>
      <c:valAx>
        <c:axId val="40232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32753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Investigador_Técnicos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'2025_PI_Datos xerais'!$B$81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xerais'!$B$88</c:f>
              <c:numCache>
                <c:formatCode>General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8-4164-A743-5F67315B70FF}"/>
            </c:ext>
          </c:extLst>
        </c:ser>
        <c:ser>
          <c:idx val="1"/>
          <c:order val="1"/>
          <c:tx>
            <c:strRef>
              <c:f>'2025_PI_Datos xerais'!$C$81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xerais'!$C$88</c:f>
              <c:numCache>
                <c:formatCode>General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8-4164-A743-5F67315B70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9031791"/>
        <c:axId val="284525935"/>
      </c:barChart>
      <c:catAx>
        <c:axId val="3090317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525935"/>
        <c:crosses val="autoZero"/>
        <c:auto val="1"/>
        <c:lblAlgn val="ctr"/>
        <c:lblOffset val="100"/>
        <c:noMultiLvlLbl val="0"/>
      </c:catAx>
      <c:valAx>
        <c:axId val="2845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903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</a:t>
            </a:r>
            <a:r>
              <a:rPr lang="es-ES" sz="1400" baseline="0"/>
              <a:t> Investigador_Outros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'2025_PI_Datos xerais'!$B$94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xerais'!$B$96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E-48EB-8438-5CCF5ED0FEB1}"/>
            </c:ext>
          </c:extLst>
        </c:ser>
        <c:ser>
          <c:idx val="1"/>
          <c:order val="1"/>
          <c:tx>
            <c:strRef>
              <c:f>'2025_PI_Datos xerais'!$C$94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'2025_PI_Datos xerais'!$C$96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E-48EB-8438-5CCF5ED0FE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18820767"/>
        <c:axId val="918813567"/>
      </c:barChart>
      <c:catAx>
        <c:axId val="918820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8813567"/>
        <c:crosses val="autoZero"/>
        <c:auto val="1"/>
        <c:lblAlgn val="ctr"/>
        <c:lblOffset val="100"/>
        <c:noMultiLvlLbl val="0"/>
      </c:catAx>
      <c:valAx>
        <c:axId val="91881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82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'2025_PI_Distribución'!$B$11</c:f>
              <c:strCache>
                <c:ptCount val="1"/>
                <c:pt idx="0">
                  <c:v>Ourense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'2025_PI_Distribución'!$B$15</c:f>
              <c:numCache>
                <c:formatCode>General</c:formatCode>
                <c:ptCount val="1"/>
                <c:pt idx="0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C-4D3F-954C-EA35F8D4E37E}"/>
            </c:ext>
          </c:extLst>
        </c:ser>
        <c:ser>
          <c:idx val="1"/>
          <c:order val="1"/>
          <c:tx>
            <c:strRef>
              <c:f>'2025_PI_Distribución'!$C$11</c:f>
              <c:strCache>
                <c:ptCount val="1"/>
                <c:pt idx="0">
                  <c:v>Pontevedra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'2025_PI_Distribución'!$C$15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C-4D3F-954C-EA35F8D4E37E}"/>
            </c:ext>
          </c:extLst>
        </c:ser>
        <c:ser>
          <c:idx val="2"/>
          <c:order val="2"/>
          <c:tx>
            <c:strRef>
              <c:f>'2025_PI_Distribución'!$D$11</c:f>
              <c:strCache>
                <c:ptCount val="1"/>
                <c:pt idx="0">
                  <c:v>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'2025_PI_Distribución'!$D$15</c:f>
              <c:numCache>
                <c:formatCode>General</c:formatCode>
                <c:ptCount val="1"/>
                <c:pt idx="0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C-4D3F-954C-EA35F8D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0036816"/>
        <c:axId val="230038256"/>
      </c:barChart>
      <c:catAx>
        <c:axId val="230036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0038256"/>
        <c:crosses val="autoZero"/>
        <c:auto val="1"/>
        <c:lblAlgn val="ctr"/>
        <c:lblOffset val="100"/>
        <c:noMultiLvlLbl val="0"/>
      </c:catAx>
      <c:valAx>
        <c:axId val="2300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0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 pola UVigo e fóra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'2025_PI_Doutor'!$D$10:$D$11</c:f>
              <c:strCache>
                <c:ptCount val="2"/>
                <c:pt idx="0">
                  <c:v>Doutores/as pola UVigo</c:v>
                </c:pt>
                <c:pt idx="1">
                  <c:v>Total UVigo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'2025_PI_Doutor'!$A$12:$A$21</c:f>
              <c:strCache>
                <c:ptCount val="10"/>
                <c:pt idx="0">
                  <c:v>INVESTIGADOR/A PROGRAMA OPORTUNIUS</c:v>
                </c:pt>
                <c:pt idx="1">
                  <c:v>INVESTIGADORES "DISTINGUIDOS UVIGO"</c:v>
                </c:pt>
                <c:pt idx="2">
                  <c:v>INVESTIGADORES "DISTINGUIDOS ESTADO"</c:v>
                </c:pt>
                <c:pt idx="3">
                  <c:v>INVESTIGADORES "DISTINGUIDOS XUNTA DE GALICIA"</c:v>
                </c:pt>
                <c:pt idx="4">
                  <c:v>INVESTIGADORES "JUAN DE LA CIERVA"</c:v>
                </c:pt>
                <c:pt idx="5">
                  <c:v>INVESTIGADORES "JUAN DE LA CIERVA-INCORPORACIÓN"</c:v>
                </c:pt>
                <c:pt idx="6">
                  <c:v>INVESTIGADORES "POSDOUTORAL UVIGO"</c:v>
                </c:pt>
                <c:pt idx="7">
                  <c:v>INVESTIGADORES "POSDOUTORAL XUNTA"</c:v>
                </c:pt>
                <c:pt idx="8">
                  <c:v>INVESTIGADORES "RAMÓN Y CAJAL"</c:v>
                </c:pt>
                <c:pt idx="9">
                  <c:v>PERSOAL INVESTIGADOR DOUTOR/A (GRUPO I)</c:v>
                </c:pt>
              </c:strCache>
            </c:strRef>
          </c:cat>
          <c:val>
            <c:numRef>
              <c:f>'2025_PI_Doutor'!$D$12:$D$21</c:f>
              <c:numCache>
                <c:formatCode>General</c:formatCode>
                <c:ptCount val="10"/>
                <c:pt idx="2">
                  <c:v>3</c:v>
                </c:pt>
                <c:pt idx="4">
                  <c:v>3</c:v>
                </c:pt>
                <c:pt idx="6">
                  <c:v>6</c:v>
                </c:pt>
                <c:pt idx="7">
                  <c:v>33</c:v>
                </c:pt>
                <c:pt idx="8">
                  <c:v>21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1-44A1-9F75-9C96E8F24557}"/>
            </c:ext>
          </c:extLst>
        </c:ser>
        <c:ser>
          <c:idx val="6"/>
          <c:order val="6"/>
          <c:tx>
            <c:strRef>
              <c:f>'2025_PI_Doutor'!$H$10:$H$11</c:f>
              <c:strCache>
                <c:ptCount val="2"/>
                <c:pt idx="0">
                  <c:v>Doutores/as fóra da UVigo</c:v>
                </c:pt>
                <c:pt idx="1">
                  <c:v>Total fóra Uvigo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'2025_PI_Doutor'!$A$12:$A$21</c:f>
              <c:strCache>
                <c:ptCount val="10"/>
                <c:pt idx="0">
                  <c:v>INVESTIGADOR/A PROGRAMA OPORTUNIUS</c:v>
                </c:pt>
                <c:pt idx="1">
                  <c:v>INVESTIGADORES "DISTINGUIDOS UVIGO"</c:v>
                </c:pt>
                <c:pt idx="2">
                  <c:v>INVESTIGADORES "DISTINGUIDOS ESTADO"</c:v>
                </c:pt>
                <c:pt idx="3">
                  <c:v>INVESTIGADORES "DISTINGUIDOS XUNTA DE GALICIA"</c:v>
                </c:pt>
                <c:pt idx="4">
                  <c:v>INVESTIGADORES "JUAN DE LA CIERVA"</c:v>
                </c:pt>
                <c:pt idx="5">
                  <c:v>INVESTIGADORES "JUAN DE LA CIERVA-INCORPORACIÓN"</c:v>
                </c:pt>
                <c:pt idx="6">
                  <c:v>INVESTIGADORES "POSDOUTORAL UVIGO"</c:v>
                </c:pt>
                <c:pt idx="7">
                  <c:v>INVESTIGADORES "POSDOUTORAL XUNTA"</c:v>
                </c:pt>
                <c:pt idx="8">
                  <c:v>INVESTIGADORES "RAMÓN Y CAJAL"</c:v>
                </c:pt>
                <c:pt idx="9">
                  <c:v>PERSOAL INVESTIGADOR DOUTOR/A (GRUPO I)</c:v>
                </c:pt>
              </c:strCache>
            </c:strRef>
          </c:cat>
          <c:val>
            <c:numRef>
              <c:f>'2025_PI_Doutor'!$H$12:$H$21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13</c:v>
                </c:pt>
                <c:pt idx="8">
                  <c:v>12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1-44A1-9F75-9C96E8F24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52015"/>
        <c:axId val="17018548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'2025_PI_Doutor'!$B$10:$B$11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'2025_PI_Doutor'!$B$12:$B$21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2">
                        <c:v>3</c:v>
                      </c:pt>
                      <c:pt idx="4">
                        <c:v>1</c:v>
                      </c:pt>
                      <c:pt idx="6">
                        <c:v>2</c:v>
                      </c:pt>
                      <c:pt idx="7">
                        <c:v>13</c:v>
                      </c:pt>
                      <c:pt idx="8">
                        <c:v>10</c:v>
                      </c:pt>
                      <c:pt idx="9">
                        <c:v>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381-44A1-9F75-9C96E8F2455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'2025_PI_Doutor'!$C$10:$C$11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'2025_PI_Doutor'!$C$12:$C$21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4">
                        <c:v>2</c:v>
                      </c:pt>
                      <c:pt idx="6">
                        <c:v>4</c:v>
                      </c:pt>
                      <c:pt idx="7">
                        <c:v>20</c:v>
                      </c:pt>
                      <c:pt idx="8">
                        <c:v>11</c:v>
                      </c:pt>
                      <c:pt idx="9">
                        <c:v>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81-44A1-9F75-9C96E8F2455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'2025_PI_Doutor'!$E$10:$E$11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'2025_PI_Doutor'!$E$12:$E$21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2" formatCode="0.00%">
                        <c:v>0</c:v>
                      </c:pt>
                      <c:pt idx="4" formatCode="0.00%">
                        <c:v>0.66666666666666663</c:v>
                      </c:pt>
                      <c:pt idx="6" formatCode="0.00%">
                        <c:v>0.66666666666666663</c:v>
                      </c:pt>
                      <c:pt idx="7" formatCode="0.00%">
                        <c:v>0.60606060606060608</c:v>
                      </c:pt>
                      <c:pt idx="8" formatCode="0.00%">
                        <c:v>0.52380952380952384</c:v>
                      </c:pt>
                      <c:pt idx="9" formatCode="0.00%">
                        <c:v>0.52380952380952384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81-44A1-9F75-9C96E8F2455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'2025_PI_Doutor'!$F$10:$F$11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'2025_PI_Doutor'!$F$12:$F$21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6">
                        <c:v>1</c:v>
                      </c:pt>
                      <c:pt idx="7">
                        <c:v>10</c:v>
                      </c:pt>
                      <c:pt idx="8">
                        <c:v>4</c:v>
                      </c:pt>
                      <c:pt idx="9">
                        <c:v>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381-44A1-9F75-9C96E8F2455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'2025_PI_Doutor'!$G$10:$G$11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'2025_PI_Doutor'!$G$12:$G$21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1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1</c:v>
                      </c:pt>
                      <c:pt idx="7">
                        <c:v>3</c:v>
                      </c:pt>
                      <c:pt idx="8">
                        <c:v>8</c:v>
                      </c:pt>
                      <c:pt idx="9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381-44A1-9F75-9C96E8F2455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'2025_PI_Doutor'!$I$10:$I$11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'2025_PI_Doutor'!$I$12:$I$21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0.66666666666666663</c:v>
                      </c:pt>
                      <c:pt idx="1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0.23076923076923078</c:v>
                      </c:pt>
                      <c:pt idx="8">
                        <c:v>0.66666666666666663</c:v>
                      </c:pt>
                      <c:pt idx="9">
                        <c:v>0.46875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381-44A1-9F75-9C96E8F2455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'2025_PI_Doutor'!$J$10:$J$11</c15:sqref>
                        </c15:formulaRef>
                      </c:ext>
                    </c:extLst>
                    <c:strCache>
                      <c:ptCount val="2"/>
                      <c:pt idx="0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'2025_PI_Doutor'!$J$12:$J$21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3</c:v>
                      </c:pt>
                      <c:pt idx="1">
                        <c:v>1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7</c:v>
                      </c:pt>
                      <c:pt idx="7">
                        <c:v>46</c:v>
                      </c:pt>
                      <c:pt idx="8">
                        <c:v>33</c:v>
                      </c:pt>
                      <c:pt idx="9">
                        <c:v>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381-44A1-9F75-9C96E8F2455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'2025_PI_Doutor'!$K$10:$K$11</c15:sqref>
                        </c15:formulaRef>
                      </c:ext>
                    </c:extLst>
                    <c:strCache>
                      <c:ptCount val="2"/>
                      <c:pt idx="0">
                        <c:v>% Doutores/as UVigo sobre total doutores/as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'2025_PI_Doutor'!$K$12:$K$21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0.2</c:v>
                      </c:pt>
                      <c:pt idx="5">
                        <c:v>0</c:v>
                      </c:pt>
                      <c:pt idx="6">
                        <c:v>0.2857142857142857</c:v>
                      </c:pt>
                      <c:pt idx="7">
                        <c:v>0.28260869565217389</c:v>
                      </c:pt>
                      <c:pt idx="8">
                        <c:v>0.30303030303030304</c:v>
                      </c:pt>
                      <c:pt idx="9">
                        <c:v>0.27027027027027029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381-44A1-9F75-9C96E8F24557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'2025_PI_Doutor'!$L$10:$L$11</c15:sqref>
                        </c15:formulaRef>
                      </c:ext>
                    </c:extLst>
                    <c:strCache>
                      <c:ptCount val="2"/>
                      <c:pt idx="0">
                        <c:v>% Doutores/as UVigo sobre total doutores/as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'2025_PI_Doutor'!$L$12:$L$21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0.4</c:v>
                      </c:pt>
                      <c:pt idx="5">
                        <c:v>0</c:v>
                      </c:pt>
                      <c:pt idx="6">
                        <c:v>0.5714285714285714</c:v>
                      </c:pt>
                      <c:pt idx="7">
                        <c:v>0.43478260869565216</c:v>
                      </c:pt>
                      <c:pt idx="8">
                        <c:v>0.33333333333333331</c:v>
                      </c:pt>
                      <c:pt idx="9">
                        <c:v>0.29729729729729731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381-44A1-9F75-9C96E8F24557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'2025_PI_Doutor'!$M$10:$M$11</c15:sqref>
                        </c15:formulaRef>
                      </c:ext>
                    </c:extLst>
                    <c:strCache>
                      <c:ptCount val="2"/>
                      <c:pt idx="0">
                        <c:v>% Doutores/as UVigo sobre total doutores/as</c:v>
                      </c:pt>
                      <c:pt idx="1">
                        <c:v>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'2025_PI_Doutor'!$A$12:$A$21</c15:sqref>
                        </c15:formulaRef>
                      </c:ext>
                    </c:extLst>
                    <c:strCache>
                      <c:ptCount val="10"/>
                      <c:pt idx="0">
                        <c:v>INVESTIGADOR/A PROGRAMA OPORTUNIUS</c:v>
                      </c:pt>
                      <c:pt idx="1">
                        <c:v>INVESTIGADORES "DISTINGUIDOS UVIGO"</c:v>
                      </c:pt>
                      <c:pt idx="2">
                        <c:v>INVESTIGADORES "DISTINGUIDOS ESTADO"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CIERVA-INCORPORACIÓN"</c:v>
                      </c:pt>
                      <c:pt idx="6">
                        <c:v>INVESTIGADORES "POSDOUTORAL UVIGO"</c:v>
                      </c:pt>
                      <c:pt idx="7">
                        <c:v>INVESTIGADORES "POSDOUTORAL XUNTA"</c:v>
                      </c:pt>
                      <c:pt idx="8">
                        <c:v>INVESTIGADORES "RAMÓN Y CAJAL"</c:v>
                      </c:pt>
                      <c:pt idx="9">
                        <c:v>PERSOAL INVESTIGADOR DOUTOR/A (GRUPO I)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'2025_PI_Doutor'!$M$12:$M$21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0.6</c:v>
                      </c:pt>
                      <c:pt idx="5">
                        <c:v>0</c:v>
                      </c:pt>
                      <c:pt idx="6">
                        <c:v>0.8571428571428571</c:v>
                      </c:pt>
                      <c:pt idx="7">
                        <c:v>0.71739130434782605</c:v>
                      </c:pt>
                      <c:pt idx="8">
                        <c:v>0.63636363636363635</c:v>
                      </c:pt>
                      <c:pt idx="9">
                        <c:v>0.56756756756756754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381-44A1-9F75-9C96E8F24557}"/>
                  </c:ext>
                </c:extLst>
              </c15:ser>
            </c15:filteredBarSeries>
          </c:ext>
        </c:extLst>
      </c:barChart>
      <c:catAx>
        <c:axId val="170185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1854895"/>
        <c:crosses val="autoZero"/>
        <c:auto val="0"/>
        <c:lblAlgn val="ctr"/>
        <c:lblOffset val="100"/>
        <c:noMultiLvlLbl val="0"/>
      </c:catAx>
      <c:valAx>
        <c:axId val="170185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185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3095625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F3E1F5D-96B9-45A4-8D38-AE49835D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193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</xdr:row>
      <xdr:rowOff>19050</xdr:rowOff>
    </xdr:from>
    <xdr:to>
      <xdr:col>14</xdr:col>
      <xdr:colOff>523875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AB3F4D-A4A4-45DD-9C4E-E56E7C1BE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752475</xdr:colOff>
      <xdr:row>48</xdr:row>
      <xdr:rowOff>180975</xdr:rowOff>
    </xdr:from>
    <xdr:to>
      <xdr:col>10</xdr:col>
      <xdr:colOff>657225</xdr:colOff>
      <xdr:row>62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03297C3-01C3-4EC5-855D-8CF20B8A8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742950</xdr:colOff>
      <xdr:row>64</xdr:row>
      <xdr:rowOff>9525</xdr:rowOff>
    </xdr:from>
    <xdr:to>
      <xdr:col>10</xdr:col>
      <xdr:colOff>704850</xdr:colOff>
      <xdr:row>77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37D871-8C1B-41AD-8C56-7DC801F0C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704850</xdr:colOff>
      <xdr:row>79</xdr:row>
      <xdr:rowOff>0</xdr:rowOff>
    </xdr:from>
    <xdr:to>
      <xdr:col>10</xdr:col>
      <xdr:colOff>762000</xdr:colOff>
      <xdr:row>91</xdr:row>
      <xdr:rowOff>100013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45ABAB-6ADC-4A72-9ABF-7D5061535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733425</xdr:colOff>
      <xdr:row>92</xdr:row>
      <xdr:rowOff>171450</xdr:rowOff>
    </xdr:from>
    <xdr:to>
      <xdr:col>10</xdr:col>
      <xdr:colOff>761999</xdr:colOff>
      <xdr:row>103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81F435A-7684-47B7-B6C0-86DF655A0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2505075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ABCFB8D-9216-4FC4-B7DF-C2E13009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3812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5</xdr:row>
      <xdr:rowOff>180975</xdr:rowOff>
    </xdr:from>
    <xdr:to>
      <xdr:col>13</xdr:col>
      <xdr:colOff>39358</xdr:colOff>
      <xdr:row>20</xdr:row>
      <xdr:rowOff>31450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E13A9E-1877-4C1A-9AD3-AD1B29CD4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0</xdr:col>
      <xdr:colOff>2667000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B1F4CDD-CB51-49CF-B662-E8599674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581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16</xdr:col>
      <xdr:colOff>581025</xdr:colOff>
      <xdr:row>48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A007C5-54D1-4477-A30E-5D115839B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2638425</xdr:colOff>
      <xdr:row>0</xdr:row>
      <xdr:rowOff>609600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C46379F-ADA3-487A-848D-5868FD99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638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PERSOAL\TRABALLO\2025_PI%20a%2031%20decembro_traballo.xlsx" TargetMode="External"/><Relationship Id="rId1" Type="http://schemas.openxmlformats.org/officeDocument/2006/relationships/externalLinkPath" Target="/SSCC/UAP/DATOS/2025/2025_PERSOAL/TRABALLO/2025_PI%20a%2031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"/>
      <sheetName val="Só_SERVIZO ACTIVO"/>
      <sheetName val="DINÁMICAS"/>
      <sheetName val="2025_PI_Datos xerais"/>
      <sheetName val="2025_PI_Distribución"/>
      <sheetName val="2025_PI_Doutor"/>
      <sheetName val="maestros"/>
      <sheetName val="táboa_categorías"/>
      <sheetName val="PI_COMPLETAR"/>
    </sheetNames>
    <sheetDataSet>
      <sheetData sheetId="0" refreshError="1"/>
      <sheetData sheetId="1" refreshError="1"/>
      <sheetData sheetId="2" refreshError="1"/>
      <sheetData sheetId="3">
        <row r="12">
          <cell r="C12" t="str">
            <v>Homes</v>
          </cell>
          <cell r="D12" t="str">
            <v>Mulleres</v>
          </cell>
        </row>
        <row r="20">
          <cell r="C20">
            <v>402</v>
          </cell>
          <cell r="D20">
            <v>424</v>
          </cell>
        </row>
        <row r="52">
          <cell r="B52" t="str">
            <v>Homes</v>
          </cell>
          <cell r="C52" t="str">
            <v>Mulleres</v>
          </cell>
        </row>
        <row r="63">
          <cell r="B63">
            <v>84</v>
          </cell>
          <cell r="C63">
            <v>98</v>
          </cell>
        </row>
        <row r="70">
          <cell r="B70" t="str">
            <v>Homes</v>
          </cell>
          <cell r="C70" t="str">
            <v>Mulleres</v>
          </cell>
        </row>
        <row r="76">
          <cell r="B76">
            <v>99</v>
          </cell>
          <cell r="C76">
            <v>115</v>
          </cell>
        </row>
        <row r="81">
          <cell r="B81" t="str">
            <v>Homes</v>
          </cell>
          <cell r="C81" t="str">
            <v>Mulleres</v>
          </cell>
        </row>
        <row r="88">
          <cell r="B88">
            <v>130</v>
          </cell>
          <cell r="C88">
            <v>121</v>
          </cell>
        </row>
        <row r="94">
          <cell r="B94" t="str">
            <v>Homes</v>
          </cell>
          <cell r="C94" t="str">
            <v>Mulleres</v>
          </cell>
        </row>
        <row r="96">
          <cell r="B96">
            <v>89</v>
          </cell>
          <cell r="C96">
            <v>90</v>
          </cell>
        </row>
      </sheetData>
      <sheetData sheetId="4">
        <row r="11">
          <cell r="B11" t="str">
            <v>Ourense</v>
          </cell>
          <cell r="C11" t="str">
            <v>Pontevedra</v>
          </cell>
          <cell r="D11" t="str">
            <v>Vigo</v>
          </cell>
        </row>
        <row r="15">
          <cell r="B15">
            <v>201</v>
          </cell>
          <cell r="C15">
            <v>38</v>
          </cell>
          <cell r="D15">
            <v>587</v>
          </cell>
        </row>
      </sheetData>
      <sheetData sheetId="5">
        <row r="10">
          <cell r="B10" t="str">
            <v>Doutores/as pola UVigo</v>
          </cell>
          <cell r="F10" t="str">
            <v>Doutores/as fóra da UVigo</v>
          </cell>
          <cell r="J10" t="str">
            <v>Total doutores/as</v>
          </cell>
          <cell r="K10" t="str">
            <v>% Doutores/as UVigo sobre total doutores/as</v>
          </cell>
        </row>
        <row r="11">
          <cell r="B11" t="str">
            <v>Homes</v>
          </cell>
          <cell r="C11" t="str">
            <v>Mulleres</v>
          </cell>
          <cell r="D11" t="str">
            <v>Total UVigo</v>
          </cell>
          <cell r="E11" t="str">
            <v>% Mulleres</v>
          </cell>
          <cell r="F11" t="str">
            <v>Homes</v>
          </cell>
          <cell r="G11" t="str">
            <v>Mulleres</v>
          </cell>
          <cell r="H11" t="str">
            <v>Total fóra Uvigo</v>
          </cell>
          <cell r="I11" t="str">
            <v>% Mulleres</v>
          </cell>
          <cell r="K11" t="str">
            <v>Homes</v>
          </cell>
          <cell r="L11" t="str">
            <v>Mulleres</v>
          </cell>
          <cell r="M11" t="str">
            <v>Total</v>
          </cell>
        </row>
        <row r="12">
          <cell r="A12" t="str">
            <v>INVESTIGADOR/A PROGRAMA OPORTUNIUS</v>
          </cell>
          <cell r="F12">
            <v>1</v>
          </cell>
          <cell r="G12">
            <v>2</v>
          </cell>
          <cell r="H12">
            <v>3</v>
          </cell>
          <cell r="I12">
            <v>0.66666666666666663</v>
          </cell>
          <cell r="J12">
            <v>3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INVESTIGADORES "DISTINGUIDOS UVIGO"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INVESTIGADORES "DISTINGUIDOS ESTADO"</v>
          </cell>
          <cell r="B14">
            <v>3</v>
          </cell>
          <cell r="D14">
            <v>3</v>
          </cell>
          <cell r="E14">
            <v>0</v>
          </cell>
          <cell r="J14">
            <v>3</v>
          </cell>
          <cell r="K14">
            <v>1</v>
          </cell>
          <cell r="L14">
            <v>0</v>
          </cell>
          <cell r="M14">
            <v>1</v>
          </cell>
        </row>
        <row r="15">
          <cell r="A15" t="str">
            <v>INVESTIGADORES "DISTINGUIDOS XUNTA DE GALICIA"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INVESTIGADORES "JUAN DE LA CIERVA"</v>
          </cell>
          <cell r="B16">
            <v>1</v>
          </cell>
          <cell r="C16">
            <v>2</v>
          </cell>
          <cell r="D16">
            <v>3</v>
          </cell>
          <cell r="E16">
            <v>0.66666666666666663</v>
          </cell>
          <cell r="G16">
            <v>2</v>
          </cell>
          <cell r="H16">
            <v>2</v>
          </cell>
          <cell r="I16">
            <v>1</v>
          </cell>
          <cell r="J16">
            <v>5</v>
          </cell>
          <cell r="K16">
            <v>0.2</v>
          </cell>
          <cell r="L16">
            <v>0.4</v>
          </cell>
          <cell r="M16">
            <v>0.6</v>
          </cell>
        </row>
        <row r="17">
          <cell r="A17" t="str">
            <v>INVESTIGADORES "JUAN DE LA CIERVA-INCORPORACIÓN"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INVESTIGADORES "POSDOUTORAL UVIGO"</v>
          </cell>
          <cell r="B18">
            <v>2</v>
          </cell>
          <cell r="C18">
            <v>4</v>
          </cell>
          <cell r="D18">
            <v>6</v>
          </cell>
          <cell r="E18">
            <v>0.66666666666666663</v>
          </cell>
          <cell r="F18">
            <v>1</v>
          </cell>
          <cell r="H18">
            <v>1</v>
          </cell>
          <cell r="I18">
            <v>0</v>
          </cell>
          <cell r="J18">
            <v>7</v>
          </cell>
          <cell r="K18">
            <v>0.2857142857142857</v>
          </cell>
          <cell r="L18">
            <v>0.5714285714285714</v>
          </cell>
          <cell r="M18">
            <v>0.8571428571428571</v>
          </cell>
        </row>
        <row r="19">
          <cell r="A19" t="str">
            <v>INVESTIGADORES "POSDOUTORAL XUNTA"</v>
          </cell>
          <cell r="B19">
            <v>13</v>
          </cell>
          <cell r="C19">
            <v>20</v>
          </cell>
          <cell r="D19">
            <v>33</v>
          </cell>
          <cell r="E19">
            <v>0.60606060606060608</v>
          </cell>
          <cell r="F19">
            <v>10</v>
          </cell>
          <cell r="G19">
            <v>3</v>
          </cell>
          <cell r="H19">
            <v>13</v>
          </cell>
          <cell r="I19">
            <v>0.23076923076923078</v>
          </cell>
          <cell r="J19">
            <v>46</v>
          </cell>
          <cell r="K19">
            <v>0.28260869565217389</v>
          </cell>
          <cell r="L19">
            <v>0.43478260869565216</v>
          </cell>
          <cell r="M19">
            <v>0.71739130434782605</v>
          </cell>
        </row>
        <row r="20">
          <cell r="A20" t="str">
            <v>INVESTIGADORES "RAMÓN Y CAJAL"</v>
          </cell>
          <cell r="B20">
            <v>10</v>
          </cell>
          <cell r="C20">
            <v>11</v>
          </cell>
          <cell r="D20">
            <v>21</v>
          </cell>
          <cell r="E20">
            <v>0.52380952380952384</v>
          </cell>
          <cell r="F20">
            <v>4</v>
          </cell>
          <cell r="G20">
            <v>8</v>
          </cell>
          <cell r="H20">
            <v>12</v>
          </cell>
          <cell r="I20">
            <v>0.66666666666666663</v>
          </cell>
          <cell r="J20">
            <v>33</v>
          </cell>
          <cell r="K20">
            <v>0.30303030303030304</v>
          </cell>
          <cell r="L20">
            <v>0.33333333333333331</v>
          </cell>
          <cell r="M20">
            <v>0.63636363636363635</v>
          </cell>
        </row>
        <row r="21">
          <cell r="A21" t="str">
            <v>PERSOAL INVESTIGADOR DOUTOR/A (GRUPO I)</v>
          </cell>
          <cell r="B21">
            <v>20</v>
          </cell>
          <cell r="C21">
            <v>22</v>
          </cell>
          <cell r="D21">
            <v>42</v>
          </cell>
          <cell r="E21">
            <v>0.52380952380952384</v>
          </cell>
          <cell r="F21">
            <v>17</v>
          </cell>
          <cell r="G21">
            <v>15</v>
          </cell>
          <cell r="H21">
            <v>32</v>
          </cell>
          <cell r="I21">
            <v>0.46875</v>
          </cell>
          <cell r="J21">
            <v>74</v>
          </cell>
          <cell r="K21">
            <v>0.27027027027027029</v>
          </cell>
          <cell r="L21">
            <v>0.29729729729729731</v>
          </cell>
          <cell r="M21">
            <v>0.56756756756756754</v>
          </cell>
        </row>
      </sheetData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D48752-7A58-4194-8891-56C8B24D580C}" name="Tabla11" displayName="Tabla11" ref="K6:L9" totalsRowShown="0" headerRowDxfId="15" headerRowBorderDxfId="14">
  <autoFilter ref="K6:L9" xr:uid="{B302FD96-9E6A-4FA7-815C-A008414CD65D}"/>
  <tableColumns count="2">
    <tableColumn id="1" xr3:uid="{3DB05FF0-61A8-4FD5-B607-B0288F445D53}" name="PI por sexo"/>
    <tableColumn id="2" xr3:uid="{A5F9C3C2-3812-417D-ACAE-ECFA7AC9C6F7}" name="Promedio de IDADE" dataDxfId="1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14E6750-CBB3-426D-9104-8AB4C5555B4C}" name="Tabla6" displayName="Tabla6" ref="H24:K51" totalsRowShown="0">
  <autoFilter ref="H24:K51" xr:uid="{F9F28E86-5855-433A-89B3-2A91F779AB18}"/>
  <tableColumns count="4">
    <tableColumn id="1" xr3:uid="{F321DF71-6CDA-4BD6-B2BF-8A6E96930C4E}" name="ETC ao longo do ano"/>
    <tableColumn id="2" xr3:uid="{1D6504B7-B66E-48E8-89B7-901F0502CF41}" name="Homes" dataDxfId="3"/>
    <tableColumn id="3" xr3:uid="{7316031B-782A-437A-9B27-F60782C6AADA}" name="Mulleres" dataDxfId="2"/>
    <tableColumn id="4" xr3:uid="{93ABDD8A-A79D-43AD-93AD-6C6A16BFD6E4}" name="Total" dataDxfId="1">
      <calculatedColumnFormula>SUM(Tabla6[[#This Row],[Homes]:[Mulleres]])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A9C2FE-765A-4E3E-8B44-D274AC4434EA}" name="Tabla7" displayName="Tabla7" ref="A24:D51" totalsRowShown="0">
  <autoFilter ref="A24:D51" xr:uid="{80B5ECA9-6FA5-41B1-B625-353445A90E90}"/>
  <tableColumns count="4">
    <tableColumn id="1" xr3:uid="{87A67B9E-1DD9-4679-9A22-8FFAE5A02C50}" name="Efectivos ao longo do ano"/>
    <tableColumn id="2" xr3:uid="{B1757A01-D693-4B51-A180-B9219119AE58}" name="Homes"/>
    <tableColumn id="3" xr3:uid="{4983FD2C-879E-4C78-964D-42F3251D922C}" name="Mulleres"/>
    <tableColumn id="4" xr3:uid="{46C17850-C92A-4BE4-BAF6-9DC9863E64DE}" name="Total" dataDxfId="0">
      <calculatedColumnFormula>SUM(Tabla7[[#This Row],[Homes]:[Mulleres]])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D2D91A-7F43-40B2-8BD9-3554D86739B6}" name="Tabla12" displayName="Tabla12" ref="A26:E30" totalsRowShown="0">
  <autoFilter ref="A26:E30" xr:uid="{CFD3DC8D-8D84-43AB-9C49-FB5D208DA142}"/>
  <tableColumns count="5">
    <tableColumn id="1" xr3:uid="{9FA44AD6-B69B-4AA8-9631-066B7F1842DE}" name="PI por categorías segundo tarefas"/>
    <tableColumn id="2" xr3:uid="{6C8D8F84-E8D6-400C-9907-67FBFE8EE5AD}" name="Homes"/>
    <tableColumn id="3" xr3:uid="{C9C5DD2C-EDBE-4ECD-A88B-2123CABCA8B1}" name="Mulleres"/>
    <tableColumn id="4" xr3:uid="{08BA405F-750C-46BB-AEFA-845B872870C0}" name="Total"/>
    <tableColumn id="5" xr3:uid="{04E2D30B-689F-4C76-B0E1-35ED0F3DC87B}" name="Total ETC" dataDxfId="1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C3C3C7-B898-4BB0-910A-1A9C23795608}" name="Tabla14" displayName="Tabla14" ref="A52:D63" totalsRowShown="0">
  <autoFilter ref="A52:D63" xr:uid="{8A948617-91D2-4E62-925D-CF3D1408ACB1}"/>
  <tableColumns count="4">
    <tableColumn id="1" xr3:uid="{77BB42CF-580B-495F-B762-20693B0B804A}" name="PI Postdoutoral"/>
    <tableColumn id="2" xr3:uid="{C6EE2336-F809-43C6-B3C4-E794FAF92D29}" name="Homes"/>
    <tableColumn id="3" xr3:uid="{E6920DB0-2BB2-4FBB-9D51-2D3F2F61EBBF}" name="Mulleres"/>
    <tableColumn id="4" xr3:uid="{C6B33800-2AFF-4193-BD90-67EE7669624A}" name="Total" dataDxfId="11">
      <calculatedColumnFormula>SUM(Tabla14[[#This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3B6B34-5DA8-4423-B7A2-2374B3B8ABD8}" name="Tabla15" displayName="Tabla15" ref="A70:D76" totalsRowShown="0">
  <autoFilter ref="A70:D76" xr:uid="{DF57006E-95FC-488D-8D6F-FF4C65E40B57}"/>
  <tableColumns count="4">
    <tableColumn id="1" xr3:uid="{F67B557E-322B-4204-8A2C-CBCB95756660}" name="PI Predoutoral"/>
    <tableColumn id="2" xr3:uid="{239065A8-83CB-438D-8B1E-1088EE299C71}" name="Homes"/>
    <tableColumn id="3" xr3:uid="{4686DFDF-D675-40D5-917C-04CEC4E75025}" name="Mulleres"/>
    <tableColumn id="4" xr3:uid="{7A2BB16B-4DAB-4F7E-BBDF-3C35CCB68C96}" name="Total" dataDxfId="10">
      <calculatedColumnFormula>SUM(Tabla15[[#This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2D50A8-A6E9-43BD-9FBF-65C68192379A}" name="Tabla16" displayName="Tabla16" ref="A81:D88" totalsRowShown="0">
  <autoFilter ref="A81:D88" xr:uid="{77069CD1-E0DA-4366-B6E3-B9D344839A0F}"/>
  <tableColumns count="4">
    <tableColumn id="1" xr3:uid="{39A923B7-6034-4CFF-9089-5C65E2967E60}" name="PI_Técnicos"/>
    <tableColumn id="2" xr3:uid="{39493066-0554-4265-9922-2EA6B5AFE9C6}" name="Homes"/>
    <tableColumn id="3" xr3:uid="{344AF45F-A40E-453C-BF10-4F7171DD59F9}" name="Mulleres"/>
    <tableColumn id="4" xr3:uid="{61DE0182-3111-4CDD-8F01-74259B8FBE48}" name="Total" dataDxfId="9">
      <calculatedColumnFormula>SUM(Tabla16[[#This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A742DC-D6C5-4DD2-9D06-02AD3E9D3B7E}" name="Tabla17" displayName="Tabla17" ref="A94:D96" totalsRowShown="0">
  <autoFilter ref="A94:D96" xr:uid="{8B0FC083-CE71-4CB9-8212-4B2BE5BC0FFD}"/>
  <tableColumns count="4">
    <tableColumn id="1" xr3:uid="{0E3C2957-6772-4F8F-8698-8DB376BDBABB}" name="PI_Outros"/>
    <tableColumn id="2" xr3:uid="{5615F634-A02C-4D1B-B116-F13C2C1AE65C}" name="Homes"/>
    <tableColumn id="3" xr3:uid="{E8295DD1-6D7B-48C4-9830-EB4449966888}" name="Mulleres"/>
    <tableColumn id="4" xr3:uid="{AB1C3706-BFB5-4A60-B241-6A534310939F}" name="Total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8214F1F-1C46-4C72-97C0-061A8A2C0830}" name="Tabla19" displayName="Tabla19" ref="A33:D39" totalsRowShown="0">
  <autoFilter ref="A33:D39" xr:uid="{4AA004A8-C280-4C29-A372-49289484E331}"/>
  <tableColumns count="4">
    <tableColumn id="1" xr3:uid="{A5C68BDB-08A1-4DB2-AA94-2608D2C3700C}" name="Clasificación segundo selo HRS4R"/>
    <tableColumn id="2" xr3:uid="{5FE16CA5-DD9C-4C7E-B1B7-A267FF804C24}" name="Homes"/>
    <tableColumn id="3" xr3:uid="{B31840F7-688E-48B7-8E40-9964E2F20703}" name="Mulleres"/>
    <tableColumn id="4" xr3:uid="{30408D51-7AFD-48BE-8E8B-D5EF1843925F}" name="Total" dataDxfId="8">
      <calculatedColumnFormula>SUM(Tabla19[[#This Row],[Homes]:[Mulleres]])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A67F35C-4BCF-4DB3-A5B4-709E64EC2620}" name="Tabla18" displayName="Tabla18" ref="A11:E15" totalsRowShown="0">
  <autoFilter ref="A11:E15" xr:uid="{BDE3FB12-E13F-43B1-A2D8-990297BE09B3}"/>
  <tableColumns count="5">
    <tableColumn id="1" xr3:uid="{1A05EC6C-6FD4-411E-8DBC-B021B4769580}" name="PI por categorías segundo tarefas"/>
    <tableColumn id="2" xr3:uid="{8E217DD6-4439-4BF7-95CC-69FE0F17F926}" name="Ourense"/>
    <tableColumn id="3" xr3:uid="{5A7C106F-8D20-4ADD-894A-C8FE0588771F}" name="Pontevedra"/>
    <tableColumn id="4" xr3:uid="{44FEDE19-0A6F-44D0-9CF6-9046A3C481F6}" name="Vigo"/>
    <tableColumn id="5" xr3:uid="{F0ECF345-136E-4369-9BB7-13A0F753EC07}" name="Total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450BCB2-7B7A-460E-9CAA-0122FDA6F52B}" name="Tabla5" displayName="Tabla5" ref="A10:E18" totalsRowShown="0" headerRowDxfId="7" headerRowCellStyle="Énfasis1 2">
  <autoFilter ref="A10:E18" xr:uid="{397515E6-3DAC-4CDD-A017-2C0B78A958FC}"/>
  <tableColumns count="5">
    <tableColumn id="1" xr3:uid="{8E9A8B56-A99B-4D82-B7BF-68A4361B5D85}" name="ETC por tipo ao longo do ano"/>
    <tableColumn id="2" xr3:uid="{CFFDDC2F-91C3-486E-9DA3-B253E1CCA2DB}" name="Categorías de contratación segundo tarefas*"/>
    <tableColumn id="3" xr3:uid="{A9FF44CF-D4F5-4FC7-AF5B-2F9035E58115}" name="Homes" dataDxfId="6"/>
    <tableColumn id="4" xr3:uid="{9C9E2AB3-ADA2-4346-8B58-CDB3C76287C7}" name="Mulleres" dataDxfId="5"/>
    <tableColumn id="5" xr3:uid="{B8E7732B-942A-419F-AF48-6E4406B60796}" name="Total ETC**" dataDxfId="4">
      <calculatedColumnFormula>SUM(Tabla5[[#This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DAA7-2075-42CA-BA32-4FAE32EEFF27}">
  <dimension ref="A1:IT158"/>
  <sheetViews>
    <sheetView tabSelected="1" workbookViewId="0">
      <selection activeCell="H25" sqref="H25"/>
    </sheetView>
  </sheetViews>
  <sheetFormatPr baseColWidth="10" defaultRowHeight="15" x14ac:dyDescent="0.25"/>
  <cols>
    <col min="1" max="1" width="37.5703125" customWidth="1"/>
    <col min="2" max="2" width="16.85546875" customWidth="1"/>
    <col min="6" max="6" width="13.140625" bestFit="1" customWidth="1"/>
    <col min="7" max="7" width="13.85546875" bestFit="1" customWidth="1"/>
    <col min="8" max="8" width="10.28515625" bestFit="1" customWidth="1"/>
    <col min="11" max="11" width="17.42578125" customWidth="1"/>
    <col min="12" max="12" width="20.42578125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6.5" thickBot="1" x14ac:dyDescent="0.3">
      <c r="A6" s="9" t="s">
        <v>4</v>
      </c>
      <c r="K6" s="10" t="s">
        <v>5</v>
      </c>
      <c r="L6" s="11" t="s">
        <v>6</v>
      </c>
    </row>
    <row r="7" spans="1:254" s="8" customFormat="1" ht="15.75" thickTop="1" x14ac:dyDescent="0.25">
      <c r="A7" s="8" t="s">
        <v>7</v>
      </c>
      <c r="K7" s="12" t="s">
        <v>8</v>
      </c>
      <c r="L7" s="13">
        <v>32.980487971103372</v>
      </c>
      <c r="M7" s="14"/>
    </row>
    <row r="8" spans="1:254" x14ac:dyDescent="0.25">
      <c r="K8" t="s">
        <v>9</v>
      </c>
      <c r="L8" s="15">
        <v>34.719604548979071</v>
      </c>
    </row>
    <row r="9" spans="1:254" x14ac:dyDescent="0.25">
      <c r="K9" t="s">
        <v>10</v>
      </c>
      <c r="L9" s="15">
        <v>33.87320640817272</v>
      </c>
    </row>
    <row r="12" spans="1:254" x14ac:dyDescent="0.25">
      <c r="A12" s="16" t="s">
        <v>11</v>
      </c>
      <c r="B12" s="16" t="s">
        <v>12</v>
      </c>
      <c r="C12" s="17" t="s">
        <v>8</v>
      </c>
      <c r="D12" s="17" t="s">
        <v>9</v>
      </c>
      <c r="E12" s="17" t="s">
        <v>13</v>
      </c>
      <c r="F12" s="17" t="s">
        <v>14</v>
      </c>
      <c r="G12" s="17" t="s">
        <v>15</v>
      </c>
      <c r="H12" s="17" t="s">
        <v>16</v>
      </c>
      <c r="I12" s="17" t="s">
        <v>17</v>
      </c>
    </row>
    <row r="13" spans="1:254" x14ac:dyDescent="0.25">
      <c r="A13" s="18" t="s">
        <v>18</v>
      </c>
      <c r="B13" s="19" t="s">
        <v>19</v>
      </c>
      <c r="C13" s="20">
        <v>127</v>
      </c>
      <c r="D13" s="20">
        <v>132</v>
      </c>
      <c r="E13" s="21">
        <f t="shared" ref="E13:E20" si="0">D13/H13</f>
        <v>0.50965250965250963</v>
      </c>
      <c r="F13" s="20">
        <v>39</v>
      </c>
      <c r="G13" s="21">
        <f>F13/H13</f>
        <v>0.15057915057915058</v>
      </c>
      <c r="H13" s="20">
        <f>C13+D13</f>
        <v>259</v>
      </c>
      <c r="I13" s="22">
        <v>205.98</v>
      </c>
    </row>
    <row r="14" spans="1:254" x14ac:dyDescent="0.25">
      <c r="A14" s="18" t="s">
        <v>18</v>
      </c>
      <c r="B14" s="19" t="s">
        <v>20</v>
      </c>
      <c r="C14" s="20">
        <v>27</v>
      </c>
      <c r="D14" s="20">
        <v>26</v>
      </c>
      <c r="E14" s="21">
        <f t="shared" si="0"/>
        <v>0.49056603773584906</v>
      </c>
      <c r="F14" s="20">
        <v>10</v>
      </c>
      <c r="G14" s="21">
        <f t="shared" ref="G14:G19" si="1">F14/H14</f>
        <v>0.18867924528301888</v>
      </c>
      <c r="H14" s="20">
        <f t="shared" ref="H14:H19" si="2">C14+D14</f>
        <v>53</v>
      </c>
      <c r="I14" s="22">
        <v>48.88</v>
      </c>
    </row>
    <row r="15" spans="1:254" x14ac:dyDescent="0.25">
      <c r="A15" s="23" t="s">
        <v>18</v>
      </c>
      <c r="B15" s="24" t="s">
        <v>21</v>
      </c>
      <c r="C15" s="25">
        <v>128</v>
      </c>
      <c r="D15" s="25">
        <v>118</v>
      </c>
      <c r="E15" s="26">
        <f t="shared" si="0"/>
        <v>0.47967479674796748</v>
      </c>
      <c r="F15" s="25">
        <v>16</v>
      </c>
      <c r="G15" s="21">
        <f t="shared" si="1"/>
        <v>6.5040650406504072E-2</v>
      </c>
      <c r="H15" s="20">
        <f t="shared" si="2"/>
        <v>246</v>
      </c>
      <c r="I15" s="27">
        <v>173.08</v>
      </c>
    </row>
    <row r="16" spans="1:254" x14ac:dyDescent="0.25">
      <c r="A16" s="28" t="s">
        <v>22</v>
      </c>
      <c r="B16" s="29" t="s">
        <v>19</v>
      </c>
      <c r="C16" s="29">
        <v>45</v>
      </c>
      <c r="D16" s="29">
        <v>54</v>
      </c>
      <c r="E16" s="30">
        <f t="shared" si="0"/>
        <v>0.54545454545454541</v>
      </c>
      <c r="F16" s="29">
        <v>8</v>
      </c>
      <c r="G16" s="31">
        <f t="shared" si="1"/>
        <v>8.0808080808080815E-2</v>
      </c>
      <c r="H16" s="32">
        <f t="shared" si="2"/>
        <v>99</v>
      </c>
      <c r="I16" s="33">
        <v>95.02</v>
      </c>
    </row>
    <row r="17" spans="1:9" x14ac:dyDescent="0.25">
      <c r="A17" s="34" t="s">
        <v>22</v>
      </c>
      <c r="B17" s="29" t="s">
        <v>20</v>
      </c>
      <c r="C17" s="29">
        <v>72</v>
      </c>
      <c r="D17" s="29">
        <v>89</v>
      </c>
      <c r="E17" s="30">
        <f t="shared" si="0"/>
        <v>0.55279503105590067</v>
      </c>
      <c r="F17" s="29">
        <v>16</v>
      </c>
      <c r="G17" s="31">
        <f t="shared" si="1"/>
        <v>9.9378881987577633E-2</v>
      </c>
      <c r="H17" s="32">
        <f t="shared" si="2"/>
        <v>161</v>
      </c>
      <c r="I17" s="33">
        <v>142.51</v>
      </c>
    </row>
    <row r="18" spans="1:9" x14ac:dyDescent="0.25">
      <c r="A18" s="35" t="s">
        <v>23</v>
      </c>
      <c r="B18" s="35" t="s">
        <v>21</v>
      </c>
      <c r="C18" s="36">
        <v>2</v>
      </c>
      <c r="D18" s="36">
        <v>3</v>
      </c>
      <c r="E18" s="37">
        <f t="shared" si="0"/>
        <v>0.6</v>
      </c>
      <c r="F18" s="36">
        <v>0</v>
      </c>
      <c r="G18" s="21">
        <f t="shared" si="1"/>
        <v>0</v>
      </c>
      <c r="H18" s="20">
        <f t="shared" si="2"/>
        <v>5</v>
      </c>
      <c r="I18" s="38">
        <v>4.93</v>
      </c>
    </row>
    <row r="19" spans="1:9" x14ac:dyDescent="0.25">
      <c r="A19" s="39" t="s">
        <v>24</v>
      </c>
      <c r="B19" s="39" t="s">
        <v>19</v>
      </c>
      <c r="C19" s="40">
        <v>1</v>
      </c>
      <c r="D19" s="40">
        <v>2</v>
      </c>
      <c r="E19" s="41">
        <f t="shared" si="0"/>
        <v>0.66666666666666663</v>
      </c>
      <c r="F19" s="40">
        <v>1</v>
      </c>
      <c r="G19" s="31">
        <f t="shared" si="1"/>
        <v>0.33333333333333331</v>
      </c>
      <c r="H19" s="42">
        <f t="shared" si="2"/>
        <v>3</v>
      </c>
      <c r="I19" s="43">
        <v>3</v>
      </c>
    </row>
    <row r="20" spans="1:9" x14ac:dyDescent="0.25">
      <c r="A20" s="35"/>
      <c r="B20" s="35"/>
      <c r="C20" s="36">
        <f>SUM(C13:C19)</f>
        <v>402</v>
      </c>
      <c r="D20" s="36">
        <f>SUM(D13:D19)</f>
        <v>424</v>
      </c>
      <c r="E20" s="37">
        <f t="shared" si="0"/>
        <v>0.51331719128329301</v>
      </c>
      <c r="F20" s="36">
        <f>SUM(F13:F19)</f>
        <v>90</v>
      </c>
      <c r="G20" s="21">
        <f>F20/H20</f>
        <v>0.10895883777239709</v>
      </c>
      <c r="H20" s="20">
        <f>C20+D20</f>
        <v>826</v>
      </c>
      <c r="I20" s="38">
        <f>SUM(I13:I19)</f>
        <v>673.4</v>
      </c>
    </row>
    <row r="22" spans="1:9" x14ac:dyDescent="0.25">
      <c r="A22" s="44" t="s">
        <v>25</v>
      </c>
    </row>
    <row r="23" spans="1:9" x14ac:dyDescent="0.25">
      <c r="A23" s="44" t="s">
        <v>26</v>
      </c>
    </row>
    <row r="26" spans="1:9" x14ac:dyDescent="0.25">
      <c r="A26" t="s">
        <v>27</v>
      </c>
      <c r="B26" t="s">
        <v>8</v>
      </c>
      <c r="C26" t="s">
        <v>9</v>
      </c>
      <c r="D26" t="s">
        <v>28</v>
      </c>
      <c r="E26" t="s">
        <v>29</v>
      </c>
    </row>
    <row r="27" spans="1:9" x14ac:dyDescent="0.25">
      <c r="A27" t="s">
        <v>19</v>
      </c>
      <c r="B27">
        <v>173</v>
      </c>
      <c r="C27">
        <v>188</v>
      </c>
      <c r="D27">
        <v>361</v>
      </c>
      <c r="E27" s="15">
        <v>304.00567598173512</v>
      </c>
    </row>
    <row r="28" spans="1:9" x14ac:dyDescent="0.25">
      <c r="A28" t="s">
        <v>20</v>
      </c>
      <c r="B28">
        <v>99</v>
      </c>
      <c r="C28">
        <v>115</v>
      </c>
      <c r="D28">
        <v>214</v>
      </c>
      <c r="E28" s="15">
        <v>191.39169388127846</v>
      </c>
    </row>
    <row r="29" spans="1:9" x14ac:dyDescent="0.25">
      <c r="A29" t="s">
        <v>21</v>
      </c>
      <c r="B29">
        <v>130</v>
      </c>
      <c r="C29">
        <v>121</v>
      </c>
      <c r="D29">
        <v>251</v>
      </c>
      <c r="E29" s="15">
        <v>178.00448146118714</v>
      </c>
    </row>
    <row r="30" spans="1:9" x14ac:dyDescent="0.25">
      <c r="A30" t="s">
        <v>28</v>
      </c>
      <c r="B30">
        <v>402</v>
      </c>
      <c r="C30">
        <v>424</v>
      </c>
      <c r="D30">
        <v>826</v>
      </c>
      <c r="E30" s="15">
        <f>SUBTOTAL(109,E27:E29)</f>
        <v>673.40185132420072</v>
      </c>
    </row>
    <row r="33" spans="1:20" x14ac:dyDescent="0.25">
      <c r="A33" t="s">
        <v>30</v>
      </c>
      <c r="B33" t="s">
        <v>8</v>
      </c>
      <c r="C33" t="s">
        <v>9</v>
      </c>
      <c r="D33" t="s">
        <v>28</v>
      </c>
    </row>
    <row r="34" spans="1:20" x14ac:dyDescent="0.25">
      <c r="A34" t="s">
        <v>31</v>
      </c>
      <c r="B34">
        <v>171</v>
      </c>
      <c r="C34">
        <v>180</v>
      </c>
      <c r="D34">
        <f>SUM(Tabla19[[#This Row],[Homes]:[Mulleres]])</f>
        <v>351</v>
      </c>
    </row>
    <row r="35" spans="1:20" x14ac:dyDescent="0.25">
      <c r="A35" t="s">
        <v>32</v>
      </c>
      <c r="B35">
        <v>140</v>
      </c>
      <c r="C35">
        <v>135</v>
      </c>
      <c r="D35">
        <f>SUM(Tabla19[[#This Row],[Homes]:[Mulleres]])</f>
        <v>275</v>
      </c>
    </row>
    <row r="36" spans="1:20" x14ac:dyDescent="0.25">
      <c r="A36" t="s">
        <v>33</v>
      </c>
      <c r="B36">
        <v>73</v>
      </c>
      <c r="C36">
        <v>86</v>
      </c>
      <c r="D36">
        <f>SUM(Tabla19[[#This Row],[Homes]:[Mulleres]])</f>
        <v>159</v>
      </c>
    </row>
    <row r="37" spans="1:20" x14ac:dyDescent="0.25">
      <c r="A37" t="s">
        <v>34</v>
      </c>
      <c r="B37">
        <v>17</v>
      </c>
      <c r="C37">
        <v>21</v>
      </c>
      <c r="D37">
        <f>SUM(Tabla19[[#This Row],[Homes]:[Mulleres]])</f>
        <v>38</v>
      </c>
    </row>
    <row r="38" spans="1:20" x14ac:dyDescent="0.25">
      <c r="A38" t="s">
        <v>35</v>
      </c>
      <c r="B38">
        <v>1</v>
      </c>
      <c r="C38">
        <v>2</v>
      </c>
      <c r="D38">
        <f>SUM(Tabla19[[#This Row],[Homes]:[Mulleres]])</f>
        <v>3</v>
      </c>
    </row>
    <row r="39" spans="1:20" x14ac:dyDescent="0.25">
      <c r="A39" t="s">
        <v>28</v>
      </c>
      <c r="B39">
        <f>SUBTOTAL(109,B34:B38)</f>
        <v>402</v>
      </c>
      <c r="C39">
        <f>SUBTOTAL(109,C34:C38)</f>
        <v>424</v>
      </c>
      <c r="D39">
        <f>SUM(Tabla19[[#This Row],[Homes]:[Mulleres]])</f>
        <v>826</v>
      </c>
    </row>
    <row r="43" spans="1:20" x14ac:dyDescent="0.25">
      <c r="A43" s="45" t="s">
        <v>36</v>
      </c>
      <c r="B43" s="46" t="s">
        <v>37</v>
      </c>
      <c r="C43" s="47"/>
      <c r="D43" s="48"/>
      <c r="E43" s="49" t="s">
        <v>38</v>
      </c>
      <c r="F43" s="49"/>
      <c r="G43" s="50"/>
      <c r="H43" s="51" t="s">
        <v>39</v>
      </c>
      <c r="I43" s="52"/>
      <c r="J43" s="53"/>
      <c r="K43" s="52" t="s">
        <v>40</v>
      </c>
      <c r="L43" s="52"/>
      <c r="M43" s="53"/>
      <c r="N43" s="51" t="s">
        <v>41</v>
      </c>
      <c r="O43" s="52"/>
      <c r="P43" s="53"/>
      <c r="Q43" s="51" t="s">
        <v>42</v>
      </c>
      <c r="R43" s="52"/>
      <c r="S43" s="53"/>
      <c r="T43" s="54" t="s">
        <v>28</v>
      </c>
    </row>
    <row r="44" spans="1:20" x14ac:dyDescent="0.25">
      <c r="A44" s="55"/>
      <c r="B44" s="56" t="s">
        <v>8</v>
      </c>
      <c r="C44" s="57" t="s">
        <v>9</v>
      </c>
      <c r="D44" s="58" t="s">
        <v>28</v>
      </c>
      <c r="E44" s="58" t="s">
        <v>8</v>
      </c>
      <c r="F44" s="58" t="s">
        <v>9</v>
      </c>
      <c r="G44" s="59" t="s">
        <v>28</v>
      </c>
      <c r="H44" s="58" t="s">
        <v>8</v>
      </c>
      <c r="I44" s="58" t="s">
        <v>9</v>
      </c>
      <c r="J44" s="60" t="s">
        <v>28</v>
      </c>
      <c r="K44" s="58" t="s">
        <v>8</v>
      </c>
      <c r="L44" s="58" t="s">
        <v>9</v>
      </c>
      <c r="M44" s="60" t="s">
        <v>28</v>
      </c>
      <c r="N44" s="58" t="s">
        <v>8</v>
      </c>
      <c r="O44" s="58" t="s">
        <v>9</v>
      </c>
      <c r="P44" s="60" t="s">
        <v>28</v>
      </c>
      <c r="Q44" s="58" t="s">
        <v>8</v>
      </c>
      <c r="R44" s="58" t="s">
        <v>9</v>
      </c>
      <c r="S44" s="60" t="s">
        <v>28</v>
      </c>
      <c r="T44" s="54"/>
    </row>
    <row r="45" spans="1:20" x14ac:dyDescent="0.25">
      <c r="A45" s="61" t="s">
        <v>19</v>
      </c>
      <c r="B45" s="61">
        <v>17</v>
      </c>
      <c r="C45" s="61">
        <v>12</v>
      </c>
      <c r="D45" s="61">
        <v>29</v>
      </c>
      <c r="E45" s="61">
        <v>82</v>
      </c>
      <c r="F45" s="61">
        <v>72</v>
      </c>
      <c r="G45" s="61">
        <v>154</v>
      </c>
      <c r="H45" s="61">
        <v>42</v>
      </c>
      <c r="I45" s="61">
        <v>76</v>
      </c>
      <c r="J45" s="61">
        <v>118</v>
      </c>
      <c r="K45" s="61">
        <v>26</v>
      </c>
      <c r="L45" s="61">
        <v>23</v>
      </c>
      <c r="M45" s="61">
        <v>49</v>
      </c>
      <c r="N45" s="61">
        <v>5</v>
      </c>
      <c r="O45" s="61">
        <v>4</v>
      </c>
      <c r="P45" s="61">
        <v>9</v>
      </c>
      <c r="Q45" s="61">
        <v>1</v>
      </c>
      <c r="R45" s="61">
        <v>1</v>
      </c>
      <c r="S45" s="61">
        <v>2</v>
      </c>
      <c r="T45" s="61">
        <v>361</v>
      </c>
    </row>
    <row r="46" spans="1:20" x14ac:dyDescent="0.25">
      <c r="A46" s="62" t="s">
        <v>20</v>
      </c>
      <c r="B46" s="62">
        <v>4</v>
      </c>
      <c r="C46" s="62">
        <v>10</v>
      </c>
      <c r="D46" s="62">
        <v>14</v>
      </c>
      <c r="E46" s="62">
        <v>89</v>
      </c>
      <c r="F46" s="62">
        <v>95</v>
      </c>
      <c r="G46" s="62">
        <v>184</v>
      </c>
      <c r="H46" s="62">
        <v>4</v>
      </c>
      <c r="I46" s="62">
        <v>7</v>
      </c>
      <c r="J46" s="62">
        <v>11</v>
      </c>
      <c r="K46" s="62">
        <v>2</v>
      </c>
      <c r="L46" s="62">
        <v>3</v>
      </c>
      <c r="M46" s="62">
        <v>5</v>
      </c>
      <c r="N46" s="62"/>
      <c r="O46" s="62"/>
      <c r="P46" s="62"/>
      <c r="Q46" s="62"/>
      <c r="R46" s="62"/>
      <c r="S46" s="62"/>
      <c r="T46" s="62">
        <v>214</v>
      </c>
    </row>
    <row r="47" spans="1:20" x14ac:dyDescent="0.25">
      <c r="A47" s="61" t="s">
        <v>21</v>
      </c>
      <c r="B47" s="61">
        <v>41</v>
      </c>
      <c r="C47" s="61">
        <v>16</v>
      </c>
      <c r="D47" s="61">
        <v>57</v>
      </c>
      <c r="E47" s="61">
        <v>46</v>
      </c>
      <c r="F47" s="61">
        <v>43</v>
      </c>
      <c r="G47" s="61">
        <v>89</v>
      </c>
      <c r="H47" s="61">
        <v>19</v>
      </c>
      <c r="I47" s="61">
        <v>31</v>
      </c>
      <c r="J47" s="61">
        <v>50</v>
      </c>
      <c r="K47" s="61">
        <v>20</v>
      </c>
      <c r="L47" s="61">
        <v>26</v>
      </c>
      <c r="M47" s="61">
        <v>46</v>
      </c>
      <c r="N47" s="61">
        <v>4</v>
      </c>
      <c r="O47" s="61">
        <v>4</v>
      </c>
      <c r="P47" s="61">
        <v>8</v>
      </c>
      <c r="Q47" s="61"/>
      <c r="R47" s="61">
        <v>1</v>
      </c>
      <c r="S47" s="61">
        <v>1</v>
      </c>
      <c r="T47" s="61">
        <v>251</v>
      </c>
    </row>
    <row r="48" spans="1:20" x14ac:dyDescent="0.25">
      <c r="A48" s="62" t="s">
        <v>28</v>
      </c>
      <c r="B48" s="62">
        <v>62</v>
      </c>
      <c r="C48" s="62">
        <v>38</v>
      </c>
      <c r="D48" s="62">
        <v>100</v>
      </c>
      <c r="E48" s="62">
        <v>217</v>
      </c>
      <c r="F48" s="62">
        <v>210</v>
      </c>
      <c r="G48" s="62">
        <v>427</v>
      </c>
      <c r="H48" s="62">
        <v>65</v>
      </c>
      <c r="I48" s="62">
        <v>114</v>
      </c>
      <c r="J48" s="62">
        <v>179</v>
      </c>
      <c r="K48" s="62">
        <v>48</v>
      </c>
      <c r="L48" s="62">
        <v>52</v>
      </c>
      <c r="M48" s="62">
        <v>100</v>
      </c>
      <c r="N48" s="62">
        <v>9</v>
      </c>
      <c r="O48" s="62">
        <v>8</v>
      </c>
      <c r="P48" s="62">
        <v>17</v>
      </c>
      <c r="Q48" s="62">
        <v>1</v>
      </c>
      <c r="R48" s="62">
        <v>2</v>
      </c>
      <c r="S48" s="62">
        <v>3</v>
      </c>
      <c r="T48" s="62">
        <v>826</v>
      </c>
    </row>
    <row r="52" spans="1:4" x14ac:dyDescent="0.25">
      <c r="A52" t="s">
        <v>43</v>
      </c>
      <c r="B52" t="s">
        <v>8</v>
      </c>
      <c r="C52" t="s">
        <v>9</v>
      </c>
      <c r="D52" t="s">
        <v>28</v>
      </c>
    </row>
    <row r="53" spans="1:4" x14ac:dyDescent="0.25">
      <c r="A53" s="63" t="s">
        <v>44</v>
      </c>
      <c r="B53">
        <v>1</v>
      </c>
      <c r="C53">
        <v>2</v>
      </c>
      <c r="D53">
        <f>SUM(Tabla14[[#This Row],[Homes]:[Mulleres]])</f>
        <v>3</v>
      </c>
    </row>
    <row r="54" spans="1:4" x14ac:dyDescent="0.25">
      <c r="A54" t="s">
        <v>45</v>
      </c>
      <c r="B54">
        <v>3</v>
      </c>
      <c r="D54">
        <f>SUM(Tabla14[[#This Row],[Homes]:[Mulleres]])</f>
        <v>3</v>
      </c>
    </row>
    <row r="55" spans="1:4" x14ac:dyDescent="0.25">
      <c r="A55" t="s">
        <v>46</v>
      </c>
      <c r="C55">
        <v>1</v>
      </c>
      <c r="D55">
        <f>SUM(Tabla14[[#This Row],[Homes]:[Mulleres]])</f>
        <v>1</v>
      </c>
    </row>
    <row r="56" spans="1:4" x14ac:dyDescent="0.25">
      <c r="A56" t="s">
        <v>47</v>
      </c>
      <c r="C56">
        <v>1</v>
      </c>
      <c r="D56">
        <f>SUM(Tabla14[[#This Row],[Homes]:[Mulleres]])</f>
        <v>1</v>
      </c>
    </row>
    <row r="57" spans="1:4" x14ac:dyDescent="0.25">
      <c r="A57" t="s">
        <v>48</v>
      </c>
      <c r="B57">
        <v>1</v>
      </c>
      <c r="C57">
        <v>4</v>
      </c>
      <c r="D57">
        <f>SUM(Tabla14[[#This Row],[Homes]:[Mulleres]])</f>
        <v>5</v>
      </c>
    </row>
    <row r="58" spans="1:4" x14ac:dyDescent="0.25">
      <c r="A58" t="s">
        <v>49</v>
      </c>
      <c r="C58">
        <v>1</v>
      </c>
      <c r="D58">
        <f>SUM(Tabla14[[#This Row],[Homes]:[Mulleres]])</f>
        <v>1</v>
      </c>
    </row>
    <row r="59" spans="1:4" x14ac:dyDescent="0.25">
      <c r="A59" t="s">
        <v>50</v>
      </c>
      <c r="B59">
        <v>3</v>
      </c>
      <c r="C59">
        <v>4</v>
      </c>
      <c r="D59">
        <f>SUM(Tabla14[[#This Row],[Homes]:[Mulleres]])</f>
        <v>7</v>
      </c>
    </row>
    <row r="60" spans="1:4" x14ac:dyDescent="0.25">
      <c r="A60" t="s">
        <v>51</v>
      </c>
      <c r="B60">
        <v>24</v>
      </c>
      <c r="C60">
        <v>24</v>
      </c>
      <c r="D60">
        <f>SUM(Tabla14[[#This Row],[Homes]:[Mulleres]])</f>
        <v>48</v>
      </c>
    </row>
    <row r="61" spans="1:4" x14ac:dyDescent="0.25">
      <c r="A61" t="s">
        <v>52</v>
      </c>
      <c r="B61">
        <v>14</v>
      </c>
      <c r="C61">
        <v>19</v>
      </c>
      <c r="D61">
        <f>SUM(Tabla14[[#This Row],[Homes]:[Mulleres]])</f>
        <v>33</v>
      </c>
    </row>
    <row r="62" spans="1:4" x14ac:dyDescent="0.25">
      <c r="A62" t="s">
        <v>53</v>
      </c>
      <c r="B62">
        <v>38</v>
      </c>
      <c r="C62">
        <v>42</v>
      </c>
      <c r="D62">
        <f>SUM(Tabla14[[#This Row],[Homes]:[Mulleres]])</f>
        <v>80</v>
      </c>
    </row>
    <row r="63" spans="1:4" x14ac:dyDescent="0.25">
      <c r="A63" t="s">
        <v>28</v>
      </c>
      <c r="B63">
        <f>SUBTOTAL(109,B53:B62)</f>
        <v>84</v>
      </c>
      <c r="C63">
        <f>SUBTOTAL(109,C53:C62)</f>
        <v>98</v>
      </c>
      <c r="D63">
        <f>SUM(Tabla14[[#This Row],[Homes]:[Mulleres]])</f>
        <v>182</v>
      </c>
    </row>
    <row r="70" spans="1:4" x14ac:dyDescent="0.25">
      <c r="A70" t="s">
        <v>54</v>
      </c>
      <c r="B70" t="s">
        <v>8</v>
      </c>
      <c r="C70" t="s">
        <v>9</v>
      </c>
      <c r="D70" t="s">
        <v>28</v>
      </c>
    </row>
    <row r="71" spans="1:4" x14ac:dyDescent="0.25">
      <c r="A71" t="s">
        <v>55</v>
      </c>
      <c r="B71">
        <v>22</v>
      </c>
      <c r="C71">
        <v>23</v>
      </c>
      <c r="D71">
        <f>SUM(Tabla15[[#This Row],[Homes]:[Mulleres]])</f>
        <v>45</v>
      </c>
    </row>
    <row r="72" spans="1:4" x14ac:dyDescent="0.25">
      <c r="A72" t="s">
        <v>56</v>
      </c>
      <c r="B72">
        <v>13</v>
      </c>
      <c r="C72">
        <v>19</v>
      </c>
      <c r="D72">
        <f>SUM(Tabla15[[#This Row],[Homes]:[Mulleres]])</f>
        <v>32</v>
      </c>
    </row>
    <row r="73" spans="1:4" x14ac:dyDescent="0.25">
      <c r="A73" t="s">
        <v>57</v>
      </c>
      <c r="B73">
        <v>12</v>
      </c>
      <c r="C73">
        <v>11</v>
      </c>
      <c r="D73">
        <f>SUM(Tabla15[[#This Row],[Homes]:[Mulleres]])</f>
        <v>23</v>
      </c>
    </row>
    <row r="74" spans="1:4" x14ac:dyDescent="0.25">
      <c r="A74" t="s">
        <v>58</v>
      </c>
      <c r="B74">
        <v>25</v>
      </c>
      <c r="C74">
        <v>36</v>
      </c>
      <c r="D74">
        <f>SUM(Tabla15[[#This Row],[Homes]:[Mulleres]])</f>
        <v>61</v>
      </c>
    </row>
    <row r="75" spans="1:4" x14ac:dyDescent="0.25">
      <c r="A75" t="s">
        <v>59</v>
      </c>
      <c r="B75">
        <v>27</v>
      </c>
      <c r="C75">
        <v>26</v>
      </c>
      <c r="D75">
        <f>SUM(Tabla15[[#This Row],[Homes]:[Mulleres]])</f>
        <v>53</v>
      </c>
    </row>
    <row r="76" spans="1:4" x14ac:dyDescent="0.25">
      <c r="A76" t="s">
        <v>28</v>
      </c>
      <c r="B76">
        <f>SUBTOTAL(109,B71:B75)</f>
        <v>99</v>
      </c>
      <c r="C76">
        <f>SUBTOTAL(109,C71:C75)</f>
        <v>115</v>
      </c>
      <c r="D76">
        <f>SUM(Tabla15[[#This Row],[Homes]:[Mulleres]])</f>
        <v>214</v>
      </c>
    </row>
    <row r="81" spans="1:4" x14ac:dyDescent="0.25">
      <c r="A81" t="s">
        <v>60</v>
      </c>
      <c r="B81" t="s">
        <v>8</v>
      </c>
      <c r="C81" t="s">
        <v>9</v>
      </c>
      <c r="D81" t="s">
        <v>28</v>
      </c>
    </row>
    <row r="82" spans="1:4" x14ac:dyDescent="0.25">
      <c r="A82" t="s">
        <v>61</v>
      </c>
      <c r="C82">
        <v>3</v>
      </c>
      <c r="D82">
        <f>SUM(Tabla16[[#This Row],[Homes]:[Mulleres]])</f>
        <v>3</v>
      </c>
    </row>
    <row r="83" spans="1:4" x14ac:dyDescent="0.25">
      <c r="A83" t="s">
        <v>62</v>
      </c>
      <c r="B83">
        <v>2</v>
      </c>
      <c r="D83">
        <f>SUM(Tabla16[[#This Row],[Homes]:[Mulleres]])</f>
        <v>2</v>
      </c>
    </row>
    <row r="84" spans="1:4" x14ac:dyDescent="0.25">
      <c r="A84" t="s">
        <v>63</v>
      </c>
      <c r="B84">
        <v>37</v>
      </c>
      <c r="C84">
        <v>35</v>
      </c>
      <c r="D84">
        <f>SUM(Tabla16[[#This Row],[Homes]:[Mulleres]])</f>
        <v>72</v>
      </c>
    </row>
    <row r="85" spans="1:4" x14ac:dyDescent="0.25">
      <c r="A85" t="s">
        <v>64</v>
      </c>
      <c r="B85">
        <v>70</v>
      </c>
      <c r="C85">
        <v>39</v>
      </c>
      <c r="D85">
        <f>SUM(Tabla16[[#This Row],[Homes]:[Mulleres]])</f>
        <v>109</v>
      </c>
    </row>
    <row r="86" spans="1:4" x14ac:dyDescent="0.25">
      <c r="A86" t="s">
        <v>65</v>
      </c>
      <c r="B86">
        <v>19</v>
      </c>
      <c r="C86">
        <v>41</v>
      </c>
      <c r="D86">
        <f>SUM(Tabla16[[#This Row],[Homes]:[Mulleres]])</f>
        <v>60</v>
      </c>
    </row>
    <row r="87" spans="1:4" x14ac:dyDescent="0.25">
      <c r="A87" t="s">
        <v>66</v>
      </c>
      <c r="B87">
        <v>2</v>
      </c>
      <c r="C87">
        <v>3</v>
      </c>
      <c r="D87">
        <f>SUM(Tabla16[[#This Row],[Homes]:[Mulleres]])</f>
        <v>5</v>
      </c>
    </row>
    <row r="88" spans="1:4" x14ac:dyDescent="0.25">
      <c r="A88" t="s">
        <v>28</v>
      </c>
      <c r="B88">
        <f>SUBTOTAL(109,B82:B87)</f>
        <v>130</v>
      </c>
      <c r="C88">
        <f>SUBTOTAL(109,C82:C87)</f>
        <v>121</v>
      </c>
      <c r="D88">
        <f>SUM(Tabla16[[#This Row],[Homes]:[Mulleres]])</f>
        <v>251</v>
      </c>
    </row>
    <row r="94" spans="1:4" x14ac:dyDescent="0.25">
      <c r="A94" t="s">
        <v>67</v>
      </c>
      <c r="B94" t="s">
        <v>8</v>
      </c>
      <c r="C94" t="s">
        <v>9</v>
      </c>
      <c r="D94" t="s">
        <v>28</v>
      </c>
    </row>
    <row r="95" spans="1:4" x14ac:dyDescent="0.25">
      <c r="A95" t="s">
        <v>68</v>
      </c>
      <c r="B95">
        <v>89</v>
      </c>
      <c r="C95">
        <v>90</v>
      </c>
      <c r="D95">
        <f>SUM(Tabla17[[#This Row],[Homes]:[Mulleres]])</f>
        <v>179</v>
      </c>
    </row>
    <row r="96" spans="1:4" x14ac:dyDescent="0.25">
      <c r="A96" t="s">
        <v>28</v>
      </c>
      <c r="B96">
        <f>SUBTOTAL(109,B95)</f>
        <v>89</v>
      </c>
      <c r="C96">
        <f>SUBTOTAL(109,C95)</f>
        <v>90</v>
      </c>
      <c r="D96">
        <f>SUBTOTAL(109,D95)</f>
        <v>179</v>
      </c>
    </row>
    <row r="107" spans="1:5" x14ac:dyDescent="0.25">
      <c r="A107" s="64" t="s">
        <v>69</v>
      </c>
      <c r="B107" s="64" t="s">
        <v>70</v>
      </c>
      <c r="C107" s="65" t="s">
        <v>8</v>
      </c>
      <c r="D107" s="65" t="s">
        <v>9</v>
      </c>
      <c r="E107" s="66" t="s">
        <v>28</v>
      </c>
    </row>
    <row r="108" spans="1:5" x14ac:dyDescent="0.25">
      <c r="A108" s="67" t="s">
        <v>19</v>
      </c>
      <c r="B108" s="68" t="s">
        <v>71</v>
      </c>
      <c r="C108" s="69">
        <v>1</v>
      </c>
      <c r="D108" s="69">
        <v>1</v>
      </c>
      <c r="E108" s="70">
        <f>SUM(C108:D108)</f>
        <v>2</v>
      </c>
    </row>
    <row r="109" spans="1:5" x14ac:dyDescent="0.25">
      <c r="A109" s="67"/>
      <c r="B109" s="71" t="s">
        <v>72</v>
      </c>
      <c r="C109" s="72"/>
      <c r="D109" s="72">
        <v>2</v>
      </c>
      <c r="E109" s="73">
        <f t="shared" ref="E109:E129" si="3">SUM(C109:D109)</f>
        <v>2</v>
      </c>
    </row>
    <row r="110" spans="1:5" x14ac:dyDescent="0.25">
      <c r="A110" s="67"/>
      <c r="B110" s="68" t="s">
        <v>73</v>
      </c>
      <c r="C110" s="69">
        <v>1</v>
      </c>
      <c r="D110" s="69"/>
      <c r="E110" s="70">
        <f t="shared" si="3"/>
        <v>1</v>
      </c>
    </row>
    <row r="111" spans="1:5" x14ac:dyDescent="0.25">
      <c r="A111" s="67"/>
      <c r="B111" s="71" t="s">
        <v>74</v>
      </c>
      <c r="C111" s="72">
        <v>1</v>
      </c>
      <c r="D111" s="72"/>
      <c r="E111" s="73">
        <f t="shared" si="3"/>
        <v>1</v>
      </c>
    </row>
    <row r="112" spans="1:5" x14ac:dyDescent="0.25">
      <c r="A112" s="67"/>
      <c r="B112" s="68" t="s">
        <v>75</v>
      </c>
      <c r="C112" s="69">
        <v>1</v>
      </c>
      <c r="D112" s="69">
        <v>1</v>
      </c>
      <c r="E112" s="70">
        <f t="shared" si="3"/>
        <v>2</v>
      </c>
    </row>
    <row r="113" spans="1:5" x14ac:dyDescent="0.25">
      <c r="A113" s="67"/>
      <c r="B113" s="71" t="s">
        <v>76</v>
      </c>
      <c r="C113" s="72">
        <v>1</v>
      </c>
      <c r="D113" s="72">
        <v>2</v>
      </c>
      <c r="E113" s="73">
        <f t="shared" si="3"/>
        <v>3</v>
      </c>
    </row>
    <row r="114" spans="1:5" x14ac:dyDescent="0.25">
      <c r="A114" s="67"/>
      <c r="B114" s="68" t="s">
        <v>77</v>
      </c>
      <c r="C114" s="69">
        <v>1</v>
      </c>
      <c r="D114" s="69"/>
      <c r="E114" s="70">
        <f t="shared" si="3"/>
        <v>1</v>
      </c>
    </row>
    <row r="115" spans="1:5" x14ac:dyDescent="0.25">
      <c r="A115" s="67"/>
      <c r="B115" s="71" t="s">
        <v>78</v>
      </c>
      <c r="C115" s="72"/>
      <c r="D115" s="72">
        <v>2</v>
      </c>
      <c r="E115" s="73">
        <f t="shared" si="3"/>
        <v>2</v>
      </c>
    </row>
    <row r="116" spans="1:5" x14ac:dyDescent="0.25">
      <c r="A116" s="67"/>
      <c r="B116" s="68" t="s">
        <v>79</v>
      </c>
      <c r="C116" s="69"/>
      <c r="D116" s="69">
        <v>1</v>
      </c>
      <c r="E116" s="70">
        <f t="shared" si="3"/>
        <v>1</v>
      </c>
    </row>
    <row r="117" spans="1:5" x14ac:dyDescent="0.25">
      <c r="A117" s="67"/>
      <c r="B117" s="71" t="s">
        <v>80</v>
      </c>
      <c r="C117" s="72">
        <v>4</v>
      </c>
      <c r="D117" s="72"/>
      <c r="E117" s="73">
        <f t="shared" si="3"/>
        <v>4</v>
      </c>
    </row>
    <row r="118" spans="1:5" x14ac:dyDescent="0.25">
      <c r="A118" s="67"/>
      <c r="B118" s="68" t="s">
        <v>81</v>
      </c>
      <c r="C118" s="69"/>
      <c r="D118" s="69">
        <v>1</v>
      </c>
      <c r="E118" s="70">
        <f t="shared" si="3"/>
        <v>1</v>
      </c>
    </row>
    <row r="119" spans="1:5" x14ac:dyDescent="0.25">
      <c r="A119" s="67"/>
      <c r="B119" s="71" t="s">
        <v>82</v>
      </c>
      <c r="C119" s="72"/>
      <c r="D119" s="72">
        <v>1</v>
      </c>
      <c r="E119" s="73">
        <f t="shared" si="3"/>
        <v>1</v>
      </c>
    </row>
    <row r="120" spans="1:5" x14ac:dyDescent="0.25">
      <c r="A120" s="67"/>
      <c r="B120" s="68" t="s">
        <v>83</v>
      </c>
      <c r="C120" s="69">
        <v>1</v>
      </c>
      <c r="D120" s="69"/>
      <c r="E120" s="70">
        <f t="shared" si="3"/>
        <v>1</v>
      </c>
    </row>
    <row r="121" spans="1:5" x14ac:dyDescent="0.25">
      <c r="A121" s="67"/>
      <c r="B121" s="71" t="s">
        <v>84</v>
      </c>
      <c r="C121" s="72">
        <v>5</v>
      </c>
      <c r="D121" s="72">
        <v>2</v>
      </c>
      <c r="E121" s="73">
        <f t="shared" si="3"/>
        <v>7</v>
      </c>
    </row>
    <row r="122" spans="1:5" x14ac:dyDescent="0.25">
      <c r="A122" s="67"/>
      <c r="B122" s="68" t="s">
        <v>85</v>
      </c>
      <c r="C122" s="69">
        <v>2</v>
      </c>
      <c r="D122" s="69">
        <v>2</v>
      </c>
      <c r="E122" s="70">
        <f t="shared" si="3"/>
        <v>4</v>
      </c>
    </row>
    <row r="123" spans="1:5" x14ac:dyDescent="0.25">
      <c r="A123" s="67"/>
      <c r="B123" s="71" t="s">
        <v>86</v>
      </c>
      <c r="C123" s="72">
        <v>2</v>
      </c>
      <c r="D123" s="72">
        <v>2</v>
      </c>
      <c r="E123" s="73">
        <f t="shared" si="3"/>
        <v>4</v>
      </c>
    </row>
    <row r="124" spans="1:5" x14ac:dyDescent="0.25">
      <c r="A124" s="67"/>
      <c r="B124" s="68" t="s">
        <v>87</v>
      </c>
      <c r="C124" s="69"/>
      <c r="D124" s="69">
        <v>1</v>
      </c>
      <c r="E124" s="70">
        <f t="shared" si="3"/>
        <v>1</v>
      </c>
    </row>
    <row r="125" spans="1:5" x14ac:dyDescent="0.25">
      <c r="A125" s="67"/>
      <c r="B125" s="71" t="s">
        <v>88</v>
      </c>
      <c r="C125" s="72">
        <v>3</v>
      </c>
      <c r="D125" s="72">
        <v>4</v>
      </c>
      <c r="E125" s="73">
        <f t="shared" si="3"/>
        <v>7</v>
      </c>
    </row>
    <row r="126" spans="1:5" x14ac:dyDescent="0.25">
      <c r="A126" s="67"/>
      <c r="B126" s="68" t="s">
        <v>89</v>
      </c>
      <c r="C126" s="69"/>
      <c r="D126" s="69">
        <v>1</v>
      </c>
      <c r="E126" s="70">
        <f t="shared" si="3"/>
        <v>1</v>
      </c>
    </row>
    <row r="127" spans="1:5" x14ac:dyDescent="0.25">
      <c r="A127" s="67"/>
      <c r="B127" s="71" t="s">
        <v>90</v>
      </c>
      <c r="C127" s="72">
        <v>1</v>
      </c>
      <c r="D127" s="72"/>
      <c r="E127" s="73">
        <f t="shared" si="3"/>
        <v>1</v>
      </c>
    </row>
    <row r="128" spans="1:5" x14ac:dyDescent="0.25">
      <c r="A128" s="67"/>
      <c r="B128" s="68" t="s">
        <v>91</v>
      </c>
      <c r="C128" s="69"/>
      <c r="D128" s="69">
        <v>1</v>
      </c>
      <c r="E128" s="70">
        <f t="shared" si="3"/>
        <v>1</v>
      </c>
    </row>
    <row r="129" spans="1:5" x14ac:dyDescent="0.25">
      <c r="A129" s="74" t="s">
        <v>92</v>
      </c>
      <c r="B129" s="74"/>
      <c r="C129" s="75">
        <f>SUM(C108:C128)</f>
        <v>24</v>
      </c>
      <c r="D129" s="75">
        <f>SUM(D108:D128)</f>
        <v>24</v>
      </c>
      <c r="E129" s="75">
        <f t="shared" si="3"/>
        <v>48</v>
      </c>
    </row>
    <row r="130" spans="1:5" x14ac:dyDescent="0.25">
      <c r="A130" s="67" t="s">
        <v>20</v>
      </c>
      <c r="B130" s="68" t="s">
        <v>73</v>
      </c>
      <c r="C130" s="69">
        <v>1</v>
      </c>
      <c r="D130" s="69"/>
      <c r="E130" s="70">
        <f>SUM(C130:D130)</f>
        <v>1</v>
      </c>
    </row>
    <row r="131" spans="1:5" x14ac:dyDescent="0.25">
      <c r="A131" s="67"/>
      <c r="B131" s="71" t="s">
        <v>93</v>
      </c>
      <c r="C131" s="72"/>
      <c r="D131" s="72">
        <v>1</v>
      </c>
      <c r="E131" s="73">
        <f t="shared" ref="E131:E144" si="4">SUM(C131:D131)</f>
        <v>1</v>
      </c>
    </row>
    <row r="132" spans="1:5" x14ac:dyDescent="0.25">
      <c r="A132" s="67"/>
      <c r="B132" s="68" t="s">
        <v>77</v>
      </c>
      <c r="C132" s="69"/>
      <c r="D132" s="69">
        <v>3</v>
      </c>
      <c r="E132" s="70">
        <f t="shared" si="4"/>
        <v>3</v>
      </c>
    </row>
    <row r="133" spans="1:5" x14ac:dyDescent="0.25">
      <c r="A133" s="67"/>
      <c r="B133" s="71" t="s">
        <v>94</v>
      </c>
      <c r="C133" s="72">
        <v>1</v>
      </c>
      <c r="D133" s="72"/>
      <c r="E133" s="73">
        <f t="shared" si="4"/>
        <v>1</v>
      </c>
    </row>
    <row r="134" spans="1:5" x14ac:dyDescent="0.25">
      <c r="A134" s="67"/>
      <c r="B134" s="68" t="s">
        <v>78</v>
      </c>
      <c r="C134" s="69">
        <v>3</v>
      </c>
      <c r="D134" s="69"/>
      <c r="E134" s="70">
        <f t="shared" si="4"/>
        <v>3</v>
      </c>
    </row>
    <row r="135" spans="1:5" x14ac:dyDescent="0.25">
      <c r="A135" s="67"/>
      <c r="B135" s="71" t="s">
        <v>80</v>
      </c>
      <c r="C135" s="72"/>
      <c r="D135" s="72">
        <v>1</v>
      </c>
      <c r="E135" s="73">
        <f t="shared" si="4"/>
        <v>1</v>
      </c>
    </row>
    <row r="136" spans="1:5" x14ac:dyDescent="0.25">
      <c r="A136" s="67"/>
      <c r="B136" s="68" t="s">
        <v>82</v>
      </c>
      <c r="C136" s="69">
        <v>1</v>
      </c>
      <c r="D136" s="69"/>
      <c r="E136" s="70">
        <f t="shared" si="4"/>
        <v>1</v>
      </c>
    </row>
    <row r="137" spans="1:5" x14ac:dyDescent="0.25">
      <c r="A137" s="67"/>
      <c r="B137" s="71" t="s">
        <v>84</v>
      </c>
      <c r="C137" s="72">
        <v>2</v>
      </c>
      <c r="D137" s="72">
        <v>1</v>
      </c>
      <c r="E137" s="73">
        <f t="shared" si="4"/>
        <v>3</v>
      </c>
    </row>
    <row r="138" spans="1:5" x14ac:dyDescent="0.25">
      <c r="A138" s="67"/>
      <c r="B138" s="68" t="s">
        <v>85</v>
      </c>
      <c r="C138" s="69">
        <v>2</v>
      </c>
      <c r="D138" s="69">
        <v>1</v>
      </c>
      <c r="E138" s="70">
        <f t="shared" si="4"/>
        <v>3</v>
      </c>
    </row>
    <row r="139" spans="1:5" x14ac:dyDescent="0.25">
      <c r="A139" s="67"/>
      <c r="B139" s="71" t="s">
        <v>95</v>
      </c>
      <c r="C139" s="72">
        <v>1</v>
      </c>
      <c r="D139" s="72"/>
      <c r="E139" s="73">
        <f t="shared" si="4"/>
        <v>1</v>
      </c>
    </row>
    <row r="140" spans="1:5" x14ac:dyDescent="0.25">
      <c r="A140" s="67"/>
      <c r="B140" s="68" t="s">
        <v>86</v>
      </c>
      <c r="C140" s="69">
        <v>3</v>
      </c>
      <c r="D140" s="69"/>
      <c r="E140" s="70">
        <f t="shared" si="4"/>
        <v>3</v>
      </c>
    </row>
    <row r="141" spans="1:5" x14ac:dyDescent="0.25">
      <c r="A141" s="67"/>
      <c r="B141" s="71" t="s">
        <v>87</v>
      </c>
      <c r="C141" s="72">
        <v>2</v>
      </c>
      <c r="D141" s="72"/>
      <c r="E141" s="73">
        <f t="shared" si="4"/>
        <v>2</v>
      </c>
    </row>
    <row r="142" spans="1:5" x14ac:dyDescent="0.25">
      <c r="A142" s="67"/>
      <c r="B142" s="68" t="s">
        <v>88</v>
      </c>
      <c r="C142" s="69"/>
      <c r="D142" s="69">
        <v>2</v>
      </c>
      <c r="E142" s="70">
        <f t="shared" si="4"/>
        <v>2</v>
      </c>
    </row>
    <row r="143" spans="1:5" x14ac:dyDescent="0.25">
      <c r="A143" s="67"/>
      <c r="B143" s="71" t="s">
        <v>96</v>
      </c>
      <c r="C143" s="72"/>
      <c r="D143" s="72">
        <v>1</v>
      </c>
      <c r="E143" s="73">
        <f t="shared" si="4"/>
        <v>1</v>
      </c>
    </row>
    <row r="144" spans="1:5" x14ac:dyDescent="0.25">
      <c r="A144" s="74" t="s">
        <v>97</v>
      </c>
      <c r="B144" s="74"/>
      <c r="C144" s="75">
        <f>SUM(C130:C143)</f>
        <v>16</v>
      </c>
      <c r="D144" s="75">
        <f>SUM(D130:D143)</f>
        <v>10</v>
      </c>
      <c r="E144" s="75">
        <f t="shared" si="4"/>
        <v>26</v>
      </c>
    </row>
    <row r="145" spans="1:5" x14ac:dyDescent="0.25">
      <c r="A145" s="67" t="s">
        <v>21</v>
      </c>
      <c r="B145" s="68" t="s">
        <v>75</v>
      </c>
      <c r="C145" s="69">
        <v>1</v>
      </c>
      <c r="D145" s="69"/>
      <c r="E145" s="70">
        <f>SUM(C145:D145)</f>
        <v>1</v>
      </c>
    </row>
    <row r="146" spans="1:5" x14ac:dyDescent="0.25">
      <c r="A146" s="67"/>
      <c r="B146" s="71" t="s">
        <v>80</v>
      </c>
      <c r="C146" s="72"/>
      <c r="D146" s="72">
        <v>1</v>
      </c>
      <c r="E146" s="73">
        <f t="shared" ref="E146:E156" si="5">SUM(C146:D146)</f>
        <v>1</v>
      </c>
    </row>
    <row r="147" spans="1:5" x14ac:dyDescent="0.25">
      <c r="A147" s="67"/>
      <c r="B147" s="68" t="s">
        <v>83</v>
      </c>
      <c r="C147" s="69">
        <v>1</v>
      </c>
      <c r="D147" s="69">
        <v>1</v>
      </c>
      <c r="E147" s="70">
        <f t="shared" si="5"/>
        <v>2</v>
      </c>
    </row>
    <row r="148" spans="1:5" x14ac:dyDescent="0.25">
      <c r="A148" s="67"/>
      <c r="B148" s="71" t="s">
        <v>98</v>
      </c>
      <c r="C148" s="72"/>
      <c r="D148" s="72">
        <v>1</v>
      </c>
      <c r="E148" s="73">
        <f t="shared" si="5"/>
        <v>1</v>
      </c>
    </row>
    <row r="149" spans="1:5" x14ac:dyDescent="0.25">
      <c r="A149" s="67"/>
      <c r="B149" s="68" t="s">
        <v>99</v>
      </c>
      <c r="C149" s="69"/>
      <c r="D149" s="69">
        <v>1</v>
      </c>
      <c r="E149" s="70">
        <f t="shared" si="5"/>
        <v>1</v>
      </c>
    </row>
    <row r="150" spans="1:5" x14ac:dyDescent="0.25">
      <c r="A150" s="67"/>
      <c r="B150" s="71" t="s">
        <v>85</v>
      </c>
      <c r="C150" s="72">
        <v>1</v>
      </c>
      <c r="D150" s="72">
        <v>1</v>
      </c>
      <c r="E150" s="73">
        <f t="shared" si="5"/>
        <v>2</v>
      </c>
    </row>
    <row r="151" spans="1:5" x14ac:dyDescent="0.25">
      <c r="A151" s="67"/>
      <c r="B151" s="68" t="s">
        <v>100</v>
      </c>
      <c r="C151" s="69"/>
      <c r="D151" s="69">
        <v>1</v>
      </c>
      <c r="E151" s="70">
        <f t="shared" si="5"/>
        <v>1</v>
      </c>
    </row>
    <row r="152" spans="1:5" x14ac:dyDescent="0.25">
      <c r="A152" s="67"/>
      <c r="B152" s="71" t="s">
        <v>101</v>
      </c>
      <c r="C152" s="72"/>
      <c r="D152" s="72">
        <v>1</v>
      </c>
      <c r="E152" s="73">
        <f t="shared" si="5"/>
        <v>1</v>
      </c>
    </row>
    <row r="153" spans="1:5" x14ac:dyDescent="0.25">
      <c r="A153" s="67"/>
      <c r="B153" s="68" t="s">
        <v>88</v>
      </c>
      <c r="C153" s="69">
        <v>2</v>
      </c>
      <c r="D153" s="69">
        <v>2</v>
      </c>
      <c r="E153" s="70">
        <f t="shared" si="5"/>
        <v>4</v>
      </c>
    </row>
    <row r="154" spans="1:5" x14ac:dyDescent="0.25">
      <c r="A154" s="67"/>
      <c r="B154" s="71" t="s">
        <v>96</v>
      </c>
      <c r="C154" s="72"/>
      <c r="D154" s="72">
        <v>1</v>
      </c>
      <c r="E154" s="73">
        <f t="shared" si="5"/>
        <v>1</v>
      </c>
    </row>
    <row r="155" spans="1:5" x14ac:dyDescent="0.25">
      <c r="A155" s="67"/>
      <c r="B155" s="68" t="s">
        <v>102</v>
      </c>
      <c r="C155" s="69">
        <v>1</v>
      </c>
      <c r="D155" s="69"/>
      <c r="E155" s="70">
        <f t="shared" si="5"/>
        <v>1</v>
      </c>
    </row>
    <row r="156" spans="1:5" x14ac:dyDescent="0.25">
      <c r="A156" s="74" t="s">
        <v>103</v>
      </c>
      <c r="B156" s="74"/>
      <c r="C156" s="75">
        <f>SUM(C145:C155)</f>
        <v>6</v>
      </c>
      <c r="D156" s="75">
        <f>SUM(D145:D155)</f>
        <v>10</v>
      </c>
      <c r="E156" s="75">
        <f t="shared" si="5"/>
        <v>16</v>
      </c>
    </row>
    <row r="157" spans="1:5" ht="19.5" thickBot="1" x14ac:dyDescent="0.35">
      <c r="A157" s="76" t="s">
        <v>28</v>
      </c>
      <c r="B157" s="77"/>
      <c r="C157" s="76">
        <f>C129+C144+C156</f>
        <v>46</v>
      </c>
      <c r="D157" s="76">
        <f t="shared" ref="D157:E157" si="6">D129+D144+D156</f>
        <v>44</v>
      </c>
      <c r="E157" s="76">
        <f t="shared" si="6"/>
        <v>90</v>
      </c>
    </row>
    <row r="158" spans="1:5" ht="15.75" thickTop="1" x14ac:dyDescent="0.25"/>
  </sheetData>
  <mergeCells count="14">
    <mergeCell ref="Q43:S43"/>
    <mergeCell ref="T43:T44"/>
    <mergeCell ref="A108:A128"/>
    <mergeCell ref="A130:A143"/>
    <mergeCell ref="A145:A155"/>
    <mergeCell ref="M1:P1"/>
    <mergeCell ref="A13:A15"/>
    <mergeCell ref="A16:A17"/>
    <mergeCell ref="A43:A44"/>
    <mergeCell ref="B43:D43"/>
    <mergeCell ref="E43:G43"/>
    <mergeCell ref="H43:J43"/>
    <mergeCell ref="K43:M43"/>
    <mergeCell ref="N43:P43"/>
  </mergeCells>
  <pageMargins left="0.7" right="0.7" top="0.75" bottom="0.75" header="0.3" footer="0.3"/>
  <ignoredErrors>
    <ignoredError sqref="E20" formula="1"/>
  </ignoredErrors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056F-F7FE-4014-A51E-66DB903AB87A}">
  <dimension ref="A1:IT107"/>
  <sheetViews>
    <sheetView zoomScaleNormal="100" workbookViewId="0">
      <selection activeCell="B19" sqref="B19"/>
    </sheetView>
  </sheetViews>
  <sheetFormatPr baseColWidth="10" defaultRowHeight="15" x14ac:dyDescent="0.25"/>
  <cols>
    <col min="1" max="1" width="37" customWidth="1"/>
    <col min="2" max="2" width="45.5703125" bestFit="1" customWidth="1"/>
    <col min="3" max="3" width="37.28515625" bestFit="1" customWidth="1"/>
    <col min="5" max="5" width="14.7109375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  <c r="K6" s="78"/>
      <c r="L6" s="78"/>
    </row>
    <row r="7" spans="1:254" s="8" customFormat="1" x14ac:dyDescent="0.25">
      <c r="A7" s="8" t="s">
        <v>7</v>
      </c>
      <c r="K7"/>
      <c r="L7" s="15"/>
      <c r="M7" s="14"/>
    </row>
    <row r="11" spans="1:254" x14ac:dyDescent="0.25">
      <c r="A11" t="s">
        <v>27</v>
      </c>
      <c r="B11" s="79" t="s">
        <v>104</v>
      </c>
      <c r="C11" s="79" t="s">
        <v>105</v>
      </c>
      <c r="D11" s="79" t="s">
        <v>106</v>
      </c>
      <c r="E11" s="79" t="s">
        <v>28</v>
      </c>
    </row>
    <row r="12" spans="1:254" x14ac:dyDescent="0.25">
      <c r="A12" t="s">
        <v>19</v>
      </c>
      <c r="B12">
        <v>77</v>
      </c>
      <c r="C12">
        <v>13</v>
      </c>
      <c r="D12">
        <v>271</v>
      </c>
      <c r="E12">
        <v>361</v>
      </c>
    </row>
    <row r="13" spans="1:254" x14ac:dyDescent="0.25">
      <c r="A13" t="s">
        <v>20</v>
      </c>
      <c r="B13">
        <v>51</v>
      </c>
      <c r="C13">
        <v>14</v>
      </c>
      <c r="D13">
        <v>149</v>
      </c>
      <c r="E13">
        <v>214</v>
      </c>
    </row>
    <row r="14" spans="1:254" x14ac:dyDescent="0.25">
      <c r="A14" t="s">
        <v>21</v>
      </c>
      <c r="B14">
        <v>73</v>
      </c>
      <c r="C14">
        <v>11</v>
      </c>
      <c r="D14">
        <v>167</v>
      </c>
      <c r="E14">
        <v>251</v>
      </c>
    </row>
    <row r="15" spans="1:254" x14ac:dyDescent="0.25">
      <c r="A15" t="s">
        <v>28</v>
      </c>
      <c r="B15">
        <v>201</v>
      </c>
      <c r="C15">
        <v>38</v>
      </c>
      <c r="D15">
        <v>587</v>
      </c>
      <c r="E15">
        <v>826</v>
      </c>
    </row>
    <row r="23" spans="1:6" x14ac:dyDescent="0.25">
      <c r="A23" s="64" t="s">
        <v>107</v>
      </c>
      <c r="B23" s="80" t="s">
        <v>108</v>
      </c>
      <c r="C23" s="80" t="s">
        <v>109</v>
      </c>
      <c r="D23" s="66" t="s">
        <v>8</v>
      </c>
      <c r="E23" s="81" t="s">
        <v>9</v>
      </c>
      <c r="F23" s="66" t="s">
        <v>28</v>
      </c>
    </row>
    <row r="24" spans="1:6" x14ac:dyDescent="0.25">
      <c r="A24" s="67" t="s">
        <v>104</v>
      </c>
      <c r="B24" s="82" t="s">
        <v>110</v>
      </c>
      <c r="C24" s="83" t="s">
        <v>19</v>
      </c>
      <c r="D24" s="83">
        <v>3</v>
      </c>
      <c r="E24" s="83">
        <v>1</v>
      </c>
      <c r="F24" s="83">
        <v>4</v>
      </c>
    </row>
    <row r="25" spans="1:6" x14ac:dyDescent="0.25">
      <c r="A25" s="67"/>
      <c r="B25" s="82"/>
      <c r="C25" s="83" t="s">
        <v>20</v>
      </c>
      <c r="D25" s="83">
        <v>1</v>
      </c>
      <c r="E25" s="83">
        <v>2</v>
      </c>
      <c r="F25" s="83">
        <v>3</v>
      </c>
    </row>
    <row r="26" spans="1:6" x14ac:dyDescent="0.25">
      <c r="A26" s="67"/>
      <c r="B26" s="82"/>
      <c r="C26" s="83" t="s">
        <v>21</v>
      </c>
      <c r="D26" s="83">
        <v>2</v>
      </c>
      <c r="E26" s="83">
        <v>6</v>
      </c>
      <c r="F26" s="83">
        <v>8</v>
      </c>
    </row>
    <row r="27" spans="1:6" x14ac:dyDescent="0.25">
      <c r="A27" s="67"/>
      <c r="B27" s="84" t="s">
        <v>111</v>
      </c>
      <c r="C27" s="84" t="s">
        <v>20</v>
      </c>
      <c r="D27" s="84">
        <v>4</v>
      </c>
      <c r="E27" s="84">
        <v>2</v>
      </c>
      <c r="F27" s="84">
        <v>6</v>
      </c>
    </row>
    <row r="28" spans="1:6" x14ac:dyDescent="0.25">
      <c r="A28" s="67"/>
      <c r="B28" s="82" t="s">
        <v>112</v>
      </c>
      <c r="C28" s="83" t="s">
        <v>19</v>
      </c>
      <c r="D28" s="83">
        <v>8</v>
      </c>
      <c r="E28" s="83">
        <v>1</v>
      </c>
      <c r="F28" s="83">
        <v>9</v>
      </c>
    </row>
    <row r="29" spans="1:6" x14ac:dyDescent="0.25">
      <c r="A29" s="67"/>
      <c r="B29" s="82"/>
      <c r="C29" s="83" t="s">
        <v>20</v>
      </c>
      <c r="D29" s="83">
        <v>1</v>
      </c>
      <c r="E29" s="83"/>
      <c r="F29" s="83">
        <v>1</v>
      </c>
    </row>
    <row r="30" spans="1:6" x14ac:dyDescent="0.25">
      <c r="A30" s="67"/>
      <c r="B30" s="82"/>
      <c r="C30" s="83" t="s">
        <v>21</v>
      </c>
      <c r="D30" s="83">
        <v>17</v>
      </c>
      <c r="E30" s="83">
        <v>4</v>
      </c>
      <c r="F30" s="83">
        <v>21</v>
      </c>
    </row>
    <row r="31" spans="1:6" x14ac:dyDescent="0.25">
      <c r="A31" s="67"/>
      <c r="B31" s="85" t="s">
        <v>113</v>
      </c>
      <c r="C31" s="84" t="s">
        <v>19</v>
      </c>
      <c r="D31" s="84">
        <v>2</v>
      </c>
      <c r="E31" s="84">
        <v>2</v>
      </c>
      <c r="F31" s="84">
        <v>4</v>
      </c>
    </row>
    <row r="32" spans="1:6" x14ac:dyDescent="0.25">
      <c r="A32" s="67"/>
      <c r="B32" s="85"/>
      <c r="C32" s="84" t="s">
        <v>20</v>
      </c>
      <c r="D32" s="84">
        <v>2</v>
      </c>
      <c r="E32" s="84">
        <v>1</v>
      </c>
      <c r="F32" s="84">
        <v>3</v>
      </c>
    </row>
    <row r="33" spans="1:6" x14ac:dyDescent="0.25">
      <c r="A33" s="67"/>
      <c r="B33" s="85"/>
      <c r="C33" s="84" t="s">
        <v>21</v>
      </c>
      <c r="D33" s="84">
        <v>3</v>
      </c>
      <c r="E33" s="84"/>
      <c r="F33" s="84">
        <v>3</v>
      </c>
    </row>
    <row r="34" spans="1:6" x14ac:dyDescent="0.25">
      <c r="A34" s="67"/>
      <c r="B34" s="82" t="s">
        <v>114</v>
      </c>
      <c r="C34" s="83" t="s">
        <v>19</v>
      </c>
      <c r="D34" s="83">
        <v>14</v>
      </c>
      <c r="E34" s="83">
        <v>30</v>
      </c>
      <c r="F34" s="83">
        <v>44</v>
      </c>
    </row>
    <row r="35" spans="1:6" x14ac:dyDescent="0.25">
      <c r="A35" s="67"/>
      <c r="B35" s="82"/>
      <c r="C35" s="83" t="s">
        <v>20</v>
      </c>
      <c r="D35" s="83">
        <v>8</v>
      </c>
      <c r="E35" s="83">
        <v>18</v>
      </c>
      <c r="F35" s="83">
        <v>26</v>
      </c>
    </row>
    <row r="36" spans="1:6" x14ac:dyDescent="0.25">
      <c r="A36" s="67"/>
      <c r="B36" s="82"/>
      <c r="C36" s="83" t="s">
        <v>21</v>
      </c>
      <c r="D36" s="83">
        <v>16</v>
      </c>
      <c r="E36" s="83">
        <v>20</v>
      </c>
      <c r="F36" s="83">
        <v>36</v>
      </c>
    </row>
    <row r="37" spans="1:6" x14ac:dyDescent="0.25">
      <c r="A37" s="67"/>
      <c r="B37" s="85" t="s">
        <v>115</v>
      </c>
      <c r="C37" s="84" t="s">
        <v>19</v>
      </c>
      <c r="D37" s="84">
        <v>1</v>
      </c>
      <c r="E37" s="84">
        <v>4</v>
      </c>
      <c r="F37" s="84">
        <v>5</v>
      </c>
    </row>
    <row r="38" spans="1:6" x14ac:dyDescent="0.25">
      <c r="A38" s="67"/>
      <c r="B38" s="85"/>
      <c r="C38" s="84" t="s">
        <v>20</v>
      </c>
      <c r="D38" s="84"/>
      <c r="E38" s="84">
        <v>1</v>
      </c>
      <c r="F38" s="84">
        <v>1</v>
      </c>
    </row>
    <row r="39" spans="1:6" x14ac:dyDescent="0.25">
      <c r="A39" s="67"/>
      <c r="B39" s="85"/>
      <c r="C39" s="84" t="s">
        <v>21</v>
      </c>
      <c r="D39" s="84"/>
      <c r="E39" s="84">
        <v>1</v>
      </c>
      <c r="F39" s="84">
        <v>1</v>
      </c>
    </row>
    <row r="40" spans="1:6" x14ac:dyDescent="0.25">
      <c r="A40" s="67"/>
      <c r="B40" s="83" t="s">
        <v>116</v>
      </c>
      <c r="C40" s="83" t="s">
        <v>20</v>
      </c>
      <c r="D40" s="83">
        <v>1</v>
      </c>
      <c r="E40" s="83">
        <v>3</v>
      </c>
      <c r="F40" s="83">
        <v>4</v>
      </c>
    </row>
    <row r="41" spans="1:6" x14ac:dyDescent="0.25">
      <c r="A41" s="67"/>
      <c r="B41" s="85" t="s">
        <v>117</v>
      </c>
      <c r="C41" s="84" t="s">
        <v>19</v>
      </c>
      <c r="D41" s="84">
        <v>1</v>
      </c>
      <c r="E41" s="84">
        <v>4</v>
      </c>
      <c r="F41" s="84">
        <v>5</v>
      </c>
    </row>
    <row r="42" spans="1:6" x14ac:dyDescent="0.25">
      <c r="A42" s="67"/>
      <c r="B42" s="85"/>
      <c r="C42" s="84" t="s">
        <v>20</v>
      </c>
      <c r="D42" s="84"/>
      <c r="E42" s="84">
        <v>4</v>
      </c>
      <c r="F42" s="84">
        <v>4</v>
      </c>
    </row>
    <row r="43" spans="1:6" x14ac:dyDescent="0.25">
      <c r="A43" s="67"/>
      <c r="B43" s="85"/>
      <c r="C43" s="84" t="s">
        <v>21</v>
      </c>
      <c r="D43" s="84">
        <v>1</v>
      </c>
      <c r="E43" s="84">
        <v>1</v>
      </c>
      <c r="F43" s="84">
        <v>2</v>
      </c>
    </row>
    <row r="44" spans="1:6" x14ac:dyDescent="0.25">
      <c r="A44" s="67"/>
      <c r="B44" s="82" t="s">
        <v>118</v>
      </c>
      <c r="C44" s="83" t="s">
        <v>19</v>
      </c>
      <c r="D44" s="83">
        <v>2</v>
      </c>
      <c r="E44" s="83">
        <v>4</v>
      </c>
      <c r="F44" s="83">
        <v>6</v>
      </c>
    </row>
    <row r="45" spans="1:6" x14ac:dyDescent="0.25">
      <c r="A45" s="67"/>
      <c r="B45" s="82"/>
      <c r="C45" s="83" t="s">
        <v>20</v>
      </c>
      <c r="D45" s="83">
        <v>2</v>
      </c>
      <c r="E45" s="83">
        <v>1</v>
      </c>
      <c r="F45" s="83">
        <v>3</v>
      </c>
    </row>
    <row r="46" spans="1:6" x14ac:dyDescent="0.25">
      <c r="A46" s="67"/>
      <c r="B46" s="82"/>
      <c r="C46" s="83" t="s">
        <v>21</v>
      </c>
      <c r="D46" s="83"/>
      <c r="E46" s="83">
        <v>1</v>
      </c>
      <c r="F46" s="83">
        <v>1</v>
      </c>
    </row>
    <row r="47" spans="1:6" x14ac:dyDescent="0.25">
      <c r="A47" s="67"/>
      <c r="B47" s="84" t="s">
        <v>119</v>
      </c>
      <c r="C47" s="84" t="s">
        <v>21</v>
      </c>
      <c r="D47" s="84">
        <v>1</v>
      </c>
      <c r="E47" s="84"/>
      <c r="F47" s="84">
        <v>1</v>
      </c>
    </row>
    <row r="48" spans="1:6" x14ac:dyDescent="0.25">
      <c r="A48" s="74" t="s">
        <v>120</v>
      </c>
      <c r="B48" s="86"/>
      <c r="C48" s="75"/>
      <c r="D48" s="86">
        <v>90</v>
      </c>
      <c r="E48" s="75">
        <v>111</v>
      </c>
      <c r="F48" s="86">
        <v>201</v>
      </c>
    </row>
    <row r="49" spans="1:6" x14ac:dyDescent="0.25">
      <c r="A49" s="67" t="s">
        <v>105</v>
      </c>
      <c r="B49" s="82" t="s">
        <v>121</v>
      </c>
      <c r="C49" s="83" t="s">
        <v>19</v>
      </c>
      <c r="D49" s="83">
        <v>3</v>
      </c>
      <c r="E49" s="83">
        <v>4</v>
      </c>
      <c r="F49" s="83">
        <v>7</v>
      </c>
    </row>
    <row r="50" spans="1:6" x14ac:dyDescent="0.25">
      <c r="A50" s="67"/>
      <c r="B50" s="82"/>
      <c r="C50" s="83" t="s">
        <v>21</v>
      </c>
      <c r="D50" s="83">
        <v>2</v>
      </c>
      <c r="E50" s="83">
        <v>2</v>
      </c>
      <c r="F50" s="83">
        <v>4</v>
      </c>
    </row>
    <row r="51" spans="1:6" x14ac:dyDescent="0.25">
      <c r="A51" s="67"/>
      <c r="B51" s="85" t="s">
        <v>122</v>
      </c>
      <c r="C51" s="84" t="s">
        <v>19</v>
      </c>
      <c r="D51" s="84">
        <v>1</v>
      </c>
      <c r="E51" s="84">
        <v>3</v>
      </c>
      <c r="F51" s="84">
        <v>4</v>
      </c>
    </row>
    <row r="52" spans="1:6" x14ac:dyDescent="0.25">
      <c r="A52" s="67"/>
      <c r="B52" s="85"/>
      <c r="C52" s="84" t="s">
        <v>20</v>
      </c>
      <c r="D52" s="84">
        <v>2</v>
      </c>
      <c r="E52" s="84">
        <v>2</v>
      </c>
      <c r="F52" s="84">
        <v>4</v>
      </c>
    </row>
    <row r="53" spans="1:6" x14ac:dyDescent="0.25">
      <c r="A53" s="67"/>
      <c r="B53" s="85"/>
      <c r="C53" s="84" t="s">
        <v>21</v>
      </c>
      <c r="D53" s="84">
        <v>3</v>
      </c>
      <c r="E53" s="84">
        <v>2</v>
      </c>
      <c r="F53" s="84">
        <v>5</v>
      </c>
    </row>
    <row r="54" spans="1:6" x14ac:dyDescent="0.25">
      <c r="A54" s="67"/>
      <c r="B54" s="82" t="s">
        <v>123</v>
      </c>
      <c r="C54" s="83" t="s">
        <v>19</v>
      </c>
      <c r="D54" s="83"/>
      <c r="E54" s="83">
        <v>1</v>
      </c>
      <c r="F54" s="83">
        <v>1</v>
      </c>
    </row>
    <row r="55" spans="1:6" x14ac:dyDescent="0.25">
      <c r="A55" s="67"/>
      <c r="B55" s="82"/>
      <c r="C55" s="83" t="s">
        <v>20</v>
      </c>
      <c r="D55" s="83">
        <v>2</v>
      </c>
      <c r="E55" s="83">
        <v>2</v>
      </c>
      <c r="F55" s="83">
        <v>4</v>
      </c>
    </row>
    <row r="56" spans="1:6" x14ac:dyDescent="0.25">
      <c r="A56" s="67"/>
      <c r="B56" s="84" t="s">
        <v>124</v>
      </c>
      <c r="C56" s="84" t="s">
        <v>20</v>
      </c>
      <c r="D56" s="84">
        <v>2</v>
      </c>
      <c r="E56" s="84">
        <v>4</v>
      </c>
      <c r="F56" s="84">
        <v>6</v>
      </c>
    </row>
    <row r="57" spans="1:6" x14ac:dyDescent="0.25">
      <c r="A57" s="67"/>
      <c r="B57" s="83" t="s">
        <v>125</v>
      </c>
      <c r="C57" s="83" t="s">
        <v>21</v>
      </c>
      <c r="D57" s="83">
        <v>1</v>
      </c>
      <c r="E57" s="83">
        <v>1</v>
      </c>
      <c r="F57" s="83">
        <v>2</v>
      </c>
    </row>
    <row r="58" spans="1:6" x14ac:dyDescent="0.25">
      <c r="A58" s="67"/>
      <c r="B58" s="84" t="s">
        <v>126</v>
      </c>
      <c r="C58" s="84" t="s">
        <v>19</v>
      </c>
      <c r="D58" s="84"/>
      <c r="E58" s="84">
        <v>1</v>
      </c>
      <c r="F58" s="84">
        <v>1</v>
      </c>
    </row>
    <row r="59" spans="1:6" x14ac:dyDescent="0.25">
      <c r="A59" s="74" t="s">
        <v>127</v>
      </c>
      <c r="B59" s="86"/>
      <c r="C59" s="75"/>
      <c r="D59" s="86">
        <v>16</v>
      </c>
      <c r="E59" s="75">
        <v>22</v>
      </c>
      <c r="F59" s="86">
        <v>38</v>
      </c>
    </row>
    <row r="60" spans="1:6" x14ac:dyDescent="0.25">
      <c r="A60" s="67" t="s">
        <v>106</v>
      </c>
      <c r="B60" s="83" t="s">
        <v>128</v>
      </c>
      <c r="C60" s="83" t="s">
        <v>19</v>
      </c>
      <c r="D60" s="83">
        <v>1</v>
      </c>
      <c r="E60" s="83"/>
      <c r="F60" s="83">
        <v>1</v>
      </c>
    </row>
    <row r="61" spans="1:6" x14ac:dyDescent="0.25">
      <c r="A61" s="67"/>
      <c r="B61" s="85" t="s">
        <v>129</v>
      </c>
      <c r="C61" s="84" t="s">
        <v>19</v>
      </c>
      <c r="D61" s="84">
        <v>23</v>
      </c>
      <c r="E61" s="84">
        <v>34</v>
      </c>
      <c r="F61" s="84">
        <v>57</v>
      </c>
    </row>
    <row r="62" spans="1:6" x14ac:dyDescent="0.25">
      <c r="A62" s="67"/>
      <c r="B62" s="85"/>
      <c r="C62" s="84" t="s">
        <v>20</v>
      </c>
      <c r="D62" s="84">
        <v>10</v>
      </c>
      <c r="E62" s="84">
        <v>19</v>
      </c>
      <c r="F62" s="84">
        <v>29</v>
      </c>
    </row>
    <row r="63" spans="1:6" x14ac:dyDescent="0.25">
      <c r="A63" s="67"/>
      <c r="B63" s="85"/>
      <c r="C63" s="84" t="s">
        <v>21</v>
      </c>
      <c r="D63" s="84">
        <v>10</v>
      </c>
      <c r="E63" s="84">
        <v>14</v>
      </c>
      <c r="F63" s="84">
        <v>24</v>
      </c>
    </row>
    <row r="64" spans="1:6" x14ac:dyDescent="0.25">
      <c r="A64" s="67"/>
      <c r="B64" s="82" t="s">
        <v>130</v>
      </c>
      <c r="C64" s="83" t="s">
        <v>19</v>
      </c>
      <c r="D64" s="83">
        <v>2</v>
      </c>
      <c r="E64" s="83">
        <v>3</v>
      </c>
      <c r="F64" s="83">
        <v>5</v>
      </c>
    </row>
    <row r="65" spans="1:6" x14ac:dyDescent="0.25">
      <c r="A65" s="67"/>
      <c r="B65" s="82"/>
      <c r="C65" s="83" t="s">
        <v>20</v>
      </c>
      <c r="D65" s="83">
        <v>4</v>
      </c>
      <c r="E65" s="83">
        <v>1</v>
      </c>
      <c r="F65" s="83">
        <v>5</v>
      </c>
    </row>
    <row r="66" spans="1:6" x14ac:dyDescent="0.25">
      <c r="A66" s="67"/>
      <c r="B66" s="82"/>
      <c r="C66" s="83" t="s">
        <v>21</v>
      </c>
      <c r="D66" s="83">
        <v>2</v>
      </c>
      <c r="E66" s="83">
        <v>1</v>
      </c>
      <c r="F66" s="83">
        <v>3</v>
      </c>
    </row>
    <row r="67" spans="1:6" x14ac:dyDescent="0.25">
      <c r="A67" s="67"/>
      <c r="B67" s="84" t="s">
        <v>131</v>
      </c>
      <c r="C67" s="84" t="s">
        <v>19</v>
      </c>
      <c r="D67" s="84">
        <v>1</v>
      </c>
      <c r="E67" s="84"/>
      <c r="F67" s="84">
        <v>1</v>
      </c>
    </row>
    <row r="68" spans="1:6" x14ac:dyDescent="0.25">
      <c r="A68" s="67"/>
      <c r="B68" s="82" t="s">
        <v>132</v>
      </c>
      <c r="C68" s="83" t="s">
        <v>19</v>
      </c>
      <c r="D68" s="83"/>
      <c r="E68" s="83">
        <v>1</v>
      </c>
      <c r="F68" s="83">
        <v>1</v>
      </c>
    </row>
    <row r="69" spans="1:6" x14ac:dyDescent="0.25">
      <c r="A69" s="67"/>
      <c r="B69" s="82"/>
      <c r="C69" s="83" t="s">
        <v>21</v>
      </c>
      <c r="D69" s="83">
        <v>1</v>
      </c>
      <c r="E69" s="83">
        <v>3</v>
      </c>
      <c r="F69" s="83">
        <v>4</v>
      </c>
    </row>
    <row r="70" spans="1:6" x14ac:dyDescent="0.25">
      <c r="A70" s="67"/>
      <c r="B70" s="85" t="s">
        <v>133</v>
      </c>
      <c r="C70" s="84" t="s">
        <v>19</v>
      </c>
      <c r="D70" s="84"/>
      <c r="E70" s="84">
        <v>1</v>
      </c>
      <c r="F70" s="84">
        <v>1</v>
      </c>
    </row>
    <row r="71" spans="1:6" x14ac:dyDescent="0.25">
      <c r="A71" s="67"/>
      <c r="B71" s="85"/>
      <c r="C71" s="84" t="s">
        <v>21</v>
      </c>
      <c r="D71" s="84">
        <v>3</v>
      </c>
      <c r="E71" s="84">
        <v>12</v>
      </c>
      <c r="F71" s="84">
        <v>15</v>
      </c>
    </row>
    <row r="72" spans="1:6" x14ac:dyDescent="0.25">
      <c r="A72" s="67"/>
      <c r="B72" s="83" t="s">
        <v>134</v>
      </c>
      <c r="C72" s="83" t="s">
        <v>21</v>
      </c>
      <c r="D72" s="83"/>
      <c r="E72" s="83">
        <v>3</v>
      </c>
      <c r="F72" s="83">
        <v>3</v>
      </c>
    </row>
    <row r="73" spans="1:6" x14ac:dyDescent="0.25">
      <c r="A73" s="67"/>
      <c r="B73" s="85" t="s">
        <v>135</v>
      </c>
      <c r="C73" s="84" t="s">
        <v>19</v>
      </c>
      <c r="D73" s="84">
        <v>7</v>
      </c>
      <c r="E73" s="84">
        <v>5</v>
      </c>
      <c r="F73" s="84">
        <v>12</v>
      </c>
    </row>
    <row r="74" spans="1:6" x14ac:dyDescent="0.25">
      <c r="A74" s="67"/>
      <c r="B74" s="85"/>
      <c r="C74" s="84" t="s">
        <v>20</v>
      </c>
      <c r="D74" s="84">
        <v>8</v>
      </c>
      <c r="E74" s="84">
        <v>3</v>
      </c>
      <c r="F74" s="84">
        <v>11</v>
      </c>
    </row>
    <row r="75" spans="1:6" x14ac:dyDescent="0.25">
      <c r="A75" s="67"/>
      <c r="B75" s="85"/>
      <c r="C75" s="84" t="s">
        <v>21</v>
      </c>
      <c r="D75" s="84">
        <v>2</v>
      </c>
      <c r="E75" s="84">
        <v>1</v>
      </c>
      <c r="F75" s="84">
        <v>3</v>
      </c>
    </row>
    <row r="76" spans="1:6" x14ac:dyDescent="0.25">
      <c r="A76" s="67"/>
      <c r="B76" s="82" t="s">
        <v>136</v>
      </c>
      <c r="C76" s="83" t="s">
        <v>19</v>
      </c>
      <c r="D76" s="83">
        <v>57</v>
      </c>
      <c r="E76" s="83">
        <v>19</v>
      </c>
      <c r="F76" s="83">
        <v>76</v>
      </c>
    </row>
    <row r="77" spans="1:6" x14ac:dyDescent="0.25">
      <c r="A77" s="67"/>
      <c r="B77" s="82"/>
      <c r="C77" s="83" t="s">
        <v>20</v>
      </c>
      <c r="D77" s="83">
        <v>12</v>
      </c>
      <c r="E77" s="83">
        <v>4</v>
      </c>
      <c r="F77" s="83">
        <v>16</v>
      </c>
    </row>
    <row r="78" spans="1:6" x14ac:dyDescent="0.25">
      <c r="A78" s="67"/>
      <c r="B78" s="82"/>
      <c r="C78" s="83" t="s">
        <v>21</v>
      </c>
      <c r="D78" s="83">
        <v>35</v>
      </c>
      <c r="E78" s="83">
        <v>19</v>
      </c>
      <c r="F78" s="83">
        <v>54</v>
      </c>
    </row>
    <row r="79" spans="1:6" x14ac:dyDescent="0.25">
      <c r="A79" s="67"/>
      <c r="B79" s="85" t="s">
        <v>137</v>
      </c>
      <c r="C79" s="84" t="s">
        <v>19</v>
      </c>
      <c r="D79" s="84">
        <v>13</v>
      </c>
      <c r="E79" s="84">
        <v>16</v>
      </c>
      <c r="F79" s="84">
        <v>29</v>
      </c>
    </row>
    <row r="80" spans="1:6" x14ac:dyDescent="0.25">
      <c r="A80" s="67"/>
      <c r="B80" s="85"/>
      <c r="C80" s="84" t="s">
        <v>20</v>
      </c>
      <c r="D80" s="84">
        <v>16</v>
      </c>
      <c r="E80" s="84">
        <v>7</v>
      </c>
      <c r="F80" s="84">
        <v>23</v>
      </c>
    </row>
    <row r="81" spans="1:6" x14ac:dyDescent="0.25">
      <c r="A81" s="67"/>
      <c r="B81" s="85"/>
      <c r="C81" s="84" t="s">
        <v>21</v>
      </c>
      <c r="D81" s="84">
        <v>18</v>
      </c>
      <c r="E81" s="84">
        <v>8</v>
      </c>
      <c r="F81" s="84">
        <v>26</v>
      </c>
    </row>
    <row r="82" spans="1:6" x14ac:dyDescent="0.25">
      <c r="A82" s="67"/>
      <c r="B82" s="82" t="s">
        <v>138</v>
      </c>
      <c r="C82" s="83" t="s">
        <v>19</v>
      </c>
      <c r="D82" s="83">
        <v>6</v>
      </c>
      <c r="E82" s="83">
        <v>8</v>
      </c>
      <c r="F82" s="83">
        <v>14</v>
      </c>
    </row>
    <row r="83" spans="1:6" x14ac:dyDescent="0.25">
      <c r="A83" s="67"/>
      <c r="B83" s="82"/>
      <c r="C83" s="83" t="s">
        <v>20</v>
      </c>
      <c r="D83" s="83"/>
      <c r="E83" s="83">
        <v>2</v>
      </c>
      <c r="F83" s="83">
        <v>2</v>
      </c>
    </row>
    <row r="84" spans="1:6" x14ac:dyDescent="0.25">
      <c r="A84" s="67"/>
      <c r="B84" s="82"/>
      <c r="C84" s="83" t="s">
        <v>21</v>
      </c>
      <c r="D84" s="83">
        <v>4</v>
      </c>
      <c r="E84" s="83">
        <v>2</v>
      </c>
      <c r="F84" s="83">
        <v>6</v>
      </c>
    </row>
    <row r="85" spans="1:6" x14ac:dyDescent="0.25">
      <c r="A85" s="67"/>
      <c r="B85" s="85" t="s">
        <v>139</v>
      </c>
      <c r="C85" s="84" t="s">
        <v>19</v>
      </c>
      <c r="D85" s="84">
        <v>13</v>
      </c>
      <c r="E85" s="84">
        <v>17</v>
      </c>
      <c r="F85" s="84">
        <v>30</v>
      </c>
    </row>
    <row r="86" spans="1:6" x14ac:dyDescent="0.25">
      <c r="A86" s="67"/>
      <c r="B86" s="85"/>
      <c r="C86" s="84" t="s">
        <v>20</v>
      </c>
      <c r="D86" s="84">
        <v>8</v>
      </c>
      <c r="E86" s="84">
        <v>6</v>
      </c>
      <c r="F86" s="84">
        <v>14</v>
      </c>
    </row>
    <row r="87" spans="1:6" x14ac:dyDescent="0.25">
      <c r="A87" s="67"/>
      <c r="B87" s="85"/>
      <c r="C87" s="84" t="s">
        <v>21</v>
      </c>
      <c r="D87" s="84">
        <v>5</v>
      </c>
      <c r="E87" s="84">
        <v>9</v>
      </c>
      <c r="F87" s="84">
        <v>14</v>
      </c>
    </row>
    <row r="88" spans="1:6" x14ac:dyDescent="0.25">
      <c r="A88" s="67"/>
      <c r="B88" s="82" t="s">
        <v>140</v>
      </c>
      <c r="C88" s="83" t="s">
        <v>19</v>
      </c>
      <c r="D88" s="83">
        <v>6</v>
      </c>
      <c r="E88" s="83">
        <v>8</v>
      </c>
      <c r="F88" s="83">
        <v>14</v>
      </c>
    </row>
    <row r="89" spans="1:6" x14ac:dyDescent="0.25">
      <c r="A89" s="67"/>
      <c r="B89" s="82"/>
      <c r="C89" s="83" t="s">
        <v>20</v>
      </c>
      <c r="D89" s="83">
        <v>3</v>
      </c>
      <c r="E89" s="83">
        <v>4</v>
      </c>
      <c r="F89" s="83">
        <v>7</v>
      </c>
    </row>
    <row r="90" spans="1:6" x14ac:dyDescent="0.25">
      <c r="A90" s="67"/>
      <c r="B90" s="82"/>
      <c r="C90" s="83" t="s">
        <v>21</v>
      </c>
      <c r="D90" s="83">
        <v>1</v>
      </c>
      <c r="E90" s="83">
        <v>2</v>
      </c>
      <c r="F90" s="83">
        <v>3</v>
      </c>
    </row>
    <row r="91" spans="1:6" x14ac:dyDescent="0.25">
      <c r="A91" s="67"/>
      <c r="B91" s="85" t="s">
        <v>141</v>
      </c>
      <c r="C91" s="84" t="s">
        <v>19</v>
      </c>
      <c r="D91" s="84">
        <v>6</v>
      </c>
      <c r="E91" s="84">
        <v>6</v>
      </c>
      <c r="F91" s="84">
        <v>12</v>
      </c>
    </row>
    <row r="92" spans="1:6" x14ac:dyDescent="0.25">
      <c r="A92" s="67"/>
      <c r="B92" s="85"/>
      <c r="C92" s="84" t="s">
        <v>20</v>
      </c>
      <c r="D92" s="84">
        <v>5</v>
      </c>
      <c r="E92" s="84">
        <v>4</v>
      </c>
      <c r="F92" s="84">
        <v>9</v>
      </c>
    </row>
    <row r="93" spans="1:6" x14ac:dyDescent="0.25">
      <c r="A93" s="67"/>
      <c r="B93" s="85"/>
      <c r="C93" s="84" t="s">
        <v>21</v>
      </c>
      <c r="D93" s="84"/>
      <c r="E93" s="84">
        <v>6</v>
      </c>
      <c r="F93" s="84">
        <v>6</v>
      </c>
    </row>
    <row r="94" spans="1:6" x14ac:dyDescent="0.25">
      <c r="A94" s="67"/>
      <c r="B94" s="82" t="s">
        <v>142</v>
      </c>
      <c r="C94" s="83" t="s">
        <v>19</v>
      </c>
      <c r="D94" s="83">
        <v>1</v>
      </c>
      <c r="E94" s="83"/>
      <c r="F94" s="83">
        <v>1</v>
      </c>
    </row>
    <row r="95" spans="1:6" x14ac:dyDescent="0.25">
      <c r="A95" s="67"/>
      <c r="B95" s="82"/>
      <c r="C95" s="83" t="s">
        <v>20</v>
      </c>
      <c r="D95" s="83">
        <v>1</v>
      </c>
      <c r="E95" s="83">
        <v>2</v>
      </c>
      <c r="F95" s="83">
        <v>3</v>
      </c>
    </row>
    <row r="96" spans="1:6" x14ac:dyDescent="0.25">
      <c r="A96" s="67"/>
      <c r="B96" s="82"/>
      <c r="C96" s="83" t="s">
        <v>21</v>
      </c>
      <c r="D96" s="83">
        <v>1</v>
      </c>
      <c r="E96" s="83"/>
      <c r="F96" s="83">
        <v>1</v>
      </c>
    </row>
    <row r="97" spans="1:6" x14ac:dyDescent="0.25">
      <c r="A97" s="67"/>
      <c r="B97" s="85" t="s">
        <v>143</v>
      </c>
      <c r="C97" s="84" t="s">
        <v>19</v>
      </c>
      <c r="D97" s="84"/>
      <c r="E97" s="84">
        <v>2</v>
      </c>
      <c r="F97" s="84">
        <v>2</v>
      </c>
    </row>
    <row r="98" spans="1:6" x14ac:dyDescent="0.25">
      <c r="A98" s="67"/>
      <c r="B98" s="85"/>
      <c r="C98" s="84" t="s">
        <v>20</v>
      </c>
      <c r="D98" s="84"/>
      <c r="E98" s="84">
        <v>1</v>
      </c>
      <c r="F98" s="84">
        <v>1</v>
      </c>
    </row>
    <row r="99" spans="1:6" x14ac:dyDescent="0.25">
      <c r="A99" s="67"/>
      <c r="B99" s="82" t="s">
        <v>144</v>
      </c>
      <c r="C99" s="83" t="s">
        <v>19</v>
      </c>
      <c r="D99" s="83"/>
      <c r="E99" s="83">
        <v>4</v>
      </c>
      <c r="F99" s="83">
        <v>4</v>
      </c>
    </row>
    <row r="100" spans="1:6" x14ac:dyDescent="0.25">
      <c r="A100" s="67"/>
      <c r="B100" s="82"/>
      <c r="C100" s="83" t="s">
        <v>20</v>
      </c>
      <c r="D100" s="83">
        <v>5</v>
      </c>
      <c r="E100" s="83">
        <v>16</v>
      </c>
      <c r="F100" s="83">
        <v>21</v>
      </c>
    </row>
    <row r="101" spans="1:6" x14ac:dyDescent="0.25">
      <c r="A101" s="67"/>
      <c r="B101" s="82"/>
      <c r="C101" s="83" t="s">
        <v>21</v>
      </c>
      <c r="D101" s="83">
        <v>1</v>
      </c>
      <c r="E101" s="83">
        <v>2</v>
      </c>
      <c r="F101" s="83">
        <v>3</v>
      </c>
    </row>
    <row r="102" spans="1:6" x14ac:dyDescent="0.25">
      <c r="A102" s="67"/>
      <c r="B102" s="85" t="s">
        <v>145</v>
      </c>
      <c r="C102" s="84" t="s">
        <v>19</v>
      </c>
      <c r="D102" s="84">
        <v>2</v>
      </c>
      <c r="E102" s="84">
        <v>9</v>
      </c>
      <c r="F102" s="84">
        <v>11</v>
      </c>
    </row>
    <row r="103" spans="1:6" x14ac:dyDescent="0.25">
      <c r="A103" s="67"/>
      <c r="B103" s="85"/>
      <c r="C103" s="84" t="s">
        <v>20</v>
      </c>
      <c r="D103" s="84">
        <v>2</v>
      </c>
      <c r="E103" s="84">
        <v>6</v>
      </c>
      <c r="F103" s="84">
        <v>8</v>
      </c>
    </row>
    <row r="104" spans="1:6" x14ac:dyDescent="0.25">
      <c r="A104" s="67"/>
      <c r="B104" s="85"/>
      <c r="C104" s="84" t="s">
        <v>21</v>
      </c>
      <c r="D104" s="84">
        <v>1</v>
      </c>
      <c r="E104" s="84">
        <v>1</v>
      </c>
      <c r="F104" s="84">
        <v>2</v>
      </c>
    </row>
    <row r="105" spans="1:6" x14ac:dyDescent="0.25">
      <c r="A105" s="74" t="s">
        <v>146</v>
      </c>
      <c r="B105" s="86"/>
      <c r="C105" s="75"/>
      <c r="D105" s="86">
        <v>296</v>
      </c>
      <c r="E105" s="75">
        <v>291</v>
      </c>
      <c r="F105" s="86">
        <v>587</v>
      </c>
    </row>
    <row r="106" spans="1:6" ht="21.75" thickBot="1" x14ac:dyDescent="0.4">
      <c r="A106" s="87" t="s">
        <v>28</v>
      </c>
      <c r="B106" s="88"/>
      <c r="C106" s="89"/>
      <c r="D106" s="88">
        <v>402</v>
      </c>
      <c r="E106" s="88">
        <v>424</v>
      </c>
      <c r="F106" s="88">
        <v>826</v>
      </c>
    </row>
    <row r="107" spans="1:6" ht="15.75" thickTop="1" x14ac:dyDescent="0.25"/>
  </sheetData>
  <mergeCells count="29">
    <mergeCell ref="B94:B96"/>
    <mergeCell ref="B97:B98"/>
    <mergeCell ref="B99:B101"/>
    <mergeCell ref="B102:B104"/>
    <mergeCell ref="B76:B78"/>
    <mergeCell ref="B79:B81"/>
    <mergeCell ref="B82:B84"/>
    <mergeCell ref="B85:B87"/>
    <mergeCell ref="B88:B90"/>
    <mergeCell ref="B91:B93"/>
    <mergeCell ref="A49:A58"/>
    <mergeCell ref="B49:B50"/>
    <mergeCell ref="B51:B53"/>
    <mergeCell ref="B54:B55"/>
    <mergeCell ref="A60:A104"/>
    <mergeCell ref="B61:B63"/>
    <mergeCell ref="B64:B66"/>
    <mergeCell ref="B68:B69"/>
    <mergeCell ref="B70:B71"/>
    <mergeCell ref="B73:B75"/>
    <mergeCell ref="M1:P1"/>
    <mergeCell ref="A24:A47"/>
    <mergeCell ref="B24:B26"/>
    <mergeCell ref="B28:B30"/>
    <mergeCell ref="B31:B33"/>
    <mergeCell ref="B34:B36"/>
    <mergeCell ref="B37:B39"/>
    <mergeCell ref="B41:B43"/>
    <mergeCell ref="B44:B46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B47F2-12B1-4B4D-95AD-221F17D11A66}">
  <dimension ref="A1:IU23"/>
  <sheetViews>
    <sheetView workbookViewId="0">
      <selection activeCell="S34" sqref="S34"/>
    </sheetView>
  </sheetViews>
  <sheetFormatPr baseColWidth="10" defaultRowHeight="15" x14ac:dyDescent="0.25"/>
  <cols>
    <col min="1" max="1" width="42.140625" customWidth="1"/>
    <col min="7" max="7" width="9" bestFit="1" customWidth="1"/>
    <col min="8" max="8" width="15" bestFit="1" customWidth="1"/>
    <col min="10" max="10" width="16.7109375" bestFit="1" customWidth="1"/>
    <col min="11" max="11" width="13.85546875" customWidth="1"/>
    <col min="12" max="12" width="13.7109375" customWidth="1"/>
    <col min="13" max="13" width="15.7109375" customWidth="1"/>
  </cols>
  <sheetData>
    <row r="1" spans="1:255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pans="1:255" s="8" customFormat="1" ht="12.75" x14ac:dyDescent="0.2"/>
    <row r="3" spans="1:255" s="8" customFormat="1" ht="15.75" x14ac:dyDescent="0.25">
      <c r="A3" s="9" t="s">
        <v>1</v>
      </c>
    </row>
    <row r="4" spans="1:255" s="8" customFormat="1" ht="15.75" x14ac:dyDescent="0.25">
      <c r="A4" s="9" t="s">
        <v>2</v>
      </c>
    </row>
    <row r="5" spans="1:255" s="8" customFormat="1" ht="15.75" x14ac:dyDescent="0.25">
      <c r="A5" s="9" t="s">
        <v>3</v>
      </c>
    </row>
    <row r="6" spans="1:255" s="8" customFormat="1" ht="15.75" x14ac:dyDescent="0.25">
      <c r="A6" s="9" t="s">
        <v>4</v>
      </c>
      <c r="L6" s="78"/>
      <c r="M6" s="78"/>
    </row>
    <row r="7" spans="1:255" s="8" customFormat="1" x14ac:dyDescent="0.25">
      <c r="A7" s="8" t="s">
        <v>7</v>
      </c>
      <c r="L7"/>
      <c r="M7" s="15"/>
      <c r="N7" s="14"/>
    </row>
    <row r="10" spans="1:255" x14ac:dyDescent="0.25">
      <c r="A10" s="90" t="s">
        <v>147</v>
      </c>
      <c r="B10" s="91" t="s">
        <v>148</v>
      </c>
      <c r="C10" s="91"/>
      <c r="D10" s="91"/>
      <c r="E10" s="91"/>
      <c r="F10" s="91" t="s">
        <v>149</v>
      </c>
      <c r="G10" s="91"/>
      <c r="H10" s="91"/>
      <c r="I10" s="91"/>
      <c r="J10" s="92" t="s">
        <v>150</v>
      </c>
      <c r="K10" s="91" t="s">
        <v>151</v>
      </c>
      <c r="L10" s="91"/>
      <c r="M10" s="91"/>
    </row>
    <row r="11" spans="1:255" x14ac:dyDescent="0.25">
      <c r="A11" s="90"/>
      <c r="B11" s="66" t="s">
        <v>8</v>
      </c>
      <c r="C11" s="66" t="s">
        <v>9</v>
      </c>
      <c r="D11" s="66" t="s">
        <v>152</v>
      </c>
      <c r="E11" s="66" t="s">
        <v>13</v>
      </c>
      <c r="F11" s="66" t="s">
        <v>8</v>
      </c>
      <c r="G11" s="66" t="s">
        <v>9</v>
      </c>
      <c r="H11" s="66" t="s">
        <v>153</v>
      </c>
      <c r="I11" s="66" t="s">
        <v>13</v>
      </c>
      <c r="J11" s="92"/>
      <c r="K11" s="66" t="s">
        <v>8</v>
      </c>
      <c r="L11" s="66" t="s">
        <v>9</v>
      </c>
      <c r="M11" s="66" t="s">
        <v>28</v>
      </c>
    </row>
    <row r="12" spans="1:255" x14ac:dyDescent="0.25">
      <c r="A12" s="63" t="s">
        <v>44</v>
      </c>
      <c r="B12" s="93"/>
      <c r="C12" s="93"/>
      <c r="D12" s="93"/>
      <c r="E12" s="93"/>
      <c r="F12">
        <v>1</v>
      </c>
      <c r="G12">
        <v>2</v>
      </c>
      <c r="H12">
        <f>SUM(F12:G12)</f>
        <v>3</v>
      </c>
      <c r="I12" s="94">
        <f>G12/H12</f>
        <v>0.66666666666666663</v>
      </c>
      <c r="J12" s="95">
        <f>D12+H12</f>
        <v>3</v>
      </c>
      <c r="K12" s="94">
        <f>B12/J12</f>
        <v>0</v>
      </c>
      <c r="L12" s="94">
        <f>C12/J12</f>
        <v>0</v>
      </c>
      <c r="M12" s="94">
        <f>D12/J12</f>
        <v>0</v>
      </c>
    </row>
    <row r="13" spans="1:255" x14ac:dyDescent="0.25">
      <c r="A13" t="s">
        <v>46</v>
      </c>
      <c r="B13" s="93"/>
      <c r="C13" s="93"/>
      <c r="D13" s="93"/>
      <c r="E13" s="93"/>
      <c r="G13">
        <v>1</v>
      </c>
      <c r="H13">
        <f t="shared" ref="H13:H21" si="0">SUM(F13:G13)</f>
        <v>1</v>
      </c>
      <c r="I13" s="94">
        <f t="shared" ref="I13:I22" si="1">G13/H13</f>
        <v>1</v>
      </c>
      <c r="J13" s="95">
        <f t="shared" ref="J13:J22" si="2">D13+H13</f>
        <v>1</v>
      </c>
      <c r="K13" s="94">
        <f t="shared" ref="K13:K22" si="3">B13/J13</f>
        <v>0</v>
      </c>
      <c r="L13" s="94">
        <f t="shared" ref="L13:L22" si="4">C13/J13</f>
        <v>0</v>
      </c>
      <c r="M13" s="94">
        <f t="shared" ref="M13:M22" si="5">D13/J13</f>
        <v>0</v>
      </c>
    </row>
    <row r="14" spans="1:255" x14ac:dyDescent="0.25">
      <c r="A14" t="s">
        <v>45</v>
      </c>
      <c r="B14">
        <v>3</v>
      </c>
      <c r="D14">
        <f>SUM(B14:C14)</f>
        <v>3</v>
      </c>
      <c r="E14" s="96">
        <f>C14/D14</f>
        <v>0</v>
      </c>
      <c r="I14" s="94"/>
      <c r="J14" s="95">
        <f t="shared" si="2"/>
        <v>3</v>
      </c>
      <c r="K14" s="94">
        <f t="shared" si="3"/>
        <v>1</v>
      </c>
      <c r="L14" s="94">
        <f t="shared" si="4"/>
        <v>0</v>
      </c>
      <c r="M14" s="94">
        <f t="shared" si="5"/>
        <v>1</v>
      </c>
    </row>
    <row r="15" spans="1:255" x14ac:dyDescent="0.25">
      <c r="A15" t="s">
        <v>47</v>
      </c>
      <c r="E15" s="96"/>
      <c r="G15">
        <v>1</v>
      </c>
      <c r="H15">
        <f t="shared" si="0"/>
        <v>1</v>
      </c>
      <c r="I15" s="94">
        <f t="shared" si="1"/>
        <v>1</v>
      </c>
      <c r="J15" s="95">
        <f t="shared" si="2"/>
        <v>1</v>
      </c>
      <c r="K15" s="94">
        <f t="shared" si="3"/>
        <v>0</v>
      </c>
      <c r="L15" s="94">
        <f t="shared" si="4"/>
        <v>0</v>
      </c>
      <c r="M15" s="94">
        <f t="shared" si="5"/>
        <v>0</v>
      </c>
    </row>
    <row r="16" spans="1:255" x14ac:dyDescent="0.25">
      <c r="A16" t="s">
        <v>48</v>
      </c>
      <c r="B16">
        <v>1</v>
      </c>
      <c r="C16">
        <v>2</v>
      </c>
      <c r="D16">
        <f t="shared" ref="D16:D22" si="6">SUM(B16:C16)</f>
        <v>3</v>
      </c>
      <c r="E16" s="96">
        <f t="shared" ref="E16:E22" si="7">C16/D16</f>
        <v>0.66666666666666663</v>
      </c>
      <c r="G16">
        <v>2</v>
      </c>
      <c r="H16">
        <f t="shared" si="0"/>
        <v>2</v>
      </c>
      <c r="I16" s="94">
        <f t="shared" si="1"/>
        <v>1</v>
      </c>
      <c r="J16" s="95">
        <f t="shared" si="2"/>
        <v>5</v>
      </c>
      <c r="K16" s="94">
        <f t="shared" si="3"/>
        <v>0.2</v>
      </c>
      <c r="L16" s="94">
        <f t="shared" si="4"/>
        <v>0.4</v>
      </c>
      <c r="M16" s="94">
        <f t="shared" si="5"/>
        <v>0.6</v>
      </c>
    </row>
    <row r="17" spans="1:13" x14ac:dyDescent="0.25">
      <c r="A17" t="s">
        <v>49</v>
      </c>
      <c r="E17" s="96"/>
      <c r="G17">
        <v>1</v>
      </c>
      <c r="H17">
        <f t="shared" si="0"/>
        <v>1</v>
      </c>
      <c r="I17" s="94">
        <f t="shared" si="1"/>
        <v>1</v>
      </c>
      <c r="J17" s="95">
        <f t="shared" si="2"/>
        <v>1</v>
      </c>
      <c r="K17" s="94">
        <f t="shared" si="3"/>
        <v>0</v>
      </c>
      <c r="L17" s="94">
        <f t="shared" si="4"/>
        <v>0</v>
      </c>
      <c r="M17" s="94">
        <f t="shared" si="5"/>
        <v>0</v>
      </c>
    </row>
    <row r="18" spans="1:13" x14ac:dyDescent="0.25">
      <c r="A18" t="s">
        <v>50</v>
      </c>
      <c r="B18">
        <v>2</v>
      </c>
      <c r="C18">
        <v>4</v>
      </c>
      <c r="D18">
        <f t="shared" si="6"/>
        <v>6</v>
      </c>
      <c r="E18" s="96">
        <f t="shared" si="7"/>
        <v>0.66666666666666663</v>
      </c>
      <c r="F18">
        <v>1</v>
      </c>
      <c r="H18">
        <f t="shared" si="0"/>
        <v>1</v>
      </c>
      <c r="I18" s="94">
        <f t="shared" si="1"/>
        <v>0</v>
      </c>
      <c r="J18" s="95">
        <f t="shared" si="2"/>
        <v>7</v>
      </c>
      <c r="K18" s="94">
        <f t="shared" si="3"/>
        <v>0.2857142857142857</v>
      </c>
      <c r="L18" s="94">
        <f t="shared" si="4"/>
        <v>0.5714285714285714</v>
      </c>
      <c r="M18" s="94">
        <f t="shared" si="5"/>
        <v>0.8571428571428571</v>
      </c>
    </row>
    <row r="19" spans="1:13" x14ac:dyDescent="0.25">
      <c r="A19" t="s">
        <v>51</v>
      </c>
      <c r="B19">
        <v>13</v>
      </c>
      <c r="C19">
        <v>20</v>
      </c>
      <c r="D19">
        <f t="shared" si="6"/>
        <v>33</v>
      </c>
      <c r="E19" s="96">
        <f t="shared" si="7"/>
        <v>0.60606060606060608</v>
      </c>
      <c r="F19">
        <v>10</v>
      </c>
      <c r="G19">
        <v>3</v>
      </c>
      <c r="H19">
        <f t="shared" si="0"/>
        <v>13</v>
      </c>
      <c r="I19" s="94">
        <f t="shared" si="1"/>
        <v>0.23076923076923078</v>
      </c>
      <c r="J19" s="95">
        <f t="shared" si="2"/>
        <v>46</v>
      </c>
      <c r="K19" s="94">
        <f t="shared" si="3"/>
        <v>0.28260869565217389</v>
      </c>
      <c r="L19" s="94">
        <f t="shared" si="4"/>
        <v>0.43478260869565216</v>
      </c>
      <c r="M19" s="94">
        <f t="shared" si="5"/>
        <v>0.71739130434782605</v>
      </c>
    </row>
    <row r="20" spans="1:13" x14ac:dyDescent="0.25">
      <c r="A20" t="s">
        <v>52</v>
      </c>
      <c r="B20">
        <v>10</v>
      </c>
      <c r="C20">
        <v>11</v>
      </c>
      <c r="D20">
        <f t="shared" si="6"/>
        <v>21</v>
      </c>
      <c r="E20" s="96">
        <f t="shared" si="7"/>
        <v>0.52380952380952384</v>
      </c>
      <c r="F20">
        <v>4</v>
      </c>
      <c r="G20">
        <v>8</v>
      </c>
      <c r="H20">
        <f t="shared" si="0"/>
        <v>12</v>
      </c>
      <c r="I20" s="94">
        <f t="shared" si="1"/>
        <v>0.66666666666666663</v>
      </c>
      <c r="J20" s="95">
        <f t="shared" si="2"/>
        <v>33</v>
      </c>
      <c r="K20" s="94">
        <f t="shared" si="3"/>
        <v>0.30303030303030304</v>
      </c>
      <c r="L20" s="94">
        <f t="shared" si="4"/>
        <v>0.33333333333333331</v>
      </c>
      <c r="M20" s="94">
        <f t="shared" si="5"/>
        <v>0.63636363636363635</v>
      </c>
    </row>
    <row r="21" spans="1:13" x14ac:dyDescent="0.25">
      <c r="A21" t="s">
        <v>53</v>
      </c>
      <c r="B21">
        <v>20</v>
      </c>
      <c r="C21">
        <v>22</v>
      </c>
      <c r="D21">
        <f t="shared" si="6"/>
        <v>42</v>
      </c>
      <c r="E21" s="96">
        <f t="shared" si="7"/>
        <v>0.52380952380952384</v>
      </c>
      <c r="F21">
        <v>17</v>
      </c>
      <c r="G21">
        <v>15</v>
      </c>
      <c r="H21">
        <f t="shared" si="0"/>
        <v>32</v>
      </c>
      <c r="I21" s="94">
        <f t="shared" si="1"/>
        <v>0.46875</v>
      </c>
      <c r="J21" s="95">
        <f t="shared" si="2"/>
        <v>74</v>
      </c>
      <c r="K21" s="94">
        <f t="shared" si="3"/>
        <v>0.27027027027027029</v>
      </c>
      <c r="L21" s="94">
        <f t="shared" si="4"/>
        <v>0.29729729729729731</v>
      </c>
      <c r="M21" s="94">
        <f t="shared" si="5"/>
        <v>0.56756756756756754</v>
      </c>
    </row>
    <row r="22" spans="1:13" ht="19.5" thickBot="1" x14ac:dyDescent="0.35">
      <c r="A22" s="97" t="s">
        <v>28</v>
      </c>
      <c r="B22" s="97">
        <f>SUM(B14:B21)</f>
        <v>49</v>
      </c>
      <c r="C22" s="97">
        <f>SUM(C14:C21)</f>
        <v>59</v>
      </c>
      <c r="D22" s="97">
        <f t="shared" si="6"/>
        <v>108</v>
      </c>
      <c r="E22" s="98">
        <f t="shared" si="7"/>
        <v>0.54629629629629628</v>
      </c>
      <c r="F22" s="97">
        <f>SUM(F12:F21)</f>
        <v>33</v>
      </c>
      <c r="G22" s="97">
        <f>SUM(G12:G21)</f>
        <v>33</v>
      </c>
      <c r="H22" s="97">
        <f>SUM(F22:G22)</f>
        <v>66</v>
      </c>
      <c r="I22" s="99">
        <f t="shared" si="1"/>
        <v>0.5</v>
      </c>
      <c r="J22" s="100">
        <f t="shared" si="2"/>
        <v>174</v>
      </c>
      <c r="K22" s="99">
        <f t="shared" si="3"/>
        <v>0.28160919540229884</v>
      </c>
      <c r="L22" s="99">
        <f t="shared" si="4"/>
        <v>0.33908045977011492</v>
      </c>
      <c r="M22" s="99">
        <f t="shared" si="5"/>
        <v>0.62068965517241381</v>
      </c>
    </row>
    <row r="23" spans="1:13" ht="15.75" thickTop="1" x14ac:dyDescent="0.25"/>
  </sheetData>
  <mergeCells count="6">
    <mergeCell ref="N1:Q1"/>
    <mergeCell ref="A10:A11"/>
    <mergeCell ref="B10:E10"/>
    <mergeCell ref="F10:I10"/>
    <mergeCell ref="J10:J11"/>
    <mergeCell ref="K10:M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F2D9-07AC-408D-AC09-DAD321A25A56}">
  <dimension ref="A1:IO51"/>
  <sheetViews>
    <sheetView workbookViewId="0">
      <selection activeCell="D26" sqref="D26"/>
    </sheetView>
  </sheetViews>
  <sheetFormatPr baseColWidth="10" defaultRowHeight="15" x14ac:dyDescent="0.25"/>
  <cols>
    <col min="1" max="1" width="56.28515625" customWidth="1"/>
    <col min="2" max="2" width="17.85546875" customWidth="1"/>
    <col min="5" max="5" width="13.140625" customWidth="1"/>
    <col min="8" max="8" width="58.7109375" bestFit="1" customWidth="1"/>
  </cols>
  <sheetData>
    <row r="1" spans="1:249" s="7" customFormat="1" ht="57" customHeight="1" thickBot="1" x14ac:dyDescent="0.3">
      <c r="A1" s="1"/>
      <c r="B1" s="2"/>
      <c r="C1" s="2"/>
      <c r="D1" s="3"/>
      <c r="E1" s="4"/>
      <c r="F1" s="4"/>
      <c r="G1" s="4"/>
      <c r="H1" s="5" t="s">
        <v>0</v>
      </c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</row>
    <row r="2" spans="1:249" s="8" customFormat="1" ht="12.75" x14ac:dyDescent="0.2"/>
    <row r="3" spans="1:249" s="8" customFormat="1" ht="15.75" x14ac:dyDescent="0.25">
      <c r="A3" s="9" t="s">
        <v>154</v>
      </c>
    </row>
    <row r="4" spans="1:249" s="8" customFormat="1" ht="15.75" x14ac:dyDescent="0.25">
      <c r="A4" s="9" t="s">
        <v>2</v>
      </c>
    </row>
    <row r="5" spans="1:249" s="8" customFormat="1" ht="15.75" x14ac:dyDescent="0.25">
      <c r="A5" s="9" t="s">
        <v>3</v>
      </c>
    </row>
    <row r="6" spans="1:249" s="8" customFormat="1" ht="15.75" x14ac:dyDescent="0.25">
      <c r="A6" s="9" t="s">
        <v>4</v>
      </c>
    </row>
    <row r="7" spans="1:249" s="8" customFormat="1" ht="12.75" x14ac:dyDescent="0.2">
      <c r="A7" s="8" t="s">
        <v>7</v>
      </c>
      <c r="G7" s="101"/>
      <c r="H7" s="14"/>
    </row>
    <row r="10" spans="1:249" x14ac:dyDescent="0.25">
      <c r="A10" s="64" t="s">
        <v>155</v>
      </c>
      <c r="B10" s="64" t="s">
        <v>12</v>
      </c>
      <c r="C10" s="80" t="s">
        <v>8</v>
      </c>
      <c r="D10" s="80" t="s">
        <v>9</v>
      </c>
      <c r="E10" s="80" t="s">
        <v>17</v>
      </c>
    </row>
    <row r="11" spans="1:249" x14ac:dyDescent="0.25">
      <c r="A11" t="s">
        <v>18</v>
      </c>
      <c r="B11" t="s">
        <v>19</v>
      </c>
      <c r="C11" s="15">
        <v>128.02120109589032</v>
      </c>
      <c r="D11" s="15">
        <v>131.75146374429215</v>
      </c>
      <c r="E11" s="15">
        <f>SUM(Tabla5[[#This Row],[Homes]:[Mulleres]])</f>
        <v>259.77266484018247</v>
      </c>
    </row>
    <row r="12" spans="1:249" x14ac:dyDescent="0.25">
      <c r="A12" t="s">
        <v>18</v>
      </c>
      <c r="B12" t="s">
        <v>20</v>
      </c>
      <c r="C12" s="15">
        <v>25.832876712328773</v>
      </c>
      <c r="D12" s="15">
        <v>31.07123287671233</v>
      </c>
      <c r="E12" s="15">
        <f>SUM(Tabla5[[#This Row],[Homes]:[Mulleres]])</f>
        <v>56.904109589041099</v>
      </c>
    </row>
    <row r="13" spans="1:249" x14ac:dyDescent="0.25">
      <c r="A13" t="s">
        <v>18</v>
      </c>
      <c r="B13" t="s">
        <v>21</v>
      </c>
      <c r="C13" s="15">
        <v>109.28120913242013</v>
      </c>
      <c r="D13" s="15">
        <v>117.98289388127843</v>
      </c>
      <c r="E13" s="15">
        <f>SUM(Tabla5[[#This Row],[Homes]:[Mulleres]])</f>
        <v>227.26410301369856</v>
      </c>
    </row>
    <row r="14" spans="1:249" x14ac:dyDescent="0.25">
      <c r="A14" t="s">
        <v>22</v>
      </c>
      <c r="B14" t="s">
        <v>19</v>
      </c>
      <c r="C14" s="15">
        <v>47.841095890410955</v>
      </c>
      <c r="D14" s="15">
        <v>58.602739726027409</v>
      </c>
      <c r="E14" s="15">
        <f>SUM(Tabla5[[#This Row],[Homes]:[Mulleres]])</f>
        <v>106.44383561643836</v>
      </c>
    </row>
    <row r="15" spans="1:249" x14ac:dyDescent="0.25">
      <c r="A15" t="s">
        <v>22</v>
      </c>
      <c r="B15" t="s">
        <v>20</v>
      </c>
      <c r="C15" s="15">
        <v>70.55831963470321</v>
      </c>
      <c r="D15" s="15">
        <v>79.0328767123288</v>
      </c>
      <c r="E15" s="15">
        <f>SUM(Tabla5[[#This Row],[Homes]:[Mulleres]])</f>
        <v>149.591196347032</v>
      </c>
    </row>
    <row r="16" spans="1:249" x14ac:dyDescent="0.25">
      <c r="A16" t="s">
        <v>23</v>
      </c>
      <c r="B16" t="s">
        <v>21</v>
      </c>
      <c r="C16" s="15">
        <v>2</v>
      </c>
      <c r="D16" s="15">
        <v>3</v>
      </c>
      <c r="E16" s="15">
        <f>SUM(Tabla5[[#This Row],[Homes]:[Mulleres]])</f>
        <v>5</v>
      </c>
    </row>
    <row r="17" spans="1:11" x14ac:dyDescent="0.25">
      <c r="A17" t="s">
        <v>24</v>
      </c>
      <c r="B17" t="s">
        <v>19</v>
      </c>
      <c r="C17" s="15">
        <v>2</v>
      </c>
      <c r="D17" s="15">
        <v>3</v>
      </c>
      <c r="E17" s="15">
        <f>SUM(Tabla5[[#This Row],[Homes]:[Mulleres]])</f>
        <v>5</v>
      </c>
    </row>
    <row r="18" spans="1:11" x14ac:dyDescent="0.25">
      <c r="A18" t="s">
        <v>28</v>
      </c>
      <c r="C18" s="15">
        <f>SUBTOTAL(109,C11:C17)</f>
        <v>385.53470246575336</v>
      </c>
      <c r="D18" s="15">
        <f>SUBTOTAL(109,D11:D17)</f>
        <v>424.44120694063912</v>
      </c>
      <c r="E18" s="15">
        <f>SUM(Tabla5[[#This Row],[Homes]:[Mulleres]])</f>
        <v>809.97590940639247</v>
      </c>
    </row>
    <row r="20" spans="1:11" x14ac:dyDescent="0.25">
      <c r="A20" s="44" t="s">
        <v>25</v>
      </c>
    </row>
    <row r="21" spans="1:11" x14ac:dyDescent="0.25">
      <c r="A21" s="44" t="s">
        <v>156</v>
      </c>
    </row>
    <row r="24" spans="1:11" x14ac:dyDescent="0.25">
      <c r="A24" t="s">
        <v>157</v>
      </c>
      <c r="B24" t="s">
        <v>8</v>
      </c>
      <c r="C24" t="s">
        <v>9</v>
      </c>
      <c r="D24" t="s">
        <v>28</v>
      </c>
      <c r="H24" t="s">
        <v>158</v>
      </c>
      <c r="I24" t="s">
        <v>8</v>
      </c>
      <c r="J24" t="s">
        <v>9</v>
      </c>
      <c r="K24" t="s">
        <v>28</v>
      </c>
    </row>
    <row r="25" spans="1:11" x14ac:dyDescent="0.25">
      <c r="A25" t="s">
        <v>159</v>
      </c>
      <c r="B25">
        <v>2</v>
      </c>
      <c r="C25">
        <v>3</v>
      </c>
      <c r="D25">
        <f>SUM(Tabla7[[#This Row],[Homes]:[Mulleres]])</f>
        <v>5</v>
      </c>
      <c r="H25" t="s">
        <v>159</v>
      </c>
      <c r="I25" s="15">
        <v>2</v>
      </c>
      <c r="J25" s="15">
        <v>3</v>
      </c>
      <c r="K25" s="15">
        <f>SUM(Tabla6[[#This Row],[Homes]:[Mulleres]])</f>
        <v>5</v>
      </c>
    </row>
    <row r="26" spans="1:11" x14ac:dyDescent="0.25">
      <c r="A26" t="s">
        <v>45</v>
      </c>
      <c r="B26">
        <v>3</v>
      </c>
      <c r="D26">
        <f>SUM(Tabla7[[#This Row],[Homes]:[Mulleres]])</f>
        <v>3</v>
      </c>
      <c r="H26" t="s">
        <v>45</v>
      </c>
      <c r="I26" s="15">
        <v>2.0849315068493151</v>
      </c>
      <c r="J26" s="15"/>
      <c r="K26" s="15">
        <f>SUM(Tabla6[[#This Row],[Homes]:[Mulleres]])</f>
        <v>2.0849315068493151</v>
      </c>
    </row>
    <row r="27" spans="1:11" x14ac:dyDescent="0.25">
      <c r="A27" t="s">
        <v>46</v>
      </c>
      <c r="C27">
        <v>3</v>
      </c>
      <c r="D27">
        <f>SUM(Tabla7[[#This Row],[Homes]:[Mulleres]])</f>
        <v>3</v>
      </c>
      <c r="H27" t="s">
        <v>46</v>
      </c>
      <c r="I27" s="15"/>
      <c r="J27" s="15">
        <v>2.989041095890411</v>
      </c>
      <c r="K27" s="15">
        <f>SUM(Tabla6[[#This Row],[Homes]:[Mulleres]])</f>
        <v>2.989041095890411</v>
      </c>
    </row>
    <row r="28" spans="1:11" x14ac:dyDescent="0.25">
      <c r="A28" t="s">
        <v>47</v>
      </c>
      <c r="C28">
        <v>1</v>
      </c>
      <c r="D28">
        <f>SUM(Tabla7[[#This Row],[Homes]:[Mulleres]])</f>
        <v>1</v>
      </c>
      <c r="H28" t="s">
        <v>47</v>
      </c>
      <c r="I28" s="15"/>
      <c r="J28" s="15">
        <v>1</v>
      </c>
      <c r="K28" s="15">
        <f>SUM(Tabla6[[#This Row],[Homes]:[Mulleres]])</f>
        <v>1</v>
      </c>
    </row>
    <row r="29" spans="1:11" x14ac:dyDescent="0.25">
      <c r="A29" t="s">
        <v>48</v>
      </c>
      <c r="B29">
        <v>2</v>
      </c>
      <c r="C29">
        <v>5</v>
      </c>
      <c r="D29">
        <f>SUM(Tabla7[[#This Row],[Homes]:[Mulleres]])</f>
        <v>7</v>
      </c>
      <c r="H29" t="s">
        <v>48</v>
      </c>
      <c r="I29" s="15">
        <v>1.4602739726027396</v>
      </c>
      <c r="J29" s="15">
        <v>4.6657534246575345</v>
      </c>
      <c r="K29" s="15">
        <f>SUM(Tabla6[[#This Row],[Homes]:[Mulleres]])</f>
        <v>6.1260273972602741</v>
      </c>
    </row>
    <row r="30" spans="1:11" x14ac:dyDescent="0.25">
      <c r="A30" t="s">
        <v>49</v>
      </c>
      <c r="B30">
        <v>3</v>
      </c>
      <c r="C30">
        <v>2</v>
      </c>
      <c r="D30">
        <f>SUM(Tabla7[[#This Row],[Homes]:[Mulleres]])</f>
        <v>5</v>
      </c>
      <c r="H30" t="s">
        <v>49</v>
      </c>
      <c r="I30" s="15">
        <v>0.81917808219178079</v>
      </c>
      <c r="J30" s="15">
        <v>1.978082191780822</v>
      </c>
      <c r="K30" s="15">
        <f>SUM(Tabla6[[#This Row],[Homes]:[Mulleres]])</f>
        <v>2.7972602739726029</v>
      </c>
    </row>
    <row r="31" spans="1:11" x14ac:dyDescent="0.25">
      <c r="A31" t="s">
        <v>160</v>
      </c>
      <c r="B31">
        <v>1</v>
      </c>
      <c r="C31">
        <v>1</v>
      </c>
      <c r="D31">
        <f>SUM(Tabla7[[#This Row],[Homes]:[Mulleres]])</f>
        <v>2</v>
      </c>
      <c r="H31" t="s">
        <v>160</v>
      </c>
      <c r="I31" s="15">
        <v>0.21917808219178081</v>
      </c>
      <c r="J31" s="15">
        <v>0.38904109589041097</v>
      </c>
      <c r="K31" s="15">
        <f>SUM(Tabla6[[#This Row],[Homes]:[Mulleres]])</f>
        <v>0.60821917808219172</v>
      </c>
    </row>
    <row r="32" spans="1:11" x14ac:dyDescent="0.25">
      <c r="A32" t="s">
        <v>50</v>
      </c>
      <c r="B32">
        <v>4</v>
      </c>
      <c r="C32">
        <v>5</v>
      </c>
      <c r="D32">
        <f>SUM(Tabla7[[#This Row],[Homes]:[Mulleres]])</f>
        <v>9</v>
      </c>
      <c r="H32" t="s">
        <v>50</v>
      </c>
      <c r="I32" s="15">
        <v>3.9945205479452053</v>
      </c>
      <c r="J32" s="15">
        <v>4.0164383561643833</v>
      </c>
      <c r="K32" s="15">
        <f>SUM(Tabla6[[#This Row],[Homes]:[Mulleres]])</f>
        <v>8.0109589041095894</v>
      </c>
    </row>
    <row r="33" spans="1:11" x14ac:dyDescent="0.25">
      <c r="A33" t="s">
        <v>51</v>
      </c>
      <c r="B33">
        <v>30</v>
      </c>
      <c r="C33">
        <v>31</v>
      </c>
      <c r="D33">
        <f>SUM(Tabla7[[#This Row],[Homes]:[Mulleres]])</f>
        <v>61</v>
      </c>
      <c r="H33" t="s">
        <v>51</v>
      </c>
      <c r="I33" s="15">
        <v>22.282191780821918</v>
      </c>
      <c r="J33" s="15">
        <v>23.104109589041098</v>
      </c>
      <c r="K33" s="15">
        <f>SUM(Tabla6[[#This Row],[Homes]:[Mulleres]])</f>
        <v>45.38630136986302</v>
      </c>
    </row>
    <row r="34" spans="1:11" x14ac:dyDescent="0.25">
      <c r="A34" t="s">
        <v>55</v>
      </c>
      <c r="B34">
        <v>27</v>
      </c>
      <c r="C34">
        <v>32</v>
      </c>
      <c r="D34">
        <f>SUM(Tabla7[[#This Row],[Homes]:[Mulleres]])</f>
        <v>59</v>
      </c>
      <c r="H34" t="s">
        <v>55</v>
      </c>
      <c r="I34" s="15">
        <v>23.63287671232877</v>
      </c>
      <c r="J34" s="15">
        <v>25.608219178082191</v>
      </c>
      <c r="K34" s="15">
        <f>SUM(Tabla6[[#This Row],[Homes]:[Mulleres]])</f>
        <v>49.241095890410961</v>
      </c>
    </row>
    <row r="35" spans="1:11" x14ac:dyDescent="0.25">
      <c r="A35" t="s">
        <v>56</v>
      </c>
      <c r="B35">
        <v>17</v>
      </c>
      <c r="C35">
        <v>23</v>
      </c>
      <c r="D35">
        <f>SUM(Tabla7[[#This Row],[Homes]:[Mulleres]])</f>
        <v>40</v>
      </c>
      <c r="H35" t="s">
        <v>56</v>
      </c>
      <c r="I35" s="15">
        <v>14.215853881278539</v>
      </c>
      <c r="J35" s="15">
        <v>14.331506849315065</v>
      </c>
      <c r="K35" s="15">
        <f>SUM(Tabla6[[#This Row],[Homes]:[Mulleres]])</f>
        <v>28.547360730593603</v>
      </c>
    </row>
    <row r="36" spans="1:11" x14ac:dyDescent="0.25">
      <c r="A36" t="s">
        <v>57</v>
      </c>
      <c r="B36">
        <v>15</v>
      </c>
      <c r="C36">
        <v>18</v>
      </c>
      <c r="D36">
        <f>SUM(Tabla7[[#This Row],[Homes]:[Mulleres]])</f>
        <v>33</v>
      </c>
      <c r="H36" t="s">
        <v>57</v>
      </c>
      <c r="I36" s="15">
        <v>10.84109589041096</v>
      </c>
      <c r="J36" s="15">
        <v>11.75068493150685</v>
      </c>
      <c r="K36" s="15">
        <f>SUM(Tabla6[[#This Row],[Homes]:[Mulleres]])</f>
        <v>22.591780821917808</v>
      </c>
    </row>
    <row r="37" spans="1:11" x14ac:dyDescent="0.25">
      <c r="A37" t="s">
        <v>58</v>
      </c>
      <c r="B37">
        <v>28</v>
      </c>
      <c r="C37">
        <v>39</v>
      </c>
      <c r="D37">
        <f>SUM(Tabla7[[#This Row],[Homes]:[Mulleres]])</f>
        <v>67</v>
      </c>
      <c r="H37" t="s">
        <v>58</v>
      </c>
      <c r="I37" s="15">
        <v>21.86849315068493</v>
      </c>
      <c r="J37" s="15">
        <v>27.342465753424658</v>
      </c>
      <c r="K37" s="15">
        <f>SUM(Tabla6[[#This Row],[Homes]:[Mulleres]])</f>
        <v>49.210958904109589</v>
      </c>
    </row>
    <row r="38" spans="1:11" x14ac:dyDescent="0.25">
      <c r="A38" t="s">
        <v>52</v>
      </c>
      <c r="B38">
        <v>19</v>
      </c>
      <c r="C38">
        <v>22</v>
      </c>
      <c r="D38">
        <f>SUM(Tabla7[[#This Row],[Homes]:[Mulleres]])</f>
        <v>41</v>
      </c>
      <c r="H38" t="s">
        <v>52</v>
      </c>
      <c r="I38" s="15">
        <v>16.816438356164383</v>
      </c>
      <c r="J38" s="15">
        <v>20.460273972602742</v>
      </c>
      <c r="K38" s="15">
        <f>SUM(Tabla6[[#This Row],[Homes]:[Mulleres]])</f>
        <v>37.276712328767125</v>
      </c>
    </row>
    <row r="39" spans="1:11" x14ac:dyDescent="0.25">
      <c r="A39" t="s">
        <v>161</v>
      </c>
      <c r="B39">
        <v>1</v>
      </c>
      <c r="D39">
        <f>SUM(Tabla7[[#This Row],[Homes]:[Mulleres]])</f>
        <v>1</v>
      </c>
      <c r="H39" t="s">
        <v>161</v>
      </c>
      <c r="I39" s="15">
        <v>0.16438356164383561</v>
      </c>
      <c r="J39" s="15"/>
      <c r="K39" s="15">
        <f>SUM(Tabla6[[#This Row],[Homes]:[Mulleres]])</f>
        <v>0.16438356164383561</v>
      </c>
    </row>
    <row r="40" spans="1:11" x14ac:dyDescent="0.25">
      <c r="A40" t="s">
        <v>162</v>
      </c>
      <c r="C40">
        <v>2</v>
      </c>
      <c r="D40">
        <f>SUM(Tabla7[[#This Row],[Homes]:[Mulleres]])</f>
        <v>2</v>
      </c>
      <c r="H40" t="s">
        <v>162</v>
      </c>
      <c r="I40" s="15"/>
      <c r="J40" s="15">
        <v>0.19178082191780824</v>
      </c>
      <c r="K40" s="15">
        <f>SUM(Tabla6[[#This Row],[Homes]:[Mulleres]])</f>
        <v>0.19178082191780824</v>
      </c>
    </row>
    <row r="41" spans="1:11" x14ac:dyDescent="0.25">
      <c r="A41" t="s">
        <v>53</v>
      </c>
      <c r="B41">
        <v>57</v>
      </c>
      <c r="C41">
        <v>55</v>
      </c>
      <c r="D41">
        <f>SUM(Tabla7[[#This Row],[Homes]:[Mulleres]])</f>
        <v>112</v>
      </c>
      <c r="H41" t="s">
        <v>53</v>
      </c>
      <c r="I41" s="15">
        <v>39.810703196347035</v>
      </c>
      <c r="J41" s="15">
        <v>42.079634703196348</v>
      </c>
      <c r="K41" s="15">
        <f>SUM(Tabla6[[#This Row],[Homes]:[Mulleres]])</f>
        <v>81.890337899543383</v>
      </c>
    </row>
    <row r="42" spans="1:11" x14ac:dyDescent="0.25">
      <c r="A42" t="s">
        <v>59</v>
      </c>
      <c r="B42">
        <v>37</v>
      </c>
      <c r="C42">
        <v>44</v>
      </c>
      <c r="D42">
        <f>SUM(Tabla7[[#This Row],[Homes]:[Mulleres]])</f>
        <v>81</v>
      </c>
      <c r="H42" t="s">
        <v>59</v>
      </c>
      <c r="I42" s="15">
        <v>25.832876712328773</v>
      </c>
      <c r="J42" s="15">
        <v>31.07123287671233</v>
      </c>
      <c r="K42" s="15">
        <f>SUM(Tabla6[[#This Row],[Homes]:[Mulleres]])</f>
        <v>56.904109589041099</v>
      </c>
    </row>
    <row r="43" spans="1:11" x14ac:dyDescent="0.25">
      <c r="A43" t="s">
        <v>68</v>
      </c>
      <c r="B43">
        <v>150</v>
      </c>
      <c r="C43">
        <v>153</v>
      </c>
      <c r="D43">
        <f>SUM(Tabla7[[#This Row],[Homes]:[Mulleres]])</f>
        <v>303</v>
      </c>
      <c r="H43" t="s">
        <v>68</v>
      </c>
      <c r="I43" s="15">
        <v>88.210497899543341</v>
      </c>
      <c r="J43" s="15">
        <v>89.417034520547944</v>
      </c>
      <c r="K43" s="15">
        <f>SUM(Tabla6[[#This Row],[Homes]:[Mulleres]])</f>
        <v>177.62753242009128</v>
      </c>
    </row>
    <row r="44" spans="1:11" x14ac:dyDescent="0.25">
      <c r="A44" t="s">
        <v>61</v>
      </c>
      <c r="C44">
        <v>4</v>
      </c>
      <c r="D44">
        <f>SUM(Tabla7[[#This Row],[Homes]:[Mulleres]])</f>
        <v>4</v>
      </c>
      <c r="H44" t="s">
        <v>61</v>
      </c>
      <c r="I44" s="15"/>
      <c r="J44" s="15">
        <v>3</v>
      </c>
      <c r="K44" s="15">
        <f>SUM(Tabla6[[#This Row],[Homes]:[Mulleres]])</f>
        <v>3</v>
      </c>
    </row>
    <row r="45" spans="1:11" x14ac:dyDescent="0.25">
      <c r="A45" t="s">
        <v>62</v>
      </c>
      <c r="B45">
        <v>2</v>
      </c>
      <c r="D45">
        <f>SUM(Tabla7[[#This Row],[Homes]:[Mulleres]])</f>
        <v>2</v>
      </c>
      <c r="H45" t="s">
        <v>62</v>
      </c>
      <c r="I45" s="15">
        <v>2</v>
      </c>
      <c r="J45" s="15"/>
      <c r="K45" s="15">
        <f>SUM(Tabla6[[#This Row],[Homes]:[Mulleres]])</f>
        <v>2</v>
      </c>
    </row>
    <row r="46" spans="1:11" x14ac:dyDescent="0.25">
      <c r="A46" t="s">
        <v>163</v>
      </c>
      <c r="C46">
        <v>1</v>
      </c>
      <c r="D46">
        <f>SUM(Tabla7[[#This Row],[Homes]:[Mulleres]])</f>
        <v>1</v>
      </c>
      <c r="H46" t="s">
        <v>163</v>
      </c>
      <c r="I46" s="15"/>
      <c r="J46" s="15">
        <v>0.25479452054794521</v>
      </c>
      <c r="K46" s="15">
        <f>SUM(Tabla6[[#This Row],[Homes]:[Mulleres]])</f>
        <v>0.25479452054794521</v>
      </c>
    </row>
    <row r="47" spans="1:11" x14ac:dyDescent="0.25">
      <c r="A47" t="s">
        <v>63</v>
      </c>
      <c r="B47">
        <v>62</v>
      </c>
      <c r="C47">
        <v>68</v>
      </c>
      <c r="D47">
        <f>SUM(Tabla7[[#This Row],[Homes]:[Mulleres]])</f>
        <v>130</v>
      </c>
      <c r="H47" t="s">
        <v>63</v>
      </c>
      <c r="I47" s="15">
        <v>34.188479269406379</v>
      </c>
      <c r="J47" s="15">
        <v>32.603222648401832</v>
      </c>
      <c r="K47" s="15">
        <f>SUM(Tabla6[[#This Row],[Homes]:[Mulleres]])</f>
        <v>66.791701917808211</v>
      </c>
    </row>
    <row r="48" spans="1:11" x14ac:dyDescent="0.25">
      <c r="A48" t="s">
        <v>64</v>
      </c>
      <c r="B48">
        <v>108</v>
      </c>
      <c r="C48">
        <v>74</v>
      </c>
      <c r="D48">
        <f>SUM(Tabla7[[#This Row],[Homes]:[Mulleres]])</f>
        <v>182</v>
      </c>
      <c r="H48" t="s">
        <v>64</v>
      </c>
      <c r="I48" s="15">
        <v>50.408982648401818</v>
      </c>
      <c r="J48" s="15">
        <v>34.29419178082194</v>
      </c>
      <c r="K48" s="15">
        <f>SUM(Tabla6[[#This Row],[Homes]:[Mulleres]])</f>
        <v>84.703174429223765</v>
      </c>
    </row>
    <row r="49" spans="1:11" x14ac:dyDescent="0.25">
      <c r="A49" t="s">
        <v>65</v>
      </c>
      <c r="B49">
        <v>38</v>
      </c>
      <c r="C49">
        <v>63</v>
      </c>
      <c r="D49">
        <f>SUM(Tabla7[[#This Row],[Homes]:[Mulleres]])</f>
        <v>101</v>
      </c>
      <c r="H49" t="s">
        <v>65</v>
      </c>
      <c r="I49" s="15">
        <v>23.222103378995438</v>
      </c>
      <c r="J49" s="15">
        <v>45.816986301369866</v>
      </c>
      <c r="K49" s="15">
        <f>SUM(Tabla6[[#This Row],[Homes]:[Mulleres]])</f>
        <v>69.039089680365308</v>
      </c>
    </row>
    <row r="50" spans="1:11" x14ac:dyDescent="0.25">
      <c r="A50" t="s">
        <v>66</v>
      </c>
      <c r="B50">
        <v>3</v>
      </c>
      <c r="C50">
        <v>6</v>
      </c>
      <c r="D50">
        <f>SUM(Tabla7[[#This Row],[Homes]:[Mulleres]])</f>
        <v>9</v>
      </c>
      <c r="H50" t="s">
        <v>66</v>
      </c>
      <c r="I50" s="15">
        <v>1.4616438356164385</v>
      </c>
      <c r="J50" s="15">
        <v>5.0767123287671234</v>
      </c>
      <c r="K50" s="15">
        <f>SUM(Tabla6[[#This Row],[Homes]:[Mulleres]])</f>
        <v>6.5383561643835622</v>
      </c>
    </row>
    <row r="51" spans="1:11" x14ac:dyDescent="0.25">
      <c r="A51" t="s">
        <v>164</v>
      </c>
      <c r="B51">
        <f>SUBTOTAL(109,B25:B50)</f>
        <v>609</v>
      </c>
      <c r="C51">
        <f>SUBTOTAL(109,C25:C50)</f>
        <v>655</v>
      </c>
      <c r="D51">
        <f>SUM(Tabla7[[#This Row],[Homes]:[Mulleres]])</f>
        <v>1264</v>
      </c>
      <c r="H51" t="s">
        <v>164</v>
      </c>
      <c r="I51" s="15">
        <f>SUBTOTAL(109,I25:I50)</f>
        <v>385.53470246575341</v>
      </c>
      <c r="J51" s="15">
        <f>SUBTOTAL(109,J25:J50)</f>
        <v>424.44120694063929</v>
      </c>
      <c r="K51" s="15">
        <f>SUM(Tabla6[[#This Row],[Homes]:[Mulleres]])</f>
        <v>809.9759094063927</v>
      </c>
    </row>
  </sheetData>
  <mergeCells count="1">
    <mergeCell ref="H1:K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2025_PI_Datos xerais</vt:lpstr>
      <vt:lpstr>2025_PI_Distribución</vt:lpstr>
      <vt:lpstr>2025_PI_Doutor</vt:lpstr>
      <vt:lpstr>2025_PI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2026-02-26T08:46:15Z</dcterms:created>
  <dcterms:modified xsi:type="dcterms:W3CDTF">2026-02-26T08:59:58Z</dcterms:modified>
</cp:coreProperties>
</file>