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3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UVIGODAT_Indicadores absentismos\"/>
    </mc:Choice>
  </mc:AlternateContent>
  <xr:revisionPtr revIDLastSave="0" documentId="13_ncr:1_{7DE90A5E-8D0B-47D3-AE7A-F7C3DBFC3CE7}" xr6:coauthVersionLast="47" xr6:coauthVersionMax="47" xr10:uidLastSave="{00000000-0000-0000-0000-000000000000}"/>
  <bookViews>
    <workbookView xWindow="28680" yWindow="-120" windowWidth="29040" windowHeight="15720" xr2:uid="{FD107ACD-3C40-4DEC-BFE0-230D94001A64}"/>
  </bookViews>
  <sheets>
    <sheet name="2025_IT" sheetId="1" r:id="rId1"/>
    <sheet name="2025_Licenzas" sheetId="4" r:id="rId2"/>
    <sheet name="2025_Absentismos" sheetId="5" r:id="rId3"/>
  </sheets>
  <definedNames>
    <definedName name="dbo_UNIVERS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5" l="1"/>
  <c r="I23" i="5"/>
  <c r="H23" i="5"/>
  <c r="G23" i="5"/>
  <c r="F23" i="5"/>
  <c r="E23" i="5"/>
  <c r="D23" i="5"/>
  <c r="C23" i="5"/>
  <c r="B23" i="5"/>
  <c r="D14" i="5"/>
  <c r="C14" i="5"/>
  <c r="E14" i="5" s="1"/>
  <c r="E13" i="5"/>
  <c r="E12" i="5"/>
  <c r="E11" i="5"/>
  <c r="E10" i="5"/>
  <c r="J17" i="4"/>
  <c r="I17" i="4"/>
  <c r="K17" i="4" s="1"/>
  <c r="E17" i="4"/>
  <c r="D17" i="4"/>
  <c r="C17" i="4"/>
  <c r="K16" i="4"/>
  <c r="E16" i="4"/>
  <c r="K15" i="4"/>
  <c r="E15" i="4"/>
  <c r="K14" i="4"/>
  <c r="E14" i="4"/>
  <c r="K13" i="4"/>
  <c r="E13" i="4"/>
  <c r="K12" i="4"/>
  <c r="E12" i="4"/>
  <c r="S47" i="1" l="1"/>
  <c r="R47" i="1"/>
  <c r="Q47" i="1"/>
  <c r="P47" i="1"/>
  <c r="O47" i="1"/>
  <c r="N47" i="1"/>
  <c r="G47" i="1"/>
  <c r="F47" i="1"/>
  <c r="E47" i="1"/>
  <c r="D47" i="1"/>
  <c r="C47" i="1"/>
  <c r="B47" i="1"/>
  <c r="H47" i="1" s="1"/>
  <c r="T46" i="1"/>
  <c r="H46" i="1"/>
  <c r="T45" i="1"/>
  <c r="H45" i="1"/>
  <c r="T44" i="1"/>
  <c r="H44" i="1"/>
  <c r="T43" i="1"/>
  <c r="T47" i="1" s="1"/>
  <c r="H43" i="1"/>
  <c r="G38" i="1"/>
  <c r="F38" i="1"/>
  <c r="E38" i="1"/>
  <c r="D38" i="1"/>
  <c r="C38" i="1"/>
  <c r="B38" i="1"/>
  <c r="I37" i="1"/>
  <c r="H37" i="1"/>
  <c r="J37" i="1" s="1"/>
  <c r="I36" i="1"/>
  <c r="I38" i="1" s="1"/>
  <c r="H36" i="1"/>
  <c r="H38" i="1" s="1"/>
  <c r="C25" i="1"/>
  <c r="B25" i="1"/>
  <c r="D25" i="1" s="1"/>
  <c r="D24" i="1"/>
  <c r="D23" i="1"/>
  <c r="D22" i="1"/>
  <c r="C18" i="1"/>
  <c r="B18" i="1"/>
  <c r="D18" i="1" s="1"/>
  <c r="D17" i="1"/>
  <c r="D16" i="1"/>
  <c r="N14" i="1"/>
  <c r="K14" i="1"/>
  <c r="J14" i="1"/>
  <c r="L13" i="1"/>
  <c r="L12" i="1"/>
  <c r="L14" i="1" s="1"/>
  <c r="C12" i="1"/>
  <c r="B12" i="1"/>
  <c r="D12" i="1" s="1"/>
  <c r="L11" i="1"/>
  <c r="M11" i="1" s="1"/>
  <c r="O11" i="1" s="1"/>
  <c r="D11" i="1"/>
  <c r="L10" i="1"/>
  <c r="D10" i="1"/>
  <c r="L9" i="1"/>
  <c r="M9" i="1" s="1"/>
  <c r="D9" i="1"/>
  <c r="O9" i="1" l="1"/>
  <c r="M12" i="1"/>
  <c r="O12" i="1" s="1"/>
  <c r="J36" i="1"/>
  <c r="J38" i="1" s="1"/>
  <c r="M14" i="1" l="1"/>
  <c r="O14" i="1" s="1"/>
</calcChain>
</file>

<file path=xl/sharedStrings.xml><?xml version="1.0" encoding="utf-8"?>
<sst xmlns="http://schemas.openxmlformats.org/spreadsheetml/2006/main" count="294" uniqueCount="90">
  <si>
    <t>Unidade de Análises e Programas</t>
  </si>
  <si>
    <t>Persoal en IT ao longo do ano 2025</t>
  </si>
  <si>
    <t>Fonte: PeopleNet</t>
  </si>
  <si>
    <t>Data de publicación: febreiro 2026</t>
  </si>
  <si>
    <t>PTXAS por tipo</t>
  </si>
  <si>
    <t>Homes</t>
  </si>
  <si>
    <t>Mulleres</t>
  </si>
  <si>
    <t>Total</t>
  </si>
  <si>
    <t>Persoal en IT</t>
  </si>
  <si>
    <t>Tipo_relación</t>
  </si>
  <si>
    <t>Total en IT por colectivo</t>
  </si>
  <si>
    <t>Persoal total</t>
  </si>
  <si>
    <t>% en IT sobre persoal total</t>
  </si>
  <si>
    <t>Eventual/Alto cargo</t>
  </si>
  <si>
    <t>PDI</t>
  </si>
  <si>
    <t>Persoal funcionario</t>
  </si>
  <si>
    <t>Funcionario</t>
  </si>
  <si>
    <t>Persoal laboral</t>
  </si>
  <si>
    <t>Laboral</t>
  </si>
  <si>
    <t>Persoal investigador</t>
  </si>
  <si>
    <t>PTXAS</t>
  </si>
  <si>
    <t>PDI por tipo</t>
  </si>
  <si>
    <t>Persoal Funcionario</t>
  </si>
  <si>
    <t>Persoal Laboral</t>
  </si>
  <si>
    <t>PI por categorías segundo tarefas</t>
  </si>
  <si>
    <t>Persoal investigador en formación</t>
  </si>
  <si>
    <t>Persoal técnico de apoio á investigación</t>
  </si>
  <si>
    <t>IT por tipoloxía e colectivo</t>
  </si>
  <si>
    <t>Total Homes</t>
  </si>
  <si>
    <t>Total Mulleres</t>
  </si>
  <si>
    <t>Accidente Laboral - Enfermidade Profesional</t>
  </si>
  <si>
    <t>Enfermidade Común-Accidente non Laboral</t>
  </si>
  <si>
    <t>IT por tramo de duración_días naturais</t>
  </si>
  <si>
    <t>Persoas en IT por tramo</t>
  </si>
  <si>
    <t>Ata 20 días</t>
  </si>
  <si>
    <t>De 21 días a 3 meses</t>
  </si>
  <si>
    <t>De 3 a 6 meses</t>
  </si>
  <si>
    <t>De 6 a 12 meses</t>
  </si>
  <si>
    <t>Promedio de días hábiles en IT*</t>
  </si>
  <si>
    <t>Promedio por sexo</t>
  </si>
  <si>
    <t>*Descóntanse sábados e domingos.; seguen a computarse festivos locais, rexionais e nacionais.</t>
  </si>
  <si>
    <t>Licenzas</t>
  </si>
  <si>
    <t>Ano 2025</t>
  </si>
  <si>
    <t>Colectivo</t>
  </si>
  <si>
    <t>Promedio días hábiles en licenza*</t>
  </si>
  <si>
    <t>Tipo licenzas que se están a gozar no 2025</t>
  </si>
  <si>
    <t>Total PDI</t>
  </si>
  <si>
    <t xml:space="preserve">Homes </t>
  </si>
  <si>
    <t xml:space="preserve">Mulleres </t>
  </si>
  <si>
    <t>Total Persoal Investigador</t>
  </si>
  <si>
    <t xml:space="preserve">Homes  </t>
  </si>
  <si>
    <t xml:space="preserve">Mulleres  </t>
  </si>
  <si>
    <t>Total PTXAS</t>
  </si>
  <si>
    <t>Tipo licenzas concedidas no 2025</t>
  </si>
  <si>
    <t>Acumulación-permiso de lactancia</t>
  </si>
  <si>
    <t>Adaptación de xornada</t>
  </si>
  <si>
    <t>Ano sabático</t>
  </si>
  <si>
    <t>Enfermidade grave ou morte dun familiar</t>
  </si>
  <si>
    <t>Enfermidade infecto-contaxiosa de fillo/a menor 16 anos</t>
  </si>
  <si>
    <t>Estadías para persoal contratado en proxectos/programas</t>
  </si>
  <si>
    <t>Liberación sindical total</t>
  </si>
  <si>
    <t>Mobilidade PAS</t>
  </si>
  <si>
    <t>Permiso con previa autorización</t>
  </si>
  <si>
    <t>Permiso de ausencia por lactación</t>
  </si>
  <si>
    <t>Permiso de divorcio/Anulación matrimonial</t>
  </si>
  <si>
    <t>Permiso de matrimonio e parella de feito</t>
  </si>
  <si>
    <t>Permiso para concorrer exames finais</t>
  </si>
  <si>
    <t>Permiso para cumprimento deber inexcusable</t>
  </si>
  <si>
    <t>Permiso paternidade</t>
  </si>
  <si>
    <t>Permiso por deberes de conciliación familiar</t>
  </si>
  <si>
    <t>Permiso por enfermidade moi grave-xornada completa</t>
  </si>
  <si>
    <t>Permiso por parto-tempo completo</t>
  </si>
  <si>
    <t>Permiso por parto-tempo parcial</t>
  </si>
  <si>
    <t>Permiso por xestación</t>
  </si>
  <si>
    <t>Redución xornada de traballo por coidado familiar: idade, enfermidade ou accidente</t>
  </si>
  <si>
    <t>Redución xornada por coidado fillo/a e permiso de lactación</t>
  </si>
  <si>
    <t>Traslado de domicilio</t>
  </si>
  <si>
    <t>Absentismos e outras situacións</t>
  </si>
  <si>
    <t>Tipo de absentimo por colectivo</t>
  </si>
  <si>
    <t>Total Persoal investigador</t>
  </si>
  <si>
    <t>Licenza sen soldo</t>
  </si>
  <si>
    <t>Maternidade a tempo parcial</t>
  </si>
  <si>
    <t>Prestación Maternidade/Só cotización empresa</t>
  </si>
  <si>
    <t>Prestacion Paternidade</t>
  </si>
  <si>
    <t>Promedio días hábiles en absentismo*</t>
  </si>
  <si>
    <t>Tipo_persoal</t>
  </si>
  <si>
    <t>Correccións maio 2026</t>
  </si>
  <si>
    <t>Persoal gozando dunha licenza no ano 2025 (nº licenzas)</t>
  </si>
  <si>
    <t>Persoal gozando dunha licenza concedida no ano 2025 (nº licenzas)</t>
  </si>
  <si>
    <t>Persoal en absentismo por colectivo (nº absentismos)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</si>
</sst>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6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i/>
      <sz val="10"/>
      <color theme="1"/>
      <name val="Calibri"/>
      <family val="2"/>
    </font>
    <font>
      <sz val="12"/>
      <name val="Aptos Narrow"/>
      <family val="2"/>
      <scheme val="minor"/>
    </font>
    <font>
      <sz val="14"/>
      <name val="Aptos Narrow"/>
      <family val="2"/>
      <scheme val="minor"/>
    </font>
    <font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6337778862885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1" fillId="0" borderId="0"/>
    <xf numFmtId="0" fontId="3" fillId="2" borderId="0" applyNumberFormat="0" applyBorder="0" applyAlignment="0" applyProtection="0"/>
  </cellStyleXfs>
  <cellXfs count="94">
    <xf numFmtId="0" fontId="0" fillId="0" borderId="0" xfId="0"/>
    <xf numFmtId="0" fontId="5" fillId="0" borderId="1" xfId="5" applyFont="1" applyBorder="1" applyAlignment="1">
      <alignment vertical="center" wrapText="1"/>
    </xf>
    <xf numFmtId="0" fontId="5" fillId="0" borderId="1" xfId="5" applyFont="1" applyBorder="1"/>
    <xf numFmtId="0" fontId="5" fillId="0" borderId="1" xfId="6" applyFont="1" applyBorder="1"/>
    <xf numFmtId="0" fontId="6" fillId="0" borderId="0" xfId="5" applyFont="1" applyAlignment="1">
      <alignment vertical="center" wrapText="1"/>
    </xf>
    <xf numFmtId="0" fontId="5" fillId="0" borderId="0" xfId="5" applyFont="1"/>
    <xf numFmtId="0" fontId="5" fillId="0" borderId="0" xfId="6" applyFont="1"/>
    <xf numFmtId="0" fontId="7" fillId="0" borderId="0" xfId="6" applyFont="1"/>
    <xf numFmtId="0" fontId="8" fillId="0" borderId="0" xfId="6" applyFont="1"/>
    <xf numFmtId="0" fontId="9" fillId="5" borderId="2" xfId="6" applyFont="1" applyFill="1" applyBorder="1"/>
    <xf numFmtId="0" fontId="9" fillId="5" borderId="3" xfId="6" applyFont="1" applyFill="1" applyBorder="1"/>
    <xf numFmtId="0" fontId="9" fillId="5" borderId="4" xfId="6" applyFont="1" applyFill="1" applyBorder="1"/>
    <xf numFmtId="0" fontId="7" fillId="0" borderId="0" xfId="0" applyFont="1"/>
    <xf numFmtId="0" fontId="10" fillId="2" borderId="5" xfId="2" applyFont="1" applyBorder="1"/>
    <xf numFmtId="0" fontId="10" fillId="2" borderId="6" xfId="2" applyFont="1" applyBorder="1"/>
    <xf numFmtId="0" fontId="10" fillId="2" borderId="7" xfId="2" applyFont="1" applyBorder="1"/>
    <xf numFmtId="0" fontId="10" fillId="2" borderId="8" xfId="2" applyFont="1" applyBorder="1"/>
    <xf numFmtId="0" fontId="10" fillId="2" borderId="9" xfId="2" applyFont="1" applyBorder="1"/>
    <xf numFmtId="0" fontId="7" fillId="6" borderId="10" xfId="6" applyFont="1" applyFill="1" applyBorder="1"/>
    <xf numFmtId="0" fontId="7" fillId="6" borderId="9" xfId="6" applyFont="1" applyFill="1" applyBorder="1"/>
    <xf numFmtId="0" fontId="7" fillId="6" borderId="11" xfId="6" applyFont="1" applyFill="1" applyBorder="1"/>
    <xf numFmtId="0" fontId="7" fillId="3" borderId="9" xfId="3" applyFont="1" applyBorder="1"/>
    <xf numFmtId="0" fontId="7" fillId="3" borderId="10" xfId="3" applyFont="1" applyBorder="1"/>
    <xf numFmtId="0" fontId="7" fillId="7" borderId="10" xfId="6" applyFont="1" applyFill="1" applyBorder="1"/>
    <xf numFmtId="0" fontId="7" fillId="7" borderId="9" xfId="6" applyFont="1" applyFill="1" applyBorder="1"/>
    <xf numFmtId="0" fontId="7" fillId="3" borderId="16" xfId="3" applyFont="1" applyBorder="1"/>
    <xf numFmtId="0" fontId="7" fillId="3" borderId="17" xfId="3" applyFont="1" applyBorder="1"/>
    <xf numFmtId="0" fontId="7" fillId="4" borderId="8" xfId="4" applyFont="1" applyBorder="1"/>
    <xf numFmtId="0" fontId="7" fillId="4" borderId="20" xfId="4" applyFont="1" applyBorder="1"/>
    <xf numFmtId="0" fontId="7" fillId="4" borderId="21" xfId="4" applyFont="1" applyBorder="1"/>
    <xf numFmtId="0" fontId="7" fillId="4" borderId="9" xfId="4" applyFont="1" applyBorder="1" applyAlignment="1">
      <alignment horizontal="center" vertical="center"/>
    </xf>
    <xf numFmtId="10" fontId="7" fillId="4" borderId="20" xfId="4" applyNumberFormat="1" applyFont="1" applyBorder="1" applyAlignment="1">
      <alignment horizontal="center" vertical="center"/>
    </xf>
    <xf numFmtId="0" fontId="7" fillId="7" borderId="7" xfId="6" applyFont="1" applyFill="1" applyBorder="1"/>
    <xf numFmtId="0" fontId="7" fillId="7" borderId="8" xfId="6" applyFont="1" applyFill="1" applyBorder="1"/>
    <xf numFmtId="0" fontId="7" fillId="4" borderId="16" xfId="4" applyFont="1" applyBorder="1"/>
    <xf numFmtId="0" fontId="7" fillId="4" borderId="17" xfId="4" applyFont="1" applyBorder="1"/>
    <xf numFmtId="10" fontId="7" fillId="8" borderId="17" xfId="1" applyNumberFormat="1" applyFont="1" applyFill="1" applyBorder="1" applyAlignment="1">
      <alignment horizontal="center" vertical="center"/>
    </xf>
    <xf numFmtId="0" fontId="9" fillId="5" borderId="20" xfId="6" applyFont="1" applyFill="1" applyBorder="1"/>
    <xf numFmtId="0" fontId="7" fillId="0" borderId="20" xfId="0" applyFont="1" applyBorder="1"/>
    <xf numFmtId="0" fontId="7" fillId="6" borderId="7" xfId="6" applyFont="1" applyFill="1" applyBorder="1"/>
    <xf numFmtId="0" fontId="7" fillId="6" borderId="8" xfId="6" applyFont="1" applyFill="1" applyBorder="1"/>
    <xf numFmtId="0" fontId="9" fillId="2" borderId="0" xfId="7" applyFont="1"/>
    <xf numFmtId="0" fontId="7" fillId="4" borderId="0" xfId="4" applyFont="1"/>
    <xf numFmtId="2" fontId="7" fillId="0" borderId="0" xfId="0" applyNumberFormat="1" applyFont="1"/>
    <xf numFmtId="0" fontId="11" fillId="0" borderId="0" xfId="6" applyFont="1"/>
    <xf numFmtId="0" fontId="12" fillId="0" borderId="1" xfId="5" applyFont="1" applyBorder="1" applyAlignment="1">
      <alignment vertical="center" wrapText="1"/>
    </xf>
    <xf numFmtId="0" fontId="12" fillId="0" borderId="1" xfId="5" applyFont="1" applyBorder="1"/>
    <xf numFmtId="0" fontId="12" fillId="0" borderId="1" xfId="5" applyFont="1" applyBorder="1" applyAlignment="1">
      <alignment wrapText="1"/>
    </xf>
    <xf numFmtId="0" fontId="12" fillId="0" borderId="1" xfId="6" applyFont="1" applyBorder="1"/>
    <xf numFmtId="0" fontId="12" fillId="0" borderId="0" xfId="6" applyFont="1"/>
    <xf numFmtId="0" fontId="12" fillId="0" borderId="0" xfId="5" applyFont="1"/>
    <xf numFmtId="0" fontId="1" fillId="0" borderId="0" xfId="6"/>
    <xf numFmtId="2" fontId="0" fillId="0" borderId="0" xfId="0" applyNumberFormat="1"/>
    <xf numFmtId="0" fontId="2" fillId="5" borderId="2" xfId="0" applyFont="1" applyFill="1" applyBorder="1"/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6" borderId="10" xfId="0" applyFill="1" applyBorder="1"/>
    <xf numFmtId="0" fontId="0" fillId="6" borderId="9" xfId="0" applyFill="1" applyBorder="1"/>
    <xf numFmtId="0" fontId="0" fillId="6" borderId="11" xfId="0" applyFill="1" applyBorder="1"/>
    <xf numFmtId="0" fontId="0" fillId="7" borderId="10" xfId="0" applyFill="1" applyBorder="1"/>
    <xf numFmtId="0" fontId="0" fillId="7" borderId="9" xfId="0" applyFill="1" applyBorder="1"/>
    <xf numFmtId="0" fontId="0" fillId="7" borderId="11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22" xfId="0" applyFill="1" applyBorder="1"/>
    <xf numFmtId="0" fontId="5" fillId="0" borderId="1" xfId="5" applyFont="1" applyBorder="1" applyAlignment="1">
      <alignment wrapText="1"/>
    </xf>
    <xf numFmtId="0" fontId="5" fillId="0" borderId="1" xfId="0" applyFont="1" applyBorder="1"/>
    <xf numFmtId="0" fontId="5" fillId="0" borderId="0" xfId="0" applyFont="1"/>
    <xf numFmtId="0" fontId="0" fillId="0" borderId="0" xfId="0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1" fillId="4" borderId="9" xfId="4" applyBorder="1"/>
    <xf numFmtId="0" fontId="1" fillId="4" borderId="10" xfId="4" applyBorder="1"/>
    <xf numFmtId="0" fontId="1" fillId="3" borderId="8" xfId="3" applyBorder="1"/>
    <xf numFmtId="0" fontId="1" fillId="3" borderId="21" xfId="3" applyBorder="1"/>
    <xf numFmtId="0" fontId="1" fillId="3" borderId="0" xfId="3"/>
    <xf numFmtId="0" fontId="1" fillId="4" borderId="21" xfId="4" applyBorder="1"/>
    <xf numFmtId="0" fontId="1" fillId="4" borderId="0" xfId="4"/>
    <xf numFmtId="0" fontId="11" fillId="0" borderId="0" xfId="0" applyFont="1"/>
    <xf numFmtId="0" fontId="9" fillId="2" borderId="0" xfId="7" applyFont="1" applyAlignment="1">
      <alignment horizontal="center"/>
    </xf>
    <xf numFmtId="0" fontId="9" fillId="2" borderId="0" xfId="7" applyFont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0" fontId="7" fillId="3" borderId="12" xfId="3" applyFont="1" applyBorder="1" applyAlignment="1">
      <alignment horizontal="left" vertical="center"/>
    </xf>
    <xf numFmtId="0" fontId="7" fillId="3" borderId="15" xfId="3" applyFont="1" applyBorder="1" applyAlignment="1">
      <alignment horizontal="left" vertical="center"/>
    </xf>
    <xf numFmtId="0" fontId="7" fillId="3" borderId="13" xfId="3" applyFont="1" applyBorder="1" applyAlignment="1">
      <alignment horizontal="center" vertical="center"/>
    </xf>
    <xf numFmtId="0" fontId="7" fillId="3" borderId="18" xfId="3" applyFont="1" applyBorder="1" applyAlignment="1">
      <alignment horizontal="center" vertical="center"/>
    </xf>
    <xf numFmtId="10" fontId="7" fillId="3" borderId="14" xfId="3" applyNumberFormat="1" applyFont="1" applyBorder="1" applyAlignment="1">
      <alignment horizontal="center" vertical="center"/>
    </xf>
    <xf numFmtId="10" fontId="7" fillId="3" borderId="19" xfId="3" applyNumberFormat="1" applyFont="1" applyBorder="1" applyAlignment="1">
      <alignment horizontal="center" vertical="center"/>
    </xf>
    <xf numFmtId="0" fontId="7" fillId="3" borderId="13" xfId="3" applyFont="1" applyBorder="1" applyAlignment="1">
      <alignment horizontal="left" vertical="center"/>
    </xf>
    <xf numFmtId="0" fontId="7" fillId="3" borderId="18" xfId="3" applyFont="1" applyBorder="1" applyAlignment="1">
      <alignment horizontal="left" vertical="center"/>
    </xf>
    <xf numFmtId="0" fontId="13" fillId="0" borderId="1" xfId="5" applyFont="1" applyBorder="1" applyAlignment="1">
      <alignment horizontal="center" vertical="center" wrapText="1"/>
    </xf>
    <xf numFmtId="0" fontId="9" fillId="2" borderId="0" xfId="7" applyFont="1" applyAlignment="1">
      <alignment horizontal="left" vertical="center"/>
    </xf>
    <xf numFmtId="0" fontId="14" fillId="0" borderId="1" xfId="5" applyFont="1" applyBorder="1" applyAlignment="1">
      <alignment horizontal="center" vertical="center" wrapText="1"/>
    </xf>
    <xf numFmtId="0" fontId="3" fillId="2" borderId="0" xfId="2" applyAlignment="1">
      <alignment horizontal="center" vertical="center"/>
    </xf>
    <xf numFmtId="0" fontId="3" fillId="2" borderId="0" xfId="7" applyAlignment="1">
      <alignment horizontal="center" vertical="center"/>
    </xf>
  </cellXfs>
  <cellStyles count="8">
    <cellStyle name="20% - Énfasis1" xfId="3" builtinId="30"/>
    <cellStyle name="40% - Énfasis1" xfId="4" builtinId="31"/>
    <cellStyle name="Énfasis1" xfId="2" builtinId="29"/>
    <cellStyle name="Énfasis1 2" xfId="7" xr:uid="{8CD2DA85-9DC6-4E34-839E-9ABC67864F17}"/>
    <cellStyle name="Normal" xfId="0" builtinId="0"/>
    <cellStyle name="Normal 2" xfId="6" xr:uid="{961BD0F8-B256-49A3-91B3-BA4CB7D3D4E2}"/>
    <cellStyle name="Normal 2 3" xfId="5" xr:uid="{0040DCB2-16E1-40C9-BA28-7D40057B166A}"/>
    <cellStyle name="Porcentaje" xfId="1" builtinId="5"/>
  </cellStyles>
  <dxfs count="34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border outline="0">
        <top style="thin">
          <color theme="0"/>
        </top>
      </border>
    </dxf>
    <dxf>
      <border outline="0">
        <right style="thin">
          <color theme="0"/>
        </right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IT segundo tipoloxía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2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B8-4703-B5EE-1686942EAD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CB8-4703-B5EE-1686942EAD1D}"/>
              </c:ext>
            </c:extLst>
          </c:dPt>
          <c:dLbls>
            <c:dLbl>
              <c:idx val="1"/>
              <c:layout>
                <c:manualLayout>
                  <c:x val="8.1789325070828242E-2"/>
                  <c:y val="0.1049300087489063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B8-4703-B5EE-1686942EAD1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'2025_IT'!$A$36:$A$37</c:f>
              <c:strCache>
                <c:ptCount val="2"/>
                <c:pt idx="0">
                  <c:v>Accidente Laboral - Enfermidade Profesional</c:v>
                </c:pt>
                <c:pt idx="1">
                  <c:v>Enfermidade Común-Accidente non Laboral</c:v>
                </c:pt>
              </c:strCache>
            </c:strRef>
          </c:cat>
          <c:val>
            <c:numRef>
              <c:f>'2025_IT'!$J$36:$J$37</c:f>
              <c:numCache>
                <c:formatCode>General</c:formatCode>
                <c:ptCount val="2"/>
                <c:pt idx="0">
                  <c:v>15</c:v>
                </c:pt>
                <c:pt idx="1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B8-4703-B5EE-1686942EAD1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IT por sexo e tipoloxía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'2025_IT'!$A$36</c:f>
              <c:strCache>
                <c:ptCount val="1"/>
                <c:pt idx="0">
                  <c:v>Accidente Laboral - Enfermidade Profesional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'2025_IT'!$H$35:$I$35</c:f>
              <c:strCache>
                <c:ptCount val="2"/>
                <c:pt idx="0">
                  <c:v>Total Homes</c:v>
                </c:pt>
                <c:pt idx="1">
                  <c:v>Total Mulleres</c:v>
                </c:pt>
              </c:strCache>
            </c:strRef>
          </c:cat>
          <c:val>
            <c:numRef>
              <c:f>'2025_IT'!$H$36:$I$36</c:f>
              <c:numCache>
                <c:formatCode>General</c:formatCode>
                <c:ptCount val="2"/>
                <c:pt idx="0">
                  <c:v>4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15-4F2C-B317-2DFEBD9B400C}"/>
            </c:ext>
          </c:extLst>
        </c:ser>
        <c:ser>
          <c:idx val="1"/>
          <c:order val="1"/>
          <c:tx>
            <c:strRef>
              <c:f>'2025_IT'!$A$37</c:f>
              <c:strCache>
                <c:ptCount val="1"/>
                <c:pt idx="0">
                  <c:v>Enfermidade Común-Accidente non Laboral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'2025_IT'!$H$35:$I$35</c:f>
              <c:strCache>
                <c:ptCount val="2"/>
                <c:pt idx="0">
                  <c:v>Total Homes</c:v>
                </c:pt>
                <c:pt idx="1">
                  <c:v>Total Mulleres</c:v>
                </c:pt>
              </c:strCache>
            </c:strRef>
          </c:cat>
          <c:val>
            <c:numRef>
              <c:f>'2025_IT'!$H$37:$I$37</c:f>
              <c:numCache>
                <c:formatCode>General</c:formatCode>
                <c:ptCount val="2"/>
                <c:pt idx="0">
                  <c:v>181</c:v>
                </c:pt>
                <c:pt idx="1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15-4F2C-B317-2DFEBD9B40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54208736"/>
        <c:axId val="654211136"/>
      </c:barChart>
      <c:catAx>
        <c:axId val="65420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654211136"/>
        <c:crosses val="autoZero"/>
        <c:auto val="1"/>
        <c:lblAlgn val="ctr"/>
        <c:lblOffset val="100"/>
        <c:noMultiLvlLbl val="0"/>
      </c:catAx>
      <c:valAx>
        <c:axId val="6542111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5420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/>
              <a:t>% IT segundo tramo de duración</a:t>
            </a:r>
          </a:p>
        </c:rich>
      </c:tx>
      <c:layout>
        <c:manualLayout>
          <c:xMode val="edge"/>
          <c:yMode val="edge"/>
          <c:x val="0.2481849508075294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2843394575678"/>
          <c:y val="0.16780949256342959"/>
          <c:w val="0.64820406824146981"/>
          <c:h val="0.7409087926509186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80A-43F5-AB4C-BAE078C61E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80A-43F5-AB4C-BAE078C61E40}"/>
              </c:ext>
            </c:extLst>
          </c:dPt>
          <c:dPt>
            <c:idx val="2"/>
            <c:bubble3D val="0"/>
            <c:explosion val="19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80A-43F5-AB4C-BAE078C61E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80A-43F5-AB4C-BAE078C61E4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'2025_IT'!$A$43:$A$46</c:f>
              <c:strCache>
                <c:ptCount val="4"/>
                <c:pt idx="0">
                  <c:v>Ata 20 días</c:v>
                </c:pt>
                <c:pt idx="1">
                  <c:v>De 21 días a 3 meses</c:v>
                </c:pt>
                <c:pt idx="2">
                  <c:v>De 3 a 6 meses</c:v>
                </c:pt>
                <c:pt idx="3">
                  <c:v>De 6 a 12 meses</c:v>
                </c:pt>
              </c:strCache>
            </c:strRef>
          </c:cat>
          <c:val>
            <c:numRef>
              <c:f>'2025_IT'!$H$43:$H$46</c:f>
              <c:numCache>
                <c:formatCode>General</c:formatCode>
                <c:ptCount val="4"/>
                <c:pt idx="0">
                  <c:v>178</c:v>
                </c:pt>
                <c:pt idx="1">
                  <c:v>188</c:v>
                </c:pt>
                <c:pt idx="2">
                  <c:v>104</c:v>
                </c:pt>
                <c:pt idx="3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0A-43F5-AB4C-BAE078C61E4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Persoas en IT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'2025_IT'!$J$8:$K$8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'2025_IT'!$J$14:$K$14</c:f>
              <c:numCache>
                <c:formatCode>General</c:formatCode>
                <c:ptCount val="2"/>
                <c:pt idx="0">
                  <c:v>157</c:v>
                </c:pt>
                <c:pt idx="1">
                  <c:v>267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3F9F-4FB6-8BDA-834BAF6EA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967938304"/>
        <c:axId val="1967934944"/>
        <c:axId val="0"/>
        <c:extLst/>
      </c:bar3DChart>
      <c:catAx>
        <c:axId val="196793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967934944"/>
        <c:crosses val="autoZero"/>
        <c:auto val="1"/>
        <c:lblAlgn val="ctr"/>
        <c:lblOffset val="100"/>
        <c:noMultiLvlLbl val="0"/>
      </c:catAx>
      <c:valAx>
        <c:axId val="196793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9679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persoas en IT por colectivo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82829846965373"/>
          <c:y val="0.17582944989019231"/>
          <c:w val="0.659836712888765"/>
          <c:h val="0.69586057020332526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89F-4432-AEC4-50788B9896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89F-4432-AEC4-50788B9896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89F-4432-AEC4-50788B9896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89F-4432-AEC4-50788B9896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89F-4432-AEC4-50788B98964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'2025_IT'!$H$9:$H$13</c:f>
              <c:strCache>
                <c:ptCount val="4"/>
                <c:pt idx="0">
                  <c:v>PDI</c:v>
                </c:pt>
                <c:pt idx="2">
                  <c:v>Persoal investigador</c:v>
                </c:pt>
                <c:pt idx="3">
                  <c:v>PTXAS</c:v>
                </c:pt>
              </c:strCache>
            </c:strRef>
          </c:cat>
          <c:val>
            <c:numRef>
              <c:f>'2025_IT'!$M$9:$M$13</c:f>
              <c:numCache>
                <c:formatCode>General</c:formatCode>
                <c:ptCount val="5"/>
                <c:pt idx="0">
                  <c:v>139</c:v>
                </c:pt>
                <c:pt idx="2">
                  <c:v>67</c:v>
                </c:pt>
                <c:pt idx="3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89F-4432-AEC4-50788B98964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123825</xdr:rowOff>
    </xdr:from>
    <xdr:to>
      <xdr:col>1</xdr:col>
      <xdr:colOff>85725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D8C9364-F110-4E78-9BF2-6CB8F77D1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123825"/>
          <a:ext cx="3038473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3</xdr:col>
      <xdr:colOff>104775</xdr:colOff>
      <xdr:row>63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516E76-4F0D-4DD2-9137-99EDBA03B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</xdr:colOff>
      <xdr:row>48</xdr:row>
      <xdr:rowOff>171450</xdr:rowOff>
    </xdr:from>
    <xdr:to>
      <xdr:col>12</xdr:col>
      <xdr:colOff>85725</xdr:colOff>
      <xdr:row>63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D49B733-496F-4B98-9C84-5078BF905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1104900</xdr:colOff>
      <xdr:row>48</xdr:row>
      <xdr:rowOff>171450</xdr:rowOff>
    </xdr:from>
    <xdr:to>
      <xdr:col>20</xdr:col>
      <xdr:colOff>304800</xdr:colOff>
      <xdr:row>63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C3720A1-AB7D-4B63-BD1A-9F991DFDD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752475</xdr:colOff>
      <xdr:row>15</xdr:row>
      <xdr:rowOff>0</xdr:rowOff>
    </xdr:from>
    <xdr:to>
      <xdr:col>11</xdr:col>
      <xdr:colOff>76200</xdr:colOff>
      <xdr:row>29</xdr:row>
      <xdr:rowOff>171450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F267E35-277D-4877-8F28-50DE2829D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15</xdr:row>
      <xdr:rowOff>0</xdr:rowOff>
    </xdr:from>
    <xdr:to>
      <xdr:col>15</xdr:col>
      <xdr:colOff>19051</xdr:colOff>
      <xdr:row>29</xdr:row>
      <xdr:rowOff>123825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2B3429C-F65C-423B-B7F7-F20875DE2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123825</xdr:rowOff>
    </xdr:from>
    <xdr:to>
      <xdr:col>1</xdr:col>
      <xdr:colOff>257176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FC52C3C-5989-49BA-9D71-C1D85FA4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123825"/>
          <a:ext cx="313372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0</xdr:col>
      <xdr:colOff>3590925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BCC1C83-F376-447F-94A0-FC40B13E8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35051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14AC69-FC0F-4554-9CBC-3A497A51D8B9}" name="Tabla6" displayName="Tabla6" ref="A8:D12" totalsRowShown="0" headerRowDxfId="33" dataDxfId="31" headerRowBorderDxfId="32" tableBorderDxfId="30" totalsRowBorderDxfId="29">
  <autoFilter ref="A8:D12" xr:uid="{3B6095E0-45EA-4BEE-9CE3-5C4234193224}"/>
  <tableColumns count="4">
    <tableColumn id="1" xr3:uid="{8628DB16-2A7C-43FA-9A37-8F90BC1D585F}" name="PTXAS por tipo" dataDxfId="28"/>
    <tableColumn id="2" xr3:uid="{E6F87DAA-9DCB-40B4-A116-267B736DDD39}" name="Homes" dataDxfId="27"/>
    <tableColumn id="3" xr3:uid="{082A9DD7-235D-4D29-9D70-AB8D6F619EDF}" name="Mulleres" dataDxfId="26"/>
    <tableColumn id="4" xr3:uid="{E81D4704-E48F-4871-9C9C-B13F1AEABFAC}" name="Total" dataDxfId="25">
      <calculatedColumnFormula>SUM(B9:C9)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B9C503-C957-49A9-9A71-285105AEDF48}" name="Tabla8" displayName="Tabla8" ref="A15:D18" totalsRowShown="0" headerRowDxfId="24" dataDxfId="23">
  <autoFilter ref="A15:D18" xr:uid="{4EA3B91A-D16C-444E-9734-3A26B385FBB3}"/>
  <tableColumns count="4">
    <tableColumn id="1" xr3:uid="{2548C05B-ACC4-47FD-AD2B-0A7974F69EA1}" name="PDI por tipo" dataDxfId="22"/>
    <tableColumn id="2" xr3:uid="{A74D5B8C-1B67-47D6-A4D0-8901399E4DA9}" name="Homes" dataDxfId="21"/>
    <tableColumn id="3" xr3:uid="{76578D53-D3BA-473B-87C6-0AE13CCB7262}" name="Mulleres" dataDxfId="20"/>
    <tableColumn id="4" xr3:uid="{8D88B298-61BE-4ECD-B131-78459E355F5E}" name="Total" dataDxfId="19">
      <calculatedColumnFormula>SUM(Tabla8[[#This Row],[Homes]:[Mulleres]])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E5FB1D-D3FF-4112-959C-EC7CD7785FE6}" name="Tabla9" displayName="Tabla9" ref="A21:D25" totalsRowShown="0" headerRowDxfId="18" dataDxfId="17">
  <autoFilter ref="A21:D25" xr:uid="{239197AD-3BB8-49B3-B765-BC0F5A31733C}"/>
  <tableColumns count="4">
    <tableColumn id="1" xr3:uid="{47C200ED-65AC-4D57-A94B-36B3D068D9BE}" name="PI por categorías segundo tarefas" dataDxfId="16"/>
    <tableColumn id="2" xr3:uid="{F1A3AED8-4D7B-4586-8F28-41EF0585E252}" name="Homes" dataDxfId="15"/>
    <tableColumn id="3" xr3:uid="{1B8C39B5-1B6E-4A22-AD27-F9A09EC0D856}" name="Mulleres" dataDxfId="14"/>
    <tableColumn id="4" xr3:uid="{06DD25DD-E055-4E36-8CEB-912C42A21CA9}" name="Total" dataDxfId="13">
      <calculatedColumnFormula>SUM(Tabla9[[#This Row],[Homes]:[Mulleres]])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16F892A-29BE-4E8A-B0BE-2DCDA385E02E}" name="Tabla10" displayName="Tabla10" ref="A67:E73" totalsRowShown="0" headerRowDxfId="12" dataDxfId="11" headerRowCellStyle="Normal 2">
  <autoFilter ref="A67:E73" xr:uid="{DEC5511D-D388-4458-A3CE-52759D21E661}"/>
  <tableColumns count="5">
    <tableColumn id="1" xr3:uid="{6D72381D-B644-4FC6-AC5D-86CC12064CC5}" name="Promedio de días hábiles en IT*" dataDxfId="10"/>
    <tableColumn id="2" xr3:uid="{A1B81652-F70D-4159-A4C2-86F6C5F28CBB}" name="Tipo_relación" dataDxfId="9"/>
    <tableColumn id="3" xr3:uid="{4D7934EA-317E-4D0B-83AA-CB9E48DD91D6}" name="Homes" dataDxfId="8"/>
    <tableColumn id="4" xr3:uid="{66D083C6-95FF-4ED6-8FA7-4D806CEC1D16}" name="Mulleres" dataDxfId="7"/>
    <tableColumn id="5" xr3:uid="{93B814BB-3364-4FD4-975E-808104B5C78A}" name="Total" dataDxfId="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DA5A74D-5BBD-4EE2-AACF-D690A5297A3A}" name="Tabla12" displayName="Tabla12" ref="A11:E17" totalsRowShown="0">
  <autoFilter ref="A11:E17" xr:uid="{4BAC5B4A-7935-44C4-B08E-8E5A7BD35E1E}"/>
  <tableColumns count="5">
    <tableColumn id="1" xr3:uid="{72256B8F-9A2D-4522-8FFE-74B42EB69493}" name="Colectivo"/>
    <tableColumn id="2" xr3:uid="{28081996-40B9-4C10-AC06-4C904162F4A1}" name="Tipo_relación"/>
    <tableColumn id="3" xr3:uid="{1DB1B2F9-CCFD-4B81-949D-8FED2758A67A}" name="Homes"/>
    <tableColumn id="4" xr3:uid="{55BF6923-6697-4E33-BBB1-D4D59DD332F9}" name="Mulleres"/>
    <tableColumn id="5" xr3:uid="{EBB8E75B-63D6-4E1E-B2C7-B1842CA753C8}" name="Total">
      <calculatedColumnFormula>SUM(Tabla12[[#This Row],[Homes]:[Mulleres]])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5E9D252-BA58-41B8-9C5F-F36181EEC37F}" name="Tabla13" displayName="Tabla13" ref="G11:K17" totalsRowShown="0">
  <autoFilter ref="G11:K17" xr:uid="{41F52849-042A-4788-AFCA-BEB567613F44}"/>
  <tableColumns count="5">
    <tableColumn id="1" xr3:uid="{FAA2C2C5-CE57-4768-A648-077248D3F254}" name="Colectivo"/>
    <tableColumn id="2" xr3:uid="{2E31BCEC-506C-4DBE-8A00-AEC82B221872}" name="Tipo_relación"/>
    <tableColumn id="3" xr3:uid="{03FAA10A-B162-4844-8578-70BE842C3670}" name="Homes"/>
    <tableColumn id="4" xr3:uid="{860D769F-55A9-453D-8CEE-CD2FE751FE5D}" name="Mulleres"/>
    <tableColumn id="5" xr3:uid="{6A1C3A2B-E0E8-4560-BA3B-086CEFBEF11A}" name="Total">
      <calculatedColumnFormula>SUM(Tabla13[[#This Row],[Homes]:[Mulleres]])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665F63D-3A25-4E06-A53A-8046192A1D8A}" name="Tabla14" displayName="Tabla14" ref="M11:Q17" totalsRowShown="0">
  <autoFilter ref="M11:Q17" xr:uid="{9AFAA0D9-9190-4181-A429-FF1A4728B55A}"/>
  <tableColumns count="5">
    <tableColumn id="1" xr3:uid="{B6BF8E18-9EFC-4843-91EA-F6ABA1063AB8}" name="Promedio días hábiles en licenza*"/>
    <tableColumn id="2" xr3:uid="{8EFE1923-B0C8-4EB4-BA83-3A590D9F533C}" name="Tipo_relación"/>
    <tableColumn id="3" xr3:uid="{33E86EC7-7500-4F27-A269-632822843CC0}" name="Homes" dataDxfId="5"/>
    <tableColumn id="4" xr3:uid="{639D75EF-9197-4559-BE7F-AB5E9CDAECC6}" name="Mulleres" dataDxfId="4"/>
    <tableColumn id="5" xr3:uid="{5CA8B76F-B959-482F-9356-7B6F6A29B610}" name="Total" dataDxf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0D7A429-67AB-4475-B7CD-16D4F56A1215}" name="Tabla16" displayName="Tabla16" ref="A9:E14" totalsRowShown="0">
  <autoFilter ref="A9:E14" xr:uid="{DBBA6A56-2846-44E2-BF1C-41B94AB29527}"/>
  <tableColumns count="5">
    <tableColumn id="1" xr3:uid="{5983C01A-466F-4659-8E1E-31B3B6D00419}" name="Persoal en absentismo por colectivo (nº absentismos)"/>
    <tableColumn id="2" xr3:uid="{5FB72913-477F-4AF9-BBCE-F82A0CAB384B}" name="Tipo_relación"/>
    <tableColumn id="3" xr3:uid="{90ACCE68-EE32-45F4-9571-F29F0A303984}" name="Homes"/>
    <tableColumn id="4" xr3:uid="{1E7A7286-6549-42B4-8A3E-824CCE538711}" name="Mulleres"/>
    <tableColumn id="5" xr3:uid="{0E1D38EC-03BE-4FF8-A936-715FC0ADABF3}" name="Total">
      <calculatedColumnFormula>SUM(Tabla16[[#This Row],[Homes]:[Mulleres]])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F474F5A-B6F8-4104-94DD-FDB28806B492}" name="Tabla17" displayName="Tabla17" ref="A27:E32" totalsRowShown="0">
  <autoFilter ref="A27:E32" xr:uid="{9A8B05E0-0F9A-4487-95F0-30DCE8D1EB4E}"/>
  <tableColumns count="5">
    <tableColumn id="1" xr3:uid="{AC36E9E0-F41F-4B0C-AC76-FB238872BC6C}" name="Promedio días hábiles en absentismo*"/>
    <tableColumn id="2" xr3:uid="{4E1588E3-A753-49A2-8850-D474A3D53B38}" name="Tipo_persoal"/>
    <tableColumn id="3" xr3:uid="{518AD76E-1085-487C-9661-8A54C0D0AA60}" name="Homes" dataDxfId="2"/>
    <tableColumn id="4" xr3:uid="{CD61CA5E-893A-4723-8A6C-0C8712FF66C5}" name="Mulleres" dataDxfId="1"/>
    <tableColumn id="5" xr3:uid="{C0EEF6D3-7203-4325-874B-C3FD411C6805}" name="Tot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2.xml"/><Relationship Id="rId4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6982A-D065-40BD-9DC2-820448AACE8B}">
  <dimension ref="A1:IQ75"/>
  <sheetViews>
    <sheetView tabSelected="1" workbookViewId="0">
      <selection activeCell="G19" sqref="G19"/>
    </sheetView>
  </sheetViews>
  <sheetFormatPr baseColWidth="10" defaultRowHeight="15" x14ac:dyDescent="0.25"/>
  <cols>
    <col min="1" max="1" width="45.5703125" style="12" customWidth="1"/>
    <col min="2" max="2" width="15.140625" style="12" customWidth="1"/>
    <col min="3" max="4" width="11.42578125" style="12"/>
    <col min="5" max="5" width="14.7109375" style="12" customWidth="1"/>
    <col min="6" max="7" width="11.42578125" style="12"/>
    <col min="8" max="8" width="19.140625" style="12" bestFit="1" customWidth="1"/>
    <col min="9" max="9" width="18.28515625" style="12" bestFit="1" customWidth="1"/>
    <col min="10" max="12" width="11.42578125" style="12"/>
    <col min="13" max="13" width="25.140625" style="12" customWidth="1"/>
    <col min="14" max="14" width="12.140625" style="12" bestFit="1" customWidth="1"/>
    <col min="15" max="15" width="24.5703125" style="12" bestFit="1" customWidth="1"/>
    <col min="16" max="16384" width="11.42578125" style="12"/>
  </cols>
  <sheetData>
    <row r="1" spans="1:251" s="6" customFormat="1" ht="57" customHeight="1" thickBot="1" x14ac:dyDescent="0.3">
      <c r="A1" s="1"/>
      <c r="B1" s="2"/>
      <c r="C1" s="2"/>
      <c r="D1" s="2"/>
      <c r="E1" s="3"/>
      <c r="F1" s="3"/>
      <c r="G1" s="3"/>
      <c r="H1" s="3"/>
      <c r="I1" s="3"/>
      <c r="J1" s="3"/>
      <c r="K1" s="80" t="s">
        <v>0</v>
      </c>
      <c r="L1" s="80"/>
      <c r="M1" s="80"/>
      <c r="N1" s="80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</row>
    <row r="2" spans="1:251" s="7" customFormat="1" x14ac:dyDescent="0.25"/>
    <row r="3" spans="1:251" s="7" customFormat="1" x14ac:dyDescent="0.25">
      <c r="A3" s="7" t="s">
        <v>1</v>
      </c>
    </row>
    <row r="4" spans="1:251" s="7" customFormat="1" x14ac:dyDescent="0.25">
      <c r="A4" s="7" t="s">
        <v>2</v>
      </c>
    </row>
    <row r="5" spans="1:251" s="7" customFormat="1" x14ac:dyDescent="0.25">
      <c r="A5" s="8" t="s">
        <v>3</v>
      </c>
    </row>
    <row r="8" spans="1:251" ht="15.75" thickBot="1" x14ac:dyDescent="0.3">
      <c r="A8" s="9" t="s">
        <v>4</v>
      </c>
      <c r="B8" s="10" t="s">
        <v>5</v>
      </c>
      <c r="C8" s="10" t="s">
        <v>6</v>
      </c>
      <c r="D8" s="11" t="s">
        <v>7</v>
      </c>
      <c r="H8" s="13" t="s">
        <v>8</v>
      </c>
      <c r="I8" s="14" t="s">
        <v>9</v>
      </c>
      <c r="J8" s="15" t="s">
        <v>5</v>
      </c>
      <c r="K8" s="16" t="s">
        <v>6</v>
      </c>
      <c r="L8" s="16" t="s">
        <v>7</v>
      </c>
      <c r="M8" s="17" t="s">
        <v>10</v>
      </c>
      <c r="N8" s="17" t="s">
        <v>11</v>
      </c>
      <c r="O8" s="15" t="s">
        <v>12</v>
      </c>
    </row>
    <row r="9" spans="1:251" ht="15.75" thickTop="1" x14ac:dyDescent="0.25">
      <c r="A9" s="18" t="s">
        <v>13</v>
      </c>
      <c r="B9" s="19">
        <v>3</v>
      </c>
      <c r="C9" s="19">
        <v>5</v>
      </c>
      <c r="D9" s="20">
        <f>SUM(B9:C9)</f>
        <v>8</v>
      </c>
      <c r="H9" s="81" t="s">
        <v>14</v>
      </c>
      <c r="I9" s="21" t="s">
        <v>15</v>
      </c>
      <c r="J9" s="22">
        <v>28</v>
      </c>
      <c r="K9" s="21">
        <v>34</v>
      </c>
      <c r="L9" s="21">
        <f>SUM(J9:K9)</f>
        <v>62</v>
      </c>
      <c r="M9" s="83">
        <f>L9+L10</f>
        <v>139</v>
      </c>
      <c r="N9" s="83">
        <v>1641</v>
      </c>
      <c r="O9" s="85">
        <f>M9/N9</f>
        <v>8.4704448507007923E-2</v>
      </c>
    </row>
    <row r="10" spans="1:251" x14ac:dyDescent="0.25">
      <c r="A10" s="23" t="s">
        <v>16</v>
      </c>
      <c r="B10" s="24">
        <v>298</v>
      </c>
      <c r="C10" s="24">
        <v>483</v>
      </c>
      <c r="D10" s="20">
        <f>SUM(B10:C10)</f>
        <v>781</v>
      </c>
      <c r="H10" s="82"/>
      <c r="I10" s="25" t="s">
        <v>17</v>
      </c>
      <c r="J10" s="26">
        <v>35</v>
      </c>
      <c r="K10" s="25">
        <v>42</v>
      </c>
      <c r="L10" s="25">
        <f>SUM(J10:K10)</f>
        <v>77</v>
      </c>
      <c r="M10" s="84"/>
      <c r="N10" s="84"/>
      <c r="O10" s="86"/>
    </row>
    <row r="11" spans="1:251" x14ac:dyDescent="0.25">
      <c r="A11" s="18" t="s">
        <v>18</v>
      </c>
      <c r="B11" s="19">
        <v>16</v>
      </c>
      <c r="C11" s="19">
        <v>6</v>
      </c>
      <c r="D11" s="20">
        <f>SUM(B11:C11)</f>
        <v>22</v>
      </c>
      <c r="H11" s="27" t="s">
        <v>19</v>
      </c>
      <c r="I11" s="28" t="s">
        <v>17</v>
      </c>
      <c r="J11" s="28">
        <v>25</v>
      </c>
      <c r="K11" s="29">
        <v>42</v>
      </c>
      <c r="L11" s="29">
        <f>SUM(J11:K11)</f>
        <v>67</v>
      </c>
      <c r="M11" s="30">
        <f>L11</f>
        <v>67</v>
      </c>
      <c r="N11" s="30">
        <v>826</v>
      </c>
      <c r="O11" s="31">
        <f>M11/N11</f>
        <v>8.1113801452784504E-2</v>
      </c>
    </row>
    <row r="12" spans="1:251" x14ac:dyDescent="0.25">
      <c r="A12" s="32" t="s">
        <v>7</v>
      </c>
      <c r="B12" s="33">
        <f>SUM(B9:B11)</f>
        <v>317</v>
      </c>
      <c r="C12" s="33">
        <f>SUM(C9:C11)</f>
        <v>494</v>
      </c>
      <c r="D12" s="20">
        <f>SUM(B12:C12)</f>
        <v>811</v>
      </c>
      <c r="H12" s="87" t="s">
        <v>20</v>
      </c>
      <c r="I12" s="21" t="s">
        <v>15</v>
      </c>
      <c r="J12" s="22">
        <v>62</v>
      </c>
      <c r="K12" s="21">
        <v>142</v>
      </c>
      <c r="L12" s="21">
        <f>SUM(J12:K12)</f>
        <v>204</v>
      </c>
      <c r="M12" s="83">
        <f>L12+L13</f>
        <v>218</v>
      </c>
      <c r="N12" s="83">
        <v>811</v>
      </c>
      <c r="O12" s="85">
        <f>M12/N12</f>
        <v>0.26880394574599259</v>
      </c>
    </row>
    <row r="13" spans="1:251" x14ac:dyDescent="0.25">
      <c r="H13" s="88"/>
      <c r="I13" s="26" t="s">
        <v>17</v>
      </c>
      <c r="J13" s="26">
        <v>7</v>
      </c>
      <c r="K13" s="25">
        <v>7</v>
      </c>
      <c r="L13" s="25">
        <f>SUM(J13:K13)</f>
        <v>14</v>
      </c>
      <c r="M13" s="84"/>
      <c r="N13" s="84"/>
      <c r="O13" s="86"/>
    </row>
    <row r="14" spans="1:251" x14ac:dyDescent="0.25">
      <c r="H14" s="34" t="s">
        <v>7</v>
      </c>
      <c r="I14" s="35"/>
      <c r="J14" s="35">
        <f>SUM(J9:J13)</f>
        <v>157</v>
      </c>
      <c r="K14" s="34">
        <f>SUM(K9:K13)</f>
        <v>267</v>
      </c>
      <c r="L14" s="34">
        <f>SUM(L9:L13)</f>
        <v>424</v>
      </c>
      <c r="M14" s="30">
        <f>SUM(M9:M13)</f>
        <v>424</v>
      </c>
      <c r="N14" s="30">
        <f>SUM(N9:N13)</f>
        <v>3278</v>
      </c>
      <c r="O14" s="36">
        <f>M14/N14</f>
        <v>0.12934716290420989</v>
      </c>
    </row>
    <row r="15" spans="1:251" ht="15.75" thickBot="1" x14ac:dyDescent="0.3">
      <c r="A15" s="9" t="s">
        <v>21</v>
      </c>
      <c r="B15" s="10" t="s">
        <v>5</v>
      </c>
      <c r="C15" s="10" t="s">
        <v>6</v>
      </c>
      <c r="D15" s="37" t="s">
        <v>7</v>
      </c>
      <c r="J15" s="38"/>
    </row>
    <row r="16" spans="1:251" ht="15.75" thickTop="1" x14ac:dyDescent="0.25">
      <c r="A16" s="18" t="s">
        <v>22</v>
      </c>
      <c r="B16" s="19">
        <v>503</v>
      </c>
      <c r="C16" s="19">
        <v>351</v>
      </c>
      <c r="D16" s="7">
        <f>SUM(Tabla8[[#This Row],[Homes]:[Mulleres]])</f>
        <v>854</v>
      </c>
    </row>
    <row r="17" spans="1:4" x14ac:dyDescent="0.25">
      <c r="A17" s="23" t="s">
        <v>23</v>
      </c>
      <c r="B17" s="24">
        <v>425</v>
      </c>
      <c r="C17" s="24">
        <v>362</v>
      </c>
      <c r="D17" s="7">
        <f>SUM(Tabla8[[#This Row],[Homes]:[Mulleres]])</f>
        <v>787</v>
      </c>
    </row>
    <row r="18" spans="1:4" x14ac:dyDescent="0.25">
      <c r="A18" s="39" t="s">
        <v>7</v>
      </c>
      <c r="B18" s="40">
        <f>SUM(B16:B17)</f>
        <v>928</v>
      </c>
      <c r="C18" s="40">
        <f>SUM(C16:C17)</f>
        <v>713</v>
      </c>
      <c r="D18" s="7">
        <f>SUM(Tabla8[[#This Row],[Homes]:[Mulleres]])</f>
        <v>1641</v>
      </c>
    </row>
    <row r="19" spans="1:4" x14ac:dyDescent="0.25">
      <c r="A19" s="7"/>
      <c r="B19" s="7"/>
      <c r="C19" s="7"/>
      <c r="D19" s="7"/>
    </row>
    <row r="20" spans="1:4" x14ac:dyDescent="0.25">
      <c r="A20" s="7"/>
      <c r="B20" s="7"/>
      <c r="C20" s="7"/>
      <c r="D20" s="7"/>
    </row>
    <row r="21" spans="1:4" x14ac:dyDescent="0.25">
      <c r="A21" s="7" t="s">
        <v>24</v>
      </c>
      <c r="B21" s="7" t="s">
        <v>5</v>
      </c>
      <c r="C21" s="7" t="s">
        <v>6</v>
      </c>
      <c r="D21" s="7" t="s">
        <v>7</v>
      </c>
    </row>
    <row r="22" spans="1:4" x14ac:dyDescent="0.25">
      <c r="A22" s="7" t="s">
        <v>19</v>
      </c>
      <c r="B22" s="7">
        <v>173</v>
      </c>
      <c r="C22" s="7">
        <v>188</v>
      </c>
      <c r="D22" s="7">
        <f>SUM(Tabla9[[#This Row],[Homes]:[Mulleres]])</f>
        <v>361</v>
      </c>
    </row>
    <row r="23" spans="1:4" x14ac:dyDescent="0.25">
      <c r="A23" s="7" t="s">
        <v>25</v>
      </c>
      <c r="B23" s="7">
        <v>99</v>
      </c>
      <c r="C23" s="7">
        <v>115</v>
      </c>
      <c r="D23" s="7">
        <f>SUM(Tabla9[[#This Row],[Homes]:[Mulleres]])</f>
        <v>214</v>
      </c>
    </row>
    <row r="24" spans="1:4" x14ac:dyDescent="0.25">
      <c r="A24" s="7" t="s">
        <v>26</v>
      </c>
      <c r="B24" s="7">
        <v>130</v>
      </c>
      <c r="C24" s="7">
        <v>121</v>
      </c>
      <c r="D24" s="7">
        <f>SUM(Tabla9[[#This Row],[Homes]:[Mulleres]])</f>
        <v>251</v>
      </c>
    </row>
    <row r="25" spans="1:4" x14ac:dyDescent="0.25">
      <c r="A25" s="7" t="s">
        <v>7</v>
      </c>
      <c r="B25" s="7">
        <f>SUBTOTAL(109,B22:B24)</f>
        <v>402</v>
      </c>
      <c r="C25" s="7">
        <f>SUBTOTAL(109,C22:C24)</f>
        <v>424</v>
      </c>
      <c r="D25" s="7">
        <f>SUM(Tabla9[[#This Row],[Homes]:[Mulleres]])</f>
        <v>826</v>
      </c>
    </row>
    <row r="34" spans="1:20" x14ac:dyDescent="0.25">
      <c r="A34" s="7"/>
      <c r="B34" s="78" t="s">
        <v>14</v>
      </c>
      <c r="C34" s="78"/>
      <c r="D34" s="78" t="s">
        <v>19</v>
      </c>
      <c r="E34" s="78"/>
      <c r="F34" s="78" t="s">
        <v>20</v>
      </c>
      <c r="G34" s="78"/>
      <c r="H34" s="7"/>
      <c r="I34" s="7"/>
      <c r="J34" s="79" t="s">
        <v>7</v>
      </c>
    </row>
    <row r="35" spans="1:20" x14ac:dyDescent="0.25">
      <c r="A35" s="41" t="s">
        <v>27</v>
      </c>
      <c r="B35" s="41" t="s">
        <v>5</v>
      </c>
      <c r="C35" s="41" t="s">
        <v>6</v>
      </c>
      <c r="D35" s="41" t="s">
        <v>5</v>
      </c>
      <c r="E35" s="41" t="s">
        <v>6</v>
      </c>
      <c r="F35" s="41" t="s">
        <v>5</v>
      </c>
      <c r="G35" s="41" t="s">
        <v>6</v>
      </c>
      <c r="H35" s="41" t="s">
        <v>28</v>
      </c>
      <c r="I35" s="41" t="s">
        <v>29</v>
      </c>
      <c r="J35" s="79"/>
    </row>
    <row r="36" spans="1:20" x14ac:dyDescent="0.25">
      <c r="A36" s="42" t="s">
        <v>30</v>
      </c>
      <c r="B36" s="42"/>
      <c r="C36" s="42">
        <v>2</v>
      </c>
      <c r="D36" s="42"/>
      <c r="E36" s="42">
        <v>4</v>
      </c>
      <c r="F36" s="42">
        <v>4</v>
      </c>
      <c r="G36" s="42">
        <v>5</v>
      </c>
      <c r="H36" s="42">
        <f>B36+D36+F36</f>
        <v>4</v>
      </c>
      <c r="I36" s="42">
        <f>C36+E36+G36</f>
        <v>11</v>
      </c>
      <c r="J36" s="42">
        <f>SUM(H36:I36)</f>
        <v>15</v>
      </c>
    </row>
    <row r="37" spans="1:20" x14ac:dyDescent="0.25">
      <c r="A37" s="12" t="s">
        <v>31</v>
      </c>
      <c r="B37" s="12">
        <v>70</v>
      </c>
      <c r="C37" s="12">
        <v>89</v>
      </c>
      <c r="D37" s="12">
        <v>28</v>
      </c>
      <c r="E37" s="12">
        <v>47</v>
      </c>
      <c r="F37" s="12">
        <v>83</v>
      </c>
      <c r="G37" s="12">
        <v>196</v>
      </c>
      <c r="H37" s="12">
        <f>B37+D37+F37</f>
        <v>181</v>
      </c>
      <c r="I37" s="12">
        <f>C37+E37+G37</f>
        <v>332</v>
      </c>
      <c r="J37" s="12">
        <f>SUM(H37:I37)</f>
        <v>513</v>
      </c>
    </row>
    <row r="38" spans="1:20" x14ac:dyDescent="0.25">
      <c r="A38" s="42" t="s">
        <v>7</v>
      </c>
      <c r="B38" s="42">
        <f t="shared" ref="B38:J38" si="0">SUM(B36:B37)</f>
        <v>70</v>
      </c>
      <c r="C38" s="42">
        <f t="shared" si="0"/>
        <v>91</v>
      </c>
      <c r="D38" s="42">
        <f t="shared" si="0"/>
        <v>28</v>
      </c>
      <c r="E38" s="42">
        <f t="shared" si="0"/>
        <v>51</v>
      </c>
      <c r="F38" s="42">
        <f t="shared" si="0"/>
        <v>87</v>
      </c>
      <c r="G38" s="42">
        <f t="shared" si="0"/>
        <v>201</v>
      </c>
      <c r="H38" s="42">
        <f t="shared" si="0"/>
        <v>185</v>
      </c>
      <c r="I38" s="42">
        <f t="shared" si="0"/>
        <v>343</v>
      </c>
      <c r="J38" s="42">
        <f t="shared" si="0"/>
        <v>528</v>
      </c>
    </row>
    <row r="41" spans="1:20" x14ac:dyDescent="0.25">
      <c r="A41" s="7"/>
      <c r="B41" s="78" t="s">
        <v>14</v>
      </c>
      <c r="C41" s="78"/>
      <c r="D41" s="78" t="s">
        <v>19</v>
      </c>
      <c r="E41" s="78"/>
      <c r="F41" s="78" t="s">
        <v>20</v>
      </c>
      <c r="G41" s="78"/>
      <c r="H41" s="79" t="s">
        <v>7</v>
      </c>
      <c r="M41" s="7"/>
      <c r="N41" s="78" t="s">
        <v>14</v>
      </c>
      <c r="O41" s="78"/>
      <c r="P41" s="78" t="s">
        <v>19</v>
      </c>
      <c r="Q41" s="78"/>
      <c r="R41" s="78" t="s">
        <v>20</v>
      </c>
      <c r="S41" s="78"/>
      <c r="T41" s="79" t="s">
        <v>7</v>
      </c>
    </row>
    <row r="42" spans="1:20" x14ac:dyDescent="0.25">
      <c r="A42" s="41" t="s">
        <v>32</v>
      </c>
      <c r="B42" s="41" t="s">
        <v>5</v>
      </c>
      <c r="C42" s="41" t="s">
        <v>6</v>
      </c>
      <c r="D42" s="41" t="s">
        <v>5</v>
      </c>
      <c r="E42" s="41" t="s">
        <v>6</v>
      </c>
      <c r="F42" s="41" t="s">
        <v>5</v>
      </c>
      <c r="G42" s="41" t="s">
        <v>6</v>
      </c>
      <c r="H42" s="79"/>
      <c r="M42" s="41" t="s">
        <v>33</v>
      </c>
      <c r="N42" s="41" t="s">
        <v>5</v>
      </c>
      <c r="O42" s="41" t="s">
        <v>6</v>
      </c>
      <c r="P42" s="41" t="s">
        <v>5</v>
      </c>
      <c r="Q42" s="41" t="s">
        <v>6</v>
      </c>
      <c r="R42" s="41" t="s">
        <v>5</v>
      </c>
      <c r="S42" s="41" t="s">
        <v>6</v>
      </c>
      <c r="T42" s="79"/>
    </row>
    <row r="43" spans="1:20" x14ac:dyDescent="0.25">
      <c r="A43" s="42" t="s">
        <v>34</v>
      </c>
      <c r="B43" s="42">
        <v>20</v>
      </c>
      <c r="C43" s="42">
        <v>27</v>
      </c>
      <c r="D43" s="42">
        <v>9</v>
      </c>
      <c r="E43" s="42">
        <v>14</v>
      </c>
      <c r="F43" s="42">
        <v>29</v>
      </c>
      <c r="G43" s="42">
        <v>79</v>
      </c>
      <c r="H43" s="42">
        <f>SUM(B43:G43)</f>
        <v>178</v>
      </c>
      <c r="M43" s="42" t="s">
        <v>34</v>
      </c>
      <c r="N43" s="42">
        <v>24</v>
      </c>
      <c r="O43" s="42">
        <v>30</v>
      </c>
      <c r="P43" s="42">
        <v>10</v>
      </c>
      <c r="Q43" s="42">
        <v>15</v>
      </c>
      <c r="R43" s="42">
        <v>34</v>
      </c>
      <c r="S43" s="42">
        <v>80</v>
      </c>
      <c r="T43" s="42">
        <f>SUM(N43:S43)</f>
        <v>193</v>
      </c>
    </row>
    <row r="44" spans="1:20" x14ac:dyDescent="0.25">
      <c r="A44" s="12" t="s">
        <v>35</v>
      </c>
      <c r="B44" s="12">
        <v>32</v>
      </c>
      <c r="C44" s="12">
        <v>30</v>
      </c>
      <c r="D44" s="12">
        <v>13</v>
      </c>
      <c r="E44" s="12">
        <v>23</v>
      </c>
      <c r="F44" s="12">
        <v>35</v>
      </c>
      <c r="G44" s="12">
        <v>55</v>
      </c>
      <c r="H44" s="12">
        <f>SUM(B44:G44)</f>
        <v>188</v>
      </c>
      <c r="M44" s="12" t="s">
        <v>35</v>
      </c>
      <c r="N44" s="12">
        <v>29</v>
      </c>
      <c r="O44" s="12">
        <v>32</v>
      </c>
      <c r="P44" s="12">
        <v>9</v>
      </c>
      <c r="Q44" s="12">
        <v>24</v>
      </c>
      <c r="R44" s="12">
        <v>26</v>
      </c>
      <c r="S44" s="12">
        <v>53</v>
      </c>
      <c r="T44" s="12">
        <f>SUM(N44:S44)</f>
        <v>173</v>
      </c>
    </row>
    <row r="45" spans="1:20" x14ac:dyDescent="0.25">
      <c r="A45" s="42" t="s">
        <v>36</v>
      </c>
      <c r="B45" s="42">
        <v>16</v>
      </c>
      <c r="C45" s="42">
        <v>22</v>
      </c>
      <c r="D45" s="42">
        <v>5</v>
      </c>
      <c r="E45" s="42">
        <v>12</v>
      </c>
      <c r="F45" s="42">
        <v>13</v>
      </c>
      <c r="G45" s="42">
        <v>36</v>
      </c>
      <c r="H45" s="42">
        <f>SUM(B45:G45)</f>
        <v>104</v>
      </c>
      <c r="M45" s="42" t="s">
        <v>36</v>
      </c>
      <c r="N45" s="42">
        <v>13</v>
      </c>
      <c r="O45" s="42">
        <v>14</v>
      </c>
      <c r="P45" s="42">
        <v>5</v>
      </c>
      <c r="Q45" s="42">
        <v>4</v>
      </c>
      <c r="R45" s="42">
        <v>11</v>
      </c>
      <c r="S45" s="42">
        <v>22</v>
      </c>
      <c r="T45" s="42">
        <f>SUM(N45:S45)</f>
        <v>69</v>
      </c>
    </row>
    <row r="46" spans="1:20" x14ac:dyDescent="0.25">
      <c r="A46" s="12" t="s">
        <v>37</v>
      </c>
      <c r="B46" s="12">
        <v>2</v>
      </c>
      <c r="C46" s="12">
        <v>12</v>
      </c>
      <c r="D46" s="12">
        <v>1</v>
      </c>
      <c r="E46" s="12">
        <v>2</v>
      </c>
      <c r="F46" s="12">
        <v>10</v>
      </c>
      <c r="G46" s="12">
        <v>31</v>
      </c>
      <c r="H46" s="12">
        <f>SUM(B46:G46)</f>
        <v>58</v>
      </c>
      <c r="M46" s="12" t="s">
        <v>37</v>
      </c>
      <c r="N46" s="12">
        <v>2</v>
      </c>
      <c r="O46" s="12">
        <v>8</v>
      </c>
      <c r="P46" s="12">
        <v>1</v>
      </c>
      <c r="Q46" s="12">
        <v>2</v>
      </c>
      <c r="R46" s="12">
        <v>6</v>
      </c>
      <c r="S46" s="12">
        <v>16</v>
      </c>
      <c r="T46" s="12">
        <f>SUM(N46:S46)</f>
        <v>35</v>
      </c>
    </row>
    <row r="47" spans="1:20" x14ac:dyDescent="0.25">
      <c r="A47" s="42" t="s">
        <v>7</v>
      </c>
      <c r="B47" s="42">
        <f t="shared" ref="B47:G47" si="1">SUM(B43:B46)</f>
        <v>70</v>
      </c>
      <c r="C47" s="42">
        <f t="shared" si="1"/>
        <v>91</v>
      </c>
      <c r="D47" s="42">
        <f t="shared" si="1"/>
        <v>28</v>
      </c>
      <c r="E47" s="42">
        <f t="shared" si="1"/>
        <v>51</v>
      </c>
      <c r="F47" s="42">
        <f t="shared" si="1"/>
        <v>87</v>
      </c>
      <c r="G47" s="42">
        <f t="shared" si="1"/>
        <v>201</v>
      </c>
      <c r="H47" s="42">
        <f>SUM(B47:G47)</f>
        <v>528</v>
      </c>
      <c r="M47" s="42" t="s">
        <v>7</v>
      </c>
      <c r="N47" s="42">
        <f t="shared" ref="N47:T47" si="2">SUM(N43:N46)</f>
        <v>68</v>
      </c>
      <c r="O47" s="42">
        <f t="shared" si="2"/>
        <v>84</v>
      </c>
      <c r="P47" s="42">
        <f t="shared" si="2"/>
        <v>25</v>
      </c>
      <c r="Q47" s="42">
        <f t="shared" si="2"/>
        <v>45</v>
      </c>
      <c r="R47" s="42">
        <f t="shared" si="2"/>
        <v>77</v>
      </c>
      <c r="S47" s="42">
        <f t="shared" si="2"/>
        <v>171</v>
      </c>
      <c r="T47" s="42">
        <f t="shared" si="2"/>
        <v>470</v>
      </c>
    </row>
    <row r="67" spans="1:5" x14ac:dyDescent="0.25">
      <c r="A67" s="7" t="s">
        <v>38</v>
      </c>
      <c r="B67" s="7" t="s">
        <v>9</v>
      </c>
      <c r="C67" s="7" t="s">
        <v>5</v>
      </c>
      <c r="D67" s="7" t="s">
        <v>6</v>
      </c>
      <c r="E67" s="7" t="s">
        <v>7</v>
      </c>
    </row>
    <row r="68" spans="1:5" x14ac:dyDescent="0.25">
      <c r="A68" s="12" t="s">
        <v>14</v>
      </c>
      <c r="B68" s="12" t="s">
        <v>15</v>
      </c>
      <c r="C68" s="43">
        <v>44.666666666666664</v>
      </c>
      <c r="D68" s="43">
        <v>49.236842105263158</v>
      </c>
      <c r="E68" s="43">
        <v>47.220588235294116</v>
      </c>
    </row>
    <row r="69" spans="1:5" x14ac:dyDescent="0.25">
      <c r="A69" s="12" t="s">
        <v>14</v>
      </c>
      <c r="B69" s="12" t="s">
        <v>17</v>
      </c>
      <c r="C69" s="43">
        <v>34.975000000000001</v>
      </c>
      <c r="D69" s="43">
        <v>43.660377358490564</v>
      </c>
      <c r="E69" s="43">
        <v>39.924731182795696</v>
      </c>
    </row>
    <row r="70" spans="1:5" x14ac:dyDescent="0.25">
      <c r="A70" s="12" t="s">
        <v>19</v>
      </c>
      <c r="B70" s="12" t="s">
        <v>17</v>
      </c>
      <c r="C70" s="43">
        <v>36</v>
      </c>
      <c r="D70" s="43">
        <v>33.392156862745097</v>
      </c>
      <c r="E70" s="43">
        <v>34.316455696202532</v>
      </c>
    </row>
    <row r="71" spans="1:5" x14ac:dyDescent="0.25">
      <c r="A71" s="12" t="s">
        <v>20</v>
      </c>
      <c r="B71" s="12" t="s">
        <v>15</v>
      </c>
      <c r="C71" s="43">
        <v>36.272727272727273</v>
      </c>
      <c r="D71" s="43">
        <v>38.6875</v>
      </c>
      <c r="E71" s="43">
        <v>37.996282527881043</v>
      </c>
    </row>
    <row r="72" spans="1:5" x14ac:dyDescent="0.25">
      <c r="A72" s="12" t="s">
        <v>20</v>
      </c>
      <c r="B72" s="12" t="s">
        <v>17</v>
      </c>
      <c r="C72" s="43">
        <v>56.7</v>
      </c>
      <c r="D72" s="43">
        <v>45.111111111111114</v>
      </c>
      <c r="E72" s="43">
        <v>51.210526315789473</v>
      </c>
    </row>
    <row r="73" spans="1:5" x14ac:dyDescent="0.25">
      <c r="A73" s="12" t="s">
        <v>39</v>
      </c>
      <c r="C73" s="43">
        <v>38.416216216216213</v>
      </c>
      <c r="D73" s="43">
        <v>40.005830903790084</v>
      </c>
      <c r="E73" s="43">
        <v>39.448863636363633</v>
      </c>
    </row>
    <row r="75" spans="1:5" x14ac:dyDescent="0.25">
      <c r="A75" s="44" t="s">
        <v>40</v>
      </c>
    </row>
  </sheetData>
  <mergeCells count="21">
    <mergeCell ref="H12:H13"/>
    <mergeCell ref="M12:M13"/>
    <mergeCell ref="N12:N13"/>
    <mergeCell ref="O12:O13"/>
    <mergeCell ref="K1:N1"/>
    <mergeCell ref="H9:H10"/>
    <mergeCell ref="M9:M10"/>
    <mergeCell ref="N9:N10"/>
    <mergeCell ref="O9:O10"/>
    <mergeCell ref="N41:O41"/>
    <mergeCell ref="P41:Q41"/>
    <mergeCell ref="R41:S41"/>
    <mergeCell ref="T41:T42"/>
    <mergeCell ref="B34:C34"/>
    <mergeCell ref="D34:E34"/>
    <mergeCell ref="F34:G34"/>
    <mergeCell ref="J34:J35"/>
    <mergeCell ref="B41:C41"/>
    <mergeCell ref="D41:E41"/>
    <mergeCell ref="F41:G41"/>
    <mergeCell ref="H41:H42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FA63-CEC2-4E9E-BCD5-9446D2DCBF90}">
  <dimension ref="A1:IT48"/>
  <sheetViews>
    <sheetView workbookViewId="0">
      <selection activeCell="D4" sqref="D4"/>
    </sheetView>
  </sheetViews>
  <sheetFormatPr baseColWidth="10" defaultRowHeight="15" x14ac:dyDescent="0.25"/>
  <cols>
    <col min="1" max="1" width="44.42578125" customWidth="1"/>
    <col min="2" max="2" width="20.5703125" customWidth="1"/>
    <col min="7" max="7" width="20.7109375" customWidth="1"/>
    <col min="8" max="8" width="23.42578125" customWidth="1"/>
    <col min="9" max="9" width="14.7109375" customWidth="1"/>
    <col min="13" max="13" width="49.5703125" customWidth="1"/>
    <col min="14" max="14" width="20.42578125" customWidth="1"/>
  </cols>
  <sheetData>
    <row r="1" spans="1:254" s="49" customFormat="1" ht="57" customHeight="1" thickBot="1" x14ac:dyDescent="0.3">
      <c r="A1" s="45"/>
      <c r="B1" s="46"/>
      <c r="C1" s="46"/>
      <c r="D1" s="47"/>
      <c r="E1" s="48"/>
      <c r="F1" s="48"/>
      <c r="G1" s="48"/>
      <c r="H1" s="48"/>
      <c r="I1" s="48"/>
      <c r="J1" s="48"/>
      <c r="K1" s="48"/>
      <c r="L1" s="48"/>
      <c r="M1" s="48"/>
      <c r="N1" s="89" t="s">
        <v>0</v>
      </c>
      <c r="O1" s="89"/>
      <c r="P1" s="89"/>
      <c r="Q1" s="89"/>
      <c r="R1" s="46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s="51" customFormat="1" x14ac:dyDescent="0.25"/>
    <row r="3" spans="1:254" s="51" customFormat="1" x14ac:dyDescent="0.25">
      <c r="A3" s="51" t="s">
        <v>41</v>
      </c>
    </row>
    <row r="4" spans="1:254" s="51" customFormat="1" x14ac:dyDescent="0.25">
      <c r="A4" s="51" t="s">
        <v>42</v>
      </c>
    </row>
    <row r="5" spans="1:254" s="51" customFormat="1" x14ac:dyDescent="0.25">
      <c r="A5" s="51" t="s">
        <v>2</v>
      </c>
    </row>
    <row r="6" spans="1:254" s="51" customFormat="1" x14ac:dyDescent="0.25">
      <c r="A6" s="51" t="s">
        <v>3</v>
      </c>
    </row>
    <row r="7" spans="1:254" s="51" customFormat="1" x14ac:dyDescent="0.25">
      <c r="A7" s="12" t="s">
        <v>86</v>
      </c>
    </row>
    <row r="9" spans="1:254" x14ac:dyDescent="0.25">
      <c r="A9" s="90" t="s">
        <v>87</v>
      </c>
      <c r="B9" s="90"/>
      <c r="C9" s="90"/>
      <c r="G9" s="90" t="s">
        <v>88</v>
      </c>
      <c r="H9" s="90"/>
      <c r="I9" s="90"/>
    </row>
    <row r="11" spans="1:254" x14ac:dyDescent="0.25">
      <c r="A11" t="s">
        <v>43</v>
      </c>
      <c r="B11" t="s">
        <v>9</v>
      </c>
      <c r="C11" t="s">
        <v>5</v>
      </c>
      <c r="D11" t="s">
        <v>6</v>
      </c>
      <c r="E11" t="s">
        <v>7</v>
      </c>
      <c r="G11" t="s">
        <v>43</v>
      </c>
      <c r="H11" t="s">
        <v>9</v>
      </c>
      <c r="I11" t="s">
        <v>5</v>
      </c>
      <c r="J11" t="s">
        <v>6</v>
      </c>
      <c r="K11" t="s">
        <v>7</v>
      </c>
      <c r="M11" t="s">
        <v>44</v>
      </c>
      <c r="N11" t="s">
        <v>9</v>
      </c>
      <c r="O11" t="s">
        <v>5</v>
      </c>
      <c r="P11" t="s">
        <v>6</v>
      </c>
      <c r="Q11" t="s">
        <v>7</v>
      </c>
    </row>
    <row r="12" spans="1:254" x14ac:dyDescent="0.25">
      <c r="A12" t="s">
        <v>14</v>
      </c>
      <c r="B12" t="s">
        <v>15</v>
      </c>
      <c r="C12">
        <v>28</v>
      </c>
      <c r="D12">
        <v>13</v>
      </c>
      <c r="E12">
        <f>SUM(Tabla12[[#This Row],[Homes]:[Mulleres]])</f>
        <v>41</v>
      </c>
      <c r="G12" t="s">
        <v>14</v>
      </c>
      <c r="H12" t="s">
        <v>15</v>
      </c>
      <c r="I12">
        <v>22</v>
      </c>
      <c r="J12">
        <v>11</v>
      </c>
      <c r="K12">
        <f>SUM(Tabla13[[#This Row],[Homes]:[Mulleres]])</f>
        <v>33</v>
      </c>
      <c r="M12" t="s">
        <v>14</v>
      </c>
      <c r="N12" t="s">
        <v>15</v>
      </c>
      <c r="O12" s="52">
        <v>57</v>
      </c>
      <c r="P12" s="52">
        <v>37.153846153846153</v>
      </c>
      <c r="Q12" s="52">
        <v>50.707317073170735</v>
      </c>
    </row>
    <row r="13" spans="1:254" x14ac:dyDescent="0.25">
      <c r="A13" t="s">
        <v>14</v>
      </c>
      <c r="B13" t="s">
        <v>17</v>
      </c>
      <c r="C13">
        <v>26</v>
      </c>
      <c r="D13">
        <v>33</v>
      </c>
      <c r="E13">
        <f>SUM(Tabla12[[#This Row],[Homes]:[Mulleres]])</f>
        <v>59</v>
      </c>
      <c r="G13" t="s">
        <v>14</v>
      </c>
      <c r="H13" t="s">
        <v>17</v>
      </c>
      <c r="I13">
        <v>24</v>
      </c>
      <c r="J13">
        <v>28</v>
      </c>
      <c r="K13">
        <f>SUM(Tabla13[[#This Row],[Homes]:[Mulleres]])</f>
        <v>52</v>
      </c>
      <c r="M13" t="s">
        <v>14</v>
      </c>
      <c r="N13" t="s">
        <v>17</v>
      </c>
      <c r="O13" s="52">
        <v>29</v>
      </c>
      <c r="P13" s="52">
        <v>39.67</v>
      </c>
      <c r="Q13" s="52">
        <v>34.97</v>
      </c>
    </row>
    <row r="14" spans="1:254" x14ac:dyDescent="0.25">
      <c r="A14" t="s">
        <v>19</v>
      </c>
      <c r="B14" t="s">
        <v>17</v>
      </c>
      <c r="C14">
        <v>141</v>
      </c>
      <c r="D14">
        <v>104</v>
      </c>
      <c r="E14">
        <f>SUM(Tabla12[[#This Row],[Homes]:[Mulleres]])</f>
        <v>245</v>
      </c>
      <c r="G14" t="s">
        <v>19</v>
      </c>
      <c r="H14" t="s">
        <v>17</v>
      </c>
      <c r="I14">
        <v>137</v>
      </c>
      <c r="J14">
        <v>96</v>
      </c>
      <c r="K14">
        <f>SUM(Tabla13[[#This Row],[Homes]:[Mulleres]])</f>
        <v>233</v>
      </c>
      <c r="M14" t="s">
        <v>19</v>
      </c>
      <c r="N14" t="s">
        <v>17</v>
      </c>
      <c r="O14" s="52">
        <v>15.09</v>
      </c>
      <c r="P14" s="52">
        <v>22.16</v>
      </c>
      <c r="Q14" s="52">
        <v>18.09</v>
      </c>
    </row>
    <row r="15" spans="1:254" x14ac:dyDescent="0.25">
      <c r="A15" t="s">
        <v>20</v>
      </c>
      <c r="B15" t="s">
        <v>15</v>
      </c>
      <c r="C15">
        <v>113</v>
      </c>
      <c r="D15">
        <v>249</v>
      </c>
      <c r="E15">
        <f>SUM(Tabla12[[#This Row],[Homes]:[Mulleres]])</f>
        <v>362</v>
      </c>
      <c r="G15" t="s">
        <v>20</v>
      </c>
      <c r="H15" t="s">
        <v>15</v>
      </c>
      <c r="I15">
        <v>109</v>
      </c>
      <c r="J15">
        <v>236</v>
      </c>
      <c r="K15">
        <f>SUM(Tabla13[[#This Row],[Homes]:[Mulleres]])</f>
        <v>345</v>
      </c>
      <c r="M15" t="s">
        <v>20</v>
      </c>
      <c r="N15" t="s">
        <v>15</v>
      </c>
      <c r="O15" s="52">
        <v>16.64</v>
      </c>
      <c r="P15" s="52">
        <v>15.6</v>
      </c>
      <c r="Q15" s="52">
        <v>15.93</v>
      </c>
    </row>
    <row r="16" spans="1:254" x14ac:dyDescent="0.25">
      <c r="A16" t="s">
        <v>20</v>
      </c>
      <c r="B16" t="s">
        <v>17</v>
      </c>
      <c r="C16">
        <v>6</v>
      </c>
      <c r="D16">
        <v>8</v>
      </c>
      <c r="E16">
        <f>SUM(Tabla12[[#This Row],[Homes]:[Mulleres]])</f>
        <v>14</v>
      </c>
      <c r="G16" t="s">
        <v>20</v>
      </c>
      <c r="H16" t="s">
        <v>17</v>
      </c>
      <c r="I16">
        <v>6</v>
      </c>
      <c r="J16">
        <v>6</v>
      </c>
      <c r="K16">
        <f>SUM(Tabla13[[#This Row],[Homes]:[Mulleres]])</f>
        <v>12</v>
      </c>
      <c r="M16" t="s">
        <v>20</v>
      </c>
      <c r="N16" t="s">
        <v>17</v>
      </c>
      <c r="O16" s="52">
        <v>3.5</v>
      </c>
      <c r="P16" s="52">
        <v>67.38</v>
      </c>
      <c r="Q16" s="52">
        <v>40</v>
      </c>
    </row>
    <row r="17" spans="1:23" x14ac:dyDescent="0.25">
      <c r="A17" t="s">
        <v>7</v>
      </c>
      <c r="C17">
        <f>SUBTOTAL(109,C12:C16)</f>
        <v>314</v>
      </c>
      <c r="D17">
        <f>SUBTOTAL(109,D12:D16)</f>
        <v>407</v>
      </c>
      <c r="E17">
        <f>SUM(Tabla12[[#This Row],[Homes]:[Mulleres]])</f>
        <v>721</v>
      </c>
      <c r="G17" t="s">
        <v>7</v>
      </c>
      <c r="I17">
        <f>SUBTOTAL(109,I12:I16)</f>
        <v>298</v>
      </c>
      <c r="J17">
        <f>SUBTOTAL(109,J12:J16)</f>
        <v>377</v>
      </c>
      <c r="K17">
        <f>SUM(Tabla13[[#This Row],[Homes]:[Mulleres]])</f>
        <v>675</v>
      </c>
      <c r="M17" t="s">
        <v>7</v>
      </c>
      <c r="O17" s="52">
        <v>20.32</v>
      </c>
      <c r="P17" s="52">
        <v>20.94</v>
      </c>
      <c r="Q17" s="52">
        <v>20.67</v>
      </c>
    </row>
    <row r="19" spans="1:23" x14ac:dyDescent="0.25">
      <c r="M19" s="44" t="s">
        <v>40</v>
      </c>
    </row>
    <row r="23" spans="1:23" x14ac:dyDescent="0.25">
      <c r="B23" s="79" t="s">
        <v>14</v>
      </c>
      <c r="C23" s="79"/>
      <c r="D23" s="79"/>
      <c r="E23" s="79" t="s">
        <v>19</v>
      </c>
      <c r="F23" s="79"/>
      <c r="G23" s="79"/>
      <c r="H23" s="79" t="s">
        <v>20</v>
      </c>
      <c r="I23" s="79"/>
      <c r="J23" s="79"/>
      <c r="N23" s="79" t="s">
        <v>14</v>
      </c>
      <c r="O23" s="79"/>
      <c r="P23" s="79"/>
      <c r="Q23" s="79" t="s">
        <v>19</v>
      </c>
      <c r="R23" s="79"/>
      <c r="S23" s="79"/>
      <c r="T23" s="79" t="s">
        <v>20</v>
      </c>
      <c r="U23" s="79"/>
      <c r="V23" s="79"/>
    </row>
    <row r="24" spans="1:23" ht="15.75" thickBot="1" x14ac:dyDescent="0.3">
      <c r="A24" s="53" t="s">
        <v>45</v>
      </c>
      <c r="B24" s="54" t="s">
        <v>5</v>
      </c>
      <c r="C24" s="54" t="s">
        <v>6</v>
      </c>
      <c r="D24" s="54" t="s">
        <v>46</v>
      </c>
      <c r="E24" s="54" t="s">
        <v>47</v>
      </c>
      <c r="F24" s="54" t="s">
        <v>48</v>
      </c>
      <c r="G24" s="54" t="s">
        <v>49</v>
      </c>
      <c r="H24" s="54" t="s">
        <v>50</v>
      </c>
      <c r="I24" s="54" t="s">
        <v>51</v>
      </c>
      <c r="J24" s="54" t="s">
        <v>52</v>
      </c>
      <c r="K24" s="55" t="s">
        <v>7</v>
      </c>
      <c r="M24" s="53" t="s">
        <v>53</v>
      </c>
      <c r="N24" s="54" t="s">
        <v>5</v>
      </c>
      <c r="O24" s="54" t="s">
        <v>6</v>
      </c>
      <c r="P24" s="54" t="s">
        <v>46</v>
      </c>
      <c r="Q24" s="54" t="s">
        <v>47</v>
      </c>
      <c r="R24" s="54" t="s">
        <v>48</v>
      </c>
      <c r="S24" s="54" t="s">
        <v>49</v>
      </c>
      <c r="T24" s="54" t="s">
        <v>50</v>
      </c>
      <c r="U24" s="54" t="s">
        <v>51</v>
      </c>
      <c r="V24" s="54" t="s">
        <v>52</v>
      </c>
      <c r="W24" s="55" t="s">
        <v>7</v>
      </c>
    </row>
    <row r="25" spans="1:23" ht="15.75" thickTop="1" x14ac:dyDescent="0.25">
      <c r="A25" s="56" t="s">
        <v>54</v>
      </c>
      <c r="B25" s="57">
        <v>3</v>
      </c>
      <c r="C25" s="57">
        <v>9</v>
      </c>
      <c r="D25" s="57">
        <v>12</v>
      </c>
      <c r="E25" s="57">
        <v>4</v>
      </c>
      <c r="F25" s="57">
        <v>10</v>
      </c>
      <c r="G25" s="57">
        <v>14</v>
      </c>
      <c r="H25" s="57"/>
      <c r="I25" s="57">
        <v>1</v>
      </c>
      <c r="J25" s="57">
        <v>1</v>
      </c>
      <c r="K25" s="58">
        <v>27</v>
      </c>
      <c r="M25" s="56" t="s">
        <v>54</v>
      </c>
      <c r="N25" s="57">
        <v>3</v>
      </c>
      <c r="O25" s="57">
        <v>7</v>
      </c>
      <c r="P25" s="57">
        <v>10</v>
      </c>
      <c r="Q25" s="57">
        <v>4</v>
      </c>
      <c r="R25" s="57">
        <v>7</v>
      </c>
      <c r="S25" s="57">
        <v>11</v>
      </c>
      <c r="T25" s="57"/>
      <c r="U25" s="57">
        <v>1</v>
      </c>
      <c r="V25" s="57">
        <v>1</v>
      </c>
      <c r="W25" s="58">
        <v>22</v>
      </c>
    </row>
    <row r="26" spans="1:23" x14ac:dyDescent="0.25">
      <c r="A26" s="59" t="s">
        <v>55</v>
      </c>
      <c r="B26" s="60"/>
      <c r="C26" s="60"/>
      <c r="D26" s="60"/>
      <c r="E26" s="60"/>
      <c r="F26" s="60"/>
      <c r="G26" s="60"/>
      <c r="H26" s="60">
        <v>6</v>
      </c>
      <c r="I26" s="60">
        <v>15</v>
      </c>
      <c r="J26" s="60">
        <v>21</v>
      </c>
      <c r="K26" s="61">
        <v>21</v>
      </c>
      <c r="M26" s="59" t="s">
        <v>55</v>
      </c>
      <c r="N26" s="60"/>
      <c r="O26" s="60"/>
      <c r="P26" s="60"/>
      <c r="Q26" s="60"/>
      <c r="R26" s="60"/>
      <c r="S26" s="60"/>
      <c r="T26" s="60">
        <v>3</v>
      </c>
      <c r="U26" s="60">
        <v>6</v>
      </c>
      <c r="V26" s="60">
        <v>9</v>
      </c>
      <c r="W26" s="61">
        <v>9</v>
      </c>
    </row>
    <row r="27" spans="1:23" x14ac:dyDescent="0.25">
      <c r="A27" s="56" t="s">
        <v>56</v>
      </c>
      <c r="B27" s="57">
        <v>11</v>
      </c>
      <c r="C27" s="57">
        <v>4</v>
      </c>
      <c r="D27" s="57">
        <v>15</v>
      </c>
      <c r="E27" s="57"/>
      <c r="F27" s="57"/>
      <c r="G27" s="57"/>
      <c r="H27" s="57"/>
      <c r="I27" s="57"/>
      <c r="J27" s="57"/>
      <c r="K27" s="58">
        <v>15</v>
      </c>
      <c r="M27" s="56" t="s">
        <v>56</v>
      </c>
      <c r="N27" s="57">
        <v>5</v>
      </c>
      <c r="O27" s="57">
        <v>3</v>
      </c>
      <c r="P27" s="57">
        <v>8</v>
      </c>
      <c r="Q27" s="57"/>
      <c r="R27" s="57"/>
      <c r="S27" s="57"/>
      <c r="T27" s="57"/>
      <c r="U27" s="57"/>
      <c r="V27" s="57"/>
      <c r="W27" s="58">
        <v>8</v>
      </c>
    </row>
    <row r="28" spans="1:23" x14ac:dyDescent="0.25">
      <c r="A28" s="59" t="s">
        <v>57</v>
      </c>
      <c r="B28" s="60">
        <v>6</v>
      </c>
      <c r="C28" s="60">
        <v>5</v>
      </c>
      <c r="D28" s="60">
        <v>11</v>
      </c>
      <c r="E28" s="60">
        <v>1</v>
      </c>
      <c r="F28" s="60">
        <v>4</v>
      </c>
      <c r="G28" s="60">
        <v>5</v>
      </c>
      <c r="H28" s="60">
        <v>66</v>
      </c>
      <c r="I28" s="60">
        <v>138</v>
      </c>
      <c r="J28" s="60">
        <v>204</v>
      </c>
      <c r="K28" s="61">
        <v>220</v>
      </c>
      <c r="M28" s="59" t="s">
        <v>57</v>
      </c>
      <c r="N28" s="60">
        <v>6</v>
      </c>
      <c r="O28" s="60">
        <v>5</v>
      </c>
      <c r="P28" s="60">
        <v>11</v>
      </c>
      <c r="Q28" s="60">
        <v>1</v>
      </c>
      <c r="R28" s="60">
        <v>4</v>
      </c>
      <c r="S28" s="60">
        <v>5</v>
      </c>
      <c r="T28" s="60">
        <v>66</v>
      </c>
      <c r="U28" s="60">
        <v>137</v>
      </c>
      <c r="V28" s="60">
        <v>203</v>
      </c>
      <c r="W28" s="61">
        <v>219</v>
      </c>
    </row>
    <row r="29" spans="1:23" x14ac:dyDescent="0.25">
      <c r="A29" s="56" t="s">
        <v>58</v>
      </c>
      <c r="B29" s="57"/>
      <c r="C29" s="57"/>
      <c r="D29" s="57"/>
      <c r="E29" s="57"/>
      <c r="F29" s="57"/>
      <c r="G29" s="57"/>
      <c r="H29" s="57">
        <v>1</v>
      </c>
      <c r="I29" s="57">
        <v>5</v>
      </c>
      <c r="J29" s="57">
        <v>6</v>
      </c>
      <c r="K29" s="58">
        <v>6</v>
      </c>
      <c r="M29" s="56" t="s">
        <v>58</v>
      </c>
      <c r="N29" s="57"/>
      <c r="O29" s="57"/>
      <c r="P29" s="57"/>
      <c r="Q29" s="57"/>
      <c r="R29" s="57"/>
      <c r="S29" s="57"/>
      <c r="T29" s="57">
        <v>1</v>
      </c>
      <c r="U29" s="57">
        <v>5</v>
      </c>
      <c r="V29" s="57">
        <v>6</v>
      </c>
      <c r="W29" s="58">
        <v>6</v>
      </c>
    </row>
    <row r="30" spans="1:23" x14ac:dyDescent="0.25">
      <c r="A30" s="59" t="s">
        <v>59</v>
      </c>
      <c r="B30" s="60"/>
      <c r="C30" s="60">
        <v>1</v>
      </c>
      <c r="D30" s="60">
        <v>1</v>
      </c>
      <c r="E30" s="60">
        <v>118</v>
      </c>
      <c r="F30" s="60">
        <v>56</v>
      </c>
      <c r="G30" s="60">
        <v>174</v>
      </c>
      <c r="H30" s="60"/>
      <c r="I30" s="60"/>
      <c r="J30" s="60"/>
      <c r="K30" s="61">
        <v>175</v>
      </c>
      <c r="M30" s="59" t="s">
        <v>59</v>
      </c>
      <c r="N30" s="60"/>
      <c r="O30" s="60">
        <v>1</v>
      </c>
      <c r="P30" s="60">
        <v>1</v>
      </c>
      <c r="Q30" s="60">
        <v>116</v>
      </c>
      <c r="R30" s="60">
        <v>56</v>
      </c>
      <c r="S30" s="60">
        <v>172</v>
      </c>
      <c r="T30" s="60"/>
      <c r="U30" s="60"/>
      <c r="V30" s="60"/>
      <c r="W30" s="61">
        <v>173</v>
      </c>
    </row>
    <row r="31" spans="1:23" x14ac:dyDescent="0.25">
      <c r="A31" s="56" t="s">
        <v>60</v>
      </c>
      <c r="B31" s="57"/>
      <c r="C31" s="57"/>
      <c r="D31" s="57"/>
      <c r="E31" s="57"/>
      <c r="F31" s="57"/>
      <c r="G31" s="57"/>
      <c r="H31" s="57">
        <v>4</v>
      </c>
      <c r="I31" s="57">
        <v>2</v>
      </c>
      <c r="J31" s="57">
        <v>6</v>
      </c>
      <c r="K31" s="58">
        <v>6</v>
      </c>
      <c r="M31" s="56" t="s">
        <v>60</v>
      </c>
      <c r="N31" s="57"/>
      <c r="O31" s="57"/>
      <c r="P31" s="57"/>
      <c r="Q31" s="57"/>
      <c r="R31" s="57"/>
      <c r="S31" s="57"/>
      <c r="T31" s="57">
        <v>3</v>
      </c>
      <c r="U31" s="57"/>
      <c r="V31" s="57">
        <v>3</v>
      </c>
      <c r="W31" s="58">
        <v>3</v>
      </c>
    </row>
    <row r="32" spans="1:23" x14ac:dyDescent="0.25">
      <c r="A32" s="59" t="s">
        <v>61</v>
      </c>
      <c r="B32" s="60"/>
      <c r="C32" s="60"/>
      <c r="D32" s="60"/>
      <c r="E32" s="60"/>
      <c r="F32" s="60"/>
      <c r="G32" s="60"/>
      <c r="H32" s="60">
        <v>1</v>
      </c>
      <c r="I32" s="60"/>
      <c r="J32" s="60">
        <v>1</v>
      </c>
      <c r="K32" s="61">
        <v>1</v>
      </c>
      <c r="M32" s="59" t="s">
        <v>61</v>
      </c>
      <c r="N32" s="60"/>
      <c r="O32" s="60"/>
      <c r="P32" s="60"/>
      <c r="Q32" s="60"/>
      <c r="R32" s="60"/>
      <c r="S32" s="60"/>
      <c r="T32" s="60">
        <v>1</v>
      </c>
      <c r="U32" s="60"/>
      <c r="V32" s="60">
        <v>1</v>
      </c>
      <c r="W32" s="61">
        <v>1</v>
      </c>
    </row>
    <row r="33" spans="1:23" x14ac:dyDescent="0.25">
      <c r="A33" s="56" t="s">
        <v>62</v>
      </c>
      <c r="B33" s="57"/>
      <c r="C33" s="57"/>
      <c r="D33" s="57"/>
      <c r="E33" s="57"/>
      <c r="F33" s="57"/>
      <c r="G33" s="57"/>
      <c r="H33" s="57">
        <v>14</v>
      </c>
      <c r="I33" s="57">
        <v>36</v>
      </c>
      <c r="J33" s="57">
        <v>50</v>
      </c>
      <c r="K33" s="58">
        <v>50</v>
      </c>
      <c r="M33" s="56" t="s">
        <v>62</v>
      </c>
      <c r="N33" s="57"/>
      <c r="O33" s="57"/>
      <c r="P33" s="57"/>
      <c r="Q33" s="57"/>
      <c r="R33" s="57"/>
      <c r="S33" s="57"/>
      <c r="T33" s="57">
        <v>14</v>
      </c>
      <c r="U33" s="57">
        <v>35</v>
      </c>
      <c r="V33" s="57">
        <v>49</v>
      </c>
      <c r="W33" s="58">
        <v>49</v>
      </c>
    </row>
    <row r="34" spans="1:23" x14ac:dyDescent="0.25">
      <c r="A34" s="59" t="s">
        <v>63</v>
      </c>
      <c r="B34" s="60"/>
      <c r="C34" s="60"/>
      <c r="D34" s="60"/>
      <c r="E34" s="60"/>
      <c r="F34" s="60">
        <v>1</v>
      </c>
      <c r="G34" s="60">
        <v>1</v>
      </c>
      <c r="H34" s="60"/>
      <c r="I34" s="60"/>
      <c r="J34" s="60"/>
      <c r="K34" s="61">
        <v>1</v>
      </c>
      <c r="M34" s="59" t="s">
        <v>63</v>
      </c>
      <c r="N34" s="60"/>
      <c r="O34" s="60"/>
      <c r="P34" s="60"/>
      <c r="Q34" s="60"/>
      <c r="R34" s="60">
        <v>1</v>
      </c>
      <c r="S34" s="60">
        <v>1</v>
      </c>
      <c r="T34" s="60"/>
      <c r="U34" s="60"/>
      <c r="V34" s="60"/>
      <c r="W34" s="61">
        <v>1</v>
      </c>
    </row>
    <row r="35" spans="1:23" x14ac:dyDescent="0.25">
      <c r="A35" s="56" t="s">
        <v>64</v>
      </c>
      <c r="B35" s="57"/>
      <c r="C35" s="57"/>
      <c r="D35" s="57"/>
      <c r="E35" s="57"/>
      <c r="F35" s="57"/>
      <c r="G35" s="57"/>
      <c r="H35" s="57">
        <v>1</v>
      </c>
      <c r="I35" s="57">
        <v>2</v>
      </c>
      <c r="J35" s="57">
        <v>3</v>
      </c>
      <c r="K35" s="58">
        <v>3</v>
      </c>
      <c r="M35" s="56" t="s">
        <v>64</v>
      </c>
      <c r="N35" s="57"/>
      <c r="O35" s="57"/>
      <c r="P35" s="57"/>
      <c r="Q35" s="57"/>
      <c r="R35" s="57"/>
      <c r="S35" s="57"/>
      <c r="T35" s="57">
        <v>1</v>
      </c>
      <c r="U35" s="57">
        <v>2</v>
      </c>
      <c r="V35" s="57">
        <v>3</v>
      </c>
      <c r="W35" s="58">
        <v>3</v>
      </c>
    </row>
    <row r="36" spans="1:23" x14ac:dyDescent="0.25">
      <c r="A36" s="59" t="s">
        <v>65</v>
      </c>
      <c r="B36" s="60">
        <v>3</v>
      </c>
      <c r="C36" s="60">
        <v>3</v>
      </c>
      <c r="D36" s="60">
        <v>6</v>
      </c>
      <c r="E36" s="60"/>
      <c r="F36" s="60">
        <v>9</v>
      </c>
      <c r="G36" s="60">
        <v>9</v>
      </c>
      <c r="H36" s="60"/>
      <c r="I36" s="60">
        <v>3</v>
      </c>
      <c r="J36" s="60">
        <v>3</v>
      </c>
      <c r="K36" s="61">
        <v>18</v>
      </c>
      <c r="M36" s="59" t="s">
        <v>65</v>
      </c>
      <c r="N36" s="60">
        <v>3</v>
      </c>
      <c r="O36" s="60">
        <v>3</v>
      </c>
      <c r="P36" s="60">
        <v>6</v>
      </c>
      <c r="Q36" s="60"/>
      <c r="R36" s="60">
        <v>9</v>
      </c>
      <c r="S36" s="60">
        <v>9</v>
      </c>
      <c r="T36" s="60"/>
      <c r="U36" s="60">
        <v>3</v>
      </c>
      <c r="V36" s="60">
        <v>3</v>
      </c>
      <c r="W36" s="61">
        <v>18</v>
      </c>
    </row>
    <row r="37" spans="1:23" x14ac:dyDescent="0.25">
      <c r="A37" s="56" t="s">
        <v>66</v>
      </c>
      <c r="B37" s="57">
        <v>3</v>
      </c>
      <c r="C37" s="57"/>
      <c r="D37" s="57">
        <v>3</v>
      </c>
      <c r="E37" s="57"/>
      <c r="F37" s="57"/>
      <c r="G37" s="57"/>
      <c r="H37" s="57">
        <v>16</v>
      </c>
      <c r="I37" s="57">
        <v>36</v>
      </c>
      <c r="J37" s="57">
        <v>52</v>
      </c>
      <c r="K37" s="58">
        <v>55</v>
      </c>
      <c r="M37" s="56" t="s">
        <v>66</v>
      </c>
      <c r="N37" s="57">
        <v>3</v>
      </c>
      <c r="O37" s="57"/>
      <c r="P37" s="57">
        <v>3</v>
      </c>
      <c r="Q37" s="57"/>
      <c r="R37" s="57"/>
      <c r="S37" s="57"/>
      <c r="T37" s="57">
        <v>16</v>
      </c>
      <c r="U37" s="57">
        <v>36</v>
      </c>
      <c r="V37" s="57">
        <v>52</v>
      </c>
      <c r="W37" s="58">
        <v>55</v>
      </c>
    </row>
    <row r="38" spans="1:23" x14ac:dyDescent="0.25">
      <c r="A38" s="59" t="s">
        <v>67</v>
      </c>
      <c r="B38" s="60"/>
      <c r="C38" s="60"/>
      <c r="D38" s="60"/>
      <c r="E38" s="60"/>
      <c r="F38" s="60">
        <v>1</v>
      </c>
      <c r="G38" s="60">
        <v>1</v>
      </c>
      <c r="H38" s="60">
        <v>1</v>
      </c>
      <c r="I38" s="60">
        <v>2</v>
      </c>
      <c r="J38" s="60">
        <v>3</v>
      </c>
      <c r="K38" s="61">
        <v>4</v>
      </c>
      <c r="M38" s="59" t="s">
        <v>67</v>
      </c>
      <c r="N38" s="60"/>
      <c r="O38" s="60"/>
      <c r="P38" s="60"/>
      <c r="Q38" s="60"/>
      <c r="R38" s="60">
        <v>1</v>
      </c>
      <c r="S38" s="60">
        <v>1</v>
      </c>
      <c r="T38" s="60">
        <v>1</v>
      </c>
      <c r="U38" s="60">
        <v>2</v>
      </c>
      <c r="V38" s="60">
        <v>3</v>
      </c>
      <c r="W38" s="61">
        <v>4</v>
      </c>
    </row>
    <row r="39" spans="1:23" x14ac:dyDescent="0.25">
      <c r="A39" s="56" t="s">
        <v>68</v>
      </c>
      <c r="B39" s="57">
        <v>27</v>
      </c>
      <c r="C39" s="57"/>
      <c r="D39" s="57">
        <v>27</v>
      </c>
      <c r="E39" s="57">
        <v>16</v>
      </c>
      <c r="F39" s="57"/>
      <c r="G39" s="57">
        <v>16</v>
      </c>
      <c r="H39" s="57">
        <v>4</v>
      </c>
      <c r="I39" s="57">
        <v>1</v>
      </c>
      <c r="J39" s="57">
        <v>5</v>
      </c>
      <c r="K39" s="58">
        <v>48</v>
      </c>
      <c r="M39" s="56" t="s">
        <v>68</v>
      </c>
      <c r="N39" s="57">
        <v>25</v>
      </c>
      <c r="O39" s="57"/>
      <c r="P39" s="57">
        <v>25</v>
      </c>
      <c r="Q39" s="57">
        <v>14</v>
      </c>
      <c r="R39" s="57"/>
      <c r="S39" s="57">
        <v>14</v>
      </c>
      <c r="T39" s="57">
        <v>4</v>
      </c>
      <c r="U39" s="57">
        <v>1</v>
      </c>
      <c r="V39" s="57">
        <v>5</v>
      </c>
      <c r="W39" s="58">
        <v>44</v>
      </c>
    </row>
    <row r="40" spans="1:23" x14ac:dyDescent="0.25">
      <c r="A40" s="59" t="s">
        <v>69</v>
      </c>
      <c r="B40" s="60"/>
      <c r="C40" s="60">
        <v>2</v>
      </c>
      <c r="D40" s="60">
        <v>2</v>
      </c>
      <c r="E40" s="60"/>
      <c r="F40" s="60"/>
      <c r="G40" s="60"/>
      <c r="H40" s="60"/>
      <c r="I40" s="60">
        <v>1</v>
      </c>
      <c r="J40" s="60">
        <v>1</v>
      </c>
      <c r="K40" s="61">
        <v>3</v>
      </c>
      <c r="M40" s="59" t="s">
        <v>69</v>
      </c>
      <c r="N40" s="60"/>
      <c r="O40" s="60">
        <v>2</v>
      </c>
      <c r="P40" s="60">
        <v>2</v>
      </c>
      <c r="Q40" s="60"/>
      <c r="R40" s="60"/>
      <c r="S40" s="60"/>
      <c r="T40" s="60"/>
      <c r="U40" s="60">
        <v>1</v>
      </c>
      <c r="V40" s="60">
        <v>1</v>
      </c>
      <c r="W40" s="61">
        <v>3</v>
      </c>
    </row>
    <row r="41" spans="1:23" x14ac:dyDescent="0.25">
      <c r="A41" s="56" t="s">
        <v>70</v>
      </c>
      <c r="B41" s="57"/>
      <c r="C41" s="57">
        <v>2</v>
      </c>
      <c r="D41" s="57">
        <v>2</v>
      </c>
      <c r="E41" s="57"/>
      <c r="F41" s="57">
        <v>1</v>
      </c>
      <c r="G41" s="57">
        <v>1</v>
      </c>
      <c r="H41" s="57">
        <v>1</v>
      </c>
      <c r="I41" s="57">
        <v>4</v>
      </c>
      <c r="J41" s="57">
        <v>5</v>
      </c>
      <c r="K41" s="58">
        <v>8</v>
      </c>
      <c r="M41" s="56" t="s">
        <v>70</v>
      </c>
      <c r="N41" s="57"/>
      <c r="O41" s="57">
        <v>1</v>
      </c>
      <c r="P41" s="57">
        <v>1</v>
      </c>
      <c r="Q41" s="57"/>
      <c r="R41" s="57">
        <v>1</v>
      </c>
      <c r="S41" s="57">
        <v>1</v>
      </c>
      <c r="T41" s="57">
        <v>1</v>
      </c>
      <c r="U41" s="57">
        <v>3</v>
      </c>
      <c r="V41" s="57">
        <v>4</v>
      </c>
      <c r="W41" s="58">
        <v>6</v>
      </c>
    </row>
    <row r="42" spans="1:23" x14ac:dyDescent="0.25">
      <c r="A42" s="59" t="s">
        <v>71</v>
      </c>
      <c r="B42" s="60"/>
      <c r="C42" s="60">
        <v>18</v>
      </c>
      <c r="D42" s="60">
        <v>18</v>
      </c>
      <c r="E42" s="60">
        <v>2</v>
      </c>
      <c r="F42" s="60">
        <v>18</v>
      </c>
      <c r="G42" s="60">
        <v>20</v>
      </c>
      <c r="H42" s="60"/>
      <c r="I42" s="60">
        <v>3</v>
      </c>
      <c r="J42" s="60">
        <v>3</v>
      </c>
      <c r="K42" s="61">
        <v>41</v>
      </c>
      <c r="M42" s="59" t="s">
        <v>71</v>
      </c>
      <c r="N42" s="60"/>
      <c r="O42" s="60">
        <v>15</v>
      </c>
      <c r="P42" s="60">
        <v>15</v>
      </c>
      <c r="Q42" s="60">
        <v>2</v>
      </c>
      <c r="R42" s="60">
        <v>14</v>
      </c>
      <c r="S42" s="60">
        <v>16</v>
      </c>
      <c r="T42" s="60"/>
      <c r="U42" s="60">
        <v>2</v>
      </c>
      <c r="V42" s="60">
        <v>2</v>
      </c>
      <c r="W42" s="61">
        <v>33</v>
      </c>
    </row>
    <row r="43" spans="1:23" x14ac:dyDescent="0.25">
      <c r="A43" s="56" t="s">
        <v>72</v>
      </c>
      <c r="B43" s="57">
        <v>1</v>
      </c>
      <c r="C43" s="57">
        <v>1</v>
      </c>
      <c r="D43" s="57">
        <v>2</v>
      </c>
      <c r="E43" s="57"/>
      <c r="F43" s="57">
        <v>3</v>
      </c>
      <c r="G43" s="57">
        <v>3</v>
      </c>
      <c r="H43" s="57"/>
      <c r="I43" s="57"/>
      <c r="J43" s="57"/>
      <c r="K43" s="58">
        <v>5</v>
      </c>
      <c r="M43" s="56" t="s">
        <v>72</v>
      </c>
      <c r="N43" s="57">
        <v>1</v>
      </c>
      <c r="O43" s="57">
        <v>1</v>
      </c>
      <c r="P43" s="57">
        <v>2</v>
      </c>
      <c r="Q43" s="57"/>
      <c r="R43" s="57">
        <v>3</v>
      </c>
      <c r="S43" s="57">
        <v>3</v>
      </c>
      <c r="T43" s="57"/>
      <c r="U43" s="57"/>
      <c r="V43" s="57"/>
      <c r="W43" s="58">
        <v>5</v>
      </c>
    </row>
    <row r="44" spans="1:23" x14ac:dyDescent="0.25">
      <c r="A44" s="59" t="s">
        <v>73</v>
      </c>
      <c r="B44" s="60"/>
      <c r="C44" s="60">
        <v>1</v>
      </c>
      <c r="D44" s="60">
        <v>1</v>
      </c>
      <c r="E44" s="60"/>
      <c r="F44" s="60"/>
      <c r="G44" s="60"/>
      <c r="H44" s="60"/>
      <c r="I44" s="60"/>
      <c r="J44" s="60"/>
      <c r="K44" s="61">
        <v>1</v>
      </c>
      <c r="M44" s="59" t="s">
        <v>73</v>
      </c>
      <c r="N44" s="60"/>
      <c r="O44" s="60">
        <v>1</v>
      </c>
      <c r="P44" s="60">
        <v>1</v>
      </c>
      <c r="Q44" s="60"/>
      <c r="R44" s="60"/>
      <c r="S44" s="60"/>
      <c r="T44" s="60"/>
      <c r="U44" s="60"/>
      <c r="V44" s="60"/>
      <c r="W44" s="61">
        <v>1</v>
      </c>
    </row>
    <row r="45" spans="1:23" x14ac:dyDescent="0.25">
      <c r="A45" s="56" t="s">
        <v>74</v>
      </c>
      <c r="B45" s="57"/>
      <c r="C45" s="57"/>
      <c r="D45" s="57"/>
      <c r="E45" s="57"/>
      <c r="F45" s="57"/>
      <c r="G45" s="57"/>
      <c r="H45" s="57"/>
      <c r="I45" s="57">
        <v>2</v>
      </c>
      <c r="J45" s="57">
        <v>2</v>
      </c>
      <c r="K45" s="58">
        <v>2</v>
      </c>
      <c r="M45" s="56" t="s">
        <v>74</v>
      </c>
      <c r="N45" s="57"/>
      <c r="O45" s="57"/>
      <c r="P45" s="57"/>
      <c r="Q45" s="57"/>
      <c r="R45" s="57"/>
      <c r="S45" s="57"/>
      <c r="T45" s="57"/>
      <c r="U45" s="57">
        <v>2</v>
      </c>
      <c r="V45" s="57">
        <v>2</v>
      </c>
      <c r="W45" s="58">
        <v>2</v>
      </c>
    </row>
    <row r="46" spans="1:23" x14ac:dyDescent="0.25">
      <c r="A46" s="59" t="s">
        <v>75</v>
      </c>
      <c r="B46" s="60"/>
      <c r="C46" s="60"/>
      <c r="D46" s="60"/>
      <c r="E46" s="60"/>
      <c r="F46" s="60">
        <v>1</v>
      </c>
      <c r="G46" s="60">
        <v>1</v>
      </c>
      <c r="H46" s="60"/>
      <c r="I46" s="60"/>
      <c r="J46" s="60"/>
      <c r="K46" s="61">
        <v>1</v>
      </c>
      <c r="M46" s="59" t="s">
        <v>76</v>
      </c>
      <c r="N46" s="60"/>
      <c r="O46" s="60"/>
      <c r="P46" s="60"/>
      <c r="Q46" s="60"/>
      <c r="R46" s="60"/>
      <c r="S46" s="60"/>
      <c r="T46" s="60">
        <v>4</v>
      </c>
      <c r="U46" s="60">
        <v>6</v>
      </c>
      <c r="V46" s="60">
        <v>10</v>
      </c>
      <c r="W46" s="61">
        <v>10</v>
      </c>
    </row>
    <row r="47" spans="1:23" x14ac:dyDescent="0.25">
      <c r="A47" s="56" t="s">
        <v>76</v>
      </c>
      <c r="B47" s="57"/>
      <c r="C47" s="57"/>
      <c r="D47" s="57"/>
      <c r="E47" s="57"/>
      <c r="F47" s="57"/>
      <c r="G47" s="57"/>
      <c r="H47" s="57">
        <v>4</v>
      </c>
      <c r="I47" s="57">
        <v>6</v>
      </c>
      <c r="J47" s="57">
        <v>10</v>
      </c>
      <c r="K47" s="58">
        <v>10</v>
      </c>
      <c r="M47" s="56" t="s">
        <v>7</v>
      </c>
      <c r="N47" s="57">
        <v>46</v>
      </c>
      <c r="O47" s="57">
        <v>39</v>
      </c>
      <c r="P47" s="57">
        <v>85</v>
      </c>
      <c r="Q47" s="57">
        <v>137</v>
      </c>
      <c r="R47" s="57">
        <v>96</v>
      </c>
      <c r="S47" s="57">
        <v>233</v>
      </c>
      <c r="T47" s="57">
        <v>115</v>
      </c>
      <c r="U47" s="57">
        <v>242</v>
      </c>
      <c r="V47" s="57">
        <v>357</v>
      </c>
      <c r="W47" s="58">
        <v>675</v>
      </c>
    </row>
    <row r="48" spans="1:23" x14ac:dyDescent="0.25">
      <c r="A48" s="62" t="s">
        <v>7</v>
      </c>
      <c r="B48" s="63">
        <v>54</v>
      </c>
      <c r="C48" s="63">
        <v>46</v>
      </c>
      <c r="D48" s="63">
        <v>100</v>
      </c>
      <c r="E48" s="63">
        <v>141</v>
      </c>
      <c r="F48" s="63">
        <v>104</v>
      </c>
      <c r="G48" s="63">
        <v>245</v>
      </c>
      <c r="H48" s="63">
        <v>119</v>
      </c>
      <c r="I48" s="63">
        <v>257</v>
      </c>
      <c r="J48" s="63">
        <v>376</v>
      </c>
      <c r="K48" s="64">
        <v>721</v>
      </c>
    </row>
  </sheetData>
  <mergeCells count="9">
    <mergeCell ref="T23:V23"/>
    <mergeCell ref="N1:Q1"/>
    <mergeCell ref="A9:C9"/>
    <mergeCell ref="G9:I9"/>
    <mergeCell ref="B23:D23"/>
    <mergeCell ref="E23:G23"/>
    <mergeCell ref="H23:J23"/>
    <mergeCell ref="N23:P23"/>
    <mergeCell ref="Q23:S23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D2895-5A37-49F8-82D7-22409B939773}">
  <dimension ref="A1:IV34"/>
  <sheetViews>
    <sheetView workbookViewId="0">
      <selection activeCell="A7" sqref="A7"/>
    </sheetView>
  </sheetViews>
  <sheetFormatPr baseColWidth="10" defaultRowHeight="15" x14ac:dyDescent="0.25"/>
  <cols>
    <col min="1" max="1" width="57.140625" customWidth="1"/>
    <col min="2" max="2" width="18.28515625" bestFit="1" customWidth="1"/>
    <col min="7" max="7" width="24.140625" bestFit="1" customWidth="1"/>
  </cols>
  <sheetData>
    <row r="1" spans="1:256" s="67" customFormat="1" ht="57" customHeight="1" thickBot="1" x14ac:dyDescent="0.3">
      <c r="A1" s="1"/>
      <c r="B1" s="2"/>
      <c r="C1" s="2"/>
      <c r="D1" s="65"/>
      <c r="E1" s="66"/>
      <c r="F1" s="66"/>
      <c r="G1" s="2"/>
      <c r="H1" s="2"/>
      <c r="I1" s="2"/>
      <c r="J1" s="91" t="s">
        <v>0</v>
      </c>
      <c r="K1" s="91"/>
      <c r="L1" s="91"/>
      <c r="M1" s="91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12" customFormat="1" x14ac:dyDescent="0.25"/>
    <row r="3" spans="1:256" s="12" customFormat="1" x14ac:dyDescent="0.25">
      <c r="A3" s="12" t="s">
        <v>77</v>
      </c>
    </row>
    <row r="4" spans="1:256" s="12" customFormat="1" x14ac:dyDescent="0.25">
      <c r="A4" s="12" t="s">
        <v>42</v>
      </c>
    </row>
    <row r="5" spans="1:256" s="12" customFormat="1" x14ac:dyDescent="0.25">
      <c r="A5" s="12" t="s">
        <v>2</v>
      </c>
    </row>
    <row r="6" spans="1:256" s="12" customFormat="1" x14ac:dyDescent="0.25">
      <c r="A6" s="12" t="s">
        <v>3</v>
      </c>
    </row>
    <row r="7" spans="1:256" x14ac:dyDescent="0.25">
      <c r="A7" s="12" t="s">
        <v>86</v>
      </c>
    </row>
    <row r="9" spans="1:256" x14ac:dyDescent="0.25">
      <c r="A9" t="s">
        <v>89</v>
      </c>
      <c r="B9" t="s">
        <v>9</v>
      </c>
      <c r="C9" s="68" t="s">
        <v>5</v>
      </c>
      <c r="D9" s="68" t="s">
        <v>6</v>
      </c>
      <c r="E9" s="68" t="s">
        <v>7</v>
      </c>
    </row>
    <row r="10" spans="1:256" x14ac:dyDescent="0.25">
      <c r="A10" t="s">
        <v>14</v>
      </c>
      <c r="B10" t="s">
        <v>15</v>
      </c>
      <c r="C10">
        <v>11</v>
      </c>
      <c r="E10">
        <f>SUM(Tabla16[[#This Row],[Homes]:[Mulleres]])</f>
        <v>11</v>
      </c>
    </row>
    <row r="11" spans="1:256" x14ac:dyDescent="0.25">
      <c r="A11" t="s">
        <v>14</v>
      </c>
      <c r="B11" t="s">
        <v>17</v>
      </c>
      <c r="C11">
        <v>17</v>
      </c>
      <c r="D11">
        <v>14</v>
      </c>
      <c r="E11">
        <f>SUM(Tabla16[[#This Row],[Homes]:[Mulleres]])</f>
        <v>31</v>
      </c>
    </row>
    <row r="12" spans="1:256" x14ac:dyDescent="0.25">
      <c r="A12" t="s">
        <v>19</v>
      </c>
      <c r="B12" t="s">
        <v>17</v>
      </c>
      <c r="C12">
        <v>18</v>
      </c>
      <c r="D12">
        <v>14</v>
      </c>
      <c r="E12">
        <f>SUM(Tabla16[[#This Row],[Homes]:[Mulleres]])</f>
        <v>32</v>
      </c>
    </row>
    <row r="13" spans="1:256" x14ac:dyDescent="0.25">
      <c r="A13" t="s">
        <v>20</v>
      </c>
      <c r="B13" t="s">
        <v>15</v>
      </c>
      <c r="D13">
        <v>2</v>
      </c>
      <c r="E13">
        <f>SUM(Tabla16[[#This Row],[Homes]:[Mulleres]])</f>
        <v>2</v>
      </c>
    </row>
    <row r="14" spans="1:256" x14ac:dyDescent="0.25">
      <c r="A14" t="s">
        <v>7</v>
      </c>
      <c r="C14">
        <f>SUBTOTAL(109,C10:C13)</f>
        <v>46</v>
      </c>
      <c r="D14">
        <f>SUBTOTAL(109,D10:D13)</f>
        <v>30</v>
      </c>
      <c r="E14">
        <f>SUM(Tabla16[[#This Row],[Homes]:[Mulleres]])</f>
        <v>76</v>
      </c>
    </row>
    <row r="17" spans="1:10" x14ac:dyDescent="0.25">
      <c r="B17" s="92" t="s">
        <v>14</v>
      </c>
      <c r="C17" s="92"/>
      <c r="D17" s="92"/>
      <c r="E17" s="92" t="s">
        <v>19</v>
      </c>
      <c r="F17" s="92"/>
      <c r="G17" s="92"/>
      <c r="H17" s="93" t="s">
        <v>20</v>
      </c>
      <c r="I17" s="93"/>
      <c r="J17" s="68"/>
    </row>
    <row r="18" spans="1:10" ht="15.75" thickBot="1" x14ac:dyDescent="0.3">
      <c r="A18" s="53" t="s">
        <v>78</v>
      </c>
      <c r="B18" s="54" t="s">
        <v>5</v>
      </c>
      <c r="C18" s="54" t="s">
        <v>6</v>
      </c>
      <c r="D18" s="54" t="s">
        <v>46</v>
      </c>
      <c r="E18" s="54" t="s">
        <v>5</v>
      </c>
      <c r="F18" s="54" t="s">
        <v>6</v>
      </c>
      <c r="G18" s="54" t="s">
        <v>79</v>
      </c>
      <c r="H18" s="54" t="s">
        <v>6</v>
      </c>
      <c r="I18" s="69" t="s">
        <v>52</v>
      </c>
      <c r="J18" s="69" t="s">
        <v>7</v>
      </c>
    </row>
    <row r="19" spans="1:10" ht="15.75" thickTop="1" x14ac:dyDescent="0.25">
      <c r="A19" s="56" t="s">
        <v>80</v>
      </c>
      <c r="B19" s="57"/>
      <c r="C19" s="57"/>
      <c r="D19" s="57"/>
      <c r="E19" s="57"/>
      <c r="F19" s="57"/>
      <c r="G19" s="70"/>
      <c r="H19" s="70">
        <v>2</v>
      </c>
      <c r="I19" s="70">
        <v>2</v>
      </c>
      <c r="J19" s="71">
        <v>2</v>
      </c>
    </row>
    <row r="20" spans="1:10" x14ac:dyDescent="0.25">
      <c r="A20" s="59" t="s">
        <v>81</v>
      </c>
      <c r="B20" s="60">
        <v>1</v>
      </c>
      <c r="C20" s="60"/>
      <c r="D20" s="60">
        <v>1</v>
      </c>
      <c r="E20" s="60"/>
      <c r="F20" s="60">
        <v>1</v>
      </c>
      <c r="G20" s="60">
        <v>1</v>
      </c>
      <c r="H20" s="72"/>
      <c r="I20" s="73"/>
      <c r="J20" s="74">
        <v>2</v>
      </c>
    </row>
    <row r="21" spans="1:10" x14ac:dyDescent="0.25">
      <c r="A21" s="56" t="s">
        <v>82</v>
      </c>
      <c r="B21" s="57"/>
      <c r="C21" s="57">
        <v>14</v>
      </c>
      <c r="D21" s="57">
        <v>14</v>
      </c>
      <c r="E21" s="57"/>
      <c r="F21" s="57">
        <v>13</v>
      </c>
      <c r="G21" s="57">
        <v>13</v>
      </c>
      <c r="H21" s="75"/>
      <c r="I21" s="75"/>
      <c r="J21" s="76">
        <v>27</v>
      </c>
    </row>
    <row r="22" spans="1:10" x14ac:dyDescent="0.25">
      <c r="A22" s="59" t="s">
        <v>83</v>
      </c>
      <c r="B22" s="60">
        <v>27</v>
      </c>
      <c r="C22" s="60"/>
      <c r="D22" s="60">
        <v>27</v>
      </c>
      <c r="E22" s="60">
        <v>18</v>
      </c>
      <c r="F22" s="60"/>
      <c r="G22" s="60">
        <v>18</v>
      </c>
      <c r="H22" s="73"/>
      <c r="I22" s="73"/>
      <c r="J22" s="74">
        <v>45</v>
      </c>
    </row>
    <row r="23" spans="1:10" x14ac:dyDescent="0.25">
      <c r="A23" s="56" t="s">
        <v>7</v>
      </c>
      <c r="B23" s="57">
        <f t="shared" ref="B23:J23" si="0">SUM(B19:B22)</f>
        <v>28</v>
      </c>
      <c r="C23" s="57">
        <f t="shared" si="0"/>
        <v>14</v>
      </c>
      <c r="D23" s="57">
        <f t="shared" si="0"/>
        <v>42</v>
      </c>
      <c r="E23" s="57">
        <f t="shared" si="0"/>
        <v>18</v>
      </c>
      <c r="F23" s="57">
        <f t="shared" si="0"/>
        <v>14</v>
      </c>
      <c r="G23" s="57">
        <f t="shared" si="0"/>
        <v>32</v>
      </c>
      <c r="H23" s="57">
        <f t="shared" si="0"/>
        <v>2</v>
      </c>
      <c r="I23" s="57">
        <f t="shared" si="0"/>
        <v>2</v>
      </c>
      <c r="J23" s="57">
        <f t="shared" si="0"/>
        <v>76</v>
      </c>
    </row>
    <row r="27" spans="1:10" x14ac:dyDescent="0.25">
      <c r="A27" t="s">
        <v>84</v>
      </c>
      <c r="B27" t="s">
        <v>85</v>
      </c>
      <c r="C27" t="s">
        <v>5</v>
      </c>
      <c r="D27" t="s">
        <v>6</v>
      </c>
      <c r="E27" t="s">
        <v>7</v>
      </c>
    </row>
    <row r="28" spans="1:10" x14ac:dyDescent="0.25">
      <c r="A28" t="s">
        <v>14</v>
      </c>
      <c r="B28" t="s">
        <v>15</v>
      </c>
      <c r="C28" s="52">
        <v>20</v>
      </c>
      <c r="D28" s="52"/>
      <c r="E28" s="52">
        <v>20</v>
      </c>
    </row>
    <row r="29" spans="1:10" x14ac:dyDescent="0.25">
      <c r="A29" t="s">
        <v>14</v>
      </c>
      <c r="B29" t="s">
        <v>17</v>
      </c>
      <c r="C29" s="52">
        <v>31.176470588235293</v>
      </c>
      <c r="D29" s="52">
        <v>40.43</v>
      </c>
      <c r="E29" s="52">
        <v>35.35</v>
      </c>
    </row>
    <row r="30" spans="1:10" x14ac:dyDescent="0.25">
      <c r="A30" t="s">
        <v>19</v>
      </c>
      <c r="B30" t="s">
        <v>17</v>
      </c>
      <c r="C30" s="52">
        <v>32.388888888888886</v>
      </c>
      <c r="D30" s="52">
        <v>58.285714285714285</v>
      </c>
      <c r="E30" s="52">
        <v>43.71875</v>
      </c>
    </row>
    <row r="31" spans="1:10" x14ac:dyDescent="0.25">
      <c r="A31" t="s">
        <v>20</v>
      </c>
      <c r="B31" t="s">
        <v>15</v>
      </c>
      <c r="C31" s="52"/>
      <c r="D31" s="52">
        <v>22.5</v>
      </c>
      <c r="E31" s="52">
        <v>22.5</v>
      </c>
    </row>
    <row r="32" spans="1:10" x14ac:dyDescent="0.25">
      <c r="A32" t="s">
        <v>7</v>
      </c>
      <c r="C32" s="52">
        <v>28.978260869565219</v>
      </c>
      <c r="D32" s="52">
        <v>47.57</v>
      </c>
      <c r="E32" s="52">
        <v>36.32</v>
      </c>
    </row>
    <row r="34" spans="1:1" x14ac:dyDescent="0.25">
      <c r="A34" s="77" t="s">
        <v>40</v>
      </c>
    </row>
  </sheetData>
  <mergeCells count="4">
    <mergeCell ref="J1:M1"/>
    <mergeCell ref="B17:D17"/>
    <mergeCell ref="E17:G17"/>
    <mergeCell ref="H17:I17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2025_IT</vt:lpstr>
      <vt:lpstr>2025_Licenzas</vt:lpstr>
      <vt:lpstr>2025_Absentismos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2026-02-26T08:31:34Z</dcterms:created>
  <dcterms:modified xsi:type="dcterms:W3CDTF">2026-05-06T06:42:14Z</dcterms:modified>
</cp:coreProperties>
</file>