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UVI en cifras\2011-2012\"/>
    </mc:Choice>
  </mc:AlternateContent>
  <bookViews>
    <workbookView xWindow="0" yWindow="0" windowWidth="28800" windowHeight="12585"/>
  </bookViews>
  <sheets>
    <sheet name="RRHH GL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4" i="1" l="1"/>
  <c r="J112" i="1"/>
  <c r="I112" i="1"/>
  <c r="H112" i="1"/>
  <c r="F112" i="1"/>
  <c r="G112" i="1" s="1"/>
  <c r="E112" i="1"/>
  <c r="C112" i="1"/>
  <c r="B112" i="1"/>
  <c r="D112" i="1" s="1"/>
  <c r="G111" i="1"/>
  <c r="J110" i="1"/>
  <c r="G110" i="1"/>
  <c r="J109" i="1"/>
  <c r="G109" i="1"/>
  <c r="D109" i="1"/>
  <c r="J108" i="1"/>
  <c r="G108" i="1"/>
  <c r="D108" i="1"/>
  <c r="J107" i="1"/>
  <c r="I102" i="1"/>
  <c r="J102" i="1" s="1"/>
  <c r="H102" i="1"/>
  <c r="F102" i="1"/>
  <c r="E102" i="1"/>
  <c r="G102" i="1" s="1"/>
  <c r="C102" i="1"/>
  <c r="D102" i="1" s="1"/>
  <c r="B102" i="1"/>
  <c r="J101" i="1"/>
  <c r="G101" i="1"/>
  <c r="D101" i="1"/>
  <c r="J100" i="1"/>
  <c r="G100" i="1"/>
  <c r="D100" i="1"/>
  <c r="J99" i="1"/>
  <c r="D99" i="1"/>
  <c r="J98" i="1"/>
  <c r="D98" i="1"/>
  <c r="B88" i="1"/>
  <c r="B73" i="1"/>
  <c r="I64" i="1"/>
  <c r="H64" i="1"/>
  <c r="J64" i="1" s="1"/>
  <c r="F64" i="1"/>
  <c r="G64" i="1" s="1"/>
  <c r="E64" i="1"/>
  <c r="C64" i="1"/>
  <c r="B64" i="1"/>
  <c r="D64" i="1" s="1"/>
  <c r="J63" i="1"/>
  <c r="J62" i="1"/>
  <c r="G62" i="1"/>
  <c r="D62" i="1"/>
  <c r="J61" i="1"/>
  <c r="J60" i="1"/>
  <c r="J59" i="1"/>
  <c r="G59" i="1"/>
  <c r="D59" i="1"/>
  <c r="J58" i="1"/>
  <c r="G58" i="1"/>
  <c r="D58" i="1"/>
  <c r="J57" i="1"/>
  <c r="G57" i="1"/>
  <c r="D57" i="1"/>
  <c r="J56" i="1"/>
  <c r="G56" i="1"/>
  <c r="D56" i="1"/>
  <c r="J55" i="1"/>
  <c r="G55" i="1"/>
  <c r="D55" i="1"/>
  <c r="J54" i="1"/>
  <c r="G54" i="1"/>
  <c r="D54" i="1"/>
  <c r="J53" i="1"/>
  <c r="G53" i="1"/>
  <c r="D53" i="1"/>
  <c r="J52" i="1"/>
  <c r="G52" i="1"/>
  <c r="D52" i="1"/>
  <c r="D47" i="1"/>
  <c r="F31" i="1"/>
  <c r="E31" i="1"/>
  <c r="C31" i="1"/>
  <c r="B31" i="1"/>
  <c r="E16" i="1"/>
  <c r="C16" i="1"/>
  <c r="B16" i="1"/>
  <c r="G8" i="1"/>
  <c r="C8" i="1"/>
  <c r="B8" i="1"/>
</calcChain>
</file>

<file path=xl/sharedStrings.xml><?xml version="1.0" encoding="utf-8"?>
<sst xmlns="http://schemas.openxmlformats.org/spreadsheetml/2006/main" count="184" uniqueCount="91">
  <si>
    <t>Unidade de Estudos e Programas</t>
  </si>
  <si>
    <t>Fonte: SIIU - Centros propios</t>
  </si>
  <si>
    <t>Persoal da UVIGO
a 31/12/2011</t>
  </si>
  <si>
    <t>Tipo de persoal</t>
  </si>
  <si>
    <t>Total</t>
  </si>
  <si>
    <t>mulleres</t>
  </si>
  <si>
    <t>% mulleres</t>
  </si>
  <si>
    <t>estranxeiros/as</t>
  </si>
  <si>
    <t>% estranxeiros/as</t>
  </si>
  <si>
    <t>Servizo activo</t>
  </si>
  <si>
    <t>PDI</t>
  </si>
  <si>
    <t>PAS</t>
  </si>
  <si>
    <t>TOTAL</t>
  </si>
  <si>
    <r>
      <t xml:space="preserve">PDI a 31_12_2011
</t>
    </r>
    <r>
      <rPr>
        <b/>
        <sz val="10"/>
        <rFont val="Calibri"/>
        <family val="2"/>
      </rPr>
      <t>(ETC &gt; Equivalencia a Tempo Completo)</t>
    </r>
  </si>
  <si>
    <t>PDI por TIPO</t>
  </si>
  <si>
    <t>Total ETC</t>
  </si>
  <si>
    <t>Funcionarios/as</t>
  </si>
  <si>
    <t>Laborais</t>
  </si>
  <si>
    <t>PDI por categoría e sexo</t>
  </si>
  <si>
    <t>Doutoras/es</t>
  </si>
  <si>
    <t>Catedrático/a de universidade</t>
  </si>
  <si>
    <t>Titular de universidade</t>
  </si>
  <si>
    <t>Catedrático/a de escola universitaria</t>
  </si>
  <si>
    <t>Titular de escola universitaria</t>
  </si>
  <si>
    <t>Contratados doutores/as</t>
  </si>
  <si>
    <t>Axudantes</t>
  </si>
  <si>
    <t>Axudantes doutores/as</t>
  </si>
  <si>
    <t>Asociados/as</t>
  </si>
  <si>
    <t>Eméritos/as</t>
  </si>
  <si>
    <t>Lectores/as</t>
  </si>
  <si>
    <t>Interinos/as</t>
  </si>
  <si>
    <t>Outros</t>
  </si>
  <si>
    <t>PDI por categoría, rama e sexo</t>
  </si>
  <si>
    <t>CC da Saúde</t>
  </si>
  <si>
    <t>Ciencias</t>
  </si>
  <si>
    <t>CC Sociais e Xurídicas</t>
  </si>
  <si>
    <t>Enxeñaría</t>
  </si>
  <si>
    <t>Artes e Humanidades</t>
  </si>
  <si>
    <t>Categoría</t>
  </si>
  <si>
    <t>Total1</t>
  </si>
  <si>
    <t>Total1 ETC</t>
  </si>
  <si>
    <t>Total2</t>
  </si>
  <si>
    <t>% mulleres2</t>
  </si>
  <si>
    <t>Total2 ETC</t>
  </si>
  <si>
    <t>Total3</t>
  </si>
  <si>
    <t>% mulleres3</t>
  </si>
  <si>
    <t>Total3 ETC</t>
  </si>
  <si>
    <t>Total4</t>
  </si>
  <si>
    <t>% mulleres4</t>
  </si>
  <si>
    <t>Total4 ETC</t>
  </si>
  <si>
    <t>Total5</t>
  </si>
  <si>
    <t>% mulleres5</t>
  </si>
  <si>
    <t>Total5 ETC</t>
  </si>
  <si>
    <t>Fonte: Meta4</t>
  </si>
  <si>
    <t>PDI por categoría, sexo e CAMPUS</t>
  </si>
  <si>
    <t>CAMPUS OURENSE</t>
  </si>
  <si>
    <t>CAMPUS PONTEVEDRA</t>
  </si>
  <si>
    <t>CAMPUS VIGO</t>
  </si>
  <si>
    <t xml:space="preserve">Total </t>
  </si>
  <si>
    <t xml:space="preserve">mulleres </t>
  </si>
  <si>
    <t xml:space="preserve">% mulleres </t>
  </si>
  <si>
    <t xml:space="preserve">Total   </t>
  </si>
  <si>
    <t xml:space="preserve">mulleres  </t>
  </si>
  <si>
    <t xml:space="preserve">% mulleres  </t>
  </si>
  <si>
    <t>PAS
a 31/12/2011</t>
  </si>
  <si>
    <t>Persoal de administración e servizos</t>
  </si>
  <si>
    <t>% fixo</t>
  </si>
  <si>
    <t>Persoal Laboral</t>
  </si>
  <si>
    <t>Persoal funcionario</t>
  </si>
  <si>
    <t>Persoal eventual e altos cargos</t>
  </si>
  <si>
    <t>PAS laboral por grupo e sexo</t>
  </si>
  <si>
    <t>Grupo I</t>
  </si>
  <si>
    <t>Grupo II</t>
  </si>
  <si>
    <t>Grupo III</t>
  </si>
  <si>
    <t>Grupo IV</t>
  </si>
  <si>
    <t>PAS funcionario
por grupo e sexo</t>
  </si>
  <si>
    <t>Grupo A1</t>
  </si>
  <si>
    <t>Grupo A2</t>
  </si>
  <si>
    <t>Grupo C1</t>
  </si>
  <si>
    <t>Grupo C2</t>
  </si>
  <si>
    <t>Grupo E</t>
  </si>
  <si>
    <t>Persoal eventual e altos cargos
por grupo e sexo</t>
  </si>
  <si>
    <t>PAS laboral por grupo, sexo e CAMPUS</t>
  </si>
  <si>
    <t>PAS funcionario, eventual e altos cargos por grupo, sexo e CAMPUS</t>
  </si>
  <si>
    <t>Outro persoal investigador.
Ano 2011</t>
  </si>
  <si>
    <t>Persoal Investigador contratado e bolseiros</t>
  </si>
  <si>
    <r>
      <t xml:space="preserve">% </t>
    </r>
    <r>
      <rPr>
        <sz val="8"/>
        <color indexed="8"/>
        <rFont val="Calibri"/>
        <family val="2"/>
      </rPr>
      <t>estranxeiros/as</t>
    </r>
  </si>
  <si>
    <t>Persoal de programas de investigación</t>
  </si>
  <si>
    <t>Persoal contratado con cargo a proxectos</t>
  </si>
  <si>
    <t>Bolseiros/as investigación e proxectos</t>
  </si>
  <si>
    <t>Persoal técnico de programas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</si>
</sst>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8"/>
      <color indexed="8"/>
      <name val="Calibri"/>
      <family val="2"/>
    </font>
    <font>
      <i/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/>
        <bgColor indexed="62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5" fillId="0" borderId="0"/>
    <xf numFmtId="0" fontId="1" fillId="0" borderId="0"/>
    <xf numFmtId="9" fontId="18" fillId="0" borderId="0" applyFont="0" applyFill="0" applyBorder="0" applyAlignment="0" applyProtection="0"/>
    <xf numFmtId="0" fontId="16" fillId="16" borderId="30" applyNumberFormat="0" applyAlignment="0" applyProtection="0"/>
  </cellStyleXfs>
  <cellXfs count="114">
    <xf numFmtId="0" fontId="0" fillId="0" borderId="0" xfId="0"/>
    <xf numFmtId="0" fontId="0" fillId="0" borderId="2" xfId="0" applyBorder="1"/>
    <xf numFmtId="0" fontId="6" fillId="0" borderId="2" xfId="2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7" fillId="0" borderId="2" xfId="2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2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" borderId="0" xfId="0" applyFill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0" fontId="16" fillId="5" borderId="0" xfId="1" applyFont="1" applyFill="1" applyBorder="1" applyAlignment="1">
      <alignment horizontal="left" vertical="center"/>
    </xf>
    <xf numFmtId="3" fontId="16" fillId="0" borderId="0" xfId="1" applyNumberFormat="1" applyFont="1" applyFill="1" applyBorder="1" applyAlignment="1">
      <alignment vertical="center"/>
    </xf>
    <xf numFmtId="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0" fontId="17" fillId="0" borderId="0" xfId="0" applyNumberFormat="1" applyFont="1" applyBorder="1" applyAlignment="1">
      <alignment horizontal="center" vertical="center"/>
    </xf>
    <xf numFmtId="9" fontId="18" fillId="0" borderId="0" xfId="4" applyFont="1" applyBorder="1" applyAlignment="1">
      <alignment vertical="center"/>
    </xf>
    <xf numFmtId="9" fontId="18" fillId="0" borderId="0" xfId="4" applyNumberFormat="1" applyFont="1" applyBorder="1" applyAlignment="1">
      <alignment vertical="center"/>
    </xf>
    <xf numFmtId="0" fontId="19" fillId="6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9" fontId="21" fillId="0" borderId="0" xfId="0" applyNumberFormat="1" applyFont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/>
    </xf>
    <xf numFmtId="3" fontId="22" fillId="0" borderId="0" xfId="1" applyNumberFormat="1" applyFont="1" applyFill="1" applyBorder="1" applyAlignment="1">
      <alignment vertical="center"/>
    </xf>
    <xf numFmtId="9" fontId="22" fillId="0" borderId="0" xfId="0" applyNumberFormat="1" applyFont="1" applyBorder="1" applyAlignment="1">
      <alignment horizontal="center" vertical="center"/>
    </xf>
    <xf numFmtId="0" fontId="11" fillId="7" borderId="5" xfId="1" applyFont="1" applyFill="1" applyBorder="1" applyAlignment="1">
      <alignment vertical="center"/>
    </xf>
    <xf numFmtId="0" fontId="17" fillId="8" borderId="6" xfId="3" applyFont="1" applyFill="1" applyBorder="1" applyAlignment="1">
      <alignment horizontal="center" vertical="center"/>
    </xf>
    <xf numFmtId="0" fontId="17" fillId="9" borderId="7" xfId="3" applyFont="1" applyFill="1" applyBorder="1" applyAlignment="1">
      <alignment horizontal="center" vertical="center"/>
    </xf>
    <xf numFmtId="0" fontId="17" fillId="9" borderId="6" xfId="3" applyFont="1" applyFill="1" applyBorder="1" applyAlignment="1">
      <alignment horizontal="center" vertical="center"/>
    </xf>
    <xf numFmtId="0" fontId="17" fillId="9" borderId="8" xfId="3" applyFont="1" applyFill="1" applyBorder="1" applyAlignment="1">
      <alignment horizontal="center" vertical="center"/>
    </xf>
    <xf numFmtId="0" fontId="17" fillId="10" borderId="7" xfId="3" applyFont="1" applyFill="1" applyBorder="1" applyAlignment="1">
      <alignment horizontal="center" vertical="center"/>
    </xf>
    <xf numFmtId="0" fontId="17" fillId="10" borderId="6" xfId="3" applyFont="1" applyFill="1" applyBorder="1" applyAlignment="1">
      <alignment horizontal="center" vertical="center"/>
    </xf>
    <xf numFmtId="0" fontId="17" fillId="11" borderId="7" xfId="3" applyFont="1" applyFill="1" applyBorder="1" applyAlignment="1">
      <alignment horizontal="center" vertical="center"/>
    </xf>
    <xf numFmtId="0" fontId="17" fillId="11" borderId="6" xfId="3" applyFont="1" applyFill="1" applyBorder="1" applyAlignment="1">
      <alignment horizontal="center" vertical="center"/>
    </xf>
    <xf numFmtId="0" fontId="17" fillId="11" borderId="8" xfId="3" applyFont="1" applyFill="1" applyBorder="1" applyAlignment="1">
      <alignment horizontal="center" vertical="center"/>
    </xf>
    <xf numFmtId="0" fontId="17" fillId="6" borderId="7" xfId="3" applyFont="1" applyFill="1" applyBorder="1" applyAlignment="1">
      <alignment horizontal="center" vertical="center"/>
    </xf>
    <xf numFmtId="0" fontId="17" fillId="6" borderId="6" xfId="3" applyFont="1" applyFill="1" applyBorder="1" applyAlignment="1">
      <alignment horizontal="center" vertical="center"/>
    </xf>
    <xf numFmtId="0" fontId="17" fillId="6" borderId="8" xfId="3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vertical="center"/>
    </xf>
    <xf numFmtId="0" fontId="23" fillId="0" borderId="0" xfId="3" applyFont="1" applyBorder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0" fontId="23" fillId="0" borderId="10" xfId="3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15" fillId="0" borderId="10" xfId="1" applyNumberFormat="1" applyFon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3" fontId="22" fillId="0" borderId="13" xfId="1" applyNumberFormat="1" applyFont="1" applyFill="1" applyBorder="1" applyAlignment="1">
      <alignment vertical="center"/>
    </xf>
    <xf numFmtId="9" fontId="17" fillId="5" borderId="13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3" fontId="22" fillId="0" borderId="14" xfId="1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1" fillId="12" borderId="3" xfId="1" applyFont="1" applyFill="1" applyBorder="1" applyAlignment="1">
      <alignment vertical="center"/>
    </xf>
    <xf numFmtId="0" fontId="17" fillId="8" borderId="3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" fillId="0" borderId="0" xfId="3" applyAlignment="1">
      <alignment vertical="center"/>
    </xf>
    <xf numFmtId="9" fontId="1" fillId="0" borderId="0" xfId="3" applyNumberFormat="1" applyBorder="1" applyAlignment="1">
      <alignment horizontal="center" vertical="center"/>
    </xf>
    <xf numFmtId="0" fontId="11" fillId="12" borderId="15" xfId="1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" fontId="14" fillId="0" borderId="3" xfId="1" applyNumberFormat="1" applyFont="1" applyFill="1" applyBorder="1" applyAlignment="1">
      <alignment vertical="center"/>
    </xf>
    <xf numFmtId="1" fontId="0" fillId="0" borderId="3" xfId="0" applyNumberFormat="1" applyBorder="1" applyAlignment="1">
      <alignment horizontal="center"/>
    </xf>
    <xf numFmtId="10" fontId="14" fillId="0" borderId="3" xfId="1" applyNumberFormat="1" applyFont="1" applyFill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0" fontId="1" fillId="0" borderId="0" xfId="3" applyBorder="1" applyAlignment="1">
      <alignment vertical="center"/>
    </xf>
    <xf numFmtId="1" fontId="16" fillId="0" borderId="3" xfId="1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horizontal="right" vertical="center"/>
    </xf>
    <xf numFmtId="1" fontId="16" fillId="0" borderId="19" xfId="1" applyNumberFormat="1" applyFont="1" applyFill="1" applyBorder="1" applyAlignment="1">
      <alignment vertical="center"/>
    </xf>
    <xf numFmtId="1" fontId="17" fillId="0" borderId="19" xfId="0" applyNumberFormat="1" applyFont="1" applyBorder="1" applyAlignment="1">
      <alignment horizontal="center"/>
    </xf>
    <xf numFmtId="49" fontId="25" fillId="14" borderId="0" xfId="0" applyNumberFormat="1" applyFont="1" applyFill="1" applyAlignment="1">
      <alignment horizontal="left" vertical="center"/>
    </xf>
    <xf numFmtId="164" fontId="25" fillId="14" borderId="0" xfId="0" applyNumberFormat="1" applyFont="1" applyFill="1" applyAlignment="1">
      <alignment horizontal="right" vertical="center"/>
    </xf>
    <xf numFmtId="0" fontId="11" fillId="15" borderId="0" xfId="1" applyFont="1" applyFill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9" fontId="18" fillId="0" borderId="0" xfId="4" applyFont="1" applyBorder="1" applyAlignment="1">
      <alignment horizontal="center" vertical="center"/>
    </xf>
    <xf numFmtId="0" fontId="17" fillId="5" borderId="0" xfId="0" applyFont="1" applyFill="1" applyBorder="1" applyAlignment="1">
      <alignment horizontal="right" vertical="center"/>
    </xf>
    <xf numFmtId="9" fontId="17" fillId="0" borderId="0" xfId="4" applyFont="1" applyBorder="1" applyAlignment="1">
      <alignment horizontal="center" vertical="center"/>
    </xf>
    <xf numFmtId="0" fontId="11" fillId="15" borderId="22" xfId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22" xfId="0" applyBorder="1" applyAlignment="1">
      <alignment vertical="center" wrapText="1"/>
    </xf>
    <xf numFmtId="10" fontId="0" fillId="0" borderId="0" xfId="0" applyNumberFormat="1" applyAlignment="1">
      <alignment horizontal="right" vertical="center"/>
    </xf>
    <xf numFmtId="0" fontId="3" fillId="7" borderId="23" xfId="0" applyFont="1" applyFill="1" applyBorder="1" applyAlignment="1">
      <alignment vertical="center" wrapText="1"/>
    </xf>
    <xf numFmtId="0" fontId="27" fillId="7" borderId="24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3" fontId="14" fillId="0" borderId="26" xfId="1" applyNumberFormat="1" applyFont="1" applyFill="1" applyBorder="1" applyAlignment="1">
      <alignment vertical="center"/>
    </xf>
    <xf numFmtId="9" fontId="0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0" fontId="14" fillId="0" borderId="29" xfId="1" applyNumberFormat="1" applyFont="1" applyFill="1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0" fontId="11" fillId="12" borderId="3" xfId="1" applyFont="1" applyFill="1" applyBorder="1" applyAlignment="1">
      <alignment vertical="center" wrapText="1"/>
    </xf>
    <xf numFmtId="1" fontId="14" fillId="0" borderId="3" xfId="5" applyNumberFormat="1" applyFont="1" applyFill="1" applyBorder="1" applyAlignment="1">
      <alignment vertical="center"/>
    </xf>
    <xf numFmtId="0" fontId="23" fillId="0" borderId="0" xfId="3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9" fontId="15" fillId="0" borderId="0" xfId="2" applyNumberFormat="1" applyFont="1" applyBorder="1" applyAlignment="1">
      <alignment horizontal="center" vertical="center"/>
    </xf>
    <xf numFmtId="0" fontId="21" fillId="0" borderId="0" xfId="3" applyFont="1" applyBorder="1" applyAlignment="1">
      <alignment vertical="center"/>
    </xf>
    <xf numFmtId="165" fontId="21" fillId="0" borderId="0" xfId="3" applyNumberFormat="1" applyFont="1" applyBorder="1" applyAlignment="1">
      <alignment horizontal="center" vertical="center"/>
    </xf>
    <xf numFmtId="0" fontId="17" fillId="5" borderId="0" xfId="2" applyFont="1" applyFill="1" applyBorder="1" applyAlignment="1">
      <alignment horizontal="right" vertical="center"/>
    </xf>
    <xf numFmtId="0" fontId="22" fillId="0" borderId="0" xfId="2" applyFont="1" applyBorder="1" applyAlignment="1">
      <alignment vertical="center"/>
    </xf>
    <xf numFmtId="9" fontId="22" fillId="0" borderId="0" xfId="2" applyNumberFormat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Porcentaje 2" xfId="4"/>
    <cellStyle name="Salida" xfId="1" builtinId="21"/>
    <cellStyle name="Salida_xeral transparencia" xfId="5"/>
  </cellStyles>
  <dxfs count="1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65" formatCode="0.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color auto="1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9"/>
        <name val="Calibri"/>
        <scheme val="none"/>
      </font>
      <fill>
        <patternFill patternType="solid">
          <fgColor indexed="62"/>
          <bgColor indexed="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</font>
      <numFmt numFmtId="1" formatCode="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</font>
      <numFmt numFmtId="13" formatCode="0%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</font>
      <numFmt numFmtId="1" formatCode="0"/>
      <alignment horizontal="right" vertical="center" textRotation="0" wrapText="0" relative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</font>
      <numFmt numFmtId="1" formatCode="0"/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color indexed="63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font>
        <b val="0"/>
        <color indexed="63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gl-ES"/>
              <a:t>PDI por rama</a:t>
            </a:r>
          </a:p>
        </c:rich>
      </c:tx>
      <c:layout>
        <c:manualLayout>
          <c:xMode val="edge"/>
          <c:yMode val="edge"/>
          <c:x val="0.26143244094488188"/>
          <c:y val="8.2094211907722064E-2"/>
        </c:manualLayout>
      </c:layout>
      <c:overlay val="1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1993999176902855E-2"/>
          <c:y val="0.11111124498983961"/>
          <c:w val="0.75139700919765728"/>
          <c:h val="0.8330941965587634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'RRHH GL '!$B$33:$C$33</c:f>
              <c:strCache>
                <c:ptCount val="1"/>
                <c:pt idx="0">
                  <c:v>CC da Saúde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 '!$B$47</c:f>
              <c:numCache>
                <c:formatCode>#,##0</c:formatCode>
                <c:ptCount val="1"/>
                <c:pt idx="0">
                  <c:v>51</c:v>
                </c:pt>
              </c:numCache>
            </c:numRef>
          </c:val>
        </c:ser>
        <c:ser>
          <c:idx val="1"/>
          <c:order val="1"/>
          <c:tx>
            <c:strRef>
              <c:f>'RRHH GL '!$E$33:$F$33</c:f>
              <c:strCache>
                <c:ptCount val="1"/>
                <c:pt idx="0">
                  <c:v>Ciencias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 '!$E$47</c:f>
              <c:numCache>
                <c:formatCode>#,##0</c:formatCode>
                <c:ptCount val="1"/>
                <c:pt idx="0">
                  <c:v>293</c:v>
                </c:pt>
              </c:numCache>
            </c:numRef>
          </c:val>
        </c:ser>
        <c:ser>
          <c:idx val="2"/>
          <c:order val="2"/>
          <c:tx>
            <c:strRef>
              <c:f>'RRHH GL '!$H$33:$I$33</c:f>
              <c:strCache>
                <c:ptCount val="1"/>
                <c:pt idx="0">
                  <c:v>CC Sociais e Xurídicas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 '!$H$47</c:f>
              <c:numCache>
                <c:formatCode>#,##0</c:formatCode>
                <c:ptCount val="1"/>
                <c:pt idx="0">
                  <c:v>551</c:v>
                </c:pt>
              </c:numCache>
            </c:numRef>
          </c:val>
        </c:ser>
        <c:ser>
          <c:idx val="3"/>
          <c:order val="3"/>
          <c:tx>
            <c:strRef>
              <c:f>'RRHH GL '!$K$33</c:f>
              <c:strCache>
                <c:ptCount val="1"/>
                <c:pt idx="0">
                  <c:v>Enxeñaría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 '!$K$47</c:f>
              <c:numCache>
                <c:formatCode>#,##0</c:formatCode>
                <c:ptCount val="1"/>
                <c:pt idx="0">
                  <c:v>427</c:v>
                </c:pt>
              </c:numCache>
            </c:numRef>
          </c:val>
        </c:ser>
        <c:ser>
          <c:idx val="4"/>
          <c:order val="4"/>
          <c:tx>
            <c:strRef>
              <c:f>'RRHH GL '!$N$33:$O$33</c:f>
              <c:strCache>
                <c:ptCount val="1"/>
                <c:pt idx="0">
                  <c:v>Artes e Humanidades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'RRHH GL '!$N$47</c:f>
              <c:numCache>
                <c:formatCode>#,##0</c:formatCode>
                <c:ptCount val="1"/>
                <c:pt idx="0">
                  <c:v>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5272320"/>
        <c:axId val="295275064"/>
        <c:axId val="0"/>
      </c:bar3DChart>
      <c:catAx>
        <c:axId val="295272320"/>
        <c:scaling>
          <c:orientation val="minMax"/>
        </c:scaling>
        <c:delete val="1"/>
        <c:axPos val="l"/>
        <c:majorTickMark val="out"/>
        <c:minorTickMark val="none"/>
        <c:tickLblPos val="nextTo"/>
        <c:crossAx val="295275064"/>
        <c:crosses val="autoZero"/>
        <c:auto val="1"/>
        <c:lblAlgn val="ctr"/>
        <c:lblOffset val="100"/>
        <c:noMultiLvlLbl val="0"/>
      </c:catAx>
      <c:valAx>
        <c:axId val="295275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95272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58467191601058"/>
          <c:y val="3.5087719298245612E-2"/>
          <c:w val="0.29375076115485566"/>
          <c:h val="0.94152599346134358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25400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636059</xdr:colOff>
      <xdr:row>17</xdr:row>
      <xdr:rowOff>4233</xdr:rowOff>
    </xdr:from>
    <xdr:to>
      <xdr:col>13</xdr:col>
      <xdr:colOff>635001</xdr:colOff>
      <xdr:row>30</xdr:row>
      <xdr:rowOff>31749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74083</xdr:colOff>
      <xdr:row>0</xdr:row>
      <xdr:rowOff>52917</xdr:rowOff>
    </xdr:from>
    <xdr:to>
      <xdr:col>2</xdr:col>
      <xdr:colOff>169333</xdr:colOff>
      <xdr:row>0</xdr:row>
      <xdr:rowOff>557742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52917"/>
          <a:ext cx="32194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12012_UVI%20en%20cif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s"/>
      <sheetName val="xeral GL"/>
      <sheetName val="xeral CAS"/>
      <sheetName val="DATOS ACADÉMICOS GL"/>
      <sheetName val="DATOS ACADÉMICOS CAS"/>
      <sheetName val="RRHH GL "/>
      <sheetName val="RRHH CAS"/>
      <sheetName val="I+D+i"/>
      <sheetName val="BOLSAS GL"/>
      <sheetName val="BOLSAS CAS"/>
      <sheetName val="económicos GL"/>
      <sheetName val="económicos CAS"/>
      <sheetName val="I+D+i GL"/>
      <sheetName val="I+D+i CAS"/>
      <sheetName val="extensión universitaria"/>
    </sheetNames>
    <sheetDataSet>
      <sheetData sheetId="0"/>
      <sheetData sheetId="1"/>
      <sheetData sheetId="2"/>
      <sheetData sheetId="3"/>
      <sheetData sheetId="4"/>
      <sheetData sheetId="5">
        <row r="33">
          <cell r="B33" t="str">
            <v>CC da Saúde</v>
          </cell>
          <cell r="E33" t="str">
            <v>Ciencias</v>
          </cell>
          <cell r="H33" t="str">
            <v>CC Sociais e Xurídicas</v>
          </cell>
          <cell r="K33" t="str">
            <v>Enxeñaría</v>
          </cell>
          <cell r="N33" t="str">
            <v>Artes e Humanidades</v>
          </cell>
        </row>
        <row r="47">
          <cell r="B47">
            <v>51</v>
          </cell>
          <cell r="E47">
            <v>293</v>
          </cell>
          <cell r="H47">
            <v>551</v>
          </cell>
          <cell r="K47">
            <v>427</v>
          </cell>
          <cell r="N47">
            <v>256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a6129" displayName="Tabla6129" ref="A5:G8" totalsRowShown="0" headerRowDxfId="118" tableBorderDxfId="117" headerRowCellStyle="Salida">
  <tableColumns count="7">
    <tableColumn id="1" name="Tipo de persoal" dataDxfId="116"/>
    <tableColumn id="2" name="Total" dataDxfId="115"/>
    <tableColumn id="3" name="mulleres" dataDxfId="114"/>
    <tableColumn id="4" name="% mulleres" dataDxfId="113"/>
    <tableColumn id="5" name="estranxeiros/as" dataDxfId="112"/>
    <tableColumn id="6" name="% estranxeiros/as" dataDxfId="111"/>
    <tableColumn id="7" name="Servizo activo" dataDxfId="110" dataCellStyle="Salida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a71313279779819" displayName="Tabla71313279779819" ref="A97:J102" totalsRowShown="0" headerRowDxfId="27" headerRowBorderDxfId="25" tableBorderDxfId="26" totalsRowBorderDxfId="24">
  <tableColumns count="10">
    <tableColumn id="1" name="Categoría" dataDxfId="23"/>
    <tableColumn id="2" name="Total" dataDxfId="22"/>
    <tableColumn id="3" name="mulleres" dataDxfId="21"/>
    <tableColumn id="4" name="% mulleres" dataDxfId="20">
      <calculatedColumnFormula>Tabla71313279779819[[#This Row],[mulleres]]/Tabla71313279779819[[#This Row],[Total]]</calculatedColumnFormula>
    </tableColumn>
    <tableColumn id="5" name="Total " dataDxfId="19"/>
    <tableColumn id="6" name="mulleres " dataDxfId="18"/>
    <tableColumn id="7" name="% mulleres " dataDxfId="17">
      <calculatedColumnFormula>Tabla71313279779819[[#This Row],[mulleres ]]/Tabla71313279779819[[#This Row],[Total ]]</calculatedColumnFormula>
    </tableColumn>
    <tableColumn id="8" name="Total   " dataDxfId="16"/>
    <tableColumn id="9" name="mulleres  " dataDxfId="15"/>
    <tableColumn id="10" name="% mulleres  " dataDxfId="14">
      <calculatedColumnFormula>Tabla71313279779819[[#This Row],[mulleres  ]]/Tabla71313279779819[[#This Row],[Total   ]]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a71313279779880020" displayName="Tabla71313279779880020" ref="A106:J112" totalsRowShown="0" headerRowDxfId="13" headerRowBorderDxfId="11" tableBorderDxfId="12" totalsRowBorderDxfId="10">
  <tableColumns count="10">
    <tableColumn id="1" name="Categoría" dataDxfId="9"/>
    <tableColumn id="2" name="Total" dataDxfId="8"/>
    <tableColumn id="3" name="mulleres" dataDxfId="7"/>
    <tableColumn id="4" name="% mulleres" dataDxfId="6">
      <calculatedColumnFormula>Tabla71313279779880020[[#This Row],[mulleres]]/Tabla71313279779880020[[#This Row],[Total]]</calculatedColumnFormula>
    </tableColumn>
    <tableColumn id="5" name="Total " dataDxfId="5"/>
    <tableColumn id="6" name="mulleres " dataDxfId="4"/>
    <tableColumn id="7" name="% mulleres " dataDxfId="3">
      <calculatedColumnFormula>Tabla71313279779880020[[#This Row],[mulleres ]]/Tabla71313279779880020[[#This Row],[Total ]]</calculatedColumnFormula>
    </tableColumn>
    <tableColumn id="8" name="Total   " dataDxfId="2"/>
    <tableColumn id="9" name="mulleres  " dataDxfId="1"/>
    <tableColumn id="10" name="% mulleres  " dataDxfId="0">
      <calculatedColumnFormula>Tabla71313279779880020[[#This Row],[mulleres  ]]/Tabla71313279779880020[[#This Row],[Total   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7130" displayName="Tabla7130" ref="A18:F31" totalsRowShown="0" headerRowDxfId="109" dataDxfId="108" tableBorderDxfId="107">
  <tableColumns count="6">
    <tableColumn id="1" name="PDI por categoría e sexo" dataDxfId="106"/>
    <tableColumn id="2" name="Total" dataDxfId="105"/>
    <tableColumn id="3" name="mulleres" dataDxfId="104"/>
    <tableColumn id="4" name="% mulleres" dataDxfId="103"/>
    <tableColumn id="6" name="Doutoras/es" dataDxfId="102" dataCellStyle="Salida"/>
    <tableColumn id="5" name="Total ETC" dataDxfId="10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8131" displayName="Tabla8131" ref="A13:E16" totalsRowShown="0" headerRowDxfId="100" dataDxfId="99" tableBorderDxfId="98">
  <tableColumns count="5">
    <tableColumn id="1" name="PDI por TIPO" dataDxfId="97"/>
    <tableColumn id="2" name="Total" dataDxfId="96"/>
    <tableColumn id="3" name="mulleres" dataDxfId="95"/>
    <tableColumn id="4" name="% mulleres" dataDxfId="94"/>
    <tableColumn id="5" name="Total ETC" dataDxfId="9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713132" displayName="Tabla713132" ref="A34:P47" totalsRowShown="0" headerRowDxfId="92">
  <tableColumns count="16">
    <tableColumn id="1" name="Categoría" dataDxfId="91"/>
    <tableColumn id="2" name="Total1" dataDxfId="90" dataCellStyle="Salida"/>
    <tableColumn id="3" name="% mulleres" dataDxfId="89"/>
    <tableColumn id="4" name="Total1 ETC" dataDxfId="88" dataCellStyle="Salida"/>
    <tableColumn id="5" name="Total2" dataDxfId="87" dataCellStyle="Salida"/>
    <tableColumn id="6" name="% mulleres2" dataDxfId="86"/>
    <tableColumn id="7" name="Total2 ETC" dataDxfId="85" dataCellStyle="Salida"/>
    <tableColumn id="8" name="Total3" dataDxfId="84" dataCellStyle="Salida"/>
    <tableColumn id="9" name="% mulleres3" dataDxfId="83"/>
    <tableColumn id="10" name="Total3 ETC" dataDxfId="82" dataCellStyle="Salida"/>
    <tableColumn id="11" name="Total4" dataDxfId="81" dataCellStyle="Salida"/>
    <tableColumn id="12" name="% mulleres4" dataDxfId="80"/>
    <tableColumn id="13" name="Total4 ETC" dataDxfId="79" dataCellStyle="Salida"/>
    <tableColumn id="14" name="Total5" dataDxfId="78" dataCellStyle="Salida"/>
    <tableColumn id="15" name="% mulleres5" dataDxfId="77"/>
    <tableColumn id="16" name="Total5 ETC" dataDxfId="76" dataCellStyle="Salida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15135" displayName="Tabla15135" ref="A75:C80" totalsRowShown="0" tableBorderDxfId="75">
  <tableColumns count="3">
    <tableColumn id="1" name="PAS laboral por grupo e sexo" dataDxfId="74"/>
    <tableColumn id="2" name="Total" dataDxfId="73"/>
    <tableColumn id="3" name="% mulleres" dataDxfId="7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16136" displayName="Tabla16136" ref="A82:C88" totalsRowShown="0" tableBorderDxfId="71">
  <tableColumns count="3">
    <tableColumn id="1" name="PAS funcionario_x000a_por grupo e sexo" dataDxfId="70"/>
    <tableColumn id="2" name="Total" dataDxfId="69"/>
    <tableColumn id="3" name="% mulleres" dataDxfId="6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a14134" displayName="Tabla14134" ref="A69:D73" headerRowDxfId="67" dataDxfId="66" totalsRowDxfId="65" tableBorderDxfId="64">
  <tableColumns count="4">
    <tableColumn id="1" name="Persoal de administración e servizos" totalsRowLabel="TOTAL" dataDxfId="62" totalsRowDxfId="63"/>
    <tableColumn id="2" name="Total" totalsRowFunction="sum" dataDxfId="60" totalsRowDxfId="61"/>
    <tableColumn id="3" name="% mulleres" totalsRowLabel="60,35%" dataDxfId="58" totalsRowDxfId="59"/>
    <tableColumn id="4" name="% fixo" dataDxfId="56" totalsRowDxfId="57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a14134313" displayName="Tabla14134313" ref="A119:E124" headerRowDxfId="55" dataDxfId="54" totalsRowDxfId="53" tableBorderDxfId="52">
  <tableColumns count="5">
    <tableColumn id="1" name="Persoal Investigador contratado e bolseiros" totalsRowLabel="TOTAL" dataDxfId="50" totalsRowDxfId="51"/>
    <tableColumn id="2" name="Total" totalsRowFunction="sum" dataDxfId="48" totalsRowDxfId="49"/>
    <tableColumn id="3" name="% mulleres" totalsRowLabel="60,35%" dataDxfId="46" totalsRowDxfId="47"/>
    <tableColumn id="5" name="estranxeiros/as" dataDxfId="44" totalsRowDxfId="45" dataCellStyle="Normal 2"/>
    <tableColumn id="6" name="% estranxeiros/as" dataDxfId="42" totalsRowDxfId="43" dataCellStyle="Normal 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a7131327976" displayName="Tabla7131327976" ref="A51:J64" totalsRowShown="0" headerRowDxfId="41" headerRowBorderDxfId="39" tableBorderDxfId="40" totalsRowBorderDxfId="38">
  <tableColumns count="10">
    <tableColumn id="1" name="Categoría" dataDxfId="37"/>
    <tableColumn id="2" name="Total" dataDxfId="36"/>
    <tableColumn id="3" name="mulleres" dataDxfId="35"/>
    <tableColumn id="4" name="% mulleres" dataDxfId="34">
      <calculatedColumnFormula>Tabla7131327976[[#This Row],[mulleres]]/Tabla7131327976[[#This Row],[Total]]</calculatedColumnFormula>
    </tableColumn>
    <tableColumn id="5" name="Total " dataDxfId="33"/>
    <tableColumn id="6" name="mulleres " dataDxfId="32"/>
    <tableColumn id="7" name="% mulleres " dataDxfId="31">
      <calculatedColumnFormula>Tabla7131327976[[#This Row],[mulleres ]]/Tabla7131327976[[#This Row],[Total ]]</calculatedColumnFormula>
    </tableColumn>
    <tableColumn id="8" name="Total   " dataDxfId="30"/>
    <tableColumn id="9" name="mulleres  " dataDxfId="29"/>
    <tableColumn id="10" name="% mulleres  " dataDxfId="28">
      <calculatedColumnFormula>Tabla7131327976[[#This Row],[mulleres  ]]/Tabla7131327976[[#This Row],[Total   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zoomScale="90" zoomScaleNormal="90" workbookViewId="0"/>
  </sheetViews>
  <sheetFormatPr baseColWidth="10" defaultRowHeight="15" x14ac:dyDescent="0.25"/>
  <cols>
    <col min="1" max="1" width="36.140625" style="8" bestFit="1" customWidth="1"/>
    <col min="2" max="4" width="10.7109375" style="8" customWidth="1"/>
    <col min="5" max="5" width="13.28515625" style="8" customWidth="1"/>
    <col min="6" max="6" width="15" style="8" customWidth="1"/>
    <col min="7" max="7" width="13.5703125" style="8" customWidth="1"/>
    <col min="8" max="16" width="10.7109375" style="8" customWidth="1"/>
    <col min="17" max="16384" width="11.42578125" style="8"/>
  </cols>
  <sheetData>
    <row r="1" spans="1:9" customFormat="1" ht="46.5" customHeight="1" thickBot="1" x14ac:dyDescent="0.3">
      <c r="A1" s="1"/>
      <c r="B1" s="2"/>
      <c r="C1" s="3"/>
      <c r="D1" s="3"/>
      <c r="E1" s="4" t="s">
        <v>0</v>
      </c>
      <c r="F1" s="4"/>
      <c r="G1" s="4"/>
      <c r="H1" s="4"/>
    </row>
    <row r="2" spans="1:9" s="5" customFormat="1" ht="23.25" customHeight="1" thickTop="1" x14ac:dyDescent="0.25">
      <c r="A2" s="5" t="s">
        <v>1</v>
      </c>
    </row>
    <row r="3" spans="1:9" ht="45" customHeight="1" x14ac:dyDescent="0.25">
      <c r="A3" s="6" t="s">
        <v>2</v>
      </c>
      <c r="B3" s="7"/>
      <c r="C3" s="7"/>
      <c r="D3" s="7"/>
      <c r="E3" s="7"/>
      <c r="F3" s="7"/>
    </row>
    <row r="4" spans="1:9" ht="15" customHeight="1" x14ac:dyDescent="0.25">
      <c r="A4" s="9"/>
      <c r="B4" s="10"/>
      <c r="C4" s="10"/>
      <c r="D4" s="10"/>
      <c r="E4" s="10"/>
      <c r="F4" s="10"/>
    </row>
    <row r="5" spans="1:9" ht="18" customHeight="1" x14ac:dyDescent="0.25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x14ac:dyDescent="0.25">
      <c r="A6" s="15" t="s">
        <v>10</v>
      </c>
      <c r="B6" s="16">
        <v>1578</v>
      </c>
      <c r="C6" s="16">
        <v>602</v>
      </c>
      <c r="D6" s="17">
        <v>0.38150000000000001</v>
      </c>
      <c r="E6" s="18">
        <v>16</v>
      </c>
      <c r="F6" s="17">
        <v>1.01E-2</v>
      </c>
      <c r="G6" s="16">
        <v>1561</v>
      </c>
      <c r="I6" s="19"/>
    </row>
    <row r="7" spans="1:9" x14ac:dyDescent="0.25">
      <c r="A7" s="15" t="s">
        <v>11</v>
      </c>
      <c r="B7" s="20">
        <v>683</v>
      </c>
      <c r="C7" s="20">
        <v>411</v>
      </c>
      <c r="D7" s="17">
        <v>0.60170000000000001</v>
      </c>
      <c r="E7" s="18">
        <v>0</v>
      </c>
      <c r="F7" s="17">
        <v>0</v>
      </c>
      <c r="G7" s="16">
        <v>677</v>
      </c>
    </row>
    <row r="8" spans="1:9" x14ac:dyDescent="0.25">
      <c r="A8" s="21" t="s">
        <v>12</v>
      </c>
      <c r="B8" s="22">
        <f>SUBTOTAL(109,B6:B7)</f>
        <v>2261</v>
      </c>
      <c r="C8" s="22">
        <f>SUBTOTAL(109,C6:C7)</f>
        <v>1013</v>
      </c>
      <c r="D8" s="23">
        <v>0.44800000000000001</v>
      </c>
      <c r="E8" s="24"/>
      <c r="F8" s="25"/>
      <c r="G8" s="22">
        <f>SUBTOTAL(109,G6:G7)</f>
        <v>2238</v>
      </c>
    </row>
    <row r="9" spans="1:9" x14ac:dyDescent="0.25">
      <c r="A9" s="15"/>
      <c r="B9" s="16"/>
      <c r="C9" s="18"/>
      <c r="D9" s="26"/>
      <c r="E9" s="18"/>
      <c r="F9" s="27"/>
    </row>
    <row r="10" spans="1:9" x14ac:dyDescent="0.25">
      <c r="A10" s="15"/>
      <c r="B10" s="16"/>
      <c r="C10" s="18"/>
      <c r="D10" s="26"/>
      <c r="E10" s="18"/>
      <c r="F10" s="27"/>
    </row>
    <row r="11" spans="1:9" ht="36" customHeight="1" x14ac:dyDescent="0.25">
      <c r="A11" s="28" t="s">
        <v>13</v>
      </c>
      <c r="B11" s="16"/>
      <c r="C11" s="18"/>
      <c r="D11" s="26"/>
      <c r="E11" s="18"/>
      <c r="F11" s="27"/>
    </row>
    <row r="12" spans="1:9" x14ac:dyDescent="0.25">
      <c r="A12" s="15"/>
      <c r="B12" s="16"/>
    </row>
    <row r="13" spans="1:9" s="29" customFormat="1" ht="18" customHeight="1" x14ac:dyDescent="0.25">
      <c r="A13" s="11" t="s">
        <v>14</v>
      </c>
      <c r="B13" s="12" t="s">
        <v>4</v>
      </c>
      <c r="C13" s="12" t="s">
        <v>5</v>
      </c>
      <c r="D13" s="12" t="s">
        <v>6</v>
      </c>
      <c r="E13" s="12" t="s">
        <v>15</v>
      </c>
      <c r="G13" s="30"/>
    </row>
    <row r="14" spans="1:9" x14ac:dyDescent="0.25">
      <c r="A14" s="15" t="s">
        <v>16</v>
      </c>
      <c r="B14" s="16">
        <v>868</v>
      </c>
      <c r="C14" s="16">
        <v>308</v>
      </c>
      <c r="D14" s="17">
        <v>0.35</v>
      </c>
      <c r="E14" s="16">
        <v>864</v>
      </c>
    </row>
    <row r="15" spans="1:9" x14ac:dyDescent="0.25">
      <c r="A15" s="18" t="s">
        <v>17</v>
      </c>
      <c r="B15" s="20">
        <v>710</v>
      </c>
      <c r="C15" s="20">
        <v>294</v>
      </c>
      <c r="D15" s="17">
        <v>0.49</v>
      </c>
      <c r="E15" s="20">
        <v>358</v>
      </c>
    </row>
    <row r="16" spans="1:9" x14ac:dyDescent="0.25">
      <c r="A16" s="31" t="s">
        <v>12</v>
      </c>
      <c r="B16" s="22">
        <f>SUBTOTAL(109,B14:B15)</f>
        <v>1578</v>
      </c>
      <c r="C16" s="22">
        <f>SUBTOTAL(109,C14:C15)</f>
        <v>602</v>
      </c>
      <c r="D16" s="23">
        <v>0.38</v>
      </c>
      <c r="E16" s="22">
        <f>SUBTOTAL(109,E14:E15)</f>
        <v>1222</v>
      </c>
    </row>
    <row r="18" spans="1:6" s="29" customFormat="1" ht="18" customHeight="1" x14ac:dyDescent="0.25">
      <c r="A18" s="11" t="s">
        <v>18</v>
      </c>
      <c r="B18" s="12" t="s">
        <v>4</v>
      </c>
      <c r="C18" s="12" t="s">
        <v>5</v>
      </c>
      <c r="D18" s="12" t="s">
        <v>6</v>
      </c>
      <c r="E18" s="12" t="s">
        <v>19</v>
      </c>
      <c r="F18" s="12" t="s">
        <v>15</v>
      </c>
    </row>
    <row r="19" spans="1:6" x14ac:dyDescent="0.25">
      <c r="A19" s="18" t="s">
        <v>20</v>
      </c>
      <c r="B19" s="20">
        <v>142</v>
      </c>
      <c r="C19" s="20">
        <v>34</v>
      </c>
      <c r="D19" s="32">
        <v>0.23943661971830985</v>
      </c>
      <c r="E19" s="20">
        <v>142</v>
      </c>
      <c r="F19" s="20">
        <v>140</v>
      </c>
    </row>
    <row r="20" spans="1:6" x14ac:dyDescent="0.25">
      <c r="A20" s="18" t="s">
        <v>21</v>
      </c>
      <c r="B20" s="20">
        <v>585</v>
      </c>
      <c r="C20" s="20">
        <v>224</v>
      </c>
      <c r="D20" s="32">
        <v>0.38290598290598293</v>
      </c>
      <c r="E20" s="20">
        <v>585</v>
      </c>
      <c r="F20" s="20">
        <v>585</v>
      </c>
    </row>
    <row r="21" spans="1:6" x14ac:dyDescent="0.25">
      <c r="A21" s="18" t="s">
        <v>22</v>
      </c>
      <c r="B21" s="20">
        <v>29</v>
      </c>
      <c r="C21" s="20">
        <v>11</v>
      </c>
      <c r="D21" s="32">
        <v>0.37931034482758619</v>
      </c>
      <c r="E21" s="20">
        <v>29</v>
      </c>
      <c r="F21" s="20">
        <v>28</v>
      </c>
    </row>
    <row r="22" spans="1:6" x14ac:dyDescent="0.25">
      <c r="A22" s="18" t="s">
        <v>23</v>
      </c>
      <c r="B22" s="20">
        <v>119</v>
      </c>
      <c r="C22" s="20">
        <v>43</v>
      </c>
      <c r="D22" s="32">
        <v>0.36134453781512604</v>
      </c>
      <c r="E22" s="20">
        <v>15</v>
      </c>
      <c r="F22" s="20">
        <v>117</v>
      </c>
    </row>
    <row r="23" spans="1:6" x14ac:dyDescent="0.25">
      <c r="A23" s="18" t="s">
        <v>24</v>
      </c>
      <c r="B23" s="20">
        <v>204</v>
      </c>
      <c r="C23" s="20">
        <v>99</v>
      </c>
      <c r="D23" s="32">
        <v>0.48529411764705882</v>
      </c>
      <c r="E23" s="20">
        <v>204</v>
      </c>
      <c r="F23" s="20">
        <v>204</v>
      </c>
    </row>
    <row r="24" spans="1:6" x14ac:dyDescent="0.25">
      <c r="A24" s="18" t="s">
        <v>25</v>
      </c>
      <c r="B24" s="20">
        <v>11</v>
      </c>
      <c r="C24" s="20">
        <v>5</v>
      </c>
      <c r="D24" s="32">
        <v>0.45454545454545453</v>
      </c>
      <c r="E24" s="20">
        <v>4</v>
      </c>
      <c r="F24" s="20">
        <v>11</v>
      </c>
    </row>
    <row r="25" spans="1:6" x14ac:dyDescent="0.25">
      <c r="A25" s="18" t="s">
        <v>26</v>
      </c>
      <c r="B25" s="20">
        <v>34</v>
      </c>
      <c r="C25" s="20">
        <v>17</v>
      </c>
      <c r="D25" s="32">
        <v>0.52</v>
      </c>
      <c r="E25" s="20">
        <v>34</v>
      </c>
      <c r="F25" s="20">
        <v>34</v>
      </c>
    </row>
    <row r="26" spans="1:6" x14ac:dyDescent="0.25">
      <c r="A26" s="18" t="s">
        <v>27</v>
      </c>
      <c r="B26" s="20">
        <v>384</v>
      </c>
      <c r="C26" s="20">
        <v>123</v>
      </c>
      <c r="D26" s="32">
        <v>0.31948051948051948</v>
      </c>
      <c r="E26" s="20">
        <v>40</v>
      </c>
      <c r="F26" s="20">
        <v>84</v>
      </c>
    </row>
    <row r="27" spans="1:6" x14ac:dyDescent="0.25">
      <c r="A27" s="18" t="s">
        <v>28</v>
      </c>
      <c r="B27" s="20">
        <v>3</v>
      </c>
      <c r="C27" s="20"/>
      <c r="D27" s="32">
        <v>0</v>
      </c>
      <c r="E27" s="20">
        <v>2</v>
      </c>
      <c r="F27" s="20">
        <v>3</v>
      </c>
    </row>
    <row r="28" spans="1:6" x14ac:dyDescent="0.25">
      <c r="A28" s="18" t="s">
        <v>29</v>
      </c>
      <c r="B28" s="20">
        <v>4</v>
      </c>
      <c r="C28" s="20">
        <v>3</v>
      </c>
      <c r="D28" s="32">
        <v>0.75</v>
      </c>
      <c r="E28" s="20"/>
      <c r="F28" s="20">
        <v>1</v>
      </c>
    </row>
    <row r="29" spans="1:6" x14ac:dyDescent="0.25">
      <c r="A29" s="18" t="s">
        <v>30</v>
      </c>
      <c r="B29" s="20">
        <v>62</v>
      </c>
      <c r="C29" s="20">
        <v>43</v>
      </c>
      <c r="D29" s="32">
        <v>0.69354838709677424</v>
      </c>
      <c r="E29" s="20">
        <v>25</v>
      </c>
      <c r="F29" s="20">
        <v>14</v>
      </c>
    </row>
    <row r="30" spans="1:6" x14ac:dyDescent="0.25">
      <c r="A30" s="18" t="s">
        <v>31</v>
      </c>
      <c r="B30" s="20">
        <v>1</v>
      </c>
      <c r="C30" s="20"/>
      <c r="D30" s="32">
        <v>0</v>
      </c>
      <c r="E30" s="20"/>
      <c r="F30" s="20">
        <v>1</v>
      </c>
    </row>
    <row r="31" spans="1:6" x14ac:dyDescent="0.25">
      <c r="A31" s="33" t="s">
        <v>12</v>
      </c>
      <c r="B31" s="34">
        <f>SUBTOTAL(109,B19:B30)</f>
        <v>1578</v>
      </c>
      <c r="C31" s="34">
        <f>SUBTOTAL(109,C19:C30)</f>
        <v>602</v>
      </c>
      <c r="D31" s="35">
        <v>0.38149556400506973</v>
      </c>
      <c r="E31" s="34">
        <f>SUM(E19:E30)</f>
        <v>1080</v>
      </c>
      <c r="F31" s="34">
        <f>SUBTOTAL(109,F19:F30)</f>
        <v>1222</v>
      </c>
    </row>
    <row r="32" spans="1:6" ht="15.75" thickBot="1" x14ac:dyDescent="0.3">
      <c r="A32"/>
      <c r="B32"/>
      <c r="C32"/>
      <c r="D32"/>
      <c r="E32"/>
    </row>
    <row r="33" spans="1:16" ht="33" customHeight="1" x14ac:dyDescent="0.25">
      <c r="A33" s="36" t="s">
        <v>32</v>
      </c>
      <c r="B33" s="37" t="s">
        <v>33</v>
      </c>
      <c r="C33" s="37"/>
      <c r="D33" s="37"/>
      <c r="E33" s="38" t="s">
        <v>34</v>
      </c>
      <c r="F33" s="39"/>
      <c r="G33" s="40"/>
      <c r="H33" s="41" t="s">
        <v>35</v>
      </c>
      <c r="I33" s="42"/>
      <c r="J33" s="42"/>
      <c r="K33" s="43" t="s">
        <v>36</v>
      </c>
      <c r="L33" s="44"/>
      <c r="M33" s="45"/>
      <c r="N33" s="46" t="s">
        <v>37</v>
      </c>
      <c r="O33" s="47"/>
      <c r="P33" s="48"/>
    </row>
    <row r="34" spans="1:16" x14ac:dyDescent="0.25">
      <c r="A34" s="49" t="s">
        <v>38</v>
      </c>
      <c r="B34" s="50" t="s">
        <v>39</v>
      </c>
      <c r="C34" s="50" t="s">
        <v>6</v>
      </c>
      <c r="D34" s="50" t="s">
        <v>40</v>
      </c>
      <c r="E34" s="51" t="s">
        <v>41</v>
      </c>
      <c r="F34" s="50" t="s">
        <v>42</v>
      </c>
      <c r="G34" s="52" t="s">
        <v>43</v>
      </c>
      <c r="H34" s="51" t="s">
        <v>44</v>
      </c>
      <c r="I34" s="50" t="s">
        <v>45</v>
      </c>
      <c r="J34" s="50" t="s">
        <v>46</v>
      </c>
      <c r="K34" s="51" t="s">
        <v>47</v>
      </c>
      <c r="L34" s="50" t="s">
        <v>48</v>
      </c>
      <c r="M34" s="50" t="s">
        <v>49</v>
      </c>
      <c r="N34" s="51" t="s">
        <v>50</v>
      </c>
      <c r="O34" s="50" t="s">
        <v>51</v>
      </c>
      <c r="P34" s="52" t="s">
        <v>52</v>
      </c>
    </row>
    <row r="35" spans="1:16" x14ac:dyDescent="0.25">
      <c r="A35" s="53" t="s">
        <v>20</v>
      </c>
      <c r="B35" s="20">
        <v>2</v>
      </c>
      <c r="C35" s="17">
        <v>0</v>
      </c>
      <c r="D35" s="20">
        <v>2</v>
      </c>
      <c r="E35" s="20">
        <v>55</v>
      </c>
      <c r="F35" s="17">
        <v>0.25454545454545452</v>
      </c>
      <c r="G35" s="20">
        <v>55</v>
      </c>
      <c r="H35" s="20">
        <v>33</v>
      </c>
      <c r="I35" s="17">
        <v>0.30303030303030304</v>
      </c>
      <c r="J35" s="20">
        <v>31</v>
      </c>
      <c r="K35" s="20">
        <v>37</v>
      </c>
      <c r="L35" s="17">
        <v>8.1081081081081086E-2</v>
      </c>
      <c r="M35" s="20">
        <v>37</v>
      </c>
      <c r="N35" s="20">
        <v>15</v>
      </c>
      <c r="O35" s="17">
        <v>0.46666666666666667</v>
      </c>
      <c r="P35" s="54">
        <v>15</v>
      </c>
    </row>
    <row r="36" spans="1:16" x14ac:dyDescent="0.25">
      <c r="A36" s="53" t="s">
        <v>21</v>
      </c>
      <c r="B36" s="20">
        <v>9</v>
      </c>
      <c r="C36" s="17">
        <v>0.1111111111111111</v>
      </c>
      <c r="D36" s="20">
        <v>9</v>
      </c>
      <c r="E36" s="20">
        <v>170</v>
      </c>
      <c r="F36" s="17">
        <v>0.42941176470588233</v>
      </c>
      <c r="G36" s="20">
        <v>170</v>
      </c>
      <c r="H36" s="20">
        <v>142</v>
      </c>
      <c r="I36" s="17">
        <v>0.45774647887323944</v>
      </c>
      <c r="J36" s="20">
        <v>142</v>
      </c>
      <c r="K36" s="20">
        <v>157</v>
      </c>
      <c r="L36" s="17">
        <v>0.24840764331210191</v>
      </c>
      <c r="M36" s="20">
        <v>157</v>
      </c>
      <c r="N36" s="20">
        <v>107</v>
      </c>
      <c r="O36" s="17">
        <v>0.42990654205607476</v>
      </c>
      <c r="P36" s="54">
        <v>107</v>
      </c>
    </row>
    <row r="37" spans="1:16" x14ac:dyDescent="0.25">
      <c r="A37" s="53" t="s">
        <v>22</v>
      </c>
      <c r="B37" s="20">
        <v>1</v>
      </c>
      <c r="C37" s="17">
        <v>0</v>
      </c>
      <c r="D37" s="20"/>
      <c r="E37" s="20">
        <v>8</v>
      </c>
      <c r="F37" s="17">
        <v>0.5</v>
      </c>
      <c r="G37" s="20">
        <v>8</v>
      </c>
      <c r="H37" s="20">
        <v>9</v>
      </c>
      <c r="I37" s="17">
        <v>0.33</v>
      </c>
      <c r="J37" s="20">
        <v>9</v>
      </c>
      <c r="K37" s="20">
        <v>5</v>
      </c>
      <c r="L37" s="17">
        <v>0</v>
      </c>
      <c r="M37" s="20">
        <v>5</v>
      </c>
      <c r="N37" s="20">
        <v>6</v>
      </c>
      <c r="O37" s="17">
        <v>0.66666666666666663</v>
      </c>
      <c r="P37" s="54">
        <v>6</v>
      </c>
    </row>
    <row r="38" spans="1:16" x14ac:dyDescent="0.25">
      <c r="A38" s="53" t="s">
        <v>23</v>
      </c>
      <c r="B38" s="20">
        <v>3</v>
      </c>
      <c r="C38" s="17">
        <v>0.33333333333333331</v>
      </c>
      <c r="D38" s="20">
        <v>3</v>
      </c>
      <c r="E38" s="20">
        <v>14</v>
      </c>
      <c r="F38" s="17">
        <v>0.14285714285714285</v>
      </c>
      <c r="G38" s="20">
        <v>14</v>
      </c>
      <c r="H38" s="20">
        <v>53</v>
      </c>
      <c r="I38" s="17">
        <v>0.52830188679245282</v>
      </c>
      <c r="J38" s="20">
        <v>51</v>
      </c>
      <c r="K38" s="20">
        <v>37</v>
      </c>
      <c r="L38" s="17">
        <v>0.16216216216216217</v>
      </c>
      <c r="M38" s="20">
        <v>37</v>
      </c>
      <c r="N38" s="20">
        <v>12</v>
      </c>
      <c r="O38" s="17">
        <v>0.5</v>
      </c>
      <c r="P38" s="54">
        <v>12</v>
      </c>
    </row>
    <row r="39" spans="1:16" x14ac:dyDescent="0.25">
      <c r="A39" s="53" t="s">
        <v>24</v>
      </c>
      <c r="B39" s="20">
        <v>2</v>
      </c>
      <c r="C39" s="17">
        <v>0.5</v>
      </c>
      <c r="D39" s="20">
        <v>2</v>
      </c>
      <c r="E39" s="20">
        <v>23</v>
      </c>
      <c r="F39" s="17">
        <v>0.52173913043478259</v>
      </c>
      <c r="G39" s="20">
        <v>23</v>
      </c>
      <c r="H39" s="20">
        <v>91</v>
      </c>
      <c r="I39" s="17">
        <v>0.52747252747252749</v>
      </c>
      <c r="J39" s="20">
        <v>90</v>
      </c>
      <c r="K39" s="20">
        <v>58</v>
      </c>
      <c r="L39" s="17">
        <v>0.32758620689655171</v>
      </c>
      <c r="M39" s="20">
        <v>58</v>
      </c>
      <c r="N39" s="20">
        <v>30</v>
      </c>
      <c r="O39" s="17">
        <v>0.6333333333333333</v>
      </c>
      <c r="P39" s="54">
        <v>30</v>
      </c>
    </row>
    <row r="40" spans="1:16" x14ac:dyDescent="0.25">
      <c r="A40" s="53" t="s">
        <v>25</v>
      </c>
      <c r="B40" s="20"/>
      <c r="C40" s="55"/>
      <c r="D40" s="20"/>
      <c r="E40" s="20"/>
      <c r="F40" s="55"/>
      <c r="G40" s="20"/>
      <c r="H40" s="20">
        <v>3</v>
      </c>
      <c r="I40" s="17">
        <v>0.66666666666666663</v>
      </c>
      <c r="J40" s="20">
        <v>3</v>
      </c>
      <c r="K40" s="20">
        <v>6</v>
      </c>
      <c r="L40" s="17">
        <v>0.16666666666666666</v>
      </c>
      <c r="M40" s="20">
        <v>6</v>
      </c>
      <c r="N40" s="20">
        <v>2</v>
      </c>
      <c r="O40" s="17">
        <v>1</v>
      </c>
      <c r="P40" s="54">
        <v>2</v>
      </c>
    </row>
    <row r="41" spans="1:16" x14ac:dyDescent="0.25">
      <c r="A41" s="53" t="s">
        <v>26</v>
      </c>
      <c r="B41" s="20"/>
      <c r="C41" s="55"/>
      <c r="D41" s="20"/>
      <c r="E41" s="20">
        <v>1</v>
      </c>
      <c r="F41" s="17">
        <v>1</v>
      </c>
      <c r="G41" s="20">
        <v>1</v>
      </c>
      <c r="H41" s="20">
        <v>21</v>
      </c>
      <c r="I41" s="17">
        <v>0.47619047619047616</v>
      </c>
      <c r="J41" s="20">
        <v>21</v>
      </c>
      <c r="K41" s="20">
        <v>9</v>
      </c>
      <c r="L41" s="17">
        <v>0.5</v>
      </c>
      <c r="M41" s="20">
        <v>8</v>
      </c>
      <c r="N41" s="20">
        <v>3</v>
      </c>
      <c r="O41" s="17">
        <v>0.66666666666666663</v>
      </c>
      <c r="P41" s="54">
        <v>3</v>
      </c>
    </row>
    <row r="42" spans="1:16" x14ac:dyDescent="0.25">
      <c r="A42" s="53" t="s">
        <v>27</v>
      </c>
      <c r="B42" s="20">
        <v>29</v>
      </c>
      <c r="C42" s="17">
        <v>0.68965517241379315</v>
      </c>
      <c r="D42" s="20">
        <v>5</v>
      </c>
      <c r="E42" s="20">
        <v>6</v>
      </c>
      <c r="F42" s="17">
        <v>0</v>
      </c>
      <c r="G42" s="20">
        <v>2</v>
      </c>
      <c r="H42" s="20">
        <v>187</v>
      </c>
      <c r="I42" s="17">
        <v>0.33689839572192515</v>
      </c>
      <c r="J42" s="20">
        <v>42</v>
      </c>
      <c r="K42" s="20">
        <v>109</v>
      </c>
      <c r="L42" s="17">
        <v>0.10909090909090909</v>
      </c>
      <c r="M42" s="20">
        <v>23</v>
      </c>
      <c r="N42" s="20">
        <v>53</v>
      </c>
      <c r="O42" s="17">
        <v>0.52830188679245282</v>
      </c>
      <c r="P42" s="54">
        <v>14</v>
      </c>
    </row>
    <row r="43" spans="1:16" x14ac:dyDescent="0.25">
      <c r="A43" s="53" t="s">
        <v>28</v>
      </c>
      <c r="B43" s="20"/>
      <c r="C43" s="17"/>
      <c r="D43" s="20"/>
      <c r="E43" s="20">
        <v>1</v>
      </c>
      <c r="F43" s="17">
        <v>0</v>
      </c>
      <c r="G43" s="20">
        <v>1</v>
      </c>
      <c r="H43" s="20"/>
      <c r="I43" s="17"/>
      <c r="J43" s="20"/>
      <c r="K43" s="20">
        <v>1</v>
      </c>
      <c r="L43" s="17">
        <v>0</v>
      </c>
      <c r="M43" s="20">
        <v>1</v>
      </c>
      <c r="N43" s="20">
        <v>1</v>
      </c>
      <c r="O43" s="17">
        <v>0</v>
      </c>
      <c r="P43" s="54">
        <v>1</v>
      </c>
    </row>
    <row r="44" spans="1:16" x14ac:dyDescent="0.25">
      <c r="A44" s="53" t="s">
        <v>29</v>
      </c>
      <c r="B44" s="20"/>
      <c r="C44" s="17"/>
      <c r="D44" s="20"/>
      <c r="E44" s="20"/>
      <c r="F44" s="17"/>
      <c r="G44" s="20"/>
      <c r="H44" s="20"/>
      <c r="I44" s="17"/>
      <c r="J44" s="20"/>
      <c r="K44" s="20">
        <v>7</v>
      </c>
      <c r="L44" s="17">
        <v>0.14285714285714285</v>
      </c>
      <c r="M44" s="20"/>
      <c r="N44" s="20"/>
      <c r="O44" s="18"/>
      <c r="P44" s="54">
        <v>1</v>
      </c>
    </row>
    <row r="45" spans="1:16" x14ac:dyDescent="0.25">
      <c r="A45" s="53" t="s">
        <v>30</v>
      </c>
      <c r="B45" s="20">
        <v>5</v>
      </c>
      <c r="C45" s="17">
        <v>1</v>
      </c>
      <c r="D45" s="20">
        <v>1</v>
      </c>
      <c r="E45" s="20">
        <v>15</v>
      </c>
      <c r="F45" s="17">
        <v>0.66666666666666663</v>
      </c>
      <c r="G45" s="20">
        <v>4</v>
      </c>
      <c r="H45" s="20">
        <v>12</v>
      </c>
      <c r="I45" s="17">
        <v>0.83333333333333337</v>
      </c>
      <c r="J45" s="20">
        <v>2</v>
      </c>
      <c r="K45" s="20">
        <v>1</v>
      </c>
      <c r="L45" s="17">
        <v>0</v>
      </c>
      <c r="M45" s="20">
        <v>2</v>
      </c>
      <c r="N45" s="20">
        <v>4</v>
      </c>
      <c r="O45" s="17">
        <v>0.75</v>
      </c>
      <c r="P45" s="54">
        <v>5</v>
      </c>
    </row>
    <row r="46" spans="1:16" x14ac:dyDescent="0.25">
      <c r="A46" s="53" t="s">
        <v>31</v>
      </c>
      <c r="B46" s="20"/>
      <c r="C46" s="17"/>
      <c r="D46" s="20"/>
      <c r="E46" s="20"/>
      <c r="F46" s="17"/>
      <c r="G46" s="20"/>
      <c r="H46" s="20"/>
      <c r="I46" s="17"/>
      <c r="J46" s="20"/>
      <c r="K46" s="20"/>
      <c r="L46" s="17"/>
      <c r="M46" s="20">
        <v>1</v>
      </c>
      <c r="N46" s="20">
        <v>23</v>
      </c>
      <c r="O46" s="17">
        <v>0.73913043478260865</v>
      </c>
      <c r="P46" s="54"/>
    </row>
    <row r="47" spans="1:16" ht="15.75" thickBot="1" x14ac:dyDescent="0.3">
      <c r="A47" s="56" t="s">
        <v>12</v>
      </c>
      <c r="B47" s="57">
        <v>51</v>
      </c>
      <c r="C47" s="58"/>
      <c r="D47" s="57">
        <f>SUBTOTAL(109,D35:D46)</f>
        <v>22</v>
      </c>
      <c r="E47" s="57">
        <v>293</v>
      </c>
      <c r="F47" s="58"/>
      <c r="G47" s="57">
        <v>278</v>
      </c>
      <c r="H47" s="57">
        <v>551</v>
      </c>
      <c r="I47" s="58"/>
      <c r="J47" s="57">
        <v>391</v>
      </c>
      <c r="K47" s="57">
        <v>427</v>
      </c>
      <c r="L47" s="58"/>
      <c r="M47" s="57">
        <v>335</v>
      </c>
      <c r="N47" s="57">
        <v>256</v>
      </c>
      <c r="O47" s="59"/>
      <c r="P47" s="60">
        <v>196</v>
      </c>
    </row>
    <row r="48" spans="1:16" x14ac:dyDescent="0.25">
      <c r="G48" s="24"/>
    </row>
    <row r="49" spans="1:16" x14ac:dyDescent="0.25">
      <c r="A49" s="61" t="s">
        <v>53</v>
      </c>
      <c r="G49" s="24"/>
    </row>
    <row r="50" spans="1:16" x14ac:dyDescent="0.25">
      <c r="A50" s="62" t="s">
        <v>54</v>
      </c>
      <c r="B50" s="63" t="s">
        <v>55</v>
      </c>
      <c r="C50" s="63"/>
      <c r="D50" s="63"/>
      <c r="E50" s="64" t="s">
        <v>56</v>
      </c>
      <c r="F50" s="64"/>
      <c r="G50" s="64"/>
      <c r="H50" s="65" t="s">
        <v>57</v>
      </c>
      <c r="I50" s="65"/>
      <c r="J50" s="65"/>
      <c r="K50" s="66"/>
      <c r="L50" s="67"/>
      <c r="M50" s="66"/>
      <c r="N50" s="66"/>
      <c r="O50" s="66"/>
      <c r="P50" s="66"/>
    </row>
    <row r="51" spans="1:16" x14ac:dyDescent="0.25">
      <c r="A51" s="68" t="s">
        <v>38</v>
      </c>
      <c r="B51" s="69" t="s">
        <v>4</v>
      </c>
      <c r="C51" s="69" t="s">
        <v>5</v>
      </c>
      <c r="D51" s="69" t="s">
        <v>6</v>
      </c>
      <c r="E51" s="70" t="s">
        <v>58</v>
      </c>
      <c r="F51" s="70" t="s">
        <v>59</v>
      </c>
      <c r="G51" s="70" t="s">
        <v>60</v>
      </c>
      <c r="H51" s="70" t="s">
        <v>61</v>
      </c>
      <c r="I51" s="70" t="s">
        <v>62</v>
      </c>
      <c r="J51" s="70" t="s">
        <v>63</v>
      </c>
      <c r="K51" s="66"/>
      <c r="L51" s="67"/>
      <c r="M51" s="66"/>
      <c r="N51" s="66"/>
      <c r="O51" s="66"/>
      <c r="P51" s="66"/>
    </row>
    <row r="52" spans="1:16" x14ac:dyDescent="0.25">
      <c r="A52" s="71" t="s">
        <v>20</v>
      </c>
      <c r="B52" s="72">
        <v>19</v>
      </c>
      <c r="C52" s="73">
        <v>5</v>
      </c>
      <c r="D52" s="74">
        <f>Tabla7131327976[[#This Row],[mulleres]]/Tabla7131327976[[#This Row],[Total]]</f>
        <v>0.26315789473684209</v>
      </c>
      <c r="E52" s="72">
        <v>11</v>
      </c>
      <c r="F52" s="75">
        <v>3</v>
      </c>
      <c r="G52" s="74">
        <f>Tabla7131327976[[#This Row],[mulleres ]]/Tabla7131327976[[#This Row],[Total ]]</f>
        <v>0.27272727272727271</v>
      </c>
      <c r="H52" s="72">
        <v>112</v>
      </c>
      <c r="I52" s="75">
        <v>26</v>
      </c>
      <c r="J52" s="74">
        <f>Tabla7131327976[[#This Row],[mulleres  ]]/Tabla7131327976[[#This Row],[Total   ]]</f>
        <v>0.23214285714285715</v>
      </c>
      <c r="K52" s="66"/>
      <c r="L52" s="67"/>
      <c r="M52" s="66"/>
      <c r="N52" s="66"/>
      <c r="O52" s="66"/>
      <c r="P52" s="66"/>
    </row>
    <row r="53" spans="1:16" x14ac:dyDescent="0.25">
      <c r="A53" s="71" t="s">
        <v>21</v>
      </c>
      <c r="B53" s="72">
        <v>104</v>
      </c>
      <c r="C53" s="73">
        <v>47</v>
      </c>
      <c r="D53" s="74">
        <f>Tabla7131327976[[#This Row],[mulleres]]/Tabla7131327976[[#This Row],[Total]]</f>
        <v>0.45192307692307693</v>
      </c>
      <c r="E53" s="72">
        <v>72</v>
      </c>
      <c r="F53" s="75">
        <v>26</v>
      </c>
      <c r="G53" s="74">
        <f>Tabla7131327976[[#This Row],[mulleres ]]/Tabla7131327976[[#This Row],[Total ]]</f>
        <v>0.3611111111111111</v>
      </c>
      <c r="H53" s="72">
        <v>409</v>
      </c>
      <c r="I53" s="75">
        <v>151</v>
      </c>
      <c r="J53" s="74">
        <f>Tabla7131327976[[#This Row],[mulleres  ]]/Tabla7131327976[[#This Row],[Total   ]]</f>
        <v>0.36919315403422981</v>
      </c>
      <c r="K53" s="66"/>
      <c r="L53" s="67"/>
      <c r="M53" s="66"/>
      <c r="N53" s="66"/>
      <c r="O53" s="66"/>
      <c r="P53" s="66"/>
    </row>
    <row r="54" spans="1:16" x14ac:dyDescent="0.25">
      <c r="A54" s="71" t="s">
        <v>22</v>
      </c>
      <c r="B54" s="72">
        <v>8</v>
      </c>
      <c r="C54" s="73">
        <v>5</v>
      </c>
      <c r="D54" s="74">
        <f>Tabla7131327976[[#This Row],[mulleres]]/Tabla7131327976[[#This Row],[Total]]</f>
        <v>0.625</v>
      </c>
      <c r="E54" s="72">
        <v>7</v>
      </c>
      <c r="F54" s="75">
        <v>3</v>
      </c>
      <c r="G54" s="74">
        <f>Tabla7131327976[[#This Row],[mulleres ]]/Tabla7131327976[[#This Row],[Total ]]</f>
        <v>0.42857142857142855</v>
      </c>
      <c r="H54" s="72">
        <v>14</v>
      </c>
      <c r="I54" s="75">
        <v>3</v>
      </c>
      <c r="J54" s="74">
        <f>Tabla7131327976[[#This Row],[mulleres  ]]/Tabla7131327976[[#This Row],[Total   ]]</f>
        <v>0.21428571428571427</v>
      </c>
      <c r="K54" s="66"/>
      <c r="L54" s="67"/>
      <c r="M54" s="66"/>
      <c r="N54" s="66"/>
      <c r="O54" s="66"/>
      <c r="P54" s="66"/>
    </row>
    <row r="55" spans="1:16" x14ac:dyDescent="0.25">
      <c r="A55" s="71" t="s">
        <v>23</v>
      </c>
      <c r="B55" s="72">
        <v>26</v>
      </c>
      <c r="C55" s="73">
        <v>13</v>
      </c>
      <c r="D55" s="74">
        <f>Tabla7131327976[[#This Row],[mulleres]]/Tabla7131327976[[#This Row],[Total]]</f>
        <v>0.5</v>
      </c>
      <c r="E55" s="72">
        <v>17</v>
      </c>
      <c r="F55" s="75">
        <v>7</v>
      </c>
      <c r="G55" s="74">
        <f>Tabla7131327976[[#This Row],[mulleres ]]/Tabla7131327976[[#This Row],[Total ]]</f>
        <v>0.41176470588235292</v>
      </c>
      <c r="H55" s="72">
        <v>76</v>
      </c>
      <c r="I55" s="75">
        <v>23</v>
      </c>
      <c r="J55" s="74">
        <f>Tabla7131327976[[#This Row],[mulleres  ]]/Tabla7131327976[[#This Row],[Total   ]]</f>
        <v>0.30263157894736842</v>
      </c>
      <c r="K55" s="66"/>
      <c r="L55" s="67"/>
      <c r="M55" s="66"/>
      <c r="N55" s="66"/>
      <c r="O55" s="66"/>
      <c r="P55" s="66"/>
    </row>
    <row r="56" spans="1:16" x14ac:dyDescent="0.25">
      <c r="A56" s="71" t="s">
        <v>24</v>
      </c>
      <c r="B56" s="72">
        <v>59</v>
      </c>
      <c r="C56" s="73">
        <v>30</v>
      </c>
      <c r="D56" s="74">
        <f>Tabla7131327976[[#This Row],[mulleres]]/Tabla7131327976[[#This Row],[Total]]</f>
        <v>0.50847457627118642</v>
      </c>
      <c r="E56" s="72">
        <v>40</v>
      </c>
      <c r="F56" s="75">
        <v>19</v>
      </c>
      <c r="G56" s="74">
        <f>Tabla7131327976[[#This Row],[mulleres ]]/Tabla7131327976[[#This Row],[Total ]]</f>
        <v>0.47499999999999998</v>
      </c>
      <c r="H56" s="72">
        <v>105</v>
      </c>
      <c r="I56" s="75">
        <v>50</v>
      </c>
      <c r="J56" s="74">
        <f>Tabla7131327976[[#This Row],[mulleres  ]]/Tabla7131327976[[#This Row],[Total   ]]</f>
        <v>0.47619047619047616</v>
      </c>
      <c r="K56" s="66"/>
      <c r="L56" s="67"/>
      <c r="M56" s="66"/>
      <c r="N56" s="66"/>
      <c r="O56" s="66"/>
      <c r="P56" s="66"/>
    </row>
    <row r="57" spans="1:16" x14ac:dyDescent="0.25">
      <c r="A57" s="71" t="s">
        <v>25</v>
      </c>
      <c r="B57" s="72">
        <v>1</v>
      </c>
      <c r="C57" s="73"/>
      <c r="D57" s="74">
        <f>Tabla7131327976[[#This Row],[mulleres]]/Tabla7131327976[[#This Row],[Total]]</f>
        <v>0</v>
      </c>
      <c r="E57" s="72">
        <v>2</v>
      </c>
      <c r="F57" s="75">
        <v>2</v>
      </c>
      <c r="G57" s="74">
        <f>Tabla7131327976[[#This Row],[mulleres ]]/Tabla7131327976[[#This Row],[Total ]]</f>
        <v>1</v>
      </c>
      <c r="H57" s="72">
        <v>8</v>
      </c>
      <c r="I57" s="75">
        <v>3</v>
      </c>
      <c r="J57" s="74">
        <f>Tabla7131327976[[#This Row],[mulleres  ]]/Tabla7131327976[[#This Row],[Total   ]]</f>
        <v>0.375</v>
      </c>
      <c r="K57" s="66"/>
      <c r="L57" s="67"/>
      <c r="M57" s="66"/>
      <c r="N57" s="66"/>
      <c r="O57" s="66"/>
      <c r="P57" s="66"/>
    </row>
    <row r="58" spans="1:16" x14ac:dyDescent="0.25">
      <c r="A58" s="71" t="s">
        <v>26</v>
      </c>
      <c r="B58" s="72">
        <v>11</v>
      </c>
      <c r="C58" s="73">
        <v>5</v>
      </c>
      <c r="D58" s="74">
        <f>Tabla7131327976[[#This Row],[mulleres]]/Tabla7131327976[[#This Row],[Total]]</f>
        <v>0.45454545454545453</v>
      </c>
      <c r="E58" s="72">
        <v>12</v>
      </c>
      <c r="F58" s="75">
        <v>4</v>
      </c>
      <c r="G58" s="74">
        <f>Tabla7131327976[[#This Row],[mulleres ]]/Tabla7131327976[[#This Row],[Total ]]</f>
        <v>0.33333333333333331</v>
      </c>
      <c r="H58" s="72">
        <v>11</v>
      </c>
      <c r="I58" s="75">
        <v>8</v>
      </c>
      <c r="J58" s="74">
        <f>Tabla7131327976[[#This Row],[mulleres  ]]/Tabla7131327976[[#This Row],[Total   ]]</f>
        <v>0.72727272727272729</v>
      </c>
      <c r="K58" s="66"/>
      <c r="L58" s="67"/>
      <c r="M58" s="66"/>
      <c r="N58" s="66"/>
      <c r="O58" s="66"/>
      <c r="P58" s="76"/>
    </row>
    <row r="59" spans="1:16" x14ac:dyDescent="0.25">
      <c r="A59" s="71" t="s">
        <v>27</v>
      </c>
      <c r="B59" s="72">
        <v>100</v>
      </c>
      <c r="C59" s="73">
        <v>28</v>
      </c>
      <c r="D59" s="74">
        <f>Tabla7131327976[[#This Row],[mulleres]]/Tabla7131327976[[#This Row],[Total]]</f>
        <v>0.28000000000000003</v>
      </c>
      <c r="E59" s="72">
        <v>108</v>
      </c>
      <c r="F59" s="75">
        <v>47</v>
      </c>
      <c r="G59" s="74">
        <f>Tabla7131327976[[#This Row],[mulleres ]]/Tabla7131327976[[#This Row],[Total ]]</f>
        <v>0.43518518518518517</v>
      </c>
      <c r="H59" s="72">
        <v>176</v>
      </c>
      <c r="I59" s="75">
        <v>48</v>
      </c>
      <c r="J59" s="74">
        <f>Tabla7131327976[[#This Row],[mulleres  ]]/Tabla7131327976[[#This Row],[Total   ]]</f>
        <v>0.27272727272727271</v>
      </c>
      <c r="K59" s="66"/>
      <c r="L59" s="67"/>
      <c r="M59" s="66"/>
      <c r="N59" s="66"/>
      <c r="O59" s="66"/>
      <c r="P59" s="66"/>
    </row>
    <row r="60" spans="1:16" x14ac:dyDescent="0.25">
      <c r="A60" s="71" t="s">
        <v>28</v>
      </c>
      <c r="B60" s="72"/>
      <c r="C60" s="73"/>
      <c r="D60" s="74"/>
      <c r="E60" s="72"/>
      <c r="F60" s="75"/>
      <c r="G60" s="74"/>
      <c r="H60" s="72">
        <v>3</v>
      </c>
      <c r="I60" s="75"/>
      <c r="J60" s="74">
        <f>Tabla7131327976[[#This Row],[mulleres  ]]/Tabla7131327976[[#This Row],[Total   ]]</f>
        <v>0</v>
      </c>
      <c r="K60" s="66"/>
      <c r="L60" s="67"/>
      <c r="M60" s="66"/>
      <c r="N60" s="66"/>
      <c r="O60" s="66"/>
      <c r="P60" s="66"/>
    </row>
    <row r="61" spans="1:16" x14ac:dyDescent="0.25">
      <c r="A61" s="71" t="s">
        <v>29</v>
      </c>
      <c r="B61" s="72"/>
      <c r="C61" s="73"/>
      <c r="D61" s="74"/>
      <c r="E61" s="72"/>
      <c r="F61" s="75"/>
      <c r="G61" s="74"/>
      <c r="H61" s="72">
        <v>4</v>
      </c>
      <c r="I61" s="75">
        <v>3</v>
      </c>
      <c r="J61" s="74">
        <f>Tabla7131327976[[#This Row],[mulleres  ]]/Tabla7131327976[[#This Row],[Total   ]]</f>
        <v>0.75</v>
      </c>
      <c r="K61" s="66"/>
      <c r="L61" s="67"/>
      <c r="M61" s="66"/>
      <c r="N61" s="66"/>
      <c r="O61" s="66"/>
      <c r="P61" s="66"/>
    </row>
    <row r="62" spans="1:16" x14ac:dyDescent="0.25">
      <c r="A62" s="71" t="s">
        <v>30</v>
      </c>
      <c r="B62" s="72">
        <v>9</v>
      </c>
      <c r="C62" s="73">
        <v>7</v>
      </c>
      <c r="D62" s="74">
        <f>Tabla7131327976[[#This Row],[mulleres]]/Tabla7131327976[[#This Row],[Total]]</f>
        <v>0.77777777777777779</v>
      </c>
      <c r="E62" s="72">
        <v>13</v>
      </c>
      <c r="F62" s="75">
        <v>11</v>
      </c>
      <c r="G62" s="74">
        <f>Tabla7131327976[[#This Row],[mulleres ]]/Tabla7131327976[[#This Row],[Total ]]</f>
        <v>0.84615384615384615</v>
      </c>
      <c r="H62" s="72">
        <v>40</v>
      </c>
      <c r="I62" s="75">
        <v>25</v>
      </c>
      <c r="J62" s="74">
        <f>Tabla7131327976[[#This Row],[mulleres  ]]/Tabla7131327976[[#This Row],[Total   ]]</f>
        <v>0.625</v>
      </c>
      <c r="K62" s="66"/>
      <c r="L62" s="66"/>
      <c r="M62" s="66"/>
      <c r="N62" s="66"/>
      <c r="O62" s="66"/>
      <c r="P62" s="66"/>
    </row>
    <row r="63" spans="1:16" x14ac:dyDescent="0.25">
      <c r="A63" s="71" t="s">
        <v>31</v>
      </c>
      <c r="B63" s="72"/>
      <c r="C63" s="73"/>
      <c r="D63" s="74"/>
      <c r="E63" s="77"/>
      <c r="F63" s="75"/>
      <c r="G63" s="74"/>
      <c r="H63" s="77">
        <v>1</v>
      </c>
      <c r="I63" s="75"/>
      <c r="J63" s="74">
        <f>Tabla7131327976[[#This Row],[mulleres  ]]/Tabla7131327976[[#This Row],[Total   ]]</f>
        <v>0</v>
      </c>
      <c r="K63" s="66"/>
      <c r="L63" s="66"/>
      <c r="M63" s="66"/>
      <c r="N63" s="66"/>
      <c r="O63" s="66"/>
      <c r="P63" s="66"/>
    </row>
    <row r="64" spans="1:16" x14ac:dyDescent="0.25">
      <c r="A64" s="78" t="s">
        <v>12</v>
      </c>
      <c r="B64" s="79">
        <f>SUBTOTAL(109,B52:B63)</f>
        <v>337</v>
      </c>
      <c r="C64" s="80">
        <f>SUBTOTAL(109,C52:C63)</f>
        <v>140</v>
      </c>
      <c r="D64" s="74">
        <f>Tabla7131327976[[#This Row],[mulleres]]/Tabla7131327976[[#This Row],[Total]]</f>
        <v>0.41543026706231456</v>
      </c>
      <c r="E64" s="79">
        <f>SUBTOTAL(109,E52:E63)</f>
        <v>282</v>
      </c>
      <c r="F64" s="80">
        <f>SUM(F52:F63)</f>
        <v>122</v>
      </c>
      <c r="G64" s="74">
        <f>Tabla7131327976[[#This Row],[mulleres ]]/Tabla7131327976[[#This Row],[Total ]]</f>
        <v>0.43262411347517732</v>
      </c>
      <c r="H64" s="79">
        <f>SUBTOTAL(109,H52:H63)</f>
        <v>959</v>
      </c>
      <c r="I64" s="80">
        <f>SUM(I52:I63)</f>
        <v>340</v>
      </c>
      <c r="J64" s="74">
        <f>Tabla7131327976[[#This Row],[mulleres  ]]/Tabla7131327976[[#This Row],[Total   ]]</f>
        <v>0.35453597497393119</v>
      </c>
      <c r="K64" s="66"/>
      <c r="L64" s="66"/>
      <c r="M64" s="66"/>
      <c r="N64" s="66"/>
      <c r="O64" s="66"/>
      <c r="P64" s="66"/>
    </row>
    <row r="65" spans="1:16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spans="1:16" x14ac:dyDescent="0.25">
      <c r="A66" s="81"/>
      <c r="B66" s="82"/>
      <c r="C66" s="82"/>
      <c r="D66" s="82"/>
      <c r="E66" s="82"/>
      <c r="F66" s="82"/>
      <c r="G66" s="82"/>
    </row>
    <row r="67" spans="1:16" ht="37.5" x14ac:dyDescent="0.25">
      <c r="A67" s="28" t="s">
        <v>64</v>
      </c>
      <c r="L67" s="17"/>
      <c r="P67" s="18"/>
    </row>
    <row r="69" spans="1:16" x14ac:dyDescent="0.25">
      <c r="A69" s="83" t="s">
        <v>65</v>
      </c>
      <c r="B69" s="84" t="s">
        <v>4</v>
      </c>
      <c r="C69" s="85" t="s">
        <v>6</v>
      </c>
      <c r="D69" s="85" t="s">
        <v>66</v>
      </c>
    </row>
    <row r="70" spans="1:16" x14ac:dyDescent="0.25">
      <c r="A70" s="18" t="s">
        <v>67</v>
      </c>
      <c r="B70" s="16">
        <v>314</v>
      </c>
      <c r="C70" s="17">
        <v>0.40439999999999998</v>
      </c>
      <c r="D70" s="86">
        <v>0.86619999999999997</v>
      </c>
    </row>
    <row r="71" spans="1:16" x14ac:dyDescent="0.25">
      <c r="A71" s="18" t="s">
        <v>68</v>
      </c>
      <c r="B71" s="20">
        <v>362</v>
      </c>
      <c r="C71" s="17">
        <v>0.77900000000000003</v>
      </c>
      <c r="D71" s="86">
        <v>0.93369999999999997</v>
      </c>
    </row>
    <row r="72" spans="1:16" x14ac:dyDescent="0.25">
      <c r="A72" s="18" t="s">
        <v>69</v>
      </c>
      <c r="B72" s="22">
        <v>7</v>
      </c>
      <c r="C72" s="17">
        <v>0.28570000000000001</v>
      </c>
      <c r="D72" s="86">
        <v>0</v>
      </c>
    </row>
    <row r="73" spans="1:16" x14ac:dyDescent="0.25">
      <c r="A73" s="87" t="s">
        <v>12</v>
      </c>
      <c r="B73" s="16">
        <f>SUBTOTAL(109,B70:B72)</f>
        <v>683</v>
      </c>
      <c r="C73" s="23">
        <v>0.6018</v>
      </c>
      <c r="D73" s="88">
        <v>0.89</v>
      </c>
    </row>
    <row r="75" spans="1:16" x14ac:dyDescent="0.25">
      <c r="A75" s="89" t="s">
        <v>70</v>
      </c>
      <c r="B75" s="90" t="s">
        <v>4</v>
      </c>
      <c r="C75" s="85" t="s">
        <v>6</v>
      </c>
      <c r="F75" s="91"/>
    </row>
    <row r="76" spans="1:16" x14ac:dyDescent="0.25">
      <c r="A76" s="18" t="s">
        <v>71</v>
      </c>
      <c r="B76" s="16">
        <v>53</v>
      </c>
      <c r="C76" s="17">
        <v>0.49049999999999999</v>
      </c>
      <c r="F76" s="91"/>
    </row>
    <row r="77" spans="1:16" x14ac:dyDescent="0.25">
      <c r="A77" s="18" t="s">
        <v>72</v>
      </c>
      <c r="B77" s="20">
        <v>10</v>
      </c>
      <c r="C77" s="17">
        <v>0.6</v>
      </c>
      <c r="F77" s="91"/>
    </row>
    <row r="78" spans="1:16" x14ac:dyDescent="0.25">
      <c r="A78" s="18" t="s">
        <v>73</v>
      </c>
      <c r="B78" s="16">
        <v>146</v>
      </c>
      <c r="C78" s="17">
        <v>0.3493</v>
      </c>
      <c r="F78" s="91"/>
    </row>
    <row r="79" spans="1:16" x14ac:dyDescent="0.25">
      <c r="A79" s="18" t="s">
        <v>74</v>
      </c>
      <c r="B79" s="16">
        <v>105</v>
      </c>
      <c r="C79" s="17">
        <v>0.41899999999999998</v>
      </c>
      <c r="F79" s="91"/>
      <c r="H79" s="18"/>
    </row>
    <row r="80" spans="1:16" x14ac:dyDescent="0.25">
      <c r="A80" s="87" t="s">
        <v>12</v>
      </c>
      <c r="B80" s="34">
        <v>314</v>
      </c>
      <c r="C80" s="23">
        <v>0.40450000000000003</v>
      </c>
      <c r="F80" s="91"/>
    </row>
    <row r="81" spans="1:16" x14ac:dyDescent="0.25">
      <c r="F81" s="91"/>
    </row>
    <row r="82" spans="1:16" ht="30" x14ac:dyDescent="0.25">
      <c r="A82" s="92" t="s">
        <v>75</v>
      </c>
      <c r="B82" s="84" t="s">
        <v>4</v>
      </c>
      <c r="C82" s="90" t="s">
        <v>6</v>
      </c>
      <c r="F82" s="91"/>
    </row>
    <row r="83" spans="1:16" x14ac:dyDescent="0.25">
      <c r="A83" s="18" t="s">
        <v>76</v>
      </c>
      <c r="B83" s="16">
        <v>10</v>
      </c>
      <c r="C83" s="17">
        <v>0.3</v>
      </c>
      <c r="F83" s="93"/>
    </row>
    <row r="84" spans="1:16" x14ac:dyDescent="0.25">
      <c r="A84" s="18" t="s">
        <v>77</v>
      </c>
      <c r="B84" s="20">
        <v>69</v>
      </c>
      <c r="C84" s="17">
        <v>0.75360000000000005</v>
      </c>
      <c r="F84" s="91"/>
    </row>
    <row r="85" spans="1:16" x14ac:dyDescent="0.25">
      <c r="A85" s="18" t="s">
        <v>78</v>
      </c>
      <c r="B85" s="22">
        <v>216</v>
      </c>
      <c r="C85" s="17">
        <v>0.78700000000000003</v>
      </c>
      <c r="F85" s="91"/>
    </row>
    <row r="86" spans="1:16" x14ac:dyDescent="0.25">
      <c r="A86" s="18" t="s">
        <v>79</v>
      </c>
      <c r="B86" s="16">
        <v>66</v>
      </c>
      <c r="C86" s="17">
        <v>0.86360000000000003</v>
      </c>
      <c r="F86" s="91"/>
    </row>
    <row r="87" spans="1:16" x14ac:dyDescent="0.25">
      <c r="A87" s="18" t="s">
        <v>80</v>
      </c>
      <c r="B87" s="20">
        <v>1</v>
      </c>
      <c r="C87" s="17">
        <v>0</v>
      </c>
    </row>
    <row r="88" spans="1:16" x14ac:dyDescent="0.25">
      <c r="A88" s="87" t="s">
        <v>12</v>
      </c>
      <c r="B88" s="22">
        <f>SUBTOTAL(109,B83:B87)</f>
        <v>362</v>
      </c>
      <c r="C88" s="23">
        <v>0.78</v>
      </c>
    </row>
    <row r="89" spans="1:16" ht="15.75" thickBot="1" x14ac:dyDescent="0.3"/>
    <row r="90" spans="1:16" ht="30" x14ac:dyDescent="0.25">
      <c r="A90" s="94" t="s">
        <v>81</v>
      </c>
      <c r="B90" s="95" t="s">
        <v>4</v>
      </c>
      <c r="C90" s="96" t="s">
        <v>6</v>
      </c>
    </row>
    <row r="91" spans="1:16" ht="15.75" thickBot="1" x14ac:dyDescent="0.3">
      <c r="A91" s="97" t="s">
        <v>76</v>
      </c>
      <c r="B91" s="98">
        <v>7</v>
      </c>
      <c r="C91" s="99">
        <v>0.28999999999999998</v>
      </c>
    </row>
    <row r="96" spans="1:16" x14ac:dyDescent="0.25">
      <c r="A96" s="62" t="s">
        <v>82</v>
      </c>
      <c r="B96" s="63" t="s">
        <v>55</v>
      </c>
      <c r="C96" s="63"/>
      <c r="D96" s="63"/>
      <c r="E96" s="64" t="s">
        <v>56</v>
      </c>
      <c r="F96" s="64"/>
      <c r="G96" s="64"/>
      <c r="H96" s="65" t="s">
        <v>57</v>
      </c>
      <c r="I96" s="65"/>
      <c r="J96" s="65"/>
      <c r="K96" s="66"/>
      <c r="L96" s="66"/>
      <c r="M96" s="66"/>
      <c r="N96" s="66"/>
      <c r="O96" s="66"/>
      <c r="P96" s="66"/>
    </row>
    <row r="97" spans="1:16" x14ac:dyDescent="0.25">
      <c r="A97" s="68" t="s">
        <v>38</v>
      </c>
      <c r="B97" s="69" t="s">
        <v>4</v>
      </c>
      <c r="C97" s="69" t="s">
        <v>5</v>
      </c>
      <c r="D97" s="69" t="s">
        <v>6</v>
      </c>
      <c r="E97" s="70" t="s">
        <v>58</v>
      </c>
      <c r="F97" s="70" t="s">
        <v>59</v>
      </c>
      <c r="G97" s="70" t="s">
        <v>60</v>
      </c>
      <c r="H97" s="70" t="s">
        <v>61</v>
      </c>
      <c r="I97" s="70" t="s">
        <v>62</v>
      </c>
      <c r="J97" s="100" t="s">
        <v>63</v>
      </c>
      <c r="K97" s="66"/>
      <c r="L97" s="66"/>
      <c r="M97" s="66"/>
      <c r="N97" s="66"/>
      <c r="O97" s="66"/>
      <c r="P97" s="66"/>
    </row>
    <row r="98" spans="1:16" x14ac:dyDescent="0.25">
      <c r="A98" s="71" t="s">
        <v>71</v>
      </c>
      <c r="B98" s="72">
        <v>3</v>
      </c>
      <c r="C98" s="75">
        <v>3</v>
      </c>
      <c r="D98" s="74">
        <f>Tabla71313279779819[[#This Row],[mulleres]]/Tabla71313279779819[[#This Row],[Total]]</f>
        <v>1</v>
      </c>
      <c r="E98" s="72"/>
      <c r="F98" s="75"/>
      <c r="G98" s="74"/>
      <c r="H98" s="72">
        <v>50</v>
      </c>
      <c r="I98" s="75">
        <v>23</v>
      </c>
      <c r="J98" s="101">
        <f>Tabla71313279779819[[#This Row],[mulleres  ]]/Tabla71313279779819[[#This Row],[Total   ]]</f>
        <v>0.46</v>
      </c>
      <c r="K98" s="66"/>
      <c r="L98" s="66"/>
      <c r="M98" s="66"/>
      <c r="N98" s="66"/>
      <c r="O98" s="66"/>
      <c r="P98" s="66"/>
    </row>
    <row r="99" spans="1:16" x14ac:dyDescent="0.25">
      <c r="A99" s="71" t="s">
        <v>72</v>
      </c>
      <c r="B99" s="72">
        <v>2</v>
      </c>
      <c r="C99" s="75">
        <v>1</v>
      </c>
      <c r="D99" s="74">
        <f>Tabla71313279779819[[#This Row],[mulleres]]/Tabla71313279779819[[#This Row],[Total]]</f>
        <v>0.5</v>
      </c>
      <c r="E99" s="72"/>
      <c r="F99" s="75"/>
      <c r="G99" s="74"/>
      <c r="H99" s="72">
        <v>8</v>
      </c>
      <c r="I99" s="75">
        <v>5</v>
      </c>
      <c r="J99" s="101">
        <f>Tabla71313279779819[[#This Row],[mulleres  ]]/Tabla71313279779819[[#This Row],[Total   ]]</f>
        <v>0.625</v>
      </c>
      <c r="K99" s="66"/>
      <c r="L99" s="66"/>
      <c r="M99" s="66"/>
      <c r="N99" s="66"/>
      <c r="O99" s="66"/>
      <c r="P99" s="66"/>
    </row>
    <row r="100" spans="1:16" x14ac:dyDescent="0.25">
      <c r="A100" s="71" t="s">
        <v>73</v>
      </c>
      <c r="B100" s="72">
        <v>24</v>
      </c>
      <c r="C100" s="75">
        <v>11</v>
      </c>
      <c r="D100" s="74">
        <f>Tabla71313279779819[[#This Row],[mulleres]]/Tabla71313279779819[[#This Row],[Total]]</f>
        <v>0.45833333333333331</v>
      </c>
      <c r="E100" s="72">
        <v>26</v>
      </c>
      <c r="F100" s="75">
        <v>7</v>
      </c>
      <c r="G100" s="74">
        <f>Tabla71313279779819[[#This Row],[mulleres ]]/Tabla71313279779819[[#This Row],[Total ]]</f>
        <v>0.26923076923076922</v>
      </c>
      <c r="H100" s="72">
        <v>96</v>
      </c>
      <c r="I100" s="75">
        <v>33</v>
      </c>
      <c r="J100" s="101">
        <f>Tabla71313279779819[[#This Row],[mulleres  ]]/Tabla71313279779819[[#This Row],[Total   ]]</f>
        <v>0.34375</v>
      </c>
      <c r="K100" s="66"/>
      <c r="L100" s="66"/>
      <c r="M100" s="66"/>
      <c r="N100" s="66"/>
      <c r="O100" s="66"/>
      <c r="P100" s="66"/>
    </row>
    <row r="101" spans="1:16" x14ac:dyDescent="0.25">
      <c r="A101" s="71" t="s">
        <v>74</v>
      </c>
      <c r="B101" s="72">
        <v>21</v>
      </c>
      <c r="C101" s="75">
        <v>5</v>
      </c>
      <c r="D101" s="74">
        <f>Tabla71313279779819[[#This Row],[mulleres]]/Tabla71313279779819[[#This Row],[Total]]</f>
        <v>0.23809523809523808</v>
      </c>
      <c r="E101" s="72">
        <v>16</v>
      </c>
      <c r="F101" s="75">
        <v>7</v>
      </c>
      <c r="G101" s="74">
        <f>Tabla71313279779819[[#This Row],[mulleres ]]/Tabla71313279779819[[#This Row],[Total ]]</f>
        <v>0.4375</v>
      </c>
      <c r="H101" s="72">
        <v>68</v>
      </c>
      <c r="I101" s="75">
        <v>32</v>
      </c>
      <c r="J101" s="101">
        <f>Tabla71313279779819[[#This Row],[mulleres  ]]/Tabla71313279779819[[#This Row],[Total   ]]</f>
        <v>0.47058823529411764</v>
      </c>
      <c r="K101" s="66"/>
      <c r="L101" s="66"/>
      <c r="M101" s="66"/>
      <c r="N101" s="66"/>
      <c r="O101" s="66"/>
      <c r="P101" s="66"/>
    </row>
    <row r="102" spans="1:16" x14ac:dyDescent="0.25">
      <c r="A102" s="78" t="s">
        <v>12</v>
      </c>
      <c r="B102" s="79">
        <f>SUBTOTAL(109,B98:B101)</f>
        <v>50</v>
      </c>
      <c r="C102" s="102">
        <f>SUBTOTAL(109,C98:C101)</f>
        <v>20</v>
      </c>
      <c r="D102" s="74">
        <f>Tabla71313279779819[[#This Row],[mulleres]]/Tabla71313279779819[[#This Row],[Total]]</f>
        <v>0.4</v>
      </c>
      <c r="E102" s="79">
        <f>SUBTOTAL(109,E98:E101)</f>
        <v>42</v>
      </c>
      <c r="F102" s="102">
        <f>SUBTOTAL(109,F98:F101)</f>
        <v>14</v>
      </c>
      <c r="G102" s="74">
        <f>Tabla71313279779819[[#This Row],[mulleres ]]/Tabla71313279779819[[#This Row],[Total ]]</f>
        <v>0.33333333333333331</v>
      </c>
      <c r="H102" s="79">
        <f>SUBTOTAL(109,H98:H101)</f>
        <v>222</v>
      </c>
      <c r="I102" s="102">
        <f>SUBTOTAL(109,I98:I101)</f>
        <v>93</v>
      </c>
      <c r="J102" s="101">
        <f>Tabla71313279779819[[#This Row],[mulleres  ]]/Tabla71313279779819[[#This Row],[Total   ]]</f>
        <v>0.41891891891891891</v>
      </c>
      <c r="K102" s="66"/>
      <c r="L102" s="66"/>
      <c r="M102" s="66"/>
      <c r="N102" s="66"/>
      <c r="O102" s="66"/>
      <c r="P102" s="66"/>
    </row>
    <row r="103" spans="1:16" x14ac:dyDescent="0.25">
      <c r="K103" s="66"/>
      <c r="L103" s="66"/>
      <c r="M103" s="66"/>
      <c r="N103" s="66"/>
      <c r="O103" s="66"/>
      <c r="P103" s="66"/>
    </row>
    <row r="104" spans="1:16" x14ac:dyDescent="0.25">
      <c r="K104" s="66"/>
      <c r="L104" s="66"/>
      <c r="M104" s="66"/>
      <c r="N104" s="66"/>
      <c r="O104" s="66"/>
      <c r="P104" s="66"/>
    </row>
    <row r="105" spans="1:16" ht="30" x14ac:dyDescent="0.25">
      <c r="A105" s="103" t="s">
        <v>83</v>
      </c>
      <c r="B105" s="63" t="s">
        <v>55</v>
      </c>
      <c r="C105" s="63"/>
      <c r="D105" s="63"/>
      <c r="E105" s="64" t="s">
        <v>56</v>
      </c>
      <c r="F105" s="64"/>
      <c r="G105" s="64"/>
      <c r="H105" s="65" t="s">
        <v>57</v>
      </c>
      <c r="I105" s="65"/>
      <c r="J105" s="65"/>
      <c r="K105" s="66"/>
      <c r="L105" s="66"/>
      <c r="M105" s="66"/>
      <c r="N105" s="66"/>
      <c r="O105" s="66"/>
      <c r="P105" s="66"/>
    </row>
    <row r="106" spans="1:16" x14ac:dyDescent="0.25">
      <c r="A106" s="68" t="s">
        <v>38</v>
      </c>
      <c r="B106" s="69" t="s">
        <v>4</v>
      </c>
      <c r="C106" s="69" t="s">
        <v>5</v>
      </c>
      <c r="D106" s="69" t="s">
        <v>6</v>
      </c>
      <c r="E106" s="70" t="s">
        <v>58</v>
      </c>
      <c r="F106" s="70" t="s">
        <v>59</v>
      </c>
      <c r="G106" s="70" t="s">
        <v>60</v>
      </c>
      <c r="H106" s="70" t="s">
        <v>61</v>
      </c>
      <c r="I106" s="70" t="s">
        <v>62</v>
      </c>
      <c r="J106" s="100" t="s">
        <v>63</v>
      </c>
      <c r="K106" s="66"/>
      <c r="L106" s="66"/>
      <c r="M106" s="66"/>
      <c r="N106" s="66"/>
      <c r="O106" s="66"/>
      <c r="P106" s="66"/>
    </row>
    <row r="107" spans="1:16" x14ac:dyDescent="0.25">
      <c r="A107" s="71" t="s">
        <v>76</v>
      </c>
      <c r="B107" s="72"/>
      <c r="C107" s="75"/>
      <c r="D107" s="74"/>
      <c r="E107" s="72"/>
      <c r="F107" s="75"/>
      <c r="G107" s="74"/>
      <c r="H107" s="72">
        <v>17</v>
      </c>
      <c r="I107" s="75">
        <v>5</v>
      </c>
      <c r="J107" s="101">
        <f>Tabla71313279779880020[[#This Row],[mulleres  ]]/Tabla71313279779880020[[#This Row],[Total   ]]</f>
        <v>0.29411764705882354</v>
      </c>
      <c r="K107" s="66"/>
      <c r="L107" s="66"/>
      <c r="M107" s="66"/>
      <c r="N107" s="66"/>
      <c r="O107" s="66"/>
      <c r="P107" s="66"/>
    </row>
    <row r="108" spans="1:16" x14ac:dyDescent="0.25">
      <c r="A108" s="71" t="s">
        <v>77</v>
      </c>
      <c r="B108" s="72">
        <v>14</v>
      </c>
      <c r="C108" s="75">
        <v>11</v>
      </c>
      <c r="D108" s="74">
        <f>Tabla71313279779880020[[#This Row],[mulleres]]/Tabla71313279779880020[[#This Row],[Total]]</f>
        <v>0.7857142857142857</v>
      </c>
      <c r="E108" s="104">
        <v>9</v>
      </c>
      <c r="F108" s="75">
        <v>6</v>
      </c>
      <c r="G108" s="74">
        <f>Tabla71313279779880020[[#This Row],[mulleres ]]/Tabla71313279779880020[[#This Row],[Total ]]</f>
        <v>0.66666666666666663</v>
      </c>
      <c r="H108" s="104">
        <v>46</v>
      </c>
      <c r="I108" s="75">
        <v>35</v>
      </c>
      <c r="J108" s="101">
        <f>Tabla71313279779880020[[#This Row],[mulleres  ]]/Tabla71313279779880020[[#This Row],[Total   ]]</f>
        <v>0.76086956521739135</v>
      </c>
      <c r="K108" s="66"/>
      <c r="L108" s="66"/>
      <c r="M108" s="66"/>
      <c r="N108" s="66"/>
      <c r="O108" s="66"/>
      <c r="P108" s="66"/>
    </row>
    <row r="109" spans="1:16" x14ac:dyDescent="0.25">
      <c r="A109" s="71" t="s">
        <v>78</v>
      </c>
      <c r="B109" s="72">
        <v>37</v>
      </c>
      <c r="C109" s="75">
        <v>33</v>
      </c>
      <c r="D109" s="74">
        <f>Tabla71313279779880020[[#This Row],[mulleres]]/Tabla71313279779880020[[#This Row],[Total]]</f>
        <v>0.89189189189189189</v>
      </c>
      <c r="E109" s="72">
        <v>27</v>
      </c>
      <c r="F109" s="75">
        <v>21</v>
      </c>
      <c r="G109" s="74">
        <f>Tabla71313279779880020[[#This Row],[mulleres ]]/Tabla71313279779880020[[#This Row],[Total ]]</f>
        <v>0.77777777777777779</v>
      </c>
      <c r="H109" s="72">
        <v>152</v>
      </c>
      <c r="I109" s="75">
        <v>116</v>
      </c>
      <c r="J109" s="101">
        <f>Tabla71313279779880020[[#This Row],[mulleres  ]]/Tabla71313279779880020[[#This Row],[Total   ]]</f>
        <v>0.76315789473684215</v>
      </c>
      <c r="K109" s="66"/>
      <c r="L109" s="66"/>
      <c r="M109" s="66"/>
      <c r="N109" s="66"/>
      <c r="O109" s="66"/>
      <c r="P109" s="66"/>
    </row>
    <row r="110" spans="1:16" x14ac:dyDescent="0.25">
      <c r="A110" s="71" t="s">
        <v>79</v>
      </c>
      <c r="B110" s="104"/>
      <c r="C110" s="75"/>
      <c r="D110" s="74"/>
      <c r="E110" s="104">
        <v>2</v>
      </c>
      <c r="F110" s="75">
        <v>2</v>
      </c>
      <c r="G110" s="74">
        <f>Tabla71313279779880020[[#This Row],[mulleres ]]/Tabla71313279779880020[[#This Row],[Total ]]</f>
        <v>1</v>
      </c>
      <c r="H110" s="104">
        <v>64</v>
      </c>
      <c r="I110" s="75">
        <v>55</v>
      </c>
      <c r="J110" s="101">
        <f>Tabla71313279779880020[[#This Row],[mulleres  ]]/Tabla71313279779880020[[#This Row],[Total   ]]</f>
        <v>0.859375</v>
      </c>
      <c r="K110" s="66"/>
      <c r="L110" s="66"/>
      <c r="M110" s="66"/>
      <c r="N110" s="66"/>
      <c r="O110" s="66"/>
      <c r="P110" s="66"/>
    </row>
    <row r="111" spans="1:16" x14ac:dyDescent="0.25">
      <c r="A111" s="71" t="s">
        <v>80</v>
      </c>
      <c r="B111" s="72"/>
      <c r="C111" s="75"/>
      <c r="D111" s="74"/>
      <c r="E111" s="72">
        <v>1</v>
      </c>
      <c r="F111" s="75"/>
      <c r="G111" s="74">
        <f>Tabla71313279779880020[[#This Row],[mulleres ]]/Tabla71313279779880020[[#This Row],[Total ]]</f>
        <v>0</v>
      </c>
      <c r="H111" s="72"/>
      <c r="I111" s="75"/>
      <c r="J111" s="101"/>
      <c r="K111" s="66"/>
      <c r="L111" s="66"/>
      <c r="M111" s="66"/>
      <c r="N111" s="66"/>
      <c r="O111" s="66"/>
      <c r="P111" s="66"/>
    </row>
    <row r="112" spans="1:16" x14ac:dyDescent="0.25">
      <c r="A112" s="78" t="s">
        <v>12</v>
      </c>
      <c r="B112" s="79">
        <f>SUBTOTAL(109,B107:B111)</f>
        <v>51</v>
      </c>
      <c r="C112" s="102">
        <f t="shared" ref="C112:I112" si="0">SUBTOTAL(109,C107:C111)</f>
        <v>44</v>
      </c>
      <c r="D112" s="74">
        <f>Tabla71313279779880020[[#This Row],[mulleres]]/Tabla71313279779880020[[#This Row],[Total]]</f>
        <v>0.86274509803921573</v>
      </c>
      <c r="E112" s="79">
        <f t="shared" si="0"/>
        <v>39</v>
      </c>
      <c r="F112" s="102">
        <f t="shared" si="0"/>
        <v>29</v>
      </c>
      <c r="G112" s="74">
        <f>Tabla71313279779880020[[#This Row],[mulleres ]]/Tabla71313279779880020[[#This Row],[Total ]]</f>
        <v>0.74358974358974361</v>
      </c>
      <c r="H112" s="79">
        <f t="shared" si="0"/>
        <v>279</v>
      </c>
      <c r="I112" s="102">
        <f t="shared" si="0"/>
        <v>211</v>
      </c>
      <c r="J112" s="101">
        <f>Tabla71313279779880020[[#This Row],[mulleres  ]]/Tabla71313279779880020[[#This Row],[Total   ]]</f>
        <v>0.75627240143369179</v>
      </c>
      <c r="K112" s="66"/>
      <c r="L112" s="66"/>
      <c r="M112" s="66"/>
      <c r="N112" s="66"/>
      <c r="O112" s="66"/>
      <c r="P112" s="66"/>
    </row>
    <row r="116" spans="1:5" ht="37.5" x14ac:dyDescent="0.25">
      <c r="A116" s="28" t="s">
        <v>84</v>
      </c>
    </row>
    <row r="119" spans="1:5" ht="22.5" x14ac:dyDescent="0.25">
      <c r="A119" s="11" t="s">
        <v>85</v>
      </c>
      <c r="B119" s="12" t="s">
        <v>4</v>
      </c>
      <c r="C119" s="12" t="s">
        <v>6</v>
      </c>
      <c r="D119" s="105" t="s">
        <v>7</v>
      </c>
      <c r="E119" s="105" t="s">
        <v>86</v>
      </c>
    </row>
    <row r="120" spans="1:5" x14ac:dyDescent="0.25">
      <c r="A120" s="106" t="s">
        <v>87</v>
      </c>
      <c r="B120" s="107">
        <v>242</v>
      </c>
      <c r="C120" s="108">
        <v>0.6</v>
      </c>
      <c r="D120" s="109">
        <v>13</v>
      </c>
      <c r="E120" s="110">
        <v>5.3999999999999999E-2</v>
      </c>
    </row>
    <row r="121" spans="1:5" x14ac:dyDescent="0.25">
      <c r="A121" s="106" t="s">
        <v>88</v>
      </c>
      <c r="B121" s="107">
        <v>487</v>
      </c>
      <c r="C121" s="108">
        <v>0.49</v>
      </c>
      <c r="D121" s="109">
        <v>29</v>
      </c>
      <c r="E121" s="110">
        <v>0.06</v>
      </c>
    </row>
    <row r="122" spans="1:5" x14ac:dyDescent="0.25">
      <c r="A122" s="106" t="s">
        <v>89</v>
      </c>
      <c r="B122" s="107">
        <v>149</v>
      </c>
      <c r="C122" s="108">
        <v>0.57999999999999996</v>
      </c>
      <c r="D122" s="109">
        <v>2</v>
      </c>
      <c r="E122" s="110">
        <v>1E-4</v>
      </c>
    </row>
    <row r="123" spans="1:5" x14ac:dyDescent="0.25">
      <c r="A123" s="106" t="s">
        <v>90</v>
      </c>
      <c r="B123" s="106">
        <v>41</v>
      </c>
      <c r="C123" s="108">
        <v>0.56000000000000005</v>
      </c>
      <c r="D123" s="109">
        <v>1</v>
      </c>
      <c r="E123" s="110">
        <v>2.0000000000000001E-4</v>
      </c>
    </row>
    <row r="124" spans="1:5" x14ac:dyDescent="0.25">
      <c r="A124" s="111" t="s">
        <v>12</v>
      </c>
      <c r="B124" s="112">
        <f>SUBTOTAL(109,B120:B123)</f>
        <v>919</v>
      </c>
      <c r="C124" s="113">
        <v>0.52</v>
      </c>
      <c r="D124" s="109"/>
      <c r="E124" s="110"/>
    </row>
  </sheetData>
  <mergeCells count="16">
    <mergeCell ref="B105:D105"/>
    <mergeCell ref="E105:G105"/>
    <mergeCell ref="H105:J105"/>
    <mergeCell ref="N33:P33"/>
    <mergeCell ref="B50:D50"/>
    <mergeCell ref="E50:G50"/>
    <mergeCell ref="H50:J50"/>
    <mergeCell ref="B96:D96"/>
    <mergeCell ref="E96:G96"/>
    <mergeCell ref="H96:J96"/>
    <mergeCell ref="E1:H1"/>
    <mergeCell ref="A3:F3"/>
    <mergeCell ref="B33:D33"/>
    <mergeCell ref="E33:G33"/>
    <mergeCell ref="H33:J33"/>
    <mergeCell ref="K33:M33"/>
  </mergeCells>
  <conditionalFormatting sqref="C35:C39 C42:C46 F35:F39 F41:F46 O47">
    <cfRule type="containsBlanks" dxfId="134" priority="86" stopIfTrue="1">
      <formula>LEN(TRIM(C35))=0</formula>
    </cfRule>
  </conditionalFormatting>
  <conditionalFormatting sqref="E6:F8">
    <cfRule type="containsBlanks" dxfId="133" priority="85" stopIfTrue="1">
      <formula>LEN(TRIM(E6))=0</formula>
    </cfRule>
  </conditionalFormatting>
  <conditionalFormatting sqref="C80">
    <cfRule type="containsBlanks" dxfId="132" priority="84" stopIfTrue="1">
      <formula>LEN(TRIM(C80))=0</formula>
    </cfRule>
  </conditionalFormatting>
  <conditionalFormatting sqref="C88">
    <cfRule type="containsBlanks" dxfId="131" priority="83" stopIfTrue="1">
      <formula>LEN(TRIM(C88))=0</formula>
    </cfRule>
  </conditionalFormatting>
  <conditionalFormatting sqref="C40:C41">
    <cfRule type="containsBlanks" dxfId="130" priority="77" stopIfTrue="1">
      <formula>LEN(TRIM(C40))=0</formula>
    </cfRule>
  </conditionalFormatting>
  <conditionalFormatting sqref="F40">
    <cfRule type="containsBlanks" dxfId="129" priority="75" stopIfTrue="1">
      <formula>LEN(TRIM(F40))=0</formula>
    </cfRule>
  </conditionalFormatting>
  <conditionalFormatting sqref="O44">
    <cfRule type="containsBlanks" dxfId="128" priority="73" stopIfTrue="1">
      <formula>LEN(TRIM(O44))=0</formula>
    </cfRule>
  </conditionalFormatting>
  <conditionalFormatting sqref="O44">
    <cfRule type="containsBlanks" dxfId="127" priority="70" stopIfTrue="1">
      <formula>LEN(TRIM(O44))=0</formula>
    </cfRule>
  </conditionalFormatting>
  <conditionalFormatting sqref="I42:I46 I35:I39">
    <cfRule type="containsBlanks" dxfId="126" priority="67" stopIfTrue="1">
      <formula>LEN(TRIM(I35))=0</formula>
    </cfRule>
  </conditionalFormatting>
  <conditionalFormatting sqref="I41">
    <cfRule type="containsBlanks" dxfId="125" priority="65" stopIfTrue="1">
      <formula>LEN(TRIM(I41))=0</formula>
    </cfRule>
  </conditionalFormatting>
  <conditionalFormatting sqref="I40">
    <cfRule type="containsBlanks" dxfId="124" priority="63" stopIfTrue="1">
      <formula>LEN(TRIM(I40))=0</formula>
    </cfRule>
  </conditionalFormatting>
  <conditionalFormatting sqref="F47 C47 I47">
    <cfRule type="dataBar" priority="8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{CBF08313-3DFC-4EFC-ACCE-E842B8104128}</x14:id>
        </ext>
      </extLst>
    </cfRule>
  </conditionalFormatting>
  <conditionalFormatting sqref="C70:C73">
    <cfRule type="dataBar" priority="8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{7620651C-2EEA-4019-A39C-4F100C10C769}</x14:id>
        </ext>
      </extLst>
    </cfRule>
  </conditionalFormatting>
  <conditionalFormatting sqref="C76:C80">
    <cfRule type="dataBar" priority="8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{879A377E-74CD-4672-B3C0-0EFFD7D0DDB0}</x14:id>
        </ext>
      </extLst>
    </cfRule>
  </conditionalFormatting>
  <conditionalFormatting sqref="D19:D31">
    <cfRule type="dataBar" priority="79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{5E038772-C72D-4E45-9E7B-DC59A565B09A}</x14:id>
        </ext>
      </extLst>
    </cfRule>
  </conditionalFormatting>
  <conditionalFormatting sqref="C40:C41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{57589C30-8ADD-437C-8CDB-1977FD7BD446}</x14:id>
        </ext>
      </extLst>
    </cfRule>
  </conditionalFormatting>
  <conditionalFormatting sqref="F35:F39 C35:C39 C42:C46 F41:F46">
    <cfRule type="dataBar" priority="8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{CA9C1D6B-BC14-433E-85CF-3D9B336F604E}</x14:id>
        </ext>
      </extLst>
    </cfRule>
  </conditionalFormatting>
  <conditionalFormatting sqref="F40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{CB31D6CE-A9CF-4E42-977B-29CCB1BB4A90}</x14:id>
        </ext>
      </extLst>
    </cfRule>
  </conditionalFormatting>
  <conditionalFormatting sqref="O35:O43 O45:O46">
    <cfRule type="dataBar" priority="88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{9361866C-6CCB-4A65-9E2C-A2E136D37B97}</x14:id>
        </ext>
      </extLst>
    </cfRule>
  </conditionalFormatting>
  <conditionalFormatting sqref="O44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{AA3DD71F-7229-4FC7-8ACB-60A1CC8B53F9}</x14:id>
        </ext>
      </extLst>
    </cfRule>
  </conditionalFormatting>
  <conditionalFormatting sqref="O44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{F8DA3AD0-E390-4EAA-82B6-846DD8F10A7E}</x14:id>
        </ext>
      </extLst>
    </cfRule>
  </conditionalFormatting>
  <conditionalFormatting sqref="O44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{EE0839C3-7358-45CB-A7A9-49B04F2AC700}</x14:id>
        </ext>
      </extLst>
    </cfRule>
  </conditionalFormatting>
  <conditionalFormatting sqref="L35:L43">
    <cfRule type="dataBar" priority="69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{75A5C802-F0ED-4EF8-B450-3DE4049823F3}</x14:id>
        </ext>
      </extLst>
    </cfRule>
  </conditionalFormatting>
  <conditionalFormatting sqref="I42:I46 I35:I39">
    <cfRule type="dataBar" priority="6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{D0F1238C-879E-44AF-8468-C387D1B9C564}</x14:id>
        </ext>
      </extLst>
    </cfRule>
  </conditionalFormatting>
  <conditionalFormatting sqref="I41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{6866020A-B083-4373-B12A-A527985DBA01}</x14:id>
        </ext>
      </extLst>
    </cfRule>
  </conditionalFormatting>
  <conditionalFormatting sqref="I40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{CFD42A0D-4666-49FB-AE6C-FA077A914AB5}</x14:id>
        </ext>
      </extLst>
    </cfRule>
  </conditionalFormatting>
  <conditionalFormatting sqref="D6:D8">
    <cfRule type="dataBar" priority="6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{A5D0AC48-D376-49A1-83DD-FBCE7CD42783}</x14:id>
        </ext>
      </extLst>
    </cfRule>
  </conditionalFormatting>
  <conditionalFormatting sqref="D14:D16">
    <cfRule type="dataBar" priority="6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{BCB36383-5B21-4822-A01B-916AE80F9248}</x14:id>
        </ext>
      </extLst>
    </cfRule>
  </conditionalFormatting>
  <conditionalFormatting sqref="C83:C88">
    <cfRule type="dataBar" priority="89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{36AD18E9-C741-40E5-88DD-4C858E136707}</x14:id>
        </ext>
      </extLst>
    </cfRule>
  </conditionalFormatting>
  <conditionalFormatting sqref="O47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{C18FAEC1-B281-4760-BB5C-E58D6130B924}</x14:id>
        </ext>
      </extLst>
    </cfRule>
  </conditionalFormatting>
  <conditionalFormatting sqref="L44:L46 L67">
    <cfRule type="dataBar" priority="91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{26ED9D0A-3EB8-4C72-A73E-749F2452CA73}</x14:id>
        </ext>
      </extLst>
    </cfRule>
  </conditionalFormatting>
  <conditionalFormatting sqref="B6:B8">
    <cfRule type="dataBar" priority="60">
      <dataBar>
        <cfvo type="num" val="0"/>
        <cfvo type="num" val="$B$8"/>
        <color rgb="FF638EC6"/>
      </dataBar>
      <extLst>
        <ext xmlns:x14="http://schemas.microsoft.com/office/spreadsheetml/2009/9/main" uri="{B025F937-C7B1-47D3-B67F-A62EFF666E3E}">
          <x14:id>{D5DFED07-5E11-4B47-850D-C940672ED40E}</x14:id>
        </ext>
      </extLst>
    </cfRule>
  </conditionalFormatting>
  <conditionalFormatting sqref="C6:C8">
    <cfRule type="dataBar" priority="59">
      <dataBar>
        <cfvo type="min"/>
        <cfvo type="num" val="$C$8"/>
        <color rgb="FF638EC6"/>
      </dataBar>
      <extLst>
        <ext xmlns:x14="http://schemas.microsoft.com/office/spreadsheetml/2009/9/main" uri="{B025F937-C7B1-47D3-B67F-A62EFF666E3E}">
          <x14:id>{247E9DCD-113B-43FD-A8C3-A67035652679}</x14:id>
        </ext>
      </extLst>
    </cfRule>
  </conditionalFormatting>
  <conditionalFormatting sqref="B14:B16">
    <cfRule type="dataBar" priority="58">
      <dataBar>
        <cfvo type="min"/>
        <cfvo type="num" val="$B$16"/>
        <color rgb="FF638EC6"/>
      </dataBar>
      <extLst>
        <ext xmlns:x14="http://schemas.microsoft.com/office/spreadsheetml/2009/9/main" uri="{B025F937-C7B1-47D3-B67F-A62EFF666E3E}">
          <x14:id>{0DA175A6-FCF8-4C1D-8EC0-DFB7A64BB39B}</x14:id>
        </ext>
      </extLst>
    </cfRule>
  </conditionalFormatting>
  <conditionalFormatting sqref="C14:C16">
    <cfRule type="dataBar" priority="57">
      <dataBar>
        <cfvo type="min"/>
        <cfvo type="num" val="$C$16"/>
        <color rgb="FF638EC6"/>
      </dataBar>
      <extLst>
        <ext xmlns:x14="http://schemas.microsoft.com/office/spreadsheetml/2009/9/main" uri="{B025F937-C7B1-47D3-B67F-A62EFF666E3E}">
          <x14:id>{C4484CAF-13AA-4EDC-B6F4-137BB5F20511}</x14:id>
        </ext>
      </extLst>
    </cfRule>
  </conditionalFormatting>
  <conditionalFormatting sqref="B19:B31">
    <cfRule type="dataBar" priority="56">
      <dataBar>
        <cfvo type="min"/>
        <cfvo type="num" val="$B$31"/>
        <color rgb="FF638EC6"/>
      </dataBar>
      <extLst>
        <ext xmlns:x14="http://schemas.microsoft.com/office/spreadsheetml/2009/9/main" uri="{B025F937-C7B1-47D3-B67F-A62EFF666E3E}">
          <x14:id>{9F61E050-09F2-40D9-92D7-534E34AFEF83}</x14:id>
        </ext>
      </extLst>
    </cfRule>
  </conditionalFormatting>
  <conditionalFormatting sqref="C19:C31">
    <cfRule type="dataBar" priority="55">
      <dataBar>
        <cfvo type="min"/>
        <cfvo type="num" val="$C$31"/>
        <color rgb="FF638EC6"/>
      </dataBar>
      <extLst>
        <ext xmlns:x14="http://schemas.microsoft.com/office/spreadsheetml/2009/9/main" uri="{B025F937-C7B1-47D3-B67F-A62EFF666E3E}">
          <x14:id>{49ED7E91-8903-4403-BD6C-34525D2039A5}</x14:id>
        </ext>
      </extLst>
    </cfRule>
  </conditionalFormatting>
  <conditionalFormatting sqref="F19:F31">
    <cfRule type="dataBar" priority="54">
      <dataBar>
        <cfvo type="min"/>
        <cfvo type="num" val="$F$31"/>
        <color rgb="FF638EC6"/>
      </dataBar>
      <extLst>
        <ext xmlns:x14="http://schemas.microsoft.com/office/spreadsheetml/2009/9/main" uri="{B025F937-C7B1-47D3-B67F-A62EFF666E3E}">
          <x14:id>{CFCD0CD9-8027-4526-9F56-D31C053D522A}</x14:id>
        </ext>
      </extLst>
    </cfRule>
  </conditionalFormatting>
  <conditionalFormatting sqref="E14:E16">
    <cfRule type="dataBar" priority="53">
      <dataBar>
        <cfvo type="min"/>
        <cfvo type="num" val="$E$16"/>
        <color rgb="FF638EC6"/>
      </dataBar>
      <extLst>
        <ext xmlns:x14="http://schemas.microsoft.com/office/spreadsheetml/2009/9/main" uri="{B025F937-C7B1-47D3-B67F-A62EFF666E3E}">
          <x14:id>{9922625F-7D62-4B62-ABA4-C11CD8AA8D33}</x14:id>
        </ext>
      </extLst>
    </cfRule>
  </conditionalFormatting>
  <conditionalFormatting sqref="E19:E31">
    <cfRule type="dataBar" priority="52">
      <dataBar>
        <cfvo type="min"/>
        <cfvo type="num" val="$E$31"/>
        <color rgb="FF638EC6"/>
      </dataBar>
      <extLst>
        <ext xmlns:x14="http://schemas.microsoft.com/office/spreadsheetml/2009/9/main" uri="{B025F937-C7B1-47D3-B67F-A62EFF666E3E}">
          <x14:id>{2CCA6AE3-4048-4194-BCE5-9DEE559B96A8}</x14:id>
        </ext>
      </extLst>
    </cfRule>
  </conditionalFormatting>
  <conditionalFormatting sqref="B35:B47">
    <cfRule type="dataBar" priority="51">
      <dataBar>
        <cfvo type="min"/>
        <cfvo type="num" val="$B$47"/>
        <color rgb="FF638EC6"/>
      </dataBar>
      <extLst>
        <ext xmlns:x14="http://schemas.microsoft.com/office/spreadsheetml/2009/9/main" uri="{B025F937-C7B1-47D3-B67F-A62EFF666E3E}">
          <x14:id>{DC9D198C-A783-4392-B63F-8440B7A7D021}</x14:id>
        </ext>
      </extLst>
    </cfRule>
  </conditionalFormatting>
  <conditionalFormatting sqref="D35:D47">
    <cfRule type="dataBar" priority="50">
      <dataBar>
        <cfvo type="min"/>
        <cfvo type="num" val="$D$47"/>
        <color rgb="FF638EC6"/>
      </dataBar>
      <extLst>
        <ext xmlns:x14="http://schemas.microsoft.com/office/spreadsheetml/2009/9/main" uri="{B025F937-C7B1-47D3-B67F-A62EFF666E3E}">
          <x14:id>{6DC7D9C4-479C-4BE3-AED0-04C90D375FD5}</x14:id>
        </ext>
      </extLst>
    </cfRule>
  </conditionalFormatting>
  <conditionalFormatting sqref="E35:E47">
    <cfRule type="dataBar" priority="49">
      <dataBar>
        <cfvo type="min"/>
        <cfvo type="num" val="$E$47"/>
        <color rgb="FF638EC6"/>
      </dataBar>
      <extLst>
        <ext xmlns:x14="http://schemas.microsoft.com/office/spreadsheetml/2009/9/main" uri="{B025F937-C7B1-47D3-B67F-A62EFF666E3E}">
          <x14:id>{C215D7BB-E747-4AA7-A5DB-4839ECC66259}</x14:id>
        </ext>
      </extLst>
    </cfRule>
  </conditionalFormatting>
  <conditionalFormatting sqref="G35:G47">
    <cfRule type="dataBar" priority="48">
      <dataBar>
        <cfvo type="min"/>
        <cfvo type="num" val="$G$47"/>
        <color rgb="FF638EC6"/>
      </dataBar>
      <extLst>
        <ext xmlns:x14="http://schemas.microsoft.com/office/spreadsheetml/2009/9/main" uri="{B025F937-C7B1-47D3-B67F-A62EFF666E3E}">
          <x14:id>{1002ACFD-36A0-4BEA-BF43-ECF3C52B2507}</x14:id>
        </ext>
      </extLst>
    </cfRule>
  </conditionalFormatting>
  <conditionalFormatting sqref="H35:H47">
    <cfRule type="dataBar" priority="47">
      <dataBar>
        <cfvo type="min"/>
        <cfvo type="num" val="$H$47"/>
        <color rgb="FF638EC6"/>
      </dataBar>
      <extLst>
        <ext xmlns:x14="http://schemas.microsoft.com/office/spreadsheetml/2009/9/main" uri="{B025F937-C7B1-47D3-B67F-A62EFF666E3E}">
          <x14:id>{FDD5D4F3-9389-424F-8738-328767607B21}</x14:id>
        </ext>
      </extLst>
    </cfRule>
  </conditionalFormatting>
  <conditionalFormatting sqref="J35:J47">
    <cfRule type="dataBar" priority="46">
      <dataBar>
        <cfvo type="min"/>
        <cfvo type="num" val="$J$47"/>
        <color rgb="FF638EC6"/>
      </dataBar>
      <extLst>
        <ext xmlns:x14="http://schemas.microsoft.com/office/spreadsheetml/2009/9/main" uri="{B025F937-C7B1-47D3-B67F-A62EFF666E3E}">
          <x14:id>{F7B3C3B8-57CE-40F9-B6C6-74F415B277ED}</x14:id>
        </ext>
      </extLst>
    </cfRule>
  </conditionalFormatting>
  <conditionalFormatting sqref="K35:K47">
    <cfRule type="dataBar" priority="45">
      <dataBar>
        <cfvo type="min"/>
        <cfvo type="num" val="$K$47"/>
        <color rgb="FF638EC6"/>
      </dataBar>
      <extLst>
        <ext xmlns:x14="http://schemas.microsoft.com/office/spreadsheetml/2009/9/main" uri="{B025F937-C7B1-47D3-B67F-A62EFF666E3E}">
          <x14:id>{F25A1687-EBFC-483F-82FD-F01708C9560E}</x14:id>
        </ext>
      </extLst>
    </cfRule>
  </conditionalFormatting>
  <conditionalFormatting sqref="M35:M47">
    <cfRule type="dataBar" priority="44">
      <dataBar>
        <cfvo type="min"/>
        <cfvo type="num" val="$M$47"/>
        <color rgb="FF638EC6"/>
      </dataBar>
      <extLst>
        <ext xmlns:x14="http://schemas.microsoft.com/office/spreadsheetml/2009/9/main" uri="{B025F937-C7B1-47D3-B67F-A62EFF666E3E}">
          <x14:id>{FA92277B-8C71-4B23-89A5-97C62BDECDD6}</x14:id>
        </ext>
      </extLst>
    </cfRule>
  </conditionalFormatting>
  <conditionalFormatting sqref="N35:N47">
    <cfRule type="dataBar" priority="43">
      <dataBar>
        <cfvo type="min"/>
        <cfvo type="num" val="$N$47"/>
        <color rgb="FF638EC6"/>
      </dataBar>
      <extLst>
        <ext xmlns:x14="http://schemas.microsoft.com/office/spreadsheetml/2009/9/main" uri="{B025F937-C7B1-47D3-B67F-A62EFF666E3E}">
          <x14:id>{9F7AEAD1-D1B9-42D7-AF7E-ACF5917C416B}</x14:id>
        </ext>
      </extLst>
    </cfRule>
  </conditionalFormatting>
  <conditionalFormatting sqref="P35:P47">
    <cfRule type="dataBar" priority="42">
      <dataBar>
        <cfvo type="min"/>
        <cfvo type="num" val="$P$47"/>
        <color rgb="FF638EC6"/>
      </dataBar>
      <extLst>
        <ext xmlns:x14="http://schemas.microsoft.com/office/spreadsheetml/2009/9/main" uri="{B025F937-C7B1-47D3-B67F-A62EFF666E3E}">
          <x14:id>{06B87F1C-B708-4E4D-8F29-D87C389E22E9}</x14:id>
        </ext>
      </extLst>
    </cfRule>
  </conditionalFormatting>
  <conditionalFormatting sqref="L47">
    <cfRule type="dataBar" priority="4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{42D28DD0-E485-4F0E-A591-5D07DA9CA53F}</x14:id>
        </ext>
      </extLst>
    </cfRule>
  </conditionalFormatting>
  <conditionalFormatting sqref="B70:B73">
    <cfRule type="dataBar" priority="40">
      <dataBar>
        <cfvo type="min"/>
        <cfvo type="num" val="$B$73"/>
        <color rgb="FF638EC6"/>
      </dataBar>
      <extLst>
        <ext xmlns:x14="http://schemas.microsoft.com/office/spreadsheetml/2009/9/main" uri="{B025F937-C7B1-47D3-B67F-A62EFF666E3E}">
          <x14:id>{B0A97197-5108-477A-AED7-A174E6C57141}</x14:id>
        </ext>
      </extLst>
    </cfRule>
  </conditionalFormatting>
  <conditionalFormatting sqref="B76:B80">
    <cfRule type="dataBar" priority="39">
      <dataBar>
        <cfvo type="min"/>
        <cfvo type="num" val="$B$80"/>
        <color rgb="FF638EC6"/>
      </dataBar>
      <extLst>
        <ext xmlns:x14="http://schemas.microsoft.com/office/spreadsheetml/2009/9/main" uri="{B025F937-C7B1-47D3-B67F-A62EFF666E3E}">
          <x14:id>{2C78C45C-D865-49E4-B1EB-0EA8362CB827}</x14:id>
        </ext>
      </extLst>
    </cfRule>
  </conditionalFormatting>
  <conditionalFormatting sqref="B83:B88">
    <cfRule type="dataBar" priority="38">
      <dataBar>
        <cfvo type="min"/>
        <cfvo type="num" val="$B$88"/>
        <color rgb="FF638EC6"/>
      </dataBar>
      <extLst>
        <ext xmlns:x14="http://schemas.microsoft.com/office/spreadsheetml/2009/9/main" uri="{B025F937-C7B1-47D3-B67F-A62EFF666E3E}">
          <x14:id>{4ADC96EF-B068-4A84-A122-7B296F686F7E}</x14:id>
        </ext>
      </extLst>
    </cfRule>
  </conditionalFormatting>
  <conditionalFormatting sqref="D120:D124">
    <cfRule type="containsBlanks" dxfId="123" priority="35" stopIfTrue="1">
      <formula>LEN(TRIM(D120))=0</formula>
    </cfRule>
  </conditionalFormatting>
  <conditionalFormatting sqref="E120:E124">
    <cfRule type="containsBlanks" dxfId="122" priority="34" stopIfTrue="1">
      <formula>LEN(TRIM(E120))=0</formula>
    </cfRule>
  </conditionalFormatting>
  <conditionalFormatting sqref="C120:C124">
    <cfRule type="dataBar" priority="3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{149DBD95-0A55-44AC-8E27-7CFFCC536956}</x14:id>
        </ext>
      </extLst>
    </cfRule>
  </conditionalFormatting>
  <conditionalFormatting sqref="B120:B124">
    <cfRule type="dataBar" priority="36">
      <dataBar>
        <cfvo type="min"/>
        <cfvo type="num" val="$B$124"/>
        <color rgb="FF638EC6"/>
      </dataBar>
      <extLst>
        <ext xmlns:x14="http://schemas.microsoft.com/office/spreadsheetml/2009/9/main" uri="{B025F937-C7B1-47D3-B67F-A62EFF666E3E}">
          <x14:id>{5344D432-D3D6-4094-A0D9-9D71A31F44C3}</x14:id>
        </ext>
      </extLst>
    </cfRule>
  </conditionalFormatting>
  <conditionalFormatting sqref="B52:J64">
    <cfRule type="containsBlanks" dxfId="121" priority="32" stopIfTrue="1">
      <formula>LEN(TRIM(B52))=0</formula>
    </cfRule>
  </conditionalFormatting>
  <conditionalFormatting sqref="G52:G64 J52:J64">
    <cfRule type="dataBar" priority="3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{5AC522FA-6A2E-48D7-B2AA-46CEBCC06EEB}</x14:id>
        </ext>
      </extLst>
    </cfRule>
  </conditionalFormatting>
  <conditionalFormatting sqref="F52:F64">
    <cfRule type="dataBar" priority="30">
      <dataBar>
        <cfvo type="num" val="0"/>
        <cfvo type="num" val="$F$64"/>
        <color rgb="FF63C384"/>
      </dataBar>
      <extLst>
        <ext xmlns:x14="http://schemas.microsoft.com/office/spreadsheetml/2009/9/main" uri="{B025F937-C7B1-47D3-B67F-A62EFF666E3E}">
          <x14:id>{D91CC2E2-B2AA-448A-B848-F94C5BB538D6}</x14:id>
        </ext>
      </extLst>
    </cfRule>
  </conditionalFormatting>
  <conditionalFormatting sqref="I52:I64">
    <cfRule type="dataBar" priority="29">
      <dataBar>
        <cfvo type="num" val="0"/>
        <cfvo type="num" val="$I$64"/>
        <color rgb="FF63C384"/>
      </dataBar>
      <extLst>
        <ext xmlns:x14="http://schemas.microsoft.com/office/spreadsheetml/2009/9/main" uri="{B025F937-C7B1-47D3-B67F-A62EFF666E3E}">
          <x14:id>{C605433E-C5A3-4C75-A4A0-B661FEE97881}</x14:id>
        </ext>
      </extLst>
    </cfRule>
  </conditionalFormatting>
  <conditionalFormatting sqref="C52:C64">
    <cfRule type="dataBar" priority="28">
      <dataBar>
        <cfvo type="num" val="0"/>
        <cfvo type="num" val="$C$64"/>
        <color rgb="FF63C384"/>
      </dataBar>
      <extLst>
        <ext xmlns:x14="http://schemas.microsoft.com/office/spreadsheetml/2009/9/main" uri="{B025F937-C7B1-47D3-B67F-A62EFF666E3E}">
          <x14:id>{DF6D69B9-9E1C-43C1-A5CB-2EFB6BC2EA20}</x14:id>
        </ext>
      </extLst>
    </cfRule>
  </conditionalFormatting>
  <conditionalFormatting sqref="B52:B64">
    <cfRule type="dataBar" priority="27">
      <dataBar>
        <cfvo type="num" val="0"/>
        <cfvo type="num" val="$B$64"/>
        <color rgb="FF638EC6"/>
      </dataBar>
      <extLst>
        <ext xmlns:x14="http://schemas.microsoft.com/office/spreadsheetml/2009/9/main" uri="{B025F937-C7B1-47D3-B67F-A62EFF666E3E}">
          <x14:id>{89CD830A-67FB-45B1-8835-D26151F9C95E}</x14:id>
        </ext>
      </extLst>
    </cfRule>
  </conditionalFormatting>
  <conditionalFormatting sqref="D52:D64">
    <cfRule type="dataBar" priority="2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{BCF0E4F0-D123-4F9E-A990-541616B1B5CF}</x14:id>
        </ext>
      </extLst>
    </cfRule>
  </conditionalFormatting>
  <conditionalFormatting sqref="E52:E64">
    <cfRule type="dataBar" priority="25">
      <dataBar>
        <cfvo type="num" val="0"/>
        <cfvo type="num" val="$E$64"/>
        <color rgb="FF638EC6"/>
      </dataBar>
      <extLst>
        <ext xmlns:x14="http://schemas.microsoft.com/office/spreadsheetml/2009/9/main" uri="{B025F937-C7B1-47D3-B67F-A62EFF666E3E}">
          <x14:id>{2D7DA37E-FA8D-4189-ABEC-11CFAEE435AD}</x14:id>
        </ext>
      </extLst>
    </cfRule>
  </conditionalFormatting>
  <conditionalFormatting sqref="H52:H64">
    <cfRule type="dataBar" priority="33">
      <dataBar>
        <cfvo type="num" val="0"/>
        <cfvo type="num" val="$H$64"/>
        <color rgb="FF638EC6"/>
      </dataBar>
      <extLst>
        <ext xmlns:x14="http://schemas.microsoft.com/office/spreadsheetml/2009/9/main" uri="{B025F937-C7B1-47D3-B67F-A62EFF666E3E}">
          <x14:id>{D9E7EBF6-FFEB-4AAE-A118-12CEBF320520}</x14:id>
        </ext>
      </extLst>
    </cfRule>
  </conditionalFormatting>
  <conditionalFormatting sqref="B107:J112">
    <cfRule type="containsBlanks" dxfId="120" priority="3" stopIfTrue="1">
      <formula>LEN(TRIM(B107))=0</formula>
    </cfRule>
  </conditionalFormatting>
  <conditionalFormatting sqref="B98:J102">
    <cfRule type="containsBlanks" dxfId="119" priority="5" stopIfTrue="1">
      <formula>LEN(TRIM(B98))=0</formula>
    </cfRule>
  </conditionalFormatting>
  <conditionalFormatting sqref="F107:F112">
    <cfRule type="dataBar" priority="17">
      <dataBar>
        <cfvo type="num" val="0"/>
        <cfvo type="num" val="$F$112"/>
        <color rgb="FF63C384"/>
      </dataBar>
      <extLst>
        <ext xmlns:x14="http://schemas.microsoft.com/office/spreadsheetml/2009/9/main" uri="{B025F937-C7B1-47D3-B67F-A62EFF666E3E}">
          <x14:id>{29C2CF0D-9107-4576-B3A4-3155CF862E65}</x14:id>
        </ext>
      </extLst>
    </cfRule>
  </conditionalFormatting>
  <conditionalFormatting sqref="F98:F102">
    <cfRule type="dataBar" priority="16">
      <dataBar>
        <cfvo type="num" val="0"/>
        <cfvo type="num" val="$F$102"/>
        <color rgb="FF63C384"/>
      </dataBar>
      <extLst>
        <ext xmlns:x14="http://schemas.microsoft.com/office/spreadsheetml/2009/9/main" uri="{B025F937-C7B1-47D3-B67F-A62EFF666E3E}">
          <x14:id>{26DBEA83-BB11-4878-BEC9-B0339744089A}</x14:id>
        </ext>
      </extLst>
    </cfRule>
  </conditionalFormatting>
  <conditionalFormatting sqref="I98:I102">
    <cfRule type="dataBar" priority="15">
      <dataBar>
        <cfvo type="num" val="0"/>
        <cfvo type="num" val="$I$102"/>
        <color rgb="FF63C384"/>
      </dataBar>
      <extLst>
        <ext xmlns:x14="http://schemas.microsoft.com/office/spreadsheetml/2009/9/main" uri="{B025F937-C7B1-47D3-B67F-A62EFF666E3E}">
          <x14:id>{56E14323-8A93-49CD-8620-1737CCCE852A}</x14:id>
        </ext>
      </extLst>
    </cfRule>
  </conditionalFormatting>
  <conditionalFormatting sqref="B98:B102">
    <cfRule type="dataBar" priority="18">
      <dataBar>
        <cfvo type="num" val="0"/>
        <cfvo type="num" val="$B$102"/>
        <color rgb="FF638EC6"/>
      </dataBar>
      <extLst>
        <ext xmlns:x14="http://schemas.microsoft.com/office/spreadsheetml/2009/9/main" uri="{B025F937-C7B1-47D3-B67F-A62EFF666E3E}">
          <x14:id>{88109CE0-7306-4641-A1F6-E9F745A06C7C}</x14:id>
        </ext>
      </extLst>
    </cfRule>
  </conditionalFormatting>
  <conditionalFormatting sqref="D98:D102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{32D25BC6-8398-464C-8C02-04ED132DF189}</x14:id>
        </ext>
      </extLst>
    </cfRule>
  </conditionalFormatting>
  <conditionalFormatting sqref="E98:E102">
    <cfRule type="dataBar" priority="20">
      <dataBar>
        <cfvo type="num" val="0"/>
        <cfvo type="num" val="$E$102"/>
        <color rgb="FF638EC6"/>
      </dataBar>
      <extLst>
        <ext xmlns:x14="http://schemas.microsoft.com/office/spreadsheetml/2009/9/main" uri="{B025F937-C7B1-47D3-B67F-A62EFF666E3E}">
          <x14:id>{E110FB11-8375-44FF-9CEE-973F8199FF45}</x14:id>
        </ext>
      </extLst>
    </cfRule>
  </conditionalFormatting>
  <conditionalFormatting sqref="H98:H102">
    <cfRule type="dataBar" priority="21">
      <dataBar>
        <cfvo type="num" val="0"/>
        <cfvo type="num" val="$H$102"/>
        <color rgb="FF638EC6"/>
      </dataBar>
      <extLst>
        <ext xmlns:x14="http://schemas.microsoft.com/office/spreadsheetml/2009/9/main" uri="{B025F937-C7B1-47D3-B67F-A62EFF666E3E}">
          <x14:id>{D8BDCE1E-53B5-409B-B2B8-B51D9A0426C8}</x14:id>
        </ext>
      </extLst>
    </cfRule>
  </conditionalFormatting>
  <conditionalFormatting sqref="G98:G102">
    <cfRule type="dataBar" priority="2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{4A7D0A31-C6E5-4DFD-9EE3-A26B00EFA4E2}</x14:id>
        </ext>
      </extLst>
    </cfRule>
  </conditionalFormatting>
  <conditionalFormatting sqref="J98:J102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{C954B0FB-63CE-46EB-BA23-DF861E7ECD98}</x14:id>
        </ext>
      </extLst>
    </cfRule>
  </conditionalFormatting>
  <conditionalFormatting sqref="D107:D112">
    <cfRule type="dataBar" priority="1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{60B3962D-96AC-446A-AB57-275712735E25}</x14:id>
        </ext>
      </extLst>
    </cfRule>
  </conditionalFormatting>
  <conditionalFormatting sqref="E107:E112">
    <cfRule type="dataBar" priority="11">
      <dataBar>
        <cfvo type="num" val="0"/>
        <cfvo type="num" val="$E$112"/>
        <color rgb="FF638EC6"/>
      </dataBar>
      <extLst>
        <ext xmlns:x14="http://schemas.microsoft.com/office/spreadsheetml/2009/9/main" uri="{B025F937-C7B1-47D3-B67F-A62EFF666E3E}">
          <x14:id>{4B744F7D-4F1A-4AC3-A601-6292CCA3F24F}</x14:id>
        </ext>
      </extLst>
    </cfRule>
  </conditionalFormatting>
  <conditionalFormatting sqref="H107:H112">
    <cfRule type="dataBar" priority="12">
      <dataBar>
        <cfvo type="num" val="0"/>
        <cfvo type="num" val="$H$112"/>
        <color rgb="FF638EC6"/>
      </dataBar>
      <extLst>
        <ext xmlns:x14="http://schemas.microsoft.com/office/spreadsheetml/2009/9/main" uri="{B025F937-C7B1-47D3-B67F-A62EFF666E3E}">
          <x14:id>{4E2E233F-C2C7-4C34-A1F5-BBFA200237D3}</x14:id>
        </ext>
      </extLst>
    </cfRule>
  </conditionalFormatting>
  <conditionalFormatting sqref="G107:G112">
    <cfRule type="dataBar" priority="1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{0179F32A-4D60-4D59-950E-8139743BC584}</x14:id>
        </ext>
      </extLst>
    </cfRule>
  </conditionalFormatting>
  <conditionalFormatting sqref="J107:J112">
    <cfRule type="dataBar" priority="1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{0748302A-9FB5-4A65-BD4E-5080257802E6}</x14:id>
        </ext>
      </extLst>
    </cfRule>
  </conditionalFormatting>
  <conditionalFormatting sqref="B107:B112">
    <cfRule type="dataBar" priority="24">
      <dataBar>
        <cfvo type="num" val="0"/>
        <cfvo type="num" val="$B$112"/>
        <color rgb="FF638EC6"/>
      </dataBar>
      <extLst>
        <ext xmlns:x14="http://schemas.microsoft.com/office/spreadsheetml/2009/9/main" uri="{B025F937-C7B1-47D3-B67F-A62EFF666E3E}">
          <x14:id>{086590B1-74B8-4901-9582-23D2F9236A4E}</x14:id>
        </ext>
      </extLst>
    </cfRule>
  </conditionalFormatting>
  <conditionalFormatting sqref="F102">
    <cfRule type="dataBar" priority="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{575B3B22-A4D1-4E91-BD3E-3950CD2CEF9C}</x14:id>
        </ext>
      </extLst>
    </cfRule>
  </conditionalFormatting>
  <conditionalFormatting sqref="I107:I112">
    <cfRule type="dataBar" priority="8">
      <dataBar>
        <cfvo type="num" val="0"/>
        <cfvo type="num" val="$I$112"/>
        <color rgb="FF63C384"/>
      </dataBar>
      <extLst>
        <ext xmlns:x14="http://schemas.microsoft.com/office/spreadsheetml/2009/9/main" uri="{B025F937-C7B1-47D3-B67F-A62EFF666E3E}">
          <x14:id>{EF1C9ACE-6D99-428F-8D71-EE7713E8444E}</x14:id>
        </ext>
      </extLst>
    </cfRule>
  </conditionalFormatting>
  <conditionalFormatting sqref="I102">
    <cfRule type="dataBar" priority="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{CDB85929-D6D3-482A-894D-CDED323098D4}</x14:id>
        </ext>
      </extLst>
    </cfRule>
  </conditionalFormatting>
  <conditionalFormatting sqref="C98:C102">
    <cfRule type="dataBar" priority="6">
      <dataBar>
        <cfvo type="num" val="0"/>
        <cfvo type="num" val="$C$102"/>
        <color rgb="FF63C384"/>
      </dataBar>
      <extLst>
        <ext xmlns:x14="http://schemas.microsoft.com/office/spreadsheetml/2009/9/main" uri="{B025F937-C7B1-47D3-B67F-A62EFF666E3E}">
          <x14:id>{1E925138-93B0-451B-872E-0E0682AC399C}</x14:id>
        </ext>
      </extLst>
    </cfRule>
  </conditionalFormatting>
  <conditionalFormatting sqref="C107:C112">
    <cfRule type="dataBar" priority="4">
      <dataBar>
        <cfvo type="num" val="0"/>
        <cfvo type="num" val="$C$112"/>
        <color rgb="FF63C384"/>
      </dataBar>
      <extLst>
        <ext xmlns:x14="http://schemas.microsoft.com/office/spreadsheetml/2009/9/main" uri="{B025F937-C7B1-47D3-B67F-A62EFF666E3E}">
          <x14:id>{38FA82D4-0F2A-435B-95CA-8F7882F7BFD7}</x14:id>
        </ext>
      </extLst>
    </cfRule>
  </conditionalFormatting>
  <conditionalFormatting sqref="G48:G49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{495A5D85-237D-4DD3-B64C-7C2D1B8DC82A}</x14:id>
        </ext>
      </extLst>
    </cfRule>
  </conditionalFormatting>
  <conditionalFormatting sqref="L50:L61">
    <cfRule type="dataBar" priority="93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{08B3B7F7-19AF-4996-87AF-1BABD8606B18}</x14:id>
        </ext>
      </extLst>
    </cfRule>
  </conditionalFormatting>
  <conditionalFormatting sqref="C91">
    <cfRule type="dataBar" priority="2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{849A2B97-934A-42D6-828E-28EFA41C6398}</x14:id>
        </ext>
      </extLst>
    </cfRule>
  </conditionalFormatting>
  <conditionalFormatting sqref="B91">
    <cfRule type="dataBar" priority="1">
      <dataBar>
        <cfvo type="min"/>
        <cfvo type="num" val="$B$88"/>
        <color rgb="FF638EC6"/>
      </dataBar>
      <extLst>
        <ext xmlns:x14="http://schemas.microsoft.com/office/spreadsheetml/2009/9/main" uri="{B025F937-C7B1-47D3-B67F-A62EFF666E3E}">
          <x14:id>{7ACD13FA-E254-484B-B9B0-48314E5E8B37}</x14:id>
        </ext>
      </extLst>
    </cfRule>
  </conditionalFormatting>
  <pageMargins left="0.7" right="0.7" top="0.75" bottom="0.75" header="0.3" footer="0.3"/>
  <pageSetup paperSize="9" scale="57" orientation="landscape" r:id="rId1"/>
  <rowBreaks count="2" manualBreakCount="2">
    <brk id="32" max="16383" man="1"/>
    <brk id="66" max="16383" man="1"/>
  </rowBreaks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F08313-3DFC-4EFC-ACCE-E842B810412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F47 C47 I47</xm:sqref>
        </x14:conditionalFormatting>
        <x14:conditionalFormatting xmlns:xm="http://schemas.microsoft.com/office/excel/2006/main">
          <x14:cfRule type="dataBar" id="{7620651C-2EEA-4019-A39C-4F100C10C76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C70:C73</xm:sqref>
        </x14:conditionalFormatting>
        <x14:conditionalFormatting xmlns:xm="http://schemas.microsoft.com/office/excel/2006/main">
          <x14:cfRule type="dataBar" id="{879A377E-74CD-4672-B3C0-0EFFD7D0DDB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C76:C80</xm:sqref>
        </x14:conditionalFormatting>
        <x14:conditionalFormatting xmlns:xm="http://schemas.microsoft.com/office/excel/2006/main">
          <x14:cfRule type="dataBar" id="{5E038772-C72D-4E45-9E7B-DC59A565B09A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D19:D31</xm:sqref>
        </x14:conditionalFormatting>
        <x14:conditionalFormatting xmlns:xm="http://schemas.microsoft.com/office/excel/2006/main">
          <x14:cfRule type="dataBar" id="{57589C30-8ADD-437C-8CDB-1977FD7BD446}">
            <x14:dataBar minLength="0" maxLength="100" negativeBarColorSameAsPositive="1" axisPosition="none">
              <x14:cfvo type="min"/>
              <x14:cfvo type="max"/>
            </x14:dataBar>
          </x14:cfRule>
          <xm:sqref>C40:C41</xm:sqref>
        </x14:conditionalFormatting>
        <x14:conditionalFormatting xmlns:xm="http://schemas.microsoft.com/office/excel/2006/main">
          <x14:cfRule type="dataBar" id="{CA9C1D6B-BC14-433E-85CF-3D9B336F604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F35:F39 C35:C39 C42:C46 F41:F46</xm:sqref>
        </x14:conditionalFormatting>
        <x14:conditionalFormatting xmlns:xm="http://schemas.microsoft.com/office/excel/2006/main">
          <x14:cfRule type="dataBar" id="{CB31D6CE-A9CF-4E42-977B-29CCB1BB4A90}">
            <x14:dataBar minLength="0" maxLength="100" negativeBarColorSameAsPositive="1" axisPosition="none">
              <x14:cfvo type="min"/>
              <x14:cfvo type="max"/>
            </x14:dataBar>
          </x14:cfRule>
          <xm:sqref>F40</xm:sqref>
        </x14:conditionalFormatting>
        <x14:conditionalFormatting xmlns:xm="http://schemas.microsoft.com/office/excel/2006/main">
          <x14:cfRule type="dataBar" id="{9361866C-6CCB-4A65-9E2C-A2E136D37B97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O35:O43 O45:O46</xm:sqref>
        </x14:conditionalFormatting>
        <x14:conditionalFormatting xmlns:xm="http://schemas.microsoft.com/office/excel/2006/main">
          <x14:cfRule type="dataBar" id="{AA3DD71F-7229-4FC7-8ACB-60A1CC8B53F9}">
            <x14:dataBar minLength="0" maxLength="100" negativeBarColorSameAsPositive="1" axisPosition="none">
              <x14:cfvo type="min"/>
              <x14:cfvo type="max"/>
            </x14:dataBar>
          </x14:cfRule>
          <xm:sqref>O44</xm:sqref>
        </x14:conditionalFormatting>
        <x14:conditionalFormatting xmlns:xm="http://schemas.microsoft.com/office/excel/2006/main">
          <x14:cfRule type="dataBar" id="{F8DA3AD0-E390-4EAA-82B6-846DD8F10A7E}">
            <x14:dataBar minLength="0" maxLength="100" negativeBarColorSameAsPositive="1" axisPosition="none">
              <x14:cfvo type="min"/>
              <x14:cfvo type="max"/>
            </x14:dataBar>
          </x14:cfRule>
          <xm:sqref>O44</xm:sqref>
        </x14:conditionalFormatting>
        <x14:conditionalFormatting xmlns:xm="http://schemas.microsoft.com/office/excel/2006/main">
          <x14:cfRule type="dataBar" id="{EE0839C3-7358-45CB-A7A9-49B04F2AC700}">
            <x14:dataBar minLength="0" maxLength="100" negativeBarColorSameAsPositive="1" axisPosition="none">
              <x14:cfvo type="min"/>
              <x14:cfvo type="max"/>
            </x14:dataBar>
          </x14:cfRule>
          <xm:sqref>O44</xm:sqref>
        </x14:conditionalFormatting>
        <x14:conditionalFormatting xmlns:xm="http://schemas.microsoft.com/office/excel/2006/main">
          <x14:cfRule type="dataBar" id="{75A5C802-F0ED-4EF8-B450-3DE4049823F3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L35:L43</xm:sqref>
        </x14:conditionalFormatting>
        <x14:conditionalFormatting xmlns:xm="http://schemas.microsoft.com/office/excel/2006/main">
          <x14:cfRule type="dataBar" id="{D0F1238C-879E-44AF-8468-C387D1B9C56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I42:I46 I35:I39</xm:sqref>
        </x14:conditionalFormatting>
        <x14:conditionalFormatting xmlns:xm="http://schemas.microsoft.com/office/excel/2006/main">
          <x14:cfRule type="dataBar" id="{6866020A-B083-4373-B12A-A527985DBA01}">
            <x14:dataBar minLength="0" maxLength="100" negativeBarColorSameAsPositive="1" axisPosition="none">
              <x14:cfvo type="min"/>
              <x14:cfvo type="max"/>
            </x14:dataBar>
          </x14:cfRule>
          <xm:sqref>I41</xm:sqref>
        </x14:conditionalFormatting>
        <x14:conditionalFormatting xmlns:xm="http://schemas.microsoft.com/office/excel/2006/main">
          <x14:cfRule type="dataBar" id="{CFD42A0D-4666-49FB-AE6C-FA077A914AB5}">
            <x14:dataBar minLength="0" maxLength="100" negativeBarColorSameAsPositive="1" axisPosition="none">
              <x14:cfvo type="min"/>
              <x14:cfvo type="max"/>
            </x14:dataBar>
          </x14:cfRule>
          <xm:sqref>I40</xm:sqref>
        </x14:conditionalFormatting>
        <x14:conditionalFormatting xmlns:xm="http://schemas.microsoft.com/office/excel/2006/main">
          <x14:cfRule type="dataBar" id="{A5D0AC48-D376-49A1-83DD-FBCE7CD4278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D6:D8</xm:sqref>
        </x14:conditionalFormatting>
        <x14:conditionalFormatting xmlns:xm="http://schemas.microsoft.com/office/excel/2006/main">
          <x14:cfRule type="dataBar" id="{BCB36383-5B21-4822-A01B-916AE80F924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D14:D16</xm:sqref>
        </x14:conditionalFormatting>
        <x14:conditionalFormatting xmlns:xm="http://schemas.microsoft.com/office/excel/2006/main">
          <x14:cfRule type="dataBar" id="{36AD18E9-C741-40E5-88DD-4C858E136707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C83:C88</xm:sqref>
        </x14:conditionalFormatting>
        <x14:conditionalFormatting xmlns:xm="http://schemas.microsoft.com/office/excel/2006/main">
          <x14:cfRule type="dataBar" id="{C18FAEC1-B281-4760-BB5C-E58D6130B924}">
            <x14:dataBar minLength="0" maxLength="100" negativeBarColorSameAsPositive="1" axisPosition="none">
              <x14:cfvo type="min"/>
              <x14:cfvo type="max"/>
            </x14:dataBar>
          </x14:cfRule>
          <xm:sqref>O47</xm:sqref>
        </x14:conditionalFormatting>
        <x14:conditionalFormatting xmlns:xm="http://schemas.microsoft.com/office/excel/2006/main">
          <x14:cfRule type="dataBar" id="{26ED9D0A-3EB8-4C72-A73E-749F2452CA73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L44:L46 L67</xm:sqref>
        </x14:conditionalFormatting>
        <x14:conditionalFormatting xmlns:xm="http://schemas.microsoft.com/office/excel/2006/main">
          <x14:cfRule type="dataBar" id="{D5DFED07-5E11-4B47-850D-C940672ED40E}">
            <x14:dataBar minLength="0" maxLength="100" negativeBarColorSameAsPositive="1" axisPosition="none">
              <x14:cfvo type="num">
                <xm:f>0</xm:f>
              </x14:cfvo>
              <x14:cfvo type="num">
                <xm:f>$B$8</xm:f>
              </x14:cfvo>
            </x14:dataBar>
          </x14:cfRule>
          <xm:sqref>B6:B8</xm:sqref>
        </x14:conditionalFormatting>
        <x14:conditionalFormatting xmlns:xm="http://schemas.microsoft.com/office/excel/2006/main">
          <x14:cfRule type="dataBar" id="{247E9DCD-113B-43FD-A8C3-A67035652679}">
            <x14:dataBar minLength="0" maxLength="100" negativeBarColorSameAsPositive="1" axisPosition="none">
              <x14:cfvo type="autoMin"/>
              <x14:cfvo type="num">
                <xm:f>$C$8</xm:f>
              </x14:cfvo>
            </x14:dataBar>
          </x14:cfRule>
          <xm:sqref>C6:C8</xm:sqref>
        </x14:conditionalFormatting>
        <x14:conditionalFormatting xmlns:xm="http://schemas.microsoft.com/office/excel/2006/main">
          <x14:cfRule type="dataBar" id="{0DA175A6-FCF8-4C1D-8EC0-DFB7A64BB39B}">
            <x14:dataBar minLength="0" maxLength="100" negativeBarColorSameAsPositive="1" axisPosition="none">
              <x14:cfvo type="autoMin"/>
              <x14:cfvo type="num">
                <xm:f>$B$16</xm:f>
              </x14:cfvo>
            </x14:dataBar>
          </x14:cfRule>
          <xm:sqref>B14:B16</xm:sqref>
        </x14:conditionalFormatting>
        <x14:conditionalFormatting xmlns:xm="http://schemas.microsoft.com/office/excel/2006/main">
          <x14:cfRule type="dataBar" id="{C4484CAF-13AA-4EDC-B6F4-137BB5F20511}">
            <x14:dataBar minLength="0" maxLength="100" negativeBarColorSameAsPositive="1" axisPosition="none">
              <x14:cfvo type="autoMin"/>
              <x14:cfvo type="num">
                <xm:f>$C$16</xm:f>
              </x14:cfvo>
            </x14:dataBar>
          </x14:cfRule>
          <xm:sqref>C14:C16</xm:sqref>
        </x14:conditionalFormatting>
        <x14:conditionalFormatting xmlns:xm="http://schemas.microsoft.com/office/excel/2006/main">
          <x14:cfRule type="dataBar" id="{9F61E050-09F2-40D9-92D7-534E34AFEF83}">
            <x14:dataBar minLength="0" maxLength="100" negativeBarColorSameAsPositive="1" axisPosition="none">
              <x14:cfvo type="autoMin"/>
              <x14:cfvo type="num">
                <xm:f>$B$31</xm:f>
              </x14:cfvo>
            </x14:dataBar>
          </x14:cfRule>
          <xm:sqref>B19:B31</xm:sqref>
        </x14:conditionalFormatting>
        <x14:conditionalFormatting xmlns:xm="http://schemas.microsoft.com/office/excel/2006/main">
          <x14:cfRule type="dataBar" id="{49ED7E91-8903-4403-BD6C-34525D2039A5}">
            <x14:dataBar minLength="0" maxLength="100" negativeBarColorSameAsPositive="1" axisPosition="none">
              <x14:cfvo type="autoMin"/>
              <x14:cfvo type="num">
                <xm:f>$C$31</xm:f>
              </x14:cfvo>
            </x14:dataBar>
          </x14:cfRule>
          <xm:sqref>C19:C31</xm:sqref>
        </x14:conditionalFormatting>
        <x14:conditionalFormatting xmlns:xm="http://schemas.microsoft.com/office/excel/2006/main">
          <x14:cfRule type="dataBar" id="{CFCD0CD9-8027-4526-9F56-D31C053D522A}">
            <x14:dataBar minLength="0" maxLength="100" negativeBarColorSameAsPositive="1" axisPosition="none">
              <x14:cfvo type="autoMin"/>
              <x14:cfvo type="num">
                <xm:f>$F$31</xm:f>
              </x14:cfvo>
            </x14:dataBar>
          </x14:cfRule>
          <xm:sqref>F19:F31</xm:sqref>
        </x14:conditionalFormatting>
        <x14:conditionalFormatting xmlns:xm="http://schemas.microsoft.com/office/excel/2006/main">
          <x14:cfRule type="dataBar" id="{9922625F-7D62-4B62-ABA4-C11CD8AA8D33}">
            <x14:dataBar minLength="0" maxLength="100" negativeBarColorSameAsPositive="1" axisPosition="none">
              <x14:cfvo type="autoMin"/>
              <x14:cfvo type="num">
                <xm:f>$E$16</xm:f>
              </x14:cfvo>
            </x14:dataBar>
          </x14:cfRule>
          <xm:sqref>E14:E16</xm:sqref>
        </x14:conditionalFormatting>
        <x14:conditionalFormatting xmlns:xm="http://schemas.microsoft.com/office/excel/2006/main">
          <x14:cfRule type="dataBar" id="{2CCA6AE3-4048-4194-BCE5-9DEE559B96A8}">
            <x14:dataBar minLength="0" maxLength="100" negativeBarColorSameAsPositive="1" axisPosition="none">
              <x14:cfvo type="autoMin"/>
              <x14:cfvo type="num">
                <xm:f>$E$31</xm:f>
              </x14:cfvo>
            </x14:dataBar>
          </x14:cfRule>
          <xm:sqref>E19:E31</xm:sqref>
        </x14:conditionalFormatting>
        <x14:conditionalFormatting xmlns:xm="http://schemas.microsoft.com/office/excel/2006/main">
          <x14:cfRule type="dataBar" id="{DC9D198C-A783-4392-B63F-8440B7A7D021}">
            <x14:dataBar minLength="0" maxLength="100" negativeBarColorSameAsPositive="1" axisPosition="none">
              <x14:cfvo type="autoMin"/>
              <x14:cfvo type="num">
                <xm:f>$B$47</xm:f>
              </x14:cfvo>
            </x14:dataBar>
          </x14:cfRule>
          <xm:sqref>B35:B47</xm:sqref>
        </x14:conditionalFormatting>
        <x14:conditionalFormatting xmlns:xm="http://schemas.microsoft.com/office/excel/2006/main">
          <x14:cfRule type="dataBar" id="{6DC7D9C4-479C-4BE3-AED0-04C90D375FD5}">
            <x14:dataBar minLength="0" maxLength="100" negativeBarColorSameAsPositive="1" axisPosition="none">
              <x14:cfvo type="autoMin"/>
              <x14:cfvo type="num">
                <xm:f>$D$47</xm:f>
              </x14:cfvo>
            </x14:dataBar>
          </x14:cfRule>
          <xm:sqref>D35:D47</xm:sqref>
        </x14:conditionalFormatting>
        <x14:conditionalFormatting xmlns:xm="http://schemas.microsoft.com/office/excel/2006/main">
          <x14:cfRule type="dataBar" id="{C215D7BB-E747-4AA7-A5DB-4839ECC66259}">
            <x14:dataBar minLength="0" maxLength="100" negativeBarColorSameAsPositive="1" axisPosition="none">
              <x14:cfvo type="autoMin"/>
              <x14:cfvo type="num">
                <xm:f>$E$47</xm:f>
              </x14:cfvo>
            </x14:dataBar>
          </x14:cfRule>
          <xm:sqref>E35:E47</xm:sqref>
        </x14:conditionalFormatting>
        <x14:conditionalFormatting xmlns:xm="http://schemas.microsoft.com/office/excel/2006/main">
          <x14:cfRule type="dataBar" id="{1002ACFD-36A0-4BEA-BF43-ECF3C52B2507}">
            <x14:dataBar minLength="0" maxLength="100" negativeBarColorSameAsPositive="1" axisPosition="none">
              <x14:cfvo type="autoMin"/>
              <x14:cfvo type="num">
                <xm:f>$G$47</xm:f>
              </x14:cfvo>
            </x14:dataBar>
          </x14:cfRule>
          <xm:sqref>G35:G47</xm:sqref>
        </x14:conditionalFormatting>
        <x14:conditionalFormatting xmlns:xm="http://schemas.microsoft.com/office/excel/2006/main">
          <x14:cfRule type="dataBar" id="{FDD5D4F3-9389-424F-8738-328767607B21}">
            <x14:dataBar minLength="0" maxLength="100" negativeBarColorSameAsPositive="1" axisPosition="none">
              <x14:cfvo type="autoMin"/>
              <x14:cfvo type="num">
                <xm:f>$H$47</xm:f>
              </x14:cfvo>
            </x14:dataBar>
          </x14:cfRule>
          <xm:sqref>H35:H47</xm:sqref>
        </x14:conditionalFormatting>
        <x14:conditionalFormatting xmlns:xm="http://schemas.microsoft.com/office/excel/2006/main">
          <x14:cfRule type="dataBar" id="{F7B3C3B8-57CE-40F9-B6C6-74F415B277ED}">
            <x14:dataBar minLength="0" maxLength="100" negativeBarColorSameAsPositive="1" axisPosition="none">
              <x14:cfvo type="autoMin"/>
              <x14:cfvo type="num">
                <xm:f>$J$47</xm:f>
              </x14:cfvo>
            </x14:dataBar>
          </x14:cfRule>
          <xm:sqref>J35:J47</xm:sqref>
        </x14:conditionalFormatting>
        <x14:conditionalFormatting xmlns:xm="http://schemas.microsoft.com/office/excel/2006/main">
          <x14:cfRule type="dataBar" id="{F25A1687-EBFC-483F-82FD-F01708C9560E}">
            <x14:dataBar minLength="0" maxLength="100" negativeBarColorSameAsPositive="1" axisPosition="none">
              <x14:cfvo type="autoMin"/>
              <x14:cfvo type="num">
                <xm:f>$K$47</xm:f>
              </x14:cfvo>
            </x14:dataBar>
          </x14:cfRule>
          <xm:sqref>K35:K47</xm:sqref>
        </x14:conditionalFormatting>
        <x14:conditionalFormatting xmlns:xm="http://schemas.microsoft.com/office/excel/2006/main">
          <x14:cfRule type="dataBar" id="{FA92277B-8C71-4B23-89A5-97C62BDECDD6}">
            <x14:dataBar minLength="0" maxLength="100" negativeBarColorSameAsPositive="1" axisPosition="none">
              <x14:cfvo type="autoMin"/>
              <x14:cfvo type="num">
                <xm:f>$M$47</xm:f>
              </x14:cfvo>
            </x14:dataBar>
          </x14:cfRule>
          <xm:sqref>M35:M47</xm:sqref>
        </x14:conditionalFormatting>
        <x14:conditionalFormatting xmlns:xm="http://schemas.microsoft.com/office/excel/2006/main">
          <x14:cfRule type="dataBar" id="{9F7AEAD1-D1B9-42D7-AF7E-ACF5917C416B}">
            <x14:dataBar minLength="0" maxLength="100" negativeBarColorSameAsPositive="1" axisPosition="none">
              <x14:cfvo type="autoMin"/>
              <x14:cfvo type="num">
                <xm:f>$N$47</xm:f>
              </x14:cfvo>
            </x14:dataBar>
          </x14:cfRule>
          <xm:sqref>N35:N47</xm:sqref>
        </x14:conditionalFormatting>
        <x14:conditionalFormatting xmlns:xm="http://schemas.microsoft.com/office/excel/2006/main">
          <x14:cfRule type="dataBar" id="{06B87F1C-B708-4E4D-8F29-D87C389E22E9}">
            <x14:dataBar minLength="0" maxLength="100" negativeBarColorSameAsPositive="1" axisPosition="none">
              <x14:cfvo type="autoMin"/>
              <x14:cfvo type="num">
                <xm:f>$P$47</xm:f>
              </x14:cfvo>
            </x14:dataBar>
          </x14:cfRule>
          <xm:sqref>P35:P47</xm:sqref>
        </x14:conditionalFormatting>
        <x14:conditionalFormatting xmlns:xm="http://schemas.microsoft.com/office/excel/2006/main">
          <x14:cfRule type="dataBar" id="{42D28DD0-E485-4F0E-A591-5D07DA9CA53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L47</xm:sqref>
        </x14:conditionalFormatting>
        <x14:conditionalFormatting xmlns:xm="http://schemas.microsoft.com/office/excel/2006/main">
          <x14:cfRule type="dataBar" id="{B0A97197-5108-477A-AED7-A174E6C57141}">
            <x14:dataBar minLength="0" maxLength="100" negativeBarColorSameAsPositive="1" axisPosition="none">
              <x14:cfvo type="autoMin"/>
              <x14:cfvo type="num">
                <xm:f>$B$73</xm:f>
              </x14:cfvo>
            </x14:dataBar>
          </x14:cfRule>
          <xm:sqref>B70:B73</xm:sqref>
        </x14:conditionalFormatting>
        <x14:conditionalFormatting xmlns:xm="http://schemas.microsoft.com/office/excel/2006/main">
          <x14:cfRule type="dataBar" id="{2C78C45C-D865-49E4-B1EB-0EA8362CB827}">
            <x14:dataBar minLength="0" maxLength="100" negativeBarColorSameAsPositive="1" axisPosition="none">
              <x14:cfvo type="autoMin"/>
              <x14:cfvo type="num">
                <xm:f>$B$80</xm:f>
              </x14:cfvo>
            </x14:dataBar>
          </x14:cfRule>
          <xm:sqref>B76:B80</xm:sqref>
        </x14:conditionalFormatting>
        <x14:conditionalFormatting xmlns:xm="http://schemas.microsoft.com/office/excel/2006/main">
          <x14:cfRule type="dataBar" id="{4ADC96EF-B068-4A84-A122-7B296F686F7E}">
            <x14:dataBar minLength="0" maxLength="100" negativeBarColorSameAsPositive="1" axisPosition="none">
              <x14:cfvo type="autoMin"/>
              <x14:cfvo type="num">
                <xm:f>$B$88</xm:f>
              </x14:cfvo>
            </x14:dataBar>
          </x14:cfRule>
          <xm:sqref>B83:B88</xm:sqref>
        </x14:conditionalFormatting>
        <x14:conditionalFormatting xmlns:xm="http://schemas.microsoft.com/office/excel/2006/main">
          <x14:cfRule type="dataBar" id="{149DBD95-0A55-44AC-8E27-7CFFCC53695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C120:C124</xm:sqref>
        </x14:conditionalFormatting>
        <x14:conditionalFormatting xmlns:xm="http://schemas.microsoft.com/office/excel/2006/main">
          <x14:cfRule type="dataBar" id="{5344D432-D3D6-4094-A0D9-9D71A31F44C3}">
            <x14:dataBar minLength="0" maxLength="100" negativeBarColorSameAsPositive="1" axisPosition="none">
              <x14:cfvo type="autoMin"/>
              <x14:cfvo type="num">
                <xm:f>$B$124</xm:f>
              </x14:cfvo>
            </x14:dataBar>
          </x14:cfRule>
          <xm:sqref>B120:B124</xm:sqref>
        </x14:conditionalFormatting>
        <x14:conditionalFormatting xmlns:xm="http://schemas.microsoft.com/office/excel/2006/main">
          <x14:cfRule type="dataBar" id="{5AC522FA-6A2E-48D7-B2AA-46CEBCC06EE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G52:G64 J52:J64</xm:sqref>
        </x14:conditionalFormatting>
        <x14:conditionalFormatting xmlns:xm="http://schemas.microsoft.com/office/excel/2006/main">
          <x14:cfRule type="dataBar" id="{D91CC2E2-B2AA-448A-B848-F94C5BB538D6}">
            <x14:dataBar minLength="0" maxLength="100" negativeBarColorSameAsPositive="1" axisPosition="none">
              <x14:cfvo type="num">
                <xm:f>0</xm:f>
              </x14:cfvo>
              <x14:cfvo type="num">
                <xm:f>$F$64</xm:f>
              </x14:cfvo>
            </x14:dataBar>
          </x14:cfRule>
          <xm:sqref>F52:F64</xm:sqref>
        </x14:conditionalFormatting>
        <x14:conditionalFormatting xmlns:xm="http://schemas.microsoft.com/office/excel/2006/main">
          <x14:cfRule type="dataBar" id="{C605433E-C5A3-4C75-A4A0-B661FEE97881}">
            <x14:dataBar minLength="0" maxLength="100" negativeBarColorSameAsPositive="1" axisPosition="none">
              <x14:cfvo type="num">
                <xm:f>0</xm:f>
              </x14:cfvo>
              <x14:cfvo type="num">
                <xm:f>$I$64</xm:f>
              </x14:cfvo>
            </x14:dataBar>
          </x14:cfRule>
          <xm:sqref>I52:I64</xm:sqref>
        </x14:conditionalFormatting>
        <x14:conditionalFormatting xmlns:xm="http://schemas.microsoft.com/office/excel/2006/main">
          <x14:cfRule type="dataBar" id="{DF6D69B9-9E1C-43C1-A5CB-2EFB6BC2EA20}">
            <x14:dataBar minLength="0" maxLength="100" negativeBarColorSameAsPositive="1" axisPosition="none">
              <x14:cfvo type="num">
                <xm:f>0</xm:f>
              </x14:cfvo>
              <x14:cfvo type="num">
                <xm:f>$C$64</xm:f>
              </x14:cfvo>
            </x14:dataBar>
          </x14:cfRule>
          <xm:sqref>C52:C64</xm:sqref>
        </x14:conditionalFormatting>
        <x14:conditionalFormatting xmlns:xm="http://schemas.microsoft.com/office/excel/2006/main">
          <x14:cfRule type="dataBar" id="{89CD830A-67FB-45B1-8835-D26151F9C95E}">
            <x14:dataBar minLength="0" maxLength="100" negativeBarColorSameAsPositive="1" axisPosition="none">
              <x14:cfvo type="num">
                <xm:f>0</xm:f>
              </x14:cfvo>
              <x14:cfvo type="num">
                <xm:f>$B$64</xm:f>
              </x14:cfvo>
            </x14:dataBar>
          </x14:cfRule>
          <xm:sqref>B52:B64</xm:sqref>
        </x14:conditionalFormatting>
        <x14:conditionalFormatting xmlns:xm="http://schemas.microsoft.com/office/excel/2006/main">
          <x14:cfRule type="dataBar" id="{BCF0E4F0-D123-4F9E-A990-541616B1B5C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D52:D64</xm:sqref>
        </x14:conditionalFormatting>
        <x14:conditionalFormatting xmlns:xm="http://schemas.microsoft.com/office/excel/2006/main">
          <x14:cfRule type="dataBar" id="{2D7DA37E-FA8D-4189-ABEC-11CFAEE435AD}">
            <x14:dataBar minLength="0" maxLength="100" negativeBarColorSameAsPositive="1" axisPosition="none">
              <x14:cfvo type="num">
                <xm:f>0</xm:f>
              </x14:cfvo>
              <x14:cfvo type="num">
                <xm:f>$E$64</xm:f>
              </x14:cfvo>
            </x14:dataBar>
          </x14:cfRule>
          <xm:sqref>E52:E64</xm:sqref>
        </x14:conditionalFormatting>
        <x14:conditionalFormatting xmlns:xm="http://schemas.microsoft.com/office/excel/2006/main">
          <x14:cfRule type="dataBar" id="{D9E7EBF6-FFEB-4AAE-A118-12CEBF320520}">
            <x14:dataBar minLength="0" maxLength="100" negativeBarColorSameAsPositive="1" axisPosition="none">
              <x14:cfvo type="num">
                <xm:f>0</xm:f>
              </x14:cfvo>
              <x14:cfvo type="num">
                <xm:f>$H$64</xm:f>
              </x14:cfvo>
            </x14:dataBar>
          </x14:cfRule>
          <xm:sqref>H52:H64</xm:sqref>
        </x14:conditionalFormatting>
        <x14:conditionalFormatting xmlns:xm="http://schemas.microsoft.com/office/excel/2006/main">
          <x14:cfRule type="dataBar" id="{29C2CF0D-9107-4576-B3A4-3155CF862E65}">
            <x14:dataBar minLength="0" maxLength="100" negativeBarColorSameAsPositive="1" axisPosition="none">
              <x14:cfvo type="num">
                <xm:f>0</xm:f>
              </x14:cfvo>
              <x14:cfvo type="num">
                <xm:f>$F$112</xm:f>
              </x14:cfvo>
            </x14:dataBar>
          </x14:cfRule>
          <xm:sqref>F107:F112</xm:sqref>
        </x14:conditionalFormatting>
        <x14:conditionalFormatting xmlns:xm="http://schemas.microsoft.com/office/excel/2006/main">
          <x14:cfRule type="dataBar" id="{26DBEA83-BB11-4878-BEC9-B0339744089A}">
            <x14:dataBar minLength="0" maxLength="100" negativeBarColorSameAsPositive="1" axisPosition="none">
              <x14:cfvo type="num">
                <xm:f>0</xm:f>
              </x14:cfvo>
              <x14:cfvo type="num">
                <xm:f>$F$102</xm:f>
              </x14:cfvo>
            </x14:dataBar>
          </x14:cfRule>
          <xm:sqref>F98:F102</xm:sqref>
        </x14:conditionalFormatting>
        <x14:conditionalFormatting xmlns:xm="http://schemas.microsoft.com/office/excel/2006/main">
          <x14:cfRule type="dataBar" id="{56E14323-8A93-49CD-8620-1737CCCE852A}">
            <x14:dataBar minLength="0" maxLength="100" negativeBarColorSameAsPositive="1" axisPosition="none">
              <x14:cfvo type="num">
                <xm:f>0</xm:f>
              </x14:cfvo>
              <x14:cfvo type="num">
                <xm:f>$I$102</xm:f>
              </x14:cfvo>
            </x14:dataBar>
          </x14:cfRule>
          <xm:sqref>I98:I102</xm:sqref>
        </x14:conditionalFormatting>
        <x14:conditionalFormatting xmlns:xm="http://schemas.microsoft.com/office/excel/2006/main">
          <x14:cfRule type="dataBar" id="{88109CE0-7306-4641-A1F6-E9F745A06C7C}">
            <x14:dataBar minLength="0" maxLength="100" negativeBarColorSameAsPositive="1" axisPosition="none">
              <x14:cfvo type="num">
                <xm:f>0</xm:f>
              </x14:cfvo>
              <x14:cfvo type="num">
                <xm:f>$B$102</xm:f>
              </x14:cfvo>
            </x14:dataBar>
          </x14:cfRule>
          <xm:sqref>B98:B102</xm:sqref>
        </x14:conditionalFormatting>
        <x14:conditionalFormatting xmlns:xm="http://schemas.microsoft.com/office/excel/2006/main">
          <x14:cfRule type="dataBar" id="{32D25BC6-8398-464C-8C02-04ED132DF18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D98:D102</xm:sqref>
        </x14:conditionalFormatting>
        <x14:conditionalFormatting xmlns:xm="http://schemas.microsoft.com/office/excel/2006/main">
          <x14:cfRule type="dataBar" id="{E110FB11-8375-44FF-9CEE-973F8199FF45}">
            <x14:dataBar minLength="0" maxLength="100" negativeBarColorSameAsPositive="1" axisPosition="none">
              <x14:cfvo type="num">
                <xm:f>0</xm:f>
              </x14:cfvo>
              <x14:cfvo type="num">
                <xm:f>$E$102</xm:f>
              </x14:cfvo>
            </x14:dataBar>
          </x14:cfRule>
          <xm:sqref>E98:E102</xm:sqref>
        </x14:conditionalFormatting>
        <x14:conditionalFormatting xmlns:xm="http://schemas.microsoft.com/office/excel/2006/main">
          <x14:cfRule type="dataBar" id="{D8BDCE1E-53B5-409B-B2B8-B51D9A0426C8}">
            <x14:dataBar minLength="0" maxLength="100" negativeBarColorSameAsPositive="1" axisPosition="none">
              <x14:cfvo type="num">
                <xm:f>0</xm:f>
              </x14:cfvo>
              <x14:cfvo type="num">
                <xm:f>$H$102</xm:f>
              </x14:cfvo>
            </x14:dataBar>
          </x14:cfRule>
          <xm:sqref>H98:H102</xm:sqref>
        </x14:conditionalFormatting>
        <x14:conditionalFormatting xmlns:xm="http://schemas.microsoft.com/office/excel/2006/main">
          <x14:cfRule type="dataBar" id="{4A7D0A31-C6E5-4DFD-9EE3-A26B00EFA4E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G98:G102</xm:sqref>
        </x14:conditionalFormatting>
        <x14:conditionalFormatting xmlns:xm="http://schemas.microsoft.com/office/excel/2006/main">
          <x14:cfRule type="dataBar" id="{C954B0FB-63CE-46EB-BA23-DF861E7ECD9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J98:J102</xm:sqref>
        </x14:conditionalFormatting>
        <x14:conditionalFormatting xmlns:xm="http://schemas.microsoft.com/office/excel/2006/main">
          <x14:cfRule type="dataBar" id="{60B3962D-96AC-446A-AB57-275712735E2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D107:D112</xm:sqref>
        </x14:conditionalFormatting>
        <x14:conditionalFormatting xmlns:xm="http://schemas.microsoft.com/office/excel/2006/main">
          <x14:cfRule type="dataBar" id="{4B744F7D-4F1A-4AC3-A601-6292CCA3F24F}">
            <x14:dataBar minLength="0" maxLength="100" negativeBarColorSameAsPositive="1" axisPosition="none">
              <x14:cfvo type="num">
                <xm:f>0</xm:f>
              </x14:cfvo>
              <x14:cfvo type="num">
                <xm:f>$E$112</xm:f>
              </x14:cfvo>
            </x14:dataBar>
          </x14:cfRule>
          <xm:sqref>E107:E112</xm:sqref>
        </x14:conditionalFormatting>
        <x14:conditionalFormatting xmlns:xm="http://schemas.microsoft.com/office/excel/2006/main">
          <x14:cfRule type="dataBar" id="{4E2E233F-C2C7-4C34-A1F5-BBFA200237D3}">
            <x14:dataBar minLength="0" maxLength="100" negativeBarColorSameAsPositive="1" axisPosition="none">
              <x14:cfvo type="num">
                <xm:f>0</xm:f>
              </x14:cfvo>
              <x14:cfvo type="num">
                <xm:f>$H$112</xm:f>
              </x14:cfvo>
            </x14:dataBar>
          </x14:cfRule>
          <xm:sqref>H107:H112</xm:sqref>
        </x14:conditionalFormatting>
        <x14:conditionalFormatting xmlns:xm="http://schemas.microsoft.com/office/excel/2006/main">
          <x14:cfRule type="dataBar" id="{0179F32A-4D60-4D59-950E-8139743BC58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G107:G112</xm:sqref>
        </x14:conditionalFormatting>
        <x14:conditionalFormatting xmlns:xm="http://schemas.microsoft.com/office/excel/2006/main">
          <x14:cfRule type="dataBar" id="{0748302A-9FB5-4A65-BD4E-5080257802E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J107:J112</xm:sqref>
        </x14:conditionalFormatting>
        <x14:conditionalFormatting xmlns:xm="http://schemas.microsoft.com/office/excel/2006/main">
          <x14:cfRule type="dataBar" id="{086590B1-74B8-4901-9582-23D2F9236A4E}">
            <x14:dataBar minLength="0" maxLength="100" negativeBarColorSameAsPositive="1" axisPosition="none">
              <x14:cfvo type="num">
                <xm:f>0</xm:f>
              </x14:cfvo>
              <x14:cfvo type="num">
                <xm:f>$B$112</xm:f>
              </x14:cfvo>
            </x14:dataBar>
          </x14:cfRule>
          <xm:sqref>B107:B112</xm:sqref>
        </x14:conditionalFormatting>
        <x14:conditionalFormatting xmlns:xm="http://schemas.microsoft.com/office/excel/2006/main">
          <x14:cfRule type="dataBar" id="{575B3B22-A4D1-4E91-BD3E-3950CD2CEF9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F102</xm:sqref>
        </x14:conditionalFormatting>
        <x14:conditionalFormatting xmlns:xm="http://schemas.microsoft.com/office/excel/2006/main">
          <x14:cfRule type="dataBar" id="{EF1C9ACE-6D99-428F-8D71-EE7713E8444E}">
            <x14:dataBar minLength="0" maxLength="100" negativeBarColorSameAsPositive="1" axisPosition="none">
              <x14:cfvo type="num">
                <xm:f>0</xm:f>
              </x14:cfvo>
              <x14:cfvo type="num">
                <xm:f>$I$112</xm:f>
              </x14:cfvo>
            </x14:dataBar>
          </x14:cfRule>
          <xm:sqref>I107:I112</xm:sqref>
        </x14:conditionalFormatting>
        <x14:conditionalFormatting xmlns:xm="http://schemas.microsoft.com/office/excel/2006/main">
          <x14:cfRule type="dataBar" id="{CDB85929-D6D3-482A-894D-CDED323098D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I102</xm:sqref>
        </x14:conditionalFormatting>
        <x14:conditionalFormatting xmlns:xm="http://schemas.microsoft.com/office/excel/2006/main">
          <x14:cfRule type="dataBar" id="{1E925138-93B0-451B-872E-0E0682AC399C}">
            <x14:dataBar minLength="0" maxLength="100" negativeBarColorSameAsPositive="1" axisPosition="none">
              <x14:cfvo type="num">
                <xm:f>0</xm:f>
              </x14:cfvo>
              <x14:cfvo type="num">
                <xm:f>$C$102</xm:f>
              </x14:cfvo>
            </x14:dataBar>
          </x14:cfRule>
          <xm:sqref>C98:C102</xm:sqref>
        </x14:conditionalFormatting>
        <x14:conditionalFormatting xmlns:xm="http://schemas.microsoft.com/office/excel/2006/main">
          <x14:cfRule type="dataBar" id="{38FA82D4-0F2A-435B-95CA-8F7882F7BFD7}">
            <x14:dataBar minLength="0" maxLength="100" negativeBarColorSameAsPositive="1" axisPosition="none">
              <x14:cfvo type="num">
                <xm:f>0</xm:f>
              </x14:cfvo>
              <x14:cfvo type="num">
                <xm:f>$C$112</xm:f>
              </x14:cfvo>
            </x14:dataBar>
          </x14:cfRule>
          <xm:sqref>C107:C112</xm:sqref>
        </x14:conditionalFormatting>
        <x14:conditionalFormatting xmlns:xm="http://schemas.microsoft.com/office/excel/2006/main">
          <x14:cfRule type="dataBar" id="{495A5D85-237D-4DD3-B64C-7C2D1B8DC82A}">
            <x14:dataBar minLength="0" maxLength="100" negativeBarColorSameAsPositive="1" axisPosition="none">
              <x14:cfvo type="min"/>
              <x14:cfvo type="max"/>
            </x14:dataBar>
          </x14:cfRule>
          <xm:sqref>G48:G49</xm:sqref>
        </x14:conditionalFormatting>
        <x14:conditionalFormatting xmlns:xm="http://schemas.microsoft.com/office/excel/2006/main">
          <x14:cfRule type="dataBar" id="{08B3B7F7-19AF-4996-87AF-1BABD8606B18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L50:L61</xm:sqref>
        </x14:conditionalFormatting>
        <x14:conditionalFormatting xmlns:xm="http://schemas.microsoft.com/office/excel/2006/main">
          <x14:cfRule type="dataBar" id="{849A2B97-934A-42D6-828E-28EFA41C6398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C91</xm:sqref>
        </x14:conditionalFormatting>
        <x14:conditionalFormatting xmlns:xm="http://schemas.microsoft.com/office/excel/2006/main">
          <x14:cfRule type="dataBar" id="{7ACD13FA-E254-484B-B9B0-48314E5E8B37}">
            <x14:dataBar minLength="0" maxLength="100" negativeBarColorSameAsPositive="1" axisPosition="none">
              <x14:cfvo type="autoMin"/>
              <x14:cfvo type="num">
                <xm:f>$B$88</xm:f>
              </x14:cfvo>
            </x14:dataBar>
          </x14:cfRule>
          <xm:sqref>B91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 GL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2015-04-27T08:06:47Z</dcterms:created>
  <dcterms:modified xsi:type="dcterms:W3CDTF">2015-04-27T08:07:02Z</dcterms:modified>
</cp:coreProperties>
</file>