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cheros.rectorado.uvigo.es\comun\Unidade de Estudos e Programas\PUBLICACIÓNS PORTAL E UVIGO EN CIFRAS\UVIGO DAT\UVIGODAT_Indicadores investigación\Investigación\"/>
    </mc:Choice>
  </mc:AlternateContent>
  <xr:revisionPtr revIDLastSave="0" documentId="13_ncr:1_{9F366751-8DC1-4E2F-A871-47D11897CE21}" xr6:coauthVersionLast="47" xr6:coauthVersionMax="47" xr10:uidLastSave="{00000000-0000-0000-0000-000000000000}"/>
  <bookViews>
    <workbookView xWindow="28680" yWindow="-120" windowWidth="29040" windowHeight="15720" xr2:uid="{A146E314-AF70-4F37-AE5F-D65A01AB1C8D}"/>
  </bookViews>
  <sheets>
    <sheet name="2023_Investigación" sheetId="5" r:id="rId1"/>
    <sheet name="2023_Proxectos" sheetId="1" r:id="rId2"/>
    <sheet name="2023_Prox. centro e G.I." sheetId="2" r:id="rId3"/>
    <sheet name="2023_Axudas UVigo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5" l="1"/>
  <c r="G23" i="5"/>
  <c r="G24" i="5"/>
  <c r="G25" i="5"/>
  <c r="G26" i="5"/>
  <c r="D45" i="5"/>
  <c r="D46" i="5"/>
  <c r="D47" i="5"/>
  <c r="D48" i="5"/>
  <c r="D49" i="5"/>
  <c r="B50" i="5"/>
  <c r="C50" i="5"/>
  <c r="B67" i="5"/>
  <c r="B69" i="5" s="1"/>
  <c r="D50" i="5" l="1"/>
  <c r="L36" i="3"/>
  <c r="K36" i="3"/>
  <c r="I36" i="3"/>
  <c r="H36" i="3"/>
  <c r="F36" i="3"/>
  <c r="E36" i="3"/>
  <c r="C36" i="3"/>
  <c r="B36" i="3"/>
  <c r="O35" i="3"/>
  <c r="N35" i="3"/>
  <c r="M35" i="3"/>
  <c r="J35" i="3"/>
  <c r="P35" i="3" s="1"/>
  <c r="G35" i="3"/>
  <c r="D35" i="3"/>
  <c r="O34" i="3"/>
  <c r="N34" i="3"/>
  <c r="M34" i="3"/>
  <c r="J34" i="3"/>
  <c r="G34" i="3"/>
  <c r="D34" i="3"/>
  <c r="P34" i="3" s="1"/>
  <c r="P33" i="3"/>
  <c r="O33" i="3"/>
  <c r="N33" i="3"/>
  <c r="M33" i="3"/>
  <c r="J33" i="3"/>
  <c r="G33" i="3"/>
  <c r="D33" i="3"/>
  <c r="O32" i="3"/>
  <c r="N32" i="3"/>
  <c r="M32" i="3"/>
  <c r="J32" i="3"/>
  <c r="G32" i="3"/>
  <c r="D32" i="3"/>
  <c r="P32" i="3" s="1"/>
  <c r="P31" i="3"/>
  <c r="O31" i="3"/>
  <c r="N31" i="3"/>
  <c r="M31" i="3"/>
  <c r="J31" i="3"/>
  <c r="G31" i="3"/>
  <c r="D31" i="3"/>
  <c r="O30" i="3"/>
  <c r="N30" i="3"/>
  <c r="M30" i="3"/>
  <c r="J30" i="3"/>
  <c r="J36" i="3" s="1"/>
  <c r="G30" i="3"/>
  <c r="P30" i="3" s="1"/>
  <c r="D30" i="3"/>
  <c r="O29" i="3"/>
  <c r="N29" i="3"/>
  <c r="M29" i="3"/>
  <c r="J29" i="3"/>
  <c r="G29" i="3"/>
  <c r="D29" i="3"/>
  <c r="P29" i="3" s="1"/>
  <c r="O28" i="3"/>
  <c r="O36" i="3" s="1"/>
  <c r="N28" i="3"/>
  <c r="M28" i="3"/>
  <c r="P28" i="3" s="1"/>
  <c r="J28" i="3"/>
  <c r="G28" i="3"/>
  <c r="D28" i="3"/>
  <c r="O27" i="3"/>
  <c r="N27" i="3"/>
  <c r="N36" i="3" s="1"/>
  <c r="M27" i="3"/>
  <c r="J27" i="3"/>
  <c r="G27" i="3"/>
  <c r="G36" i="3" s="1"/>
  <c r="D27" i="3"/>
  <c r="D36" i="3" s="1"/>
  <c r="M22" i="3"/>
  <c r="L22" i="3"/>
  <c r="K22" i="3"/>
  <c r="J22" i="3"/>
  <c r="I22" i="3"/>
  <c r="H22" i="3"/>
  <c r="G22" i="3"/>
  <c r="F22" i="3"/>
  <c r="E22" i="3"/>
  <c r="D22" i="3"/>
  <c r="C22" i="3"/>
  <c r="B22" i="3"/>
  <c r="P21" i="3"/>
  <c r="O21" i="3"/>
  <c r="N21" i="3"/>
  <c r="P20" i="3"/>
  <c r="O20" i="3"/>
  <c r="N20" i="3"/>
  <c r="P19" i="3"/>
  <c r="O19" i="3"/>
  <c r="N19" i="3"/>
  <c r="P18" i="3"/>
  <c r="O18" i="3"/>
  <c r="N18" i="3"/>
  <c r="P17" i="3"/>
  <c r="O17" i="3"/>
  <c r="N17" i="3"/>
  <c r="P16" i="3"/>
  <c r="O16" i="3"/>
  <c r="N16" i="3"/>
  <c r="P15" i="3"/>
  <c r="O15" i="3"/>
  <c r="N15" i="3"/>
  <c r="P14" i="3"/>
  <c r="O14" i="3"/>
  <c r="N14" i="3"/>
  <c r="P13" i="3"/>
  <c r="O13" i="3"/>
  <c r="N13" i="3"/>
  <c r="E123" i="2"/>
  <c r="D123" i="2"/>
  <c r="M102" i="2"/>
  <c r="L102" i="2"/>
  <c r="K102" i="2"/>
  <c r="J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F49" i="2"/>
  <c r="D49" i="2"/>
  <c r="C49" i="2"/>
  <c r="E49" i="2" s="1"/>
  <c r="L48" i="2"/>
  <c r="E48" i="2"/>
  <c r="L47" i="2"/>
  <c r="E47" i="2"/>
  <c r="L46" i="2"/>
  <c r="E46" i="2"/>
  <c r="L45" i="2"/>
  <c r="E45" i="2"/>
  <c r="L44" i="2"/>
  <c r="E44" i="2"/>
  <c r="L43" i="2"/>
  <c r="E43" i="2"/>
  <c r="L42" i="2"/>
  <c r="E42" i="2"/>
  <c r="L41" i="2"/>
  <c r="E41" i="2"/>
  <c r="L40" i="2"/>
  <c r="E40" i="2"/>
  <c r="L39" i="2"/>
  <c r="E39" i="2"/>
  <c r="L38" i="2"/>
  <c r="E38" i="2"/>
  <c r="L37" i="2"/>
  <c r="E37" i="2"/>
  <c r="L36" i="2"/>
  <c r="E36" i="2"/>
  <c r="L35" i="2"/>
  <c r="E35" i="2"/>
  <c r="L34" i="2"/>
  <c r="E34" i="2"/>
  <c r="L33" i="2"/>
  <c r="E33" i="2"/>
  <c r="L32" i="2"/>
  <c r="E32" i="2"/>
  <c r="L31" i="2"/>
  <c r="E31" i="2"/>
  <c r="L30" i="2"/>
  <c r="E30" i="2"/>
  <c r="L29" i="2"/>
  <c r="E29" i="2"/>
  <c r="L28" i="2"/>
  <c r="E28" i="2"/>
  <c r="L27" i="2"/>
  <c r="E27" i="2"/>
  <c r="L26" i="2"/>
  <c r="E26" i="2"/>
  <c r="L20" i="2"/>
  <c r="K20" i="2"/>
  <c r="J20" i="2"/>
  <c r="I20" i="2"/>
  <c r="H20" i="2"/>
  <c r="G20" i="2"/>
  <c r="F20" i="2"/>
  <c r="E20" i="2"/>
  <c r="D20" i="2"/>
  <c r="C20" i="2"/>
  <c r="B20" i="2"/>
  <c r="M22" i="1"/>
  <c r="L22" i="1"/>
  <c r="K22" i="1"/>
  <c r="J22" i="1"/>
  <c r="I22" i="1"/>
  <c r="H22" i="1"/>
  <c r="G22" i="1"/>
  <c r="F22" i="1"/>
  <c r="E22" i="1"/>
  <c r="D22" i="1"/>
  <c r="C22" i="1"/>
  <c r="B22" i="1"/>
  <c r="N22" i="3" l="1"/>
  <c r="P22" i="3"/>
  <c r="O22" i="3"/>
  <c r="P27" i="3"/>
  <c r="P36" i="3" s="1"/>
  <c r="M36" i="3"/>
</calcChain>
</file>

<file path=xl/sharedStrings.xml><?xml version="1.0" encoding="utf-8"?>
<sst xmlns="http://schemas.openxmlformats.org/spreadsheetml/2006/main" count="672" uniqueCount="289">
  <si>
    <t>Unidade de Análises e Programas</t>
  </si>
  <si>
    <t>2023_Proxectos de investigación segundo convocatoria</t>
  </si>
  <si>
    <t>Fontes: OPI; SAID; SUXI; PeopleNet</t>
  </si>
  <si>
    <t>Data do informe: abril 2024</t>
  </si>
  <si>
    <t>2023_INVESTIGACIÓN</t>
  </si>
  <si>
    <t>PROXECTOS SEGUNDO CONVOCATORIA</t>
  </si>
  <si>
    <t>Artes e Humanidades</t>
  </si>
  <si>
    <t>Ciencias</t>
  </si>
  <si>
    <t>Ciencias da Saúde</t>
  </si>
  <si>
    <t>Ciencias Sociais e Xurídicas</t>
  </si>
  <si>
    <t>Enxeñaría e Arquitectura</t>
  </si>
  <si>
    <t>Total número</t>
  </si>
  <si>
    <t>Total importe</t>
  </si>
  <si>
    <t>Número</t>
  </si>
  <si>
    <t>Importe</t>
  </si>
  <si>
    <t>E - CENTRAL DO ESTADO</t>
  </si>
  <si>
    <t>EUROPEOS_HORIZONTE EUROPA</t>
  </si>
  <si>
    <t>EUROPEOS_INTERREXIONAIS</t>
  </si>
  <si>
    <t>EUROPEOS_OUTROS</t>
  </si>
  <si>
    <t>INOU</t>
  </si>
  <si>
    <t>INPO</t>
  </si>
  <si>
    <t>O - OUTROS (convenios, fundacións e outros)</t>
  </si>
  <si>
    <t>X - XUNTA DE GALICIA</t>
  </si>
  <si>
    <t>Total</t>
  </si>
  <si>
    <t>PROXECTOS SEGUNDO ÁMBITO PDI RESPONSABLE</t>
  </si>
  <si>
    <t>Homes</t>
  </si>
  <si>
    <t>Mulleres</t>
  </si>
  <si>
    <t>PROXECTOS POR CATEGORÍA IP</t>
  </si>
  <si>
    <t>Catedrático/a de Universidade</t>
  </si>
  <si>
    <t>Persoal contratado con cargo a proxectos</t>
  </si>
  <si>
    <t>Persoal de programas de investigación</t>
  </si>
  <si>
    <t>Profesor/a Axudante Doutor/a</t>
  </si>
  <si>
    <t>Profesor/a Contratado/a Doutor/a</t>
  </si>
  <si>
    <t>Profesor/a Titular de Universidade</t>
  </si>
  <si>
    <t>Programa Oportunius</t>
  </si>
  <si>
    <t>Proxectos por centro do IP</t>
  </si>
  <si>
    <t>Proxectos por G.I. do IP</t>
  </si>
  <si>
    <t>Campus</t>
  </si>
  <si>
    <t>Centro</t>
  </si>
  <si>
    <t>Total importes</t>
  </si>
  <si>
    <t>Código G.I.</t>
  </si>
  <si>
    <t>Nome_G.I.</t>
  </si>
  <si>
    <t>Ourense</t>
  </si>
  <si>
    <t xml:space="preserve">Escola de Enxeñaría Aeronáutica e do Espazo </t>
  </si>
  <si>
    <t>AA1</t>
  </si>
  <si>
    <t>Investigacións Agrarias e Alimentarias</t>
  </si>
  <si>
    <t xml:space="preserve">Escola Superior de Enxeñaría Informática </t>
  </si>
  <si>
    <t>ABH1Q</t>
  </si>
  <si>
    <t>AgroBioTech for Health</t>
  </si>
  <si>
    <t xml:space="preserve">Facultade de Ciencias </t>
  </si>
  <si>
    <t>AF4</t>
  </si>
  <si>
    <t>Enxeñería Agroforestal</t>
  </si>
  <si>
    <t xml:space="preserve">Facultade de Ciencias Empresariais e Turismo </t>
  </si>
  <si>
    <t>AGAF</t>
  </si>
  <si>
    <t>Agrupación Grupos de Investigación de Dereito Administrativo e Filosofía do Dereito</t>
  </si>
  <si>
    <t>Facultade de Dereito</t>
  </si>
  <si>
    <t>APET</t>
  </si>
  <si>
    <t>Applied Power Electronics Technology (Tecnoloxía Electrónica de Potencia Aplicada)</t>
  </si>
  <si>
    <t>Facultade de Educación e Traballo Social</t>
  </si>
  <si>
    <t>ATS1</t>
  </si>
  <si>
    <t>Laboratorio de Sistemas Aeroespaciais e de Transporte</t>
  </si>
  <si>
    <t xml:space="preserve">Facultade de Historia </t>
  </si>
  <si>
    <t>BA2</t>
  </si>
  <si>
    <t>Bioloxía Ambiental</t>
  </si>
  <si>
    <t>Pontevedra</t>
  </si>
  <si>
    <t>Casa Das Campás</t>
  </si>
  <si>
    <t>BEV1</t>
  </si>
  <si>
    <t>Agrobioloxía Ambiental: Calidade, Solos e Plantas</t>
  </si>
  <si>
    <t xml:space="preserve">Escola de Enxeñaría Forestal </t>
  </si>
  <si>
    <t>BiFeGa</t>
  </si>
  <si>
    <t>Grupo de Investigación en Estudos Literarios e Culturais, Tradución e Interpretación-</t>
  </si>
  <si>
    <t xml:space="preserve">Facultade  de Ciencias da Educacion e do Deporte </t>
  </si>
  <si>
    <t>BV1</t>
  </si>
  <si>
    <t>Pranta, Solo e Aproveitamento de Subproductos</t>
  </si>
  <si>
    <t>Facultade de Comunicación</t>
  </si>
  <si>
    <t>ByCIAMA</t>
  </si>
  <si>
    <t>Biotecnoloxía e Calidade en Industrias Agroalimentarias e Medio Ambiente</t>
  </si>
  <si>
    <t>Facultade de Fisioterapia</t>
  </si>
  <si>
    <t>CF1</t>
  </si>
  <si>
    <t>Food and Health Omics</t>
  </si>
  <si>
    <t>Vigo</t>
  </si>
  <si>
    <t>CACTI-CINBIO</t>
  </si>
  <si>
    <t>ChETE</t>
  </si>
  <si>
    <t>Enxeñería Química, Térmica e Medioambiental</t>
  </si>
  <si>
    <t xml:space="preserve">Escola de Enxeñaría de Minas e Enerxía </t>
  </si>
  <si>
    <t>CI11</t>
  </si>
  <si>
    <t>ENCOMAT (Enxeñería da Corrosión e Materiais)</t>
  </si>
  <si>
    <t xml:space="preserve">Escola de Enxeñaría de Telecomunicación </t>
  </si>
  <si>
    <t>CI7</t>
  </si>
  <si>
    <t>Matemáticas</t>
  </si>
  <si>
    <t xml:space="preserve">Escola de Enxeñaría Industrial </t>
  </si>
  <si>
    <t>CI8</t>
  </si>
  <si>
    <t>Innovación en Agrolimentación y Salud: Aproximación multidisciplinar mediante análisis químico, neurofisiología, fisiología vegetal,microbiología y biotecnología</t>
  </si>
  <si>
    <t xml:space="preserve">Facultade de Bioloxía </t>
  </si>
  <si>
    <t>CIES</t>
  </si>
  <si>
    <t>Cooperación en Investigación para la Equidad Educativa y Social</t>
  </si>
  <si>
    <t xml:space="preserve">Facultade de Ciencias do Mar </t>
  </si>
  <si>
    <t>CP2</t>
  </si>
  <si>
    <t>Comunicación Persuasiva</t>
  </si>
  <si>
    <t xml:space="preserve">Facultade de Ciencias Económicas e Empresariais </t>
  </si>
  <si>
    <t>DMT</t>
  </si>
  <si>
    <t>Dereito Mercantil e do Traballo</t>
  </si>
  <si>
    <t xml:space="preserve">Facultade de Ciencias Xuridicas e do Traballo </t>
  </si>
  <si>
    <t>EA3</t>
  </si>
  <si>
    <t>REDE: Investigación en Economía, Enerxía e Medio Ambiente</t>
  </si>
  <si>
    <t xml:space="preserve">Facultade de Comercio </t>
  </si>
  <si>
    <t>EA5</t>
  </si>
  <si>
    <t>Grupo de Investigación en Economía Ecolóxica, Agroecoloxía e Historia</t>
  </si>
  <si>
    <t xml:space="preserve">Facultade de Filoloxía e Tradución </t>
  </si>
  <si>
    <t>EA8</t>
  </si>
  <si>
    <t>Research Group In Economic Analysis, Accounting and Finance-RGEAF</t>
  </si>
  <si>
    <t xml:space="preserve">Facultade de Química </t>
  </si>
  <si>
    <t>E-LITE</t>
  </si>
  <si>
    <t>Ediciones y Estudios de Literatura Española</t>
  </si>
  <si>
    <t>EM1</t>
  </si>
  <si>
    <t>GTE (Grupo de Tecnoloxía Enerxética)</t>
  </si>
  <si>
    <t>EN.EDI</t>
  </si>
  <si>
    <t>Enxeñería Eficiente e Dixital</t>
  </si>
  <si>
    <t>EQ1</t>
  </si>
  <si>
    <t>Procesos de Separación</t>
  </si>
  <si>
    <t>Proxectos por convocatoria e centro do IP</t>
  </si>
  <si>
    <t>EQ10</t>
  </si>
  <si>
    <t>Enxeñería Química 10</t>
  </si>
  <si>
    <t>Tipo</t>
  </si>
  <si>
    <t>Nº proxectos</t>
  </si>
  <si>
    <t>EQ11</t>
  </si>
  <si>
    <t>BiotecnIA_Biotecnoloxía Industrial e Enxeñería Ambiental</t>
  </si>
  <si>
    <t>EQ2</t>
  </si>
  <si>
    <t>Enxeñería Química</t>
  </si>
  <si>
    <t>EQ3</t>
  </si>
  <si>
    <t>Bioenxeñaría e Procesos Sostibles (BIOSUV)</t>
  </si>
  <si>
    <t>ET1</t>
  </si>
  <si>
    <t>GIST (Grupo de Enxeñería de Sistemas Telemáticos)</t>
  </si>
  <si>
    <t>ET2</t>
  </si>
  <si>
    <t>Grupo de Servicios para la Sociedad de la Información</t>
  </si>
  <si>
    <t>EZ1</t>
  </si>
  <si>
    <t>Ecoloxía e Zooloxía</t>
  </si>
  <si>
    <t>FA3</t>
  </si>
  <si>
    <t>Novos Materiais</t>
  </si>
  <si>
    <t>FA5</t>
  </si>
  <si>
    <t>Aplicacións Industriais dos Láseres</t>
  </si>
  <si>
    <t>FA9</t>
  </si>
  <si>
    <t>EphysLab</t>
  </si>
  <si>
    <t>FB2</t>
  </si>
  <si>
    <t>Fisioloxía de Peixes</t>
  </si>
  <si>
    <t>FB3</t>
  </si>
  <si>
    <t>Fisioloxía Endocrina e Neurofisioloxía</t>
  </si>
  <si>
    <t>FOL</t>
  </si>
  <si>
    <t>Futures Oceans Lab</t>
  </si>
  <si>
    <t>FS1</t>
  </si>
  <si>
    <t>Fisioterapia</t>
  </si>
  <si>
    <t>GEA</t>
  </si>
  <si>
    <t>Ecoloxía Animal</t>
  </si>
  <si>
    <t>GEN</t>
  </si>
  <si>
    <t>Governance And Economics Research Network</t>
  </si>
  <si>
    <t>GTA</t>
  </si>
  <si>
    <t>Grupo de Tecnoloxías Aeroespaciais</t>
  </si>
  <si>
    <t>H20</t>
  </si>
  <si>
    <t xml:space="preserve">Grupo de Estudos de Arqueoloxía, Antigüidade e Territorio (GEAAT) </t>
  </si>
  <si>
    <t>HC1</t>
  </si>
  <si>
    <t>Historia Contemporánea 1</t>
  </si>
  <si>
    <t>HI22</t>
  </si>
  <si>
    <t>HealthyFit</t>
  </si>
  <si>
    <t>HI25</t>
  </si>
  <si>
    <t>Estudios de Traducción, Interpretación, Linguas Orais e Signaturas</t>
  </si>
  <si>
    <t>HNG</t>
  </si>
  <si>
    <t>Nanomateriais Híbridos</t>
  </si>
  <si>
    <t>ICLab</t>
  </si>
  <si>
    <t>Information and Computing Laboratory</t>
  </si>
  <si>
    <t>IN1</t>
  </si>
  <si>
    <t>Inmunoloxía</t>
  </si>
  <si>
    <t>LIA2</t>
  </si>
  <si>
    <t>Laboratorio de Intelixencia Artificial Aplicada</t>
  </si>
  <si>
    <t>MDA-IC</t>
  </si>
  <si>
    <t>MEDEA IURIS Crea</t>
  </si>
  <si>
    <t>OB</t>
  </si>
  <si>
    <t>Oceanografía Biolóxica</t>
  </si>
  <si>
    <t>OC2</t>
  </si>
  <si>
    <t>Organización e Comercialización</t>
  </si>
  <si>
    <t>OE7</t>
  </si>
  <si>
    <t>Organización do Coñecemento</t>
  </si>
  <si>
    <t>OF1</t>
  </si>
  <si>
    <t>GRUPO DE ENXEÑARÍA FÍSICA (OF1)</t>
  </si>
  <si>
    <t>PGILaB</t>
  </si>
  <si>
    <t>POST GROWTH INNOVATION LAB</t>
  </si>
  <si>
    <t>PT1</t>
  </si>
  <si>
    <t>Saúde, Sexualidade e Xénero</t>
  </si>
  <si>
    <t>QA2</t>
  </si>
  <si>
    <t>Química Analítica Ambiental e Espectroscopia</t>
  </si>
  <si>
    <t>QF1</t>
  </si>
  <si>
    <t>NanoBioMateriais Funcionais</t>
  </si>
  <si>
    <t>QF3</t>
  </si>
  <si>
    <t>Química Cuántica</t>
  </si>
  <si>
    <t>QO1</t>
  </si>
  <si>
    <t>Química Orgánica 1</t>
  </si>
  <si>
    <t>REMOSS</t>
  </si>
  <si>
    <t>Equipo de Investigación en Rendemento e Motricidade do Salvamento e Socorrismo</t>
  </si>
  <si>
    <t>SC10</t>
  </si>
  <si>
    <t>Grupo de Procesado de Sinal en Comunicacións</t>
  </si>
  <si>
    <t>SC7</t>
  </si>
  <si>
    <t>Antenas, Radar e Comunicacións Ópticas</t>
  </si>
  <si>
    <t>SI4</t>
  </si>
  <si>
    <t>Sistemas Informáticos de Nova Xeración</t>
  </si>
  <si>
    <t>SR</t>
  </si>
  <si>
    <t>Sistemas Radio</t>
  </si>
  <si>
    <t>TC1</t>
  </si>
  <si>
    <t>Grupo de Tecnoloxías da Información</t>
  </si>
  <si>
    <t>TDSN</t>
  </si>
  <si>
    <t>Deseño e Simulación Numérica en Enxeñaría Mecánica</t>
  </si>
  <si>
    <t>TE1</t>
  </si>
  <si>
    <t>División de Deseño e Microelectrónica</t>
  </si>
  <si>
    <t>TF1</t>
  </si>
  <si>
    <t>Xeotecnoloxías Aplicadas</t>
  </si>
  <si>
    <t>TNT</t>
  </si>
  <si>
    <t>TEAM NANO TECH (Grupo de Nanotecnoloxía)</t>
  </si>
  <si>
    <t>XB2</t>
  </si>
  <si>
    <t>Xenética de Poboacións e Citoxenética</t>
  </si>
  <si>
    <t>XB5</t>
  </si>
  <si>
    <t xml:space="preserve">Xenómica e  Biomedicina </t>
  </si>
  <si>
    <t>XM2</t>
  </si>
  <si>
    <t>Xeoloxía Mariña e Ambiental</t>
  </si>
  <si>
    <t>Sen asignar</t>
  </si>
  <si>
    <t>2023_AXUDAS Á INVESTIGACIÓN UVIGO</t>
  </si>
  <si>
    <t>Relación de axudas por tipo e ámbito</t>
  </si>
  <si>
    <t>HUMANIDADES</t>
  </si>
  <si>
    <t>XURÍDICO-SOCIAL</t>
  </si>
  <si>
    <t>TECNOLÓXICO</t>
  </si>
  <si>
    <t>CIENTÍFICO</t>
  </si>
  <si>
    <t>TOTAL AXUDAS</t>
  </si>
  <si>
    <t>Solicitudes</t>
  </si>
  <si>
    <t>Concedidas</t>
  </si>
  <si>
    <t>Contratos-Programa con Grupos de Investigación de referencia e consolidados</t>
  </si>
  <si>
    <t>Realización, Comisariado e Montaxe de Exposicións artísticas</t>
  </si>
  <si>
    <t>Organización de Congresos e Reunións Científicas</t>
  </si>
  <si>
    <t>Proxectos internacionais de I+D+i</t>
  </si>
  <si>
    <t>Reparación equipos</t>
  </si>
  <si>
    <t>Visitas de investigadoras e investigadores</t>
  </si>
  <si>
    <t>Bolsas de viaxe</t>
  </si>
  <si>
    <t>Estadías en centros de investigación</t>
  </si>
  <si>
    <t>Axudas predoutorais</t>
  </si>
  <si>
    <t>Axudas por tipo, ámbito e sexo</t>
  </si>
  <si>
    <t>Total homes</t>
  </si>
  <si>
    <t>Total mulleres</t>
  </si>
  <si>
    <t>Total xeral</t>
  </si>
  <si>
    <t>Totais</t>
  </si>
  <si>
    <t>nº teses lidas</t>
  </si>
  <si>
    <t>Consultar portal de investigación</t>
  </si>
  <si>
    <t>https://portalcientifico.uvigo.gal/</t>
  </si>
  <si>
    <t>Monografías</t>
  </si>
  <si>
    <t>Revistas</t>
  </si>
  <si>
    <t>Enxeñaría 
e Arquitectura</t>
  </si>
  <si>
    <t>Estranxeiros/as</t>
  </si>
  <si>
    <t>nº de grupos de investigación*</t>
  </si>
  <si>
    <t>nº de membros grupos de investigación**</t>
  </si>
  <si>
    <t>nº de membros mulleres</t>
  </si>
  <si>
    <t>* Asignación do ámbito segundo a rama de coñecemento do/a IP/coordinador/a.</t>
  </si>
  <si>
    <t>nº de coordinadores/as e/ou investigadores/as principais</t>
  </si>
  <si>
    <t>** Ao persoal externo á Uvigo, persoal investigador, estudantes…que non teñen rama de coñecemento asignada en SUXI,</t>
  </si>
  <si>
    <t>nº de mulleres coordinadora e/ou Investigadora principal</t>
  </si>
  <si>
    <t>asignóuselles o ámbito do/a IP/coordinador/a do seu grupo de investigación</t>
  </si>
  <si>
    <t>Participantes en proxectos de investigación
Por categoría e ámbito</t>
  </si>
  <si>
    <t>Total ámbito</t>
  </si>
  <si>
    <t>Catedrático/a de Escola Universitaria</t>
  </si>
  <si>
    <t>Profesor/a Emérito/a</t>
  </si>
  <si>
    <t>IMPORTES</t>
  </si>
  <si>
    <t>PROXECTOS INVESTIGACIÓN A.X. ESTADO</t>
  </si>
  <si>
    <t>CONVENIOS, FUNDACIÓNS E OUTROS</t>
  </si>
  <si>
    <t>PROXECTOS INVESTIGACIÓN EUROPEOS</t>
  </si>
  <si>
    <t>PROXECTOS INVESTIGACIÓN INTERREG.</t>
  </si>
  <si>
    <t>FACTURACIÓN C.A.C.T.I.</t>
  </si>
  <si>
    <t>FACTURACIÓN CINBIO</t>
  </si>
  <si>
    <t>FACTURACIÓN CITI</t>
  </si>
  <si>
    <t>CONTRATACIÓN I+D (prórrogas anualidades anteriores)</t>
  </si>
  <si>
    <t>TOTAL</t>
  </si>
  <si>
    <t>%</t>
  </si>
  <si>
    <t>GRUPOS DE INVESTIGACIÓN 2023</t>
  </si>
  <si>
    <t>PUBLICACIÓNS CIENTÍFICAS 2023</t>
  </si>
  <si>
    <t>PUBLICACIÓNS PROPIAS 2023</t>
  </si>
  <si>
    <t>Nº de sexenios obtidos no ano 2023</t>
  </si>
  <si>
    <t>RECURSOS EXTERNOS CAPTADOS 2023</t>
  </si>
  <si>
    <t>ORZAMENTO VIGO 2023 (PREVISIÓNS INICIAIS)</t>
  </si>
  <si>
    <t>CONTRATACIÓN I+D (sinatura no 2023)</t>
  </si>
  <si>
    <t>PROXECTOS INVESTIGACIÓN ADMIN. AUTONÓMICA</t>
  </si>
  <si>
    <t>TESES DOUTORAMENTO 2023</t>
  </si>
  <si>
    <t>Profesor/a Asociado/a</t>
  </si>
  <si>
    <t>Profesor/a Interino/a de substitución</t>
  </si>
  <si>
    <t>Profesor/a permanente laboral</t>
  </si>
  <si>
    <t>Profesor/a Titular de Escola Universitaria</t>
  </si>
  <si>
    <t>FACTURACIÓN ECIMAT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</si>
</sst>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29" x14ac:knownFonts="1">
    <font>
      <sz val="12"/>
      <color theme="1"/>
      <name val="Calibri"/>
      <family val="2"/>
    </font>
    <font>
      <sz val="12"/>
      <color theme="1"/>
      <name val="Calibri"/>
      <family val="2"/>
    </font>
    <font>
      <sz val="12"/>
      <color theme="0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Calibri"/>
      <family val="2"/>
    </font>
    <font>
      <sz val="16"/>
      <name val="Calibri"/>
      <family val="2"/>
    </font>
    <font>
      <b/>
      <sz val="16"/>
      <color indexed="8"/>
      <name val="Calibri"/>
      <family val="2"/>
    </font>
    <font>
      <sz val="24"/>
      <color theme="1"/>
      <name val="Calibri"/>
      <family val="2"/>
    </font>
    <font>
      <sz val="20"/>
      <color theme="0"/>
      <name val="Calibri"/>
      <family val="2"/>
    </font>
    <font>
      <b/>
      <sz val="16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11"/>
      <color theme="1"/>
      <name val="Aptos Narrow"/>
      <family val="2"/>
      <scheme val="minor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u/>
      <sz val="11"/>
      <color theme="10"/>
      <name val="Aptos Narrow"/>
      <family val="2"/>
      <scheme val="minor"/>
    </font>
    <font>
      <b/>
      <sz val="9"/>
      <color indexed="8"/>
      <name val="Calibri"/>
      <family val="2"/>
    </font>
    <font>
      <b/>
      <sz val="9"/>
      <color theme="1" tint="4.9989318521683403E-2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b/>
      <sz val="9"/>
      <color indexed="10"/>
      <name val="Calibri"/>
      <family val="2"/>
    </font>
    <font>
      <b/>
      <sz val="10"/>
      <color theme="1" tint="4.9989318521683403E-2"/>
      <name val="Calibri"/>
      <family val="2"/>
    </font>
    <font>
      <sz val="20"/>
      <color theme="1"/>
      <name val="Calibri"/>
      <family val="2"/>
    </font>
    <font>
      <u/>
      <sz val="11"/>
      <color theme="10"/>
      <name val="Calibri"/>
      <family val="2"/>
    </font>
    <font>
      <sz val="8"/>
      <color theme="1"/>
      <name val="Calibri"/>
      <family val="2"/>
    </font>
    <font>
      <sz val="10"/>
      <color theme="1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theme="7" tint="0.39997558519241921"/>
      </top>
      <bottom/>
      <diagonal/>
    </border>
  </borders>
  <cellStyleXfs count="10">
    <xf numFmtId="0" fontId="0" fillId="0" borderId="0"/>
    <xf numFmtId="0" fontId="2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3" fillId="0" borderId="0"/>
    <xf numFmtId="0" fontId="13" fillId="0" borderId="0"/>
    <xf numFmtId="0" fontId="13" fillId="7" borderId="0" applyNumberFormat="0" applyBorder="0" applyAlignment="0" applyProtection="0"/>
    <xf numFmtId="0" fontId="16" fillId="0" borderId="0" applyNumberFormat="0" applyFill="0" applyBorder="0" applyAlignment="0" applyProtection="0"/>
    <xf numFmtId="0" fontId="13" fillId="2" borderId="1" applyNumberFormat="0" applyFont="0" applyAlignment="0" applyProtection="0"/>
    <xf numFmtId="0" fontId="13" fillId="6" borderId="0" applyNumberFormat="0" applyBorder="0" applyAlignment="0" applyProtection="0"/>
  </cellStyleXfs>
  <cellXfs count="107">
    <xf numFmtId="0" fontId="0" fillId="0" borderId="0" xfId="0"/>
    <xf numFmtId="0" fontId="4" fillId="0" borderId="2" xfId="4" applyFont="1" applyBorder="1" applyAlignment="1">
      <alignment vertical="center" wrapText="1"/>
    </xf>
    <xf numFmtId="0" fontId="5" fillId="0" borderId="2" xfId="4" applyFont="1" applyBorder="1"/>
    <xf numFmtId="0" fontId="1" fillId="0" borderId="2" xfId="0" applyFont="1" applyBorder="1"/>
    <xf numFmtId="0" fontId="1" fillId="0" borderId="0" xfId="0" applyFont="1"/>
    <xf numFmtId="0" fontId="7" fillId="0" borderId="0" xfId="0" applyFont="1" applyAlignment="1">
      <alignment horizontal="center" vertical="center"/>
    </xf>
    <xf numFmtId="3" fontId="1" fillId="0" borderId="0" xfId="0" applyNumberFormat="1" applyFont="1"/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3" borderId="4" xfId="1" applyFont="1" applyBorder="1"/>
    <xf numFmtId="0" fontId="12" fillId="0" borderId="0" xfId="3" applyFont="1" applyFill="1"/>
    <xf numFmtId="164" fontId="12" fillId="0" borderId="0" xfId="3" applyNumberFormat="1" applyFont="1" applyFill="1"/>
    <xf numFmtId="0" fontId="12" fillId="4" borderId="0" xfId="2" applyFont="1"/>
    <xf numFmtId="164" fontId="12" fillId="4" borderId="0" xfId="2" applyNumberFormat="1" applyFont="1"/>
    <xf numFmtId="0" fontId="11" fillId="3" borderId="5" xfId="1" applyFont="1" applyBorder="1"/>
    <xf numFmtId="164" fontId="11" fillId="3" borderId="5" xfId="1" applyNumberFormat="1" applyFont="1" applyBorder="1"/>
    <xf numFmtId="0" fontId="11" fillId="3" borderId="0" xfId="1" applyFont="1" applyAlignment="1">
      <alignment horizontal="center" vertical="center"/>
    </xf>
    <xf numFmtId="0" fontId="12" fillId="0" borderId="0" xfId="0" applyFont="1"/>
    <xf numFmtId="0" fontId="2" fillId="3" borderId="4" xfId="1" applyBorder="1"/>
    <xf numFmtId="0" fontId="1" fillId="4" borderId="0" xfId="2"/>
    <xf numFmtId="0" fontId="2" fillId="3" borderId="5" xfId="1" applyBorder="1"/>
    <xf numFmtId="0" fontId="2" fillId="0" borderId="0" xfId="1" applyFill="1" applyBorder="1"/>
    <xf numFmtId="0" fontId="2" fillId="3" borderId="0" xfId="1"/>
    <xf numFmtId="164" fontId="12" fillId="0" borderId="0" xfId="0" applyNumberFormat="1" applyFont="1"/>
    <xf numFmtId="164" fontId="0" fillId="0" borderId="0" xfId="0" applyNumberFormat="1"/>
    <xf numFmtId="164" fontId="2" fillId="3" borderId="5" xfId="1" applyNumberFormat="1" applyBorder="1"/>
    <xf numFmtId="0" fontId="2" fillId="3" borderId="0" xfId="1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8" fontId="12" fillId="0" borderId="0" xfId="0" applyNumberFormat="1" applyFont="1" applyAlignment="1">
      <alignment horizontal="right" vertical="center" wrapText="1"/>
    </xf>
    <xf numFmtId="0" fontId="1" fillId="4" borderId="0" xfId="2" applyBorder="1" applyAlignment="1">
      <alignment vertical="center" wrapText="1"/>
    </xf>
    <xf numFmtId="0" fontId="1" fillId="4" borderId="0" xfId="2" applyBorder="1" applyAlignment="1">
      <alignment horizontal="center" vertical="center" wrapText="1"/>
    </xf>
    <xf numFmtId="8" fontId="1" fillId="4" borderId="0" xfId="2" applyNumberFormat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8" fontId="4" fillId="0" borderId="0" xfId="0" applyNumberFormat="1" applyFont="1" applyAlignment="1">
      <alignment horizontal="right" vertical="center" wrapText="1"/>
    </xf>
    <xf numFmtId="0" fontId="2" fillId="3" borderId="5" xfId="1" applyBorder="1" applyAlignment="1">
      <alignment wrapText="1"/>
    </xf>
    <xf numFmtId="0" fontId="2" fillId="3" borderId="5" xfId="1" applyBorder="1" applyAlignment="1">
      <alignment horizontal="center" vertical="center" wrapText="1"/>
    </xf>
    <xf numFmtId="164" fontId="2" fillId="3" borderId="5" xfId="1" applyNumberFormat="1" applyBorder="1" applyAlignment="1">
      <alignment horizontal="center" vertical="center" wrapText="1"/>
    </xf>
    <xf numFmtId="0" fontId="1" fillId="4" borderId="0" xfId="2" applyBorder="1"/>
    <xf numFmtId="0" fontId="7" fillId="0" borderId="0" xfId="5" applyFont="1" applyAlignment="1">
      <alignment horizontal="center" vertical="center"/>
    </xf>
    <xf numFmtId="0" fontId="10" fillId="0" borderId="0" xfId="5" applyFont="1" applyAlignment="1">
      <alignment vertical="center"/>
    </xf>
    <xf numFmtId="0" fontId="14" fillId="8" borderId="0" xfId="5" applyFont="1" applyFill="1" applyAlignment="1">
      <alignment horizontal="center" vertical="center"/>
    </xf>
    <xf numFmtId="0" fontId="15" fillId="0" borderId="0" xfId="5" applyFont="1"/>
    <xf numFmtId="0" fontId="5" fillId="0" borderId="0" xfId="5" applyFont="1"/>
    <xf numFmtId="0" fontId="5" fillId="0" borderId="0" xfId="5" applyFont="1" applyAlignment="1">
      <alignment vertical="center" wrapText="1"/>
    </xf>
    <xf numFmtId="3" fontId="5" fillId="0" borderId="0" xfId="5" applyNumberFormat="1" applyFont="1"/>
    <xf numFmtId="0" fontId="17" fillId="8" borderId="0" xfId="5" applyFont="1" applyFill="1" applyAlignment="1">
      <alignment horizontal="left" vertical="center"/>
    </xf>
    <xf numFmtId="0" fontId="18" fillId="9" borderId="0" xfId="5" applyFont="1" applyFill="1" applyAlignment="1">
      <alignment horizontal="center" vertical="center"/>
    </xf>
    <xf numFmtId="0" fontId="17" fillId="10" borderId="0" xfId="5" applyFont="1" applyFill="1" applyAlignment="1">
      <alignment horizontal="center" vertical="center"/>
    </xf>
    <xf numFmtId="0" fontId="17" fillId="11" borderId="0" xfId="5" applyFont="1" applyFill="1" applyAlignment="1">
      <alignment horizontal="center" vertical="center"/>
    </xf>
    <xf numFmtId="0" fontId="17" fillId="12" borderId="0" xfId="5" applyFont="1" applyFill="1" applyAlignment="1">
      <alignment horizontal="center" vertical="center" wrapText="1"/>
    </xf>
    <xf numFmtId="0" fontId="17" fillId="13" borderId="0" xfId="5" applyFont="1" applyFill="1" applyAlignment="1">
      <alignment horizontal="center" vertical="center" wrapText="1"/>
    </xf>
    <xf numFmtId="0" fontId="17" fillId="8" borderId="0" xfId="5" applyFont="1" applyFill="1" applyAlignment="1">
      <alignment horizontal="center" vertical="center"/>
    </xf>
    <xf numFmtId="0" fontId="19" fillId="0" borderId="0" xfId="5" applyFont="1"/>
    <xf numFmtId="0" fontId="20" fillId="0" borderId="0" xfId="5" applyFont="1"/>
    <xf numFmtId="0" fontId="21" fillId="0" borderId="0" xfId="5" applyFont="1" applyAlignment="1">
      <alignment horizontal="center" vertical="center"/>
    </xf>
    <xf numFmtId="3" fontId="20" fillId="0" borderId="0" xfId="5" applyNumberFormat="1" applyFont="1"/>
    <xf numFmtId="0" fontId="14" fillId="0" borderId="0" xfId="5" applyFont="1" applyAlignment="1">
      <alignment vertical="center" wrapText="1"/>
    </xf>
    <xf numFmtId="0" fontId="5" fillId="0" borderId="0" xfId="5" applyFont="1" applyAlignment="1">
      <alignment horizontal="left" vertical="center" wrapText="1"/>
    </xf>
    <xf numFmtId="164" fontId="5" fillId="0" borderId="0" xfId="5" applyNumberFormat="1" applyFont="1" applyAlignment="1">
      <alignment horizontal="right" vertical="center"/>
    </xf>
    <xf numFmtId="0" fontId="5" fillId="0" borderId="0" xfId="5" applyFont="1" applyAlignment="1">
      <alignment horizontal="left"/>
    </xf>
    <xf numFmtId="164" fontId="5" fillId="0" borderId="0" xfId="5" applyNumberFormat="1" applyFont="1"/>
    <xf numFmtId="164" fontId="5" fillId="0" borderId="0" xfId="5" applyNumberFormat="1" applyFont="1" applyAlignment="1">
      <alignment horizontal="right"/>
    </xf>
    <xf numFmtId="0" fontId="5" fillId="0" borderId="0" xfId="5" applyFont="1" applyAlignment="1">
      <alignment horizontal="left" vertical="center"/>
    </xf>
    <xf numFmtId="0" fontId="5" fillId="0" borderId="0" xfId="5" applyFont="1" applyAlignment="1">
      <alignment horizontal="center"/>
    </xf>
    <xf numFmtId="10" fontId="5" fillId="0" borderId="0" xfId="5" applyNumberFormat="1" applyFont="1" applyAlignment="1">
      <alignment horizontal="right" vertical="center"/>
    </xf>
    <xf numFmtId="0" fontId="12" fillId="0" borderId="2" xfId="5" applyFont="1" applyBorder="1"/>
    <xf numFmtId="0" fontId="12" fillId="0" borderId="0" xfId="5" applyFont="1"/>
    <xf numFmtId="3" fontId="12" fillId="0" borderId="0" xfId="5" applyNumberFormat="1" applyFont="1"/>
    <xf numFmtId="0" fontId="12" fillId="0" borderId="0" xfId="5" applyFont="1" applyAlignment="1">
      <alignment vertical="center"/>
    </xf>
    <xf numFmtId="3" fontId="24" fillId="0" borderId="0" xfId="7" applyNumberFormat="1" applyFont="1" applyAlignment="1">
      <alignment horizontal="right" vertical="center"/>
    </xf>
    <xf numFmtId="0" fontId="25" fillId="0" borderId="0" xfId="5" applyFont="1"/>
    <xf numFmtId="0" fontId="26" fillId="0" borderId="0" xfId="5" applyFont="1"/>
    <xf numFmtId="0" fontId="27" fillId="0" borderId="0" xfId="5" applyFont="1"/>
    <xf numFmtId="0" fontId="27" fillId="0" borderId="0" xfId="5" applyFont="1" applyAlignment="1">
      <alignment horizontal="center" vertical="center"/>
    </xf>
    <xf numFmtId="164" fontId="1" fillId="0" borderId="0" xfId="0" applyNumberFormat="1" applyFont="1"/>
    <xf numFmtId="0" fontId="28" fillId="0" borderId="0" xfId="5" applyFont="1"/>
    <xf numFmtId="0" fontId="26" fillId="0" borderId="0" xfId="0" applyFont="1"/>
    <xf numFmtId="0" fontId="5" fillId="0" borderId="0" xfId="0" applyFont="1"/>
    <xf numFmtId="0" fontId="26" fillId="4" borderId="0" xfId="2" applyFont="1" applyBorder="1" applyAlignment="1">
      <alignment horizontal="center" vertical="center"/>
    </xf>
    <xf numFmtId="0" fontId="26" fillId="4" borderId="0" xfId="2" applyFont="1"/>
    <xf numFmtId="0" fontId="6" fillId="0" borderId="2" xfId="4" applyFont="1" applyBorder="1" applyAlignment="1">
      <alignment horizontal="center" vertical="center" wrapText="1"/>
    </xf>
    <xf numFmtId="0" fontId="23" fillId="7" borderId="0" xfId="6" applyFont="1" applyAlignment="1">
      <alignment horizontal="center" vertical="center"/>
    </xf>
    <xf numFmtId="0" fontId="26" fillId="13" borderId="0" xfId="0" applyFont="1" applyFill="1" applyAlignment="1">
      <alignment horizontal="center" vertical="center"/>
    </xf>
    <xf numFmtId="0" fontId="26" fillId="4" borderId="0" xfId="2" applyFont="1" applyBorder="1" applyAlignment="1">
      <alignment horizontal="center" vertical="center" wrapText="1"/>
    </xf>
    <xf numFmtId="0" fontId="26" fillId="4" borderId="0" xfId="2" applyFont="1" applyBorder="1" applyAlignment="1">
      <alignment horizontal="center" vertical="center"/>
    </xf>
    <xf numFmtId="0" fontId="26" fillId="4" borderId="0" xfId="2" applyFont="1" applyBorder="1" applyAlignment="1">
      <alignment horizontal="left" vertical="center" wrapText="1"/>
    </xf>
    <xf numFmtId="0" fontId="26" fillId="4" borderId="0" xfId="2" applyFont="1" applyBorder="1" applyAlignment="1">
      <alignment horizontal="left" vertical="center"/>
    </xf>
    <xf numFmtId="0" fontId="22" fillId="9" borderId="6" xfId="0" applyFont="1" applyFill="1" applyBorder="1" applyAlignment="1">
      <alignment horizontal="center" vertical="center"/>
    </xf>
    <xf numFmtId="0" fontId="26" fillId="10" borderId="0" xfId="0" applyFont="1" applyFill="1" applyAlignment="1">
      <alignment horizontal="center" vertical="center"/>
    </xf>
    <xf numFmtId="0" fontId="26" fillId="11" borderId="0" xfId="0" applyFont="1" applyFill="1" applyAlignment="1">
      <alignment horizontal="center" vertical="center"/>
    </xf>
    <xf numFmtId="0" fontId="15" fillId="12" borderId="6" xfId="0" applyFont="1" applyFill="1" applyBorder="1" applyAlignment="1">
      <alignment horizontal="center" vertical="center" wrapText="1"/>
    </xf>
    <xf numFmtId="0" fontId="11" fillId="3" borderId="3" xfId="1" applyFont="1" applyBorder="1" applyAlignment="1">
      <alignment horizontal="left" vertical="center"/>
    </xf>
    <xf numFmtId="0" fontId="11" fillId="3" borderId="4" xfId="1" applyFont="1" applyBorder="1" applyAlignment="1">
      <alignment horizontal="left" vertical="center"/>
    </xf>
    <xf numFmtId="0" fontId="11" fillId="3" borderId="0" xfId="1" applyFont="1" applyAlignment="1">
      <alignment horizontal="center" vertical="center"/>
    </xf>
    <xf numFmtId="0" fontId="9" fillId="3" borderId="0" xfId="1" applyFont="1" applyAlignment="1">
      <alignment horizontal="center" vertical="center"/>
    </xf>
    <xf numFmtId="0" fontId="11" fillId="3" borderId="3" xfId="1" applyFont="1" applyBorder="1" applyAlignment="1">
      <alignment horizontal="center" vertical="center"/>
    </xf>
    <xf numFmtId="0" fontId="11" fillId="3" borderId="4" xfId="1" applyFont="1" applyBorder="1" applyAlignment="1">
      <alignment horizontal="center" vertical="center"/>
    </xf>
    <xf numFmtId="0" fontId="2" fillId="3" borderId="3" xfId="1" applyBorder="1" applyAlignment="1">
      <alignment horizontal="left" vertical="center"/>
    </xf>
    <xf numFmtId="0" fontId="2" fillId="3" borderId="4" xfId="1" applyBorder="1" applyAlignment="1">
      <alignment horizontal="left" vertical="center"/>
    </xf>
    <xf numFmtId="0" fontId="2" fillId="3" borderId="3" xfId="1" applyBorder="1" applyAlignment="1">
      <alignment horizontal="center" vertical="center"/>
    </xf>
    <xf numFmtId="0" fontId="2" fillId="3" borderId="4" xfId="1" applyBorder="1" applyAlignment="1">
      <alignment horizontal="center" vertical="center"/>
    </xf>
    <xf numFmtId="0" fontId="2" fillId="3" borderId="0" xfId="1" applyBorder="1" applyAlignment="1">
      <alignment horizontal="center" vertical="center"/>
    </xf>
    <xf numFmtId="0" fontId="2" fillId="3" borderId="0" xfId="1" applyBorder="1" applyAlignment="1">
      <alignment horizontal="left" vertical="center" wrapText="1"/>
    </xf>
    <xf numFmtId="0" fontId="2" fillId="3" borderId="0" xfId="1" applyBorder="1" applyAlignment="1">
      <alignment horizontal="left" vertical="center"/>
    </xf>
  </cellXfs>
  <cellStyles count="10">
    <cellStyle name="20% - Énfasis1" xfId="2" builtinId="30"/>
    <cellStyle name="20% - Énfasis4 2" xfId="9" xr:uid="{225FBE6C-8095-4DD8-B29C-E41807BD6264}"/>
    <cellStyle name="40% - Énfasis1" xfId="3" builtinId="31"/>
    <cellStyle name="60% - Énfasis4 2" xfId="6" xr:uid="{F3971B8D-BBA2-49CF-90EC-727877116B76}"/>
    <cellStyle name="Énfasis1" xfId="1" builtinId="29"/>
    <cellStyle name="Hipervínculo 2" xfId="7" xr:uid="{4DF406A6-C167-4899-A365-940A3E9B20BA}"/>
    <cellStyle name="Normal" xfId="0" builtinId="0"/>
    <cellStyle name="Normal 2" xfId="5" xr:uid="{C91CF036-9FAF-46EF-9A5E-BDCF26398CBD}"/>
    <cellStyle name="Normal 2 3" xfId="4" xr:uid="{0E49556D-B7E8-4C5E-AED5-EF903097810F}"/>
    <cellStyle name="Notas 2" xfId="8" xr:uid="{7D36E42D-30B2-4E43-8539-73BB126B681A}"/>
  </cellStyles>
  <dxfs count="37">
    <dxf>
      <fill>
        <patternFill>
          <bgColor theme="0" tint="-0.14996795556505021"/>
        </patternFill>
      </fill>
    </dxf>
    <dxf>
      <numFmt numFmtId="164" formatCode="#,##0.00\ &quot;€&quot;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s-ES"/>
              <a:t>2023_Grupos de investigación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explosion val="9"/>
          <c:dPt>
            <c:idx val="0"/>
            <c:bubble3D val="0"/>
            <c:spPr>
              <a:solidFill>
                <a:srgbClr val="FF99FF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DCE1-4E3D-9964-7FBDDA459560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DCE1-4E3D-9964-7FBDDA459560}"/>
              </c:ext>
            </c:extLst>
          </c:dPt>
          <c:dPt>
            <c:idx val="2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DCE1-4E3D-9964-7FBDDA459560}"/>
              </c:ext>
            </c:extLst>
          </c:dPt>
          <c:dPt>
            <c:idx val="3"/>
            <c:bubble3D val="0"/>
            <c:spPr>
              <a:solidFill>
                <a:srgbClr val="6666FF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DCE1-4E3D-9964-7FBDDA459560}"/>
              </c:ext>
            </c:extLst>
          </c:dPt>
          <c:dPt>
            <c:idx val="4"/>
            <c:bubble3D val="0"/>
            <c:spPr>
              <a:solidFill>
                <a:schemeClr val="accent4">
                  <a:lumMod val="5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DCE1-4E3D-9964-7FBDDA459560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DCE1-4E3D-9964-7FBDDA459560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DCE1-4E3D-9964-7FBDDA459560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DCE1-4E3D-9964-7FBDDA459560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DCE1-4E3D-9964-7FBDDA459560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DCE1-4E3D-9964-7FBDDA459560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'2023_Investigación'!$B$21:$F$21</c:f>
              <c:strCache>
                <c:ptCount val="5"/>
                <c:pt idx="0">
                  <c:v>Artes e Humanidades</c:v>
                </c:pt>
                <c:pt idx="1">
                  <c:v>Ciencias</c:v>
                </c:pt>
                <c:pt idx="2">
                  <c:v>Ciencias da Saúde</c:v>
                </c:pt>
                <c:pt idx="3">
                  <c:v>Ciencias Sociais e Xurídicas</c:v>
                </c:pt>
                <c:pt idx="4">
                  <c:v>Enxeñaría 
e Arquitectura</c:v>
                </c:pt>
              </c:strCache>
            </c:strRef>
          </c:cat>
          <c:val>
            <c:numRef>
              <c:f>'2023_Investigación'!$B$22:$F$22</c:f>
              <c:numCache>
                <c:formatCode>General</c:formatCode>
                <c:ptCount val="5"/>
                <c:pt idx="0">
                  <c:v>28</c:v>
                </c:pt>
                <c:pt idx="1">
                  <c:v>44</c:v>
                </c:pt>
                <c:pt idx="2">
                  <c:v>9</c:v>
                </c:pt>
                <c:pt idx="3">
                  <c:v>45</c:v>
                </c:pt>
                <c:pt idx="4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CE1-4E3D-9964-7FBDDA459560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85724</xdr:rowOff>
    </xdr:from>
    <xdr:to>
      <xdr:col>0</xdr:col>
      <xdr:colOff>2905125</xdr:colOff>
      <xdr:row>0</xdr:row>
      <xdr:rowOff>552449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B33861DB-5B9F-4079-AEB7-D99F254CE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" y="85724"/>
          <a:ext cx="76200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676275</xdr:colOff>
      <xdr:row>9</xdr:row>
      <xdr:rowOff>9525</xdr:rowOff>
    </xdr:from>
    <xdr:to>
      <xdr:col>14</xdr:col>
      <xdr:colOff>752474</xdr:colOff>
      <xdr:row>21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ADB0628-1429-4C5F-8855-0E4F7FF6A6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85725</xdr:rowOff>
    </xdr:from>
    <xdr:to>
      <xdr:col>0</xdr:col>
      <xdr:colOff>2838450</xdr:colOff>
      <xdr:row>0</xdr:row>
      <xdr:rowOff>523875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D15689A5-FF03-494A-9AA9-5E7B714F5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" y="85725"/>
          <a:ext cx="2762251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457200</xdr:colOff>
      <xdr:row>9</xdr:row>
      <xdr:rowOff>180975</xdr:rowOff>
    </xdr:from>
    <xdr:to>
      <xdr:col>19</xdr:col>
      <xdr:colOff>828675</xdr:colOff>
      <xdr:row>23</xdr:row>
      <xdr:rowOff>98156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B6A3157-A29F-4A75-A0ED-50933F85D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944850" y="2533650"/>
          <a:ext cx="4562475" cy="2755631"/>
        </a:xfrm>
        <a:prstGeom prst="rect">
          <a:avLst/>
        </a:prstGeom>
      </xdr:spPr>
    </xdr:pic>
    <xdr:clientData/>
  </xdr:twoCellAnchor>
  <xdr:twoCellAnchor editAs="oneCell">
    <xdr:from>
      <xdr:col>14</xdr:col>
      <xdr:colOff>457200</xdr:colOff>
      <xdr:row>24</xdr:row>
      <xdr:rowOff>85725</xdr:rowOff>
    </xdr:from>
    <xdr:to>
      <xdr:col>20</xdr:col>
      <xdr:colOff>30879</xdr:colOff>
      <xdr:row>38</xdr:row>
      <xdr:rowOff>2906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1788F7A-B47B-41C3-AC6C-C240F6ED38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944850" y="5476875"/>
          <a:ext cx="4602879" cy="27556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85725</xdr:rowOff>
    </xdr:from>
    <xdr:to>
      <xdr:col>0</xdr:col>
      <xdr:colOff>3419475</xdr:colOff>
      <xdr:row>0</xdr:row>
      <xdr:rowOff>523875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47B9C596-AA29-48F2-B38B-75BE9F519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" y="85725"/>
          <a:ext cx="2657476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66674</xdr:colOff>
      <xdr:row>0</xdr:row>
      <xdr:rowOff>114300</xdr:rowOff>
    </xdr:from>
    <xdr:to>
      <xdr:col>0</xdr:col>
      <xdr:colOff>3209925</xdr:colOff>
      <xdr:row>0</xdr:row>
      <xdr:rowOff>552450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79C682AC-9D8A-4DDF-B9D6-58B63B5B7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4" y="114300"/>
          <a:ext cx="2562226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588277D-7ACF-466E-A42F-EBEF780B0A00}" name="Tabla35" displayName="Tabla35" ref="A53:B69" totalsRowShown="0" headerRowDxfId="36" dataDxfId="35">
  <autoFilter ref="A53:B69" xr:uid="{DAEAC20F-0676-4CC4-A3E6-60B07F2540B5}"/>
  <tableColumns count="2">
    <tableColumn id="1" xr3:uid="{5F49089E-A316-4216-BEBA-BCBC2FD93816}" name="RECURSOS EXTERNOS CAPTADOS 2023" dataDxfId="34"/>
    <tableColumn id="2" xr3:uid="{7A15C429-D4AB-4F13-8B09-54242A496A88}" name="IMPORTES" dataDxfId="33"/>
  </tableColumns>
  <tableStyleInfo name="TableStyleMedium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8CA70D3F-9705-42A6-A3A1-748B912C8423}" name="Tabla2" displayName="Tabla2" ref="A21:H26" totalsRowShown="0" headerRowDxfId="32" dataDxfId="31">
  <tableColumns count="8">
    <tableColumn id="1" xr3:uid="{A5D510AD-B3BE-480B-BCA1-BCA49B863968}" name="GRUPOS DE INVESTIGACIÓN 2023" dataDxfId="30"/>
    <tableColumn id="4" xr3:uid="{87353529-7397-4C0B-9F98-B319D948968F}" name="Artes e Humanidades" dataDxfId="29"/>
    <tableColumn id="2" xr3:uid="{895ADD0F-3E39-4B6D-AB9C-06852215FBBD}" name="Ciencias" dataDxfId="28"/>
    <tableColumn id="3" xr3:uid="{E8801267-2C26-4D5C-BED6-E17EA6EB1EBD}" name="Ciencias da Saúde" dataDxfId="27"/>
    <tableColumn id="6" xr3:uid="{7C39BF51-748E-4B2A-AF02-C27DA3DB3A02}" name="Ciencias Sociais e Xurídicas" dataDxfId="26"/>
    <tableColumn id="5" xr3:uid="{44FAF0A1-A636-4D67-B7F2-86AF0E67A2A0}" name="Enxeñaría _x000a_e Arquitectura" dataDxfId="25"/>
    <tableColumn id="7" xr3:uid="{0133A8FB-4FAB-4189-B39D-AE8E23C62FC0}" name="Total" dataDxfId="24">
      <calculatedColumnFormula>SUM(Tabla2[[#This Row],[Artes e Humanidades]:[Enxeñaría 
e Arquitectura]])</calculatedColumnFormula>
    </tableColumn>
    <tableColumn id="8" xr3:uid="{F8206F2C-4876-4DE5-B231-3FBC2F5A8583}" name="Estranxeiros/as" dataDxfId="23"/>
  </tableColumns>
  <tableStyleInfo name="TableStyleMedium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92C56E0D-D440-49EC-8A15-DAB1DBD1E5CD}" name="Tabla87" displayName="Tabla87" ref="A44:D50" totalsRowShown="0" headerRowDxfId="22" dataDxfId="21">
  <autoFilter ref="A44:D50" xr:uid="{8431FCBD-FB6D-46CB-AF67-3A43F6C64A5E}"/>
  <tableColumns count="4">
    <tableColumn id="1" xr3:uid="{C0B8F459-CFCE-4C02-8271-F036FB4D030E}" name="Nº de sexenios obtidos no ano 2023" dataDxfId="20"/>
    <tableColumn id="2" xr3:uid="{065F93B9-7D02-403C-B8E6-ED21FD6742B7}" name="Homes" dataDxfId="19"/>
    <tableColumn id="3" xr3:uid="{D39CEFBC-61F6-46B9-BF2B-9C6B2EFE740B}" name="Mulleres" dataDxfId="18"/>
    <tableColumn id="4" xr3:uid="{7003CEA5-5A62-4A31-B28B-E205ECAF6F19}" name="Total" dataDxfId="17">
      <calculatedColumnFormula>SUM(Tabla87[[#This Row],[Homes]:[Mulleres]])</calculatedColumnFormula>
    </tableColumn>
  </tableColumns>
  <tableStyleInfo name="TableStyleMedium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A92F329-6BDA-4C6C-B38F-2101520AA120}" name="Tabla3" displayName="Tabla3" ref="A25:F49" totalsRowShown="0" headerRowDxfId="16" dataDxfId="15">
  <autoFilter ref="A25:F49" xr:uid="{75CDDBF5-496D-458A-9A63-BEDFF0A092A8}"/>
  <tableColumns count="6">
    <tableColumn id="1" xr3:uid="{9F0CA47F-A25B-49C7-8F6A-951A588FECBA}" name="Campus" dataDxfId="14"/>
    <tableColumn id="2" xr3:uid="{5916E139-CA15-4649-8A6E-D5F9B1097265}" name="Centro" dataDxfId="13"/>
    <tableColumn id="3" xr3:uid="{82AF7AA5-26DA-4D5B-8570-FBE74E975EF8}" name="Homes" dataDxfId="12"/>
    <tableColumn id="4" xr3:uid="{C8369558-3648-4120-B1D7-C28310DCDFFC}" name="Mulleres" dataDxfId="11"/>
    <tableColumn id="5" xr3:uid="{785147CF-A6B0-449F-BDBD-706F39D53BD8}" name="Total" dataDxfId="10">
      <calculatedColumnFormula>SUM(Tabla3[[#This Row],[Homes]:[Mulleres]])</calculatedColumnFormula>
    </tableColumn>
    <tableColumn id="6" xr3:uid="{3AB4607F-62E0-4A95-8CE2-AEBD3178E3D2}" name="Total importes" dataDxfId="9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7B29080-CB55-40B1-8F3D-582F4DFB3316}" name="Tabla4" displayName="Tabla4" ref="A53:E123" totalsRowShown="0" headerRowDxfId="8" dataDxfId="7">
  <autoFilter ref="A53:E123" xr:uid="{00A532B7-6449-4ABE-B30B-EA93D4367C05}"/>
  <tableColumns count="5">
    <tableColumn id="1" xr3:uid="{E904714A-0AE1-40DA-9345-6AC142BBA372}" name="Campus" dataDxfId="6"/>
    <tableColumn id="2" xr3:uid="{6427E804-4DD4-4F17-8C34-7108F823C900}" name="Centro" dataDxfId="5"/>
    <tableColumn id="3" xr3:uid="{578CEB7C-1E84-4D32-8D5C-1536418A7584}" name="Tipo" dataDxfId="4"/>
    <tableColumn id="4" xr3:uid="{03F725CF-8CA7-4575-B54B-C4F71F95FD0C}" name="Nº proxectos" dataDxfId="3"/>
    <tableColumn id="5" xr3:uid="{4DD825F5-0365-4159-B2EB-72AF72B4F4E8}" name="Total importes" dataDxf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1AC725C-3BEE-4227-A649-B3F895AE83BD}" name="Tabla8" displayName="Tabla8" ref="H25:M102" totalsRowShown="0">
  <autoFilter ref="H25:M102" xr:uid="{21D5278A-4B6F-4719-B481-944EA4D68459}"/>
  <tableColumns count="6">
    <tableColumn id="1" xr3:uid="{1795728B-BA0B-4C73-A2A3-4C17CE2E1B30}" name="Código G.I."/>
    <tableColumn id="2" xr3:uid="{A982A992-CCF5-4C12-9F39-132AD5C4D415}" name="Nome_G.I."/>
    <tableColumn id="3" xr3:uid="{6E4926FF-97D9-4BB6-A5C7-29D37630B095}" name="Homes"/>
    <tableColumn id="4" xr3:uid="{A1860E77-098F-4017-B967-E4B42CE0115F}" name="Mulleres"/>
    <tableColumn id="5" xr3:uid="{72D4CF70-D421-4CDF-AFC4-D3082CC32BBD}" name="Total">
      <calculatedColumnFormula>SUM(Tabla8[[#This Row],[Homes]:[Mulleres]])</calculatedColumnFormula>
    </tableColumn>
    <tableColumn id="6" xr3:uid="{F3176BEC-C89E-4708-9EE2-99DB0E1EBCE9}" name="Total importes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ortalcientifico.uvigo.gal/" TargetMode="External"/><Relationship Id="rId6" Type="http://schemas.openxmlformats.org/officeDocument/2006/relationships/table" Target="../tables/table3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5E37A-AE6E-4031-BEF9-83871FF2C986}">
  <dimension ref="A1:V71"/>
  <sheetViews>
    <sheetView tabSelected="1" workbookViewId="0">
      <selection activeCell="E15" sqref="E15"/>
    </sheetView>
  </sheetViews>
  <sheetFormatPr baseColWidth="10" defaultRowHeight="15" x14ac:dyDescent="0.25"/>
  <cols>
    <col min="1" max="1" width="39.5" style="69" customWidth="1"/>
    <col min="2" max="2" width="27.375" style="69" bestFit="1" customWidth="1"/>
    <col min="3" max="3" width="12.875" style="69" customWidth="1"/>
    <col min="4" max="4" width="15.125" style="69" customWidth="1"/>
    <col min="5" max="5" width="13.625" style="69" bestFit="1" customWidth="1"/>
    <col min="6" max="6" width="10.5" style="69" bestFit="1" customWidth="1"/>
    <col min="7" max="16384" width="11" style="69"/>
  </cols>
  <sheetData>
    <row r="1" spans="1:22" ht="49.5" customHeight="1" thickBot="1" x14ac:dyDescent="0.3">
      <c r="A1" s="1"/>
      <c r="B1" s="2"/>
      <c r="C1" s="68"/>
      <c r="D1" s="68"/>
      <c r="E1" s="68"/>
      <c r="F1" s="68"/>
      <c r="G1" s="68"/>
      <c r="H1" s="68"/>
      <c r="I1" s="68"/>
      <c r="J1" s="68"/>
      <c r="K1" s="68"/>
      <c r="L1" s="83" t="s">
        <v>0</v>
      </c>
      <c r="M1" s="83"/>
      <c r="N1" s="83"/>
      <c r="O1" s="83"/>
      <c r="P1" s="83"/>
      <c r="Q1" s="83"/>
    </row>
    <row r="2" spans="1:22" ht="15" customHeight="1" x14ac:dyDescent="0.25">
      <c r="A2" s="41"/>
      <c r="B2" s="70"/>
    </row>
    <row r="3" spans="1:22" ht="15" customHeight="1" x14ac:dyDescent="0.25">
      <c r="A3" s="7" t="s">
        <v>1</v>
      </c>
      <c r="B3" s="70"/>
    </row>
    <row r="4" spans="1:22" ht="15" customHeight="1" x14ac:dyDescent="0.25">
      <c r="A4" s="7" t="s">
        <v>2</v>
      </c>
      <c r="B4" s="70"/>
    </row>
    <row r="5" spans="1:22" ht="15" customHeight="1" x14ac:dyDescent="0.25">
      <c r="A5" s="7" t="s">
        <v>3</v>
      </c>
      <c r="B5" s="70"/>
    </row>
    <row r="6" spans="1:22" ht="15" customHeight="1" x14ac:dyDescent="0.25">
      <c r="A6" s="71"/>
      <c r="B6" s="70"/>
    </row>
    <row r="7" spans="1:22" ht="15" customHeight="1" x14ac:dyDescent="0.25">
      <c r="A7" s="71"/>
      <c r="B7" s="70"/>
    </row>
    <row r="8" spans="1:22" ht="30" customHeight="1" x14ac:dyDescent="0.25">
      <c r="A8" s="84" t="s">
        <v>4</v>
      </c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42"/>
      <c r="S8" s="42"/>
      <c r="T8" s="42"/>
      <c r="U8" s="42"/>
      <c r="V8" s="42"/>
    </row>
    <row r="11" spans="1:22" x14ac:dyDescent="0.25">
      <c r="A11" s="43" t="s">
        <v>283</v>
      </c>
      <c r="B11" s="43"/>
    </row>
    <row r="12" spans="1:22" x14ac:dyDescent="0.25">
      <c r="A12" s="44" t="s">
        <v>245</v>
      </c>
      <c r="B12" s="45">
        <v>136</v>
      </c>
    </row>
    <row r="13" spans="1:22" x14ac:dyDescent="0.25">
      <c r="A13" s="43" t="s">
        <v>276</v>
      </c>
      <c r="B13" s="43"/>
    </row>
    <row r="14" spans="1:22" x14ac:dyDescent="0.25">
      <c r="A14" s="46" t="s">
        <v>246</v>
      </c>
      <c r="B14" s="72" t="s">
        <v>247</v>
      </c>
    </row>
    <row r="15" spans="1:22" x14ac:dyDescent="0.25">
      <c r="A15" s="43" t="s">
        <v>277</v>
      </c>
      <c r="B15" s="43"/>
    </row>
    <row r="16" spans="1:22" x14ac:dyDescent="0.25">
      <c r="A16" s="44" t="s">
        <v>248</v>
      </c>
      <c r="B16" s="47">
        <v>3</v>
      </c>
    </row>
    <row r="17" spans="1:17" x14ac:dyDescent="0.25">
      <c r="A17" s="44" t="s">
        <v>249</v>
      </c>
      <c r="B17" s="47">
        <v>9</v>
      </c>
    </row>
    <row r="21" spans="1:17" ht="24" x14ac:dyDescent="0.25">
      <c r="A21" s="48" t="s">
        <v>275</v>
      </c>
      <c r="B21" s="49" t="s">
        <v>6</v>
      </c>
      <c r="C21" s="50" t="s">
        <v>7</v>
      </c>
      <c r="D21" s="51" t="s">
        <v>8</v>
      </c>
      <c r="E21" s="52" t="s">
        <v>9</v>
      </c>
      <c r="F21" s="53" t="s">
        <v>250</v>
      </c>
      <c r="G21" s="54" t="s">
        <v>23</v>
      </c>
      <c r="H21" s="54" t="s">
        <v>251</v>
      </c>
    </row>
    <row r="22" spans="1:17" x14ac:dyDescent="0.25">
      <c r="A22" s="55" t="s">
        <v>252</v>
      </c>
      <c r="B22" s="56">
        <v>28</v>
      </c>
      <c r="C22" s="56">
        <v>44</v>
      </c>
      <c r="D22" s="56">
        <v>9</v>
      </c>
      <c r="E22" s="56">
        <v>45</v>
      </c>
      <c r="F22" s="56">
        <v>44</v>
      </c>
      <c r="G22" s="56">
        <f>SUM(Tabla2[[#This Row],[Artes e Humanidades]:[Enxeñaría 
e Arquitectura]])</f>
        <v>170</v>
      </c>
      <c r="H22" s="57"/>
    </row>
    <row r="23" spans="1:17" x14ac:dyDescent="0.25">
      <c r="A23" s="55" t="s">
        <v>253</v>
      </c>
      <c r="B23" s="56">
        <v>313</v>
      </c>
      <c r="C23" s="58">
        <v>553</v>
      </c>
      <c r="D23" s="58">
        <v>118</v>
      </c>
      <c r="E23" s="56">
        <v>536</v>
      </c>
      <c r="F23" s="56">
        <v>520</v>
      </c>
      <c r="G23" s="58">
        <f>SUM(Tabla2[[#This Row],[Artes e Humanidades]:[Enxeñaría 
e Arquitectura]])</f>
        <v>2040</v>
      </c>
      <c r="H23" s="56">
        <v>163</v>
      </c>
    </row>
    <row r="24" spans="1:17" x14ac:dyDescent="0.25">
      <c r="A24" s="55" t="s">
        <v>254</v>
      </c>
      <c r="B24" s="56">
        <v>194</v>
      </c>
      <c r="C24" s="58">
        <v>282</v>
      </c>
      <c r="D24" s="58">
        <v>68</v>
      </c>
      <c r="E24" s="56">
        <v>281</v>
      </c>
      <c r="F24" s="56">
        <v>165</v>
      </c>
      <c r="G24" s="58">
        <f>SUM(Tabla2[[#This Row],[Artes e Humanidades]:[Enxeñaría 
e Arquitectura]])</f>
        <v>990</v>
      </c>
      <c r="H24" s="56">
        <v>94</v>
      </c>
      <c r="J24" s="73" t="s">
        <v>255</v>
      </c>
    </row>
    <row r="25" spans="1:17" x14ac:dyDescent="0.25">
      <c r="A25" s="55" t="s">
        <v>256</v>
      </c>
      <c r="B25" s="56">
        <v>42</v>
      </c>
      <c r="C25" s="56">
        <v>66</v>
      </c>
      <c r="D25" s="56">
        <v>11</v>
      </c>
      <c r="E25" s="56">
        <v>57</v>
      </c>
      <c r="F25" s="56">
        <v>54</v>
      </c>
      <c r="G25" s="58">
        <f>SUM(Tabla2[[#This Row],[Artes e Humanidades]:[Enxeñaría 
e Arquitectura]])</f>
        <v>230</v>
      </c>
      <c r="H25" s="56"/>
      <c r="J25" s="73" t="s">
        <v>257</v>
      </c>
    </row>
    <row r="26" spans="1:17" x14ac:dyDescent="0.25">
      <c r="A26" s="55" t="s">
        <v>258</v>
      </c>
      <c r="B26" s="56">
        <v>24</v>
      </c>
      <c r="C26" s="58">
        <v>24</v>
      </c>
      <c r="D26" s="58">
        <v>5</v>
      </c>
      <c r="E26" s="56">
        <v>27</v>
      </c>
      <c r="F26" s="56">
        <v>8</v>
      </c>
      <c r="G26" s="58">
        <f>SUM(Tabla2[[#This Row],[Artes e Humanidades]:[Enxeñaría 
e Arquitectura]])</f>
        <v>88</v>
      </c>
      <c r="H26" s="56"/>
      <c r="J26" s="73" t="s">
        <v>259</v>
      </c>
    </row>
    <row r="30" spans="1:17" s="79" customFormat="1" ht="12.75" x14ac:dyDescent="0.2">
      <c r="A30" s="88" t="s">
        <v>260</v>
      </c>
      <c r="B30" s="90" t="s">
        <v>6</v>
      </c>
      <c r="C30" s="90"/>
      <c r="D30" s="90"/>
      <c r="E30" s="91" t="s">
        <v>7</v>
      </c>
      <c r="F30" s="91"/>
      <c r="G30" s="91"/>
      <c r="H30" s="92" t="s">
        <v>8</v>
      </c>
      <c r="I30" s="92"/>
      <c r="J30" s="92"/>
      <c r="K30" s="93" t="s">
        <v>9</v>
      </c>
      <c r="L30" s="93"/>
      <c r="M30" s="93"/>
      <c r="N30" s="85" t="s">
        <v>10</v>
      </c>
      <c r="O30" s="85"/>
      <c r="P30" s="85"/>
      <c r="Q30" s="86" t="s">
        <v>23</v>
      </c>
    </row>
    <row r="31" spans="1:17" s="79" customFormat="1" ht="24.75" customHeight="1" x14ac:dyDescent="0.2">
      <c r="A31" s="89"/>
      <c r="B31" s="81" t="s">
        <v>25</v>
      </c>
      <c r="C31" s="81" t="s">
        <v>26</v>
      </c>
      <c r="D31" s="81" t="s">
        <v>261</v>
      </c>
      <c r="E31" s="81" t="s">
        <v>25</v>
      </c>
      <c r="F31" s="81" t="s">
        <v>26</v>
      </c>
      <c r="G31" s="81" t="s">
        <v>261</v>
      </c>
      <c r="H31" s="81" t="s">
        <v>25</v>
      </c>
      <c r="I31" s="81" t="s">
        <v>26</v>
      </c>
      <c r="J31" s="81" t="s">
        <v>261</v>
      </c>
      <c r="K31" s="81" t="s">
        <v>25</v>
      </c>
      <c r="L31" s="81" t="s">
        <v>26</v>
      </c>
      <c r="M31" s="81" t="s">
        <v>261</v>
      </c>
      <c r="N31" s="81" t="s">
        <v>25</v>
      </c>
      <c r="O31" s="81" t="s">
        <v>26</v>
      </c>
      <c r="P31" s="81" t="s">
        <v>261</v>
      </c>
      <c r="Q31" s="87"/>
    </row>
    <row r="32" spans="1:17" s="79" customFormat="1" ht="12.75" x14ac:dyDescent="0.2">
      <c r="A32" s="80" t="s">
        <v>262</v>
      </c>
      <c r="B32" s="80">
        <v>1</v>
      </c>
      <c r="C32" s="80"/>
      <c r="D32" s="80">
        <v>1</v>
      </c>
      <c r="E32" s="80">
        <v>1</v>
      </c>
      <c r="F32" s="80">
        <v>2</v>
      </c>
      <c r="G32" s="80">
        <v>3</v>
      </c>
      <c r="H32" s="80">
        <v>1</v>
      </c>
      <c r="I32" s="80"/>
      <c r="J32" s="80">
        <v>1</v>
      </c>
      <c r="K32" s="80">
        <v>1</v>
      </c>
      <c r="L32" s="80"/>
      <c r="M32" s="80">
        <v>1</v>
      </c>
      <c r="N32" s="80">
        <v>2</v>
      </c>
      <c r="O32" s="80"/>
      <c r="P32" s="80">
        <v>2</v>
      </c>
      <c r="Q32" s="80">
        <v>8</v>
      </c>
    </row>
    <row r="33" spans="1:17" s="79" customFormat="1" ht="12.75" x14ac:dyDescent="0.2">
      <c r="A33" s="82" t="s">
        <v>28</v>
      </c>
      <c r="B33" s="82">
        <v>5</v>
      </c>
      <c r="C33" s="82">
        <v>1</v>
      </c>
      <c r="D33" s="82">
        <v>6</v>
      </c>
      <c r="E33" s="82">
        <v>58</v>
      </c>
      <c r="F33" s="82">
        <v>30</v>
      </c>
      <c r="G33" s="82">
        <v>88</v>
      </c>
      <c r="H33" s="82">
        <v>5</v>
      </c>
      <c r="I33" s="82">
        <v>5</v>
      </c>
      <c r="J33" s="82">
        <v>10</v>
      </c>
      <c r="K33" s="82">
        <v>24</v>
      </c>
      <c r="L33" s="82">
        <v>10</v>
      </c>
      <c r="M33" s="82">
        <v>34</v>
      </c>
      <c r="N33" s="82">
        <v>53</v>
      </c>
      <c r="O33" s="82">
        <v>10</v>
      </c>
      <c r="P33" s="82">
        <v>63</v>
      </c>
      <c r="Q33" s="82">
        <v>201</v>
      </c>
    </row>
    <row r="34" spans="1:17" s="79" customFormat="1" ht="12.75" x14ac:dyDescent="0.2">
      <c r="A34" s="80" t="s">
        <v>284</v>
      </c>
      <c r="B34" s="80">
        <v>1</v>
      </c>
      <c r="C34" s="80"/>
      <c r="D34" s="80">
        <v>1</v>
      </c>
      <c r="E34" s="80">
        <v>1</v>
      </c>
      <c r="F34" s="80"/>
      <c r="G34" s="80">
        <v>1</v>
      </c>
      <c r="H34" s="80"/>
      <c r="I34" s="80"/>
      <c r="J34" s="80"/>
      <c r="K34" s="80">
        <v>1</v>
      </c>
      <c r="L34" s="80">
        <v>1</v>
      </c>
      <c r="M34" s="80">
        <v>2</v>
      </c>
      <c r="N34" s="80">
        <v>1</v>
      </c>
      <c r="O34" s="80">
        <v>1</v>
      </c>
      <c r="P34" s="80">
        <v>2</v>
      </c>
      <c r="Q34" s="80">
        <v>6</v>
      </c>
    </row>
    <row r="35" spans="1:17" s="79" customFormat="1" ht="12.75" x14ac:dyDescent="0.2">
      <c r="A35" s="82" t="s">
        <v>31</v>
      </c>
      <c r="B35" s="82">
        <v>3</v>
      </c>
      <c r="C35" s="82"/>
      <c r="D35" s="82">
        <v>3</v>
      </c>
      <c r="E35" s="82"/>
      <c r="F35" s="82"/>
      <c r="G35" s="82"/>
      <c r="H35" s="82">
        <v>1</v>
      </c>
      <c r="I35" s="82">
        <v>2</v>
      </c>
      <c r="J35" s="82">
        <v>3</v>
      </c>
      <c r="K35" s="82">
        <v>4</v>
      </c>
      <c r="L35" s="82">
        <v>8</v>
      </c>
      <c r="M35" s="82">
        <v>12</v>
      </c>
      <c r="N35" s="82">
        <v>11</v>
      </c>
      <c r="O35" s="82">
        <v>1</v>
      </c>
      <c r="P35" s="82">
        <v>12</v>
      </c>
      <c r="Q35" s="82">
        <v>30</v>
      </c>
    </row>
    <row r="36" spans="1:17" s="79" customFormat="1" ht="12.75" x14ac:dyDescent="0.2">
      <c r="A36" s="80" t="s">
        <v>32</v>
      </c>
      <c r="B36" s="80">
        <v>2</v>
      </c>
      <c r="C36" s="80">
        <v>4</v>
      </c>
      <c r="D36" s="80">
        <v>6</v>
      </c>
      <c r="E36" s="80">
        <v>2</v>
      </c>
      <c r="F36" s="80">
        <v>4</v>
      </c>
      <c r="G36" s="80">
        <v>6</v>
      </c>
      <c r="H36" s="80">
        <v>1</v>
      </c>
      <c r="I36" s="80">
        <v>5</v>
      </c>
      <c r="J36" s="80">
        <v>6</v>
      </c>
      <c r="K36" s="80">
        <v>9</v>
      </c>
      <c r="L36" s="80">
        <v>19</v>
      </c>
      <c r="M36" s="80">
        <v>28</v>
      </c>
      <c r="N36" s="80">
        <v>24</v>
      </c>
      <c r="O36" s="80">
        <v>7</v>
      </c>
      <c r="P36" s="80">
        <v>31</v>
      </c>
      <c r="Q36" s="80">
        <v>77</v>
      </c>
    </row>
    <row r="37" spans="1:17" s="79" customFormat="1" ht="12.75" x14ac:dyDescent="0.2">
      <c r="A37" s="82" t="s">
        <v>263</v>
      </c>
      <c r="B37" s="82">
        <v>1</v>
      </c>
      <c r="C37" s="82"/>
      <c r="D37" s="82">
        <v>1</v>
      </c>
      <c r="E37" s="82">
        <v>3</v>
      </c>
      <c r="F37" s="82"/>
      <c r="G37" s="82">
        <v>3</v>
      </c>
      <c r="H37" s="82"/>
      <c r="I37" s="82"/>
      <c r="J37" s="82"/>
      <c r="K37" s="82">
        <v>1</v>
      </c>
      <c r="L37" s="82"/>
      <c r="M37" s="82">
        <v>1</v>
      </c>
      <c r="N37" s="82"/>
      <c r="O37" s="82"/>
      <c r="P37" s="82"/>
      <c r="Q37" s="82">
        <v>5</v>
      </c>
    </row>
    <row r="38" spans="1:17" s="79" customFormat="1" ht="12.75" x14ac:dyDescent="0.2">
      <c r="A38" s="80" t="s">
        <v>285</v>
      </c>
      <c r="B38" s="80"/>
      <c r="C38" s="80"/>
      <c r="D38" s="80"/>
      <c r="E38" s="80"/>
      <c r="F38" s="80">
        <v>1</v>
      </c>
      <c r="G38" s="80">
        <v>1</v>
      </c>
      <c r="H38" s="80"/>
      <c r="I38" s="80"/>
      <c r="J38" s="80"/>
      <c r="K38" s="80">
        <v>1</v>
      </c>
      <c r="L38" s="80">
        <v>1</v>
      </c>
      <c r="M38" s="80">
        <v>2</v>
      </c>
      <c r="N38" s="80"/>
      <c r="O38" s="80">
        <v>3</v>
      </c>
      <c r="P38" s="80">
        <v>3</v>
      </c>
      <c r="Q38" s="80">
        <v>6</v>
      </c>
    </row>
    <row r="39" spans="1:17" s="79" customFormat="1" ht="12.75" x14ac:dyDescent="0.2">
      <c r="A39" s="82" t="s">
        <v>286</v>
      </c>
      <c r="B39" s="82">
        <v>1</v>
      </c>
      <c r="C39" s="82"/>
      <c r="D39" s="82">
        <v>1</v>
      </c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>
        <v>1</v>
      </c>
    </row>
    <row r="40" spans="1:17" s="79" customFormat="1" ht="12.75" x14ac:dyDescent="0.2">
      <c r="A40" s="80" t="s">
        <v>287</v>
      </c>
      <c r="B40" s="80"/>
      <c r="C40" s="80"/>
      <c r="D40" s="80"/>
      <c r="E40" s="80"/>
      <c r="F40" s="80"/>
      <c r="G40" s="80"/>
      <c r="H40" s="80"/>
      <c r="I40" s="80"/>
      <c r="J40" s="80"/>
      <c r="K40" s="80"/>
      <c r="L40" s="80">
        <v>1</v>
      </c>
      <c r="M40" s="80">
        <v>1</v>
      </c>
      <c r="N40" s="80">
        <v>1</v>
      </c>
      <c r="O40" s="80">
        <v>1</v>
      </c>
      <c r="P40" s="80">
        <v>2</v>
      </c>
      <c r="Q40" s="80">
        <v>3</v>
      </c>
    </row>
    <row r="41" spans="1:17" s="79" customFormat="1" ht="12.75" x14ac:dyDescent="0.2">
      <c r="A41" s="82" t="s">
        <v>33</v>
      </c>
      <c r="B41" s="82">
        <v>10</v>
      </c>
      <c r="C41" s="82">
        <v>22</v>
      </c>
      <c r="D41" s="82">
        <v>32</v>
      </c>
      <c r="E41" s="82">
        <v>52</v>
      </c>
      <c r="F41" s="82">
        <v>49</v>
      </c>
      <c r="G41" s="82">
        <v>101</v>
      </c>
      <c r="H41" s="82">
        <v>5</v>
      </c>
      <c r="I41" s="82">
        <v>11</v>
      </c>
      <c r="J41" s="82">
        <v>16</v>
      </c>
      <c r="K41" s="82">
        <v>33</v>
      </c>
      <c r="L41" s="82">
        <v>43</v>
      </c>
      <c r="M41" s="82">
        <v>76</v>
      </c>
      <c r="N41" s="82">
        <v>71</v>
      </c>
      <c r="O41" s="82">
        <v>40</v>
      </c>
      <c r="P41" s="82">
        <v>111</v>
      </c>
      <c r="Q41" s="82">
        <v>336</v>
      </c>
    </row>
    <row r="42" spans="1:17" s="79" customFormat="1" ht="12.75" x14ac:dyDescent="0.2">
      <c r="A42" s="79" t="s">
        <v>23</v>
      </c>
      <c r="B42" s="80">
        <v>24</v>
      </c>
      <c r="C42" s="80">
        <v>27</v>
      </c>
      <c r="D42" s="80">
        <v>51</v>
      </c>
      <c r="E42" s="80">
        <v>117</v>
      </c>
      <c r="F42" s="80">
        <v>86</v>
      </c>
      <c r="G42" s="80">
        <v>203</v>
      </c>
      <c r="H42" s="80">
        <v>13</v>
      </c>
      <c r="I42" s="80">
        <v>23</v>
      </c>
      <c r="J42" s="80">
        <v>36</v>
      </c>
      <c r="K42" s="80">
        <v>74</v>
      </c>
      <c r="L42" s="80">
        <v>83</v>
      </c>
      <c r="M42" s="80">
        <v>157</v>
      </c>
      <c r="N42" s="80">
        <v>163</v>
      </c>
      <c r="O42" s="80">
        <v>63</v>
      </c>
      <c r="P42" s="80">
        <v>226</v>
      </c>
      <c r="Q42" s="80">
        <v>673</v>
      </c>
    </row>
    <row r="43" spans="1:17" x14ac:dyDescent="0.25">
      <c r="A43" s="74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</row>
    <row r="44" spans="1:17" x14ac:dyDescent="0.25">
      <c r="A44" s="75" t="s">
        <v>278</v>
      </c>
      <c r="B44" s="76" t="s">
        <v>25</v>
      </c>
      <c r="C44" s="76" t="s">
        <v>26</v>
      </c>
      <c r="D44" s="76" t="s">
        <v>23</v>
      </c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</row>
    <row r="45" spans="1:17" x14ac:dyDescent="0.25">
      <c r="A45" s="74" t="s">
        <v>6</v>
      </c>
      <c r="B45" s="74">
        <v>13</v>
      </c>
      <c r="C45" s="74">
        <v>10</v>
      </c>
      <c r="D45" s="74">
        <f>SUM(Tabla87[[#This Row],[Homes]:[Mulleres]])</f>
        <v>23</v>
      </c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</row>
    <row r="46" spans="1:17" x14ac:dyDescent="0.25">
      <c r="A46" s="74" t="s">
        <v>7</v>
      </c>
      <c r="B46" s="74">
        <v>21</v>
      </c>
      <c r="C46" s="74">
        <v>16</v>
      </c>
      <c r="D46" s="74">
        <f>SUM(Tabla87[[#This Row],[Homes]:[Mulleres]])</f>
        <v>37</v>
      </c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</row>
    <row r="47" spans="1:17" x14ac:dyDescent="0.25">
      <c r="A47" s="74" t="s">
        <v>8</v>
      </c>
      <c r="B47" s="74">
        <v>1</v>
      </c>
      <c r="C47" s="74">
        <v>4</v>
      </c>
      <c r="D47" s="74">
        <f>SUM(Tabla87[[#This Row],[Homes]:[Mulleres]])</f>
        <v>5</v>
      </c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</row>
    <row r="48" spans="1:17" x14ac:dyDescent="0.25">
      <c r="A48" s="74" t="s">
        <v>9</v>
      </c>
      <c r="B48" s="74">
        <v>20</v>
      </c>
      <c r="C48" s="74">
        <v>23</v>
      </c>
      <c r="D48" s="74">
        <f>SUM(Tabla87[[#This Row],[Homes]:[Mulleres]])</f>
        <v>43</v>
      </c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</row>
    <row r="49" spans="1:4" x14ac:dyDescent="0.25">
      <c r="A49" s="74" t="s">
        <v>10</v>
      </c>
      <c r="B49" s="74">
        <v>17</v>
      </c>
      <c r="C49" s="74">
        <v>12</v>
      </c>
      <c r="D49" s="74">
        <f>SUM(Tabla87[[#This Row],[Homes]:[Mulleres]])</f>
        <v>29</v>
      </c>
    </row>
    <row r="50" spans="1:4" x14ac:dyDescent="0.25">
      <c r="A50" s="74" t="s">
        <v>23</v>
      </c>
      <c r="B50" s="74">
        <f>SUBTOTAL(109,B45:B49)</f>
        <v>72</v>
      </c>
      <c r="C50" s="74">
        <f>SUBTOTAL(109,C45:C49)</f>
        <v>65</v>
      </c>
      <c r="D50" s="74">
        <f>SUM(Tabla87[[#This Row],[Homes]:[Mulleres]])</f>
        <v>137</v>
      </c>
    </row>
    <row r="53" spans="1:4" x14ac:dyDescent="0.25">
      <c r="A53" s="59" t="s">
        <v>279</v>
      </c>
      <c r="B53" s="59" t="s">
        <v>264</v>
      </c>
    </row>
    <row r="54" spans="1:4" x14ac:dyDescent="0.25">
      <c r="A54" s="60" t="s">
        <v>265</v>
      </c>
      <c r="B54" s="61">
        <v>11603650</v>
      </c>
    </row>
    <row r="55" spans="1:4" x14ac:dyDescent="0.25">
      <c r="A55" s="62" t="s">
        <v>282</v>
      </c>
      <c r="B55" s="61">
        <v>4651059</v>
      </c>
    </row>
    <row r="56" spans="1:4" x14ac:dyDescent="0.25">
      <c r="A56" s="62" t="s">
        <v>266</v>
      </c>
      <c r="B56" s="61">
        <v>489596.69</v>
      </c>
    </row>
    <row r="57" spans="1:4" x14ac:dyDescent="0.25">
      <c r="A57" s="62" t="s">
        <v>267</v>
      </c>
      <c r="B57" s="63">
        <v>12908238.52</v>
      </c>
    </row>
    <row r="58" spans="1:4" x14ac:dyDescent="0.25">
      <c r="A58" s="62" t="s">
        <v>268</v>
      </c>
      <c r="B58" s="63">
        <v>2087154.24</v>
      </c>
    </row>
    <row r="59" spans="1:4" x14ac:dyDescent="0.25">
      <c r="A59" s="62" t="s">
        <v>269</v>
      </c>
      <c r="B59" s="64">
        <v>225722.28</v>
      </c>
    </row>
    <row r="60" spans="1:4" x14ac:dyDescent="0.25">
      <c r="A60" s="62" t="s">
        <v>270</v>
      </c>
      <c r="B60" s="64">
        <v>14912.74</v>
      </c>
    </row>
    <row r="61" spans="1:4" x14ac:dyDescent="0.25">
      <c r="A61" s="62" t="s">
        <v>271</v>
      </c>
      <c r="B61" s="64">
        <v>12718.5</v>
      </c>
    </row>
    <row r="62" spans="1:4" x14ac:dyDescent="0.25">
      <c r="A62" s="62" t="s">
        <v>288</v>
      </c>
      <c r="B62" s="64">
        <v>13789.38</v>
      </c>
    </row>
    <row r="63" spans="1:4" x14ac:dyDescent="0.25">
      <c r="A63" s="62" t="s">
        <v>281</v>
      </c>
      <c r="B63" s="64">
        <v>7481466.2300000004</v>
      </c>
    </row>
    <row r="64" spans="1:4" x14ac:dyDescent="0.25">
      <c r="A64" s="62" t="s">
        <v>272</v>
      </c>
      <c r="B64" s="64">
        <v>277800</v>
      </c>
    </row>
    <row r="65" spans="1:2" x14ac:dyDescent="0.25">
      <c r="A65" s="62" t="s">
        <v>19</v>
      </c>
      <c r="B65" s="64">
        <v>59000</v>
      </c>
    </row>
    <row r="66" spans="1:2" x14ac:dyDescent="0.25">
      <c r="A66" s="62" t="s">
        <v>20</v>
      </c>
      <c r="B66" s="64">
        <v>63200</v>
      </c>
    </row>
    <row r="67" spans="1:2" x14ac:dyDescent="0.25">
      <c r="A67" s="62" t="s">
        <v>273</v>
      </c>
      <c r="B67" s="61">
        <f>SUBTOTAL(109,B54:B66)</f>
        <v>39888307.579999998</v>
      </c>
    </row>
    <row r="68" spans="1:2" x14ac:dyDescent="0.25">
      <c r="A68" s="65" t="s">
        <v>280</v>
      </c>
      <c r="B68" s="61">
        <v>227915618</v>
      </c>
    </row>
    <row r="69" spans="1:2" x14ac:dyDescent="0.25">
      <c r="A69" s="66" t="s">
        <v>274</v>
      </c>
      <c r="B69" s="67">
        <f>B67/B68</f>
        <v>0.17501348933446062</v>
      </c>
    </row>
    <row r="71" spans="1:2" x14ac:dyDescent="0.25">
      <c r="A71" s="78"/>
    </row>
  </sheetData>
  <mergeCells count="9">
    <mergeCell ref="L1:Q1"/>
    <mergeCell ref="A8:Q8"/>
    <mergeCell ref="N30:P30"/>
    <mergeCell ref="Q30:Q31"/>
    <mergeCell ref="A30:A31"/>
    <mergeCell ref="B30:D30"/>
    <mergeCell ref="E30:G30"/>
    <mergeCell ref="H30:J30"/>
    <mergeCell ref="K30:M30"/>
  </mergeCells>
  <conditionalFormatting sqref="B57:B58">
    <cfRule type="containsBlanks" dxfId="0" priority="1">
      <formula>LEN(TRIM(B57))=0</formula>
    </cfRule>
  </conditionalFormatting>
  <hyperlinks>
    <hyperlink ref="B14" r:id="rId1" xr:uid="{82D837EE-12E5-4F6D-A9B4-688567E3DB9A}"/>
  </hyperlinks>
  <pageMargins left="0.7" right="0.7" top="0.75" bottom="0.75" header="0.3" footer="0.3"/>
  <pageSetup paperSize="9" orientation="portrait" r:id="rId2"/>
  <drawing r:id="rId3"/>
  <tableParts count="3"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D2B8B-444B-439F-B0DC-D04E319C317B}">
  <dimension ref="A1:V36"/>
  <sheetViews>
    <sheetView workbookViewId="0">
      <selection activeCell="I4" sqref="I4"/>
    </sheetView>
  </sheetViews>
  <sheetFormatPr baseColWidth="10" defaultRowHeight="15.75" x14ac:dyDescent="0.25"/>
  <cols>
    <col min="1" max="1" width="40.125" style="4" customWidth="1"/>
    <col min="2" max="2" width="18.375" style="4" bestFit="1" customWidth="1"/>
    <col min="3" max="3" width="11.375" style="4" bestFit="1" customWidth="1"/>
    <col min="4" max="4" width="11" style="4"/>
    <col min="5" max="5" width="13.875" style="4" bestFit="1" customWidth="1"/>
    <col min="6" max="6" width="11" style="4"/>
    <col min="7" max="7" width="12.875" style="4" bestFit="1" customWidth="1"/>
    <col min="8" max="8" width="11" style="4"/>
    <col min="9" max="9" width="13.875" style="4" bestFit="1" customWidth="1"/>
    <col min="10" max="10" width="11" style="4"/>
    <col min="11" max="11" width="13.875" style="4" bestFit="1" customWidth="1"/>
    <col min="12" max="12" width="11" style="4"/>
    <col min="13" max="13" width="13.875" style="4" bestFit="1" customWidth="1"/>
    <col min="14" max="16384" width="11" style="4"/>
  </cols>
  <sheetData>
    <row r="1" spans="1:22" ht="49.5" customHeight="1" thickBot="1" x14ac:dyDescent="0.3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83" t="s">
        <v>0</v>
      </c>
      <c r="M1" s="83"/>
      <c r="N1" s="83"/>
      <c r="O1" s="83"/>
      <c r="P1" s="83"/>
      <c r="Q1" s="83"/>
      <c r="R1" s="3"/>
      <c r="S1" s="3"/>
      <c r="T1" s="3"/>
    </row>
    <row r="2" spans="1:22" ht="15" customHeight="1" x14ac:dyDescent="0.25">
      <c r="A2" s="5"/>
      <c r="B2" s="6"/>
    </row>
    <row r="3" spans="1:22" ht="15" customHeight="1" x14ac:dyDescent="0.25">
      <c r="A3" s="7" t="s">
        <v>1</v>
      </c>
      <c r="B3" s="6"/>
    </row>
    <row r="4" spans="1:22" ht="15" customHeight="1" x14ac:dyDescent="0.25">
      <c r="A4" s="7" t="s">
        <v>2</v>
      </c>
      <c r="B4" s="6"/>
      <c r="I4" s="77"/>
    </row>
    <row r="5" spans="1:22" ht="15" customHeight="1" x14ac:dyDescent="0.25">
      <c r="A5" s="7" t="s">
        <v>3</v>
      </c>
      <c r="B5" s="6"/>
    </row>
    <row r="6" spans="1:22" ht="15" customHeight="1" x14ac:dyDescent="0.25">
      <c r="A6" s="7"/>
      <c r="B6" s="6"/>
      <c r="F6" s="8"/>
      <c r="G6" s="8"/>
      <c r="H6" s="8"/>
    </row>
    <row r="7" spans="1:22" ht="15" customHeight="1" x14ac:dyDescent="0.25">
      <c r="A7" s="7"/>
      <c r="B7" s="6"/>
    </row>
    <row r="8" spans="1:22" ht="30" customHeight="1" x14ac:dyDescent="0.25">
      <c r="A8" s="97" t="s">
        <v>4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"/>
      <c r="V8" s="9"/>
    </row>
    <row r="12" spans="1:22" x14ac:dyDescent="0.25">
      <c r="A12" s="94" t="s">
        <v>5</v>
      </c>
      <c r="B12" s="98" t="s">
        <v>6</v>
      </c>
      <c r="C12" s="98"/>
      <c r="D12" s="98" t="s">
        <v>7</v>
      </c>
      <c r="E12" s="98"/>
      <c r="F12" s="98" t="s">
        <v>8</v>
      </c>
      <c r="G12" s="98"/>
      <c r="H12" s="98" t="s">
        <v>9</v>
      </c>
      <c r="I12" s="98"/>
      <c r="J12" s="98" t="s">
        <v>10</v>
      </c>
      <c r="K12" s="98"/>
      <c r="L12" s="98" t="s">
        <v>11</v>
      </c>
      <c r="M12" s="98" t="s">
        <v>12</v>
      </c>
    </row>
    <row r="13" spans="1:22" ht="16.5" thickBot="1" x14ac:dyDescent="0.3">
      <c r="A13" s="95"/>
      <c r="B13" s="10" t="s">
        <v>13</v>
      </c>
      <c r="C13" s="10" t="s">
        <v>14</v>
      </c>
      <c r="D13" s="10" t="s">
        <v>13</v>
      </c>
      <c r="E13" s="10" t="s">
        <v>14</v>
      </c>
      <c r="F13" s="10" t="s">
        <v>13</v>
      </c>
      <c r="G13" s="10" t="s">
        <v>14</v>
      </c>
      <c r="H13" s="10" t="s">
        <v>13</v>
      </c>
      <c r="I13" s="10" t="s">
        <v>14</v>
      </c>
      <c r="J13" s="10" t="s">
        <v>13</v>
      </c>
      <c r="K13" s="10" t="s">
        <v>14</v>
      </c>
      <c r="L13" s="99"/>
      <c r="M13" s="99"/>
    </row>
    <row r="14" spans="1:22" ht="16.5" thickTop="1" x14ac:dyDescent="0.25">
      <c r="A14" s="11" t="s">
        <v>15</v>
      </c>
      <c r="B14" s="11">
        <v>5</v>
      </c>
      <c r="C14" s="12">
        <v>301085</v>
      </c>
      <c r="D14" s="11">
        <v>13</v>
      </c>
      <c r="E14" s="12">
        <v>2129822</v>
      </c>
      <c r="F14" s="11">
        <v>5</v>
      </c>
      <c r="G14" s="12">
        <v>778750</v>
      </c>
      <c r="H14" s="11">
        <v>9</v>
      </c>
      <c r="I14" s="12">
        <v>644600</v>
      </c>
      <c r="J14" s="11">
        <v>20</v>
      </c>
      <c r="K14" s="12">
        <v>7749393</v>
      </c>
      <c r="L14" s="11">
        <v>52</v>
      </c>
      <c r="M14" s="12">
        <v>11603650</v>
      </c>
    </row>
    <row r="15" spans="1:22" x14ac:dyDescent="0.25">
      <c r="A15" s="13" t="s">
        <v>16</v>
      </c>
      <c r="B15" s="13"/>
      <c r="C15" s="14"/>
      <c r="D15" s="13">
        <v>12</v>
      </c>
      <c r="E15" s="14">
        <v>6461527</v>
      </c>
      <c r="F15" s="13">
        <v>3</v>
      </c>
      <c r="G15" s="14">
        <v>1901432.5</v>
      </c>
      <c r="H15" s="13">
        <v>4</v>
      </c>
      <c r="I15" s="14">
        <v>2064152.5</v>
      </c>
      <c r="J15" s="13">
        <v>5</v>
      </c>
      <c r="K15" s="14">
        <v>1584097.5</v>
      </c>
      <c r="L15" s="13">
        <v>24</v>
      </c>
      <c r="M15" s="14">
        <v>12011209.5</v>
      </c>
    </row>
    <row r="16" spans="1:22" x14ac:dyDescent="0.25">
      <c r="A16" s="11" t="s">
        <v>17</v>
      </c>
      <c r="B16" s="11"/>
      <c r="C16" s="12"/>
      <c r="D16" s="11">
        <v>5</v>
      </c>
      <c r="E16" s="12">
        <v>920530.99</v>
      </c>
      <c r="F16" s="11">
        <v>1</v>
      </c>
      <c r="G16" s="12">
        <v>372247.5</v>
      </c>
      <c r="H16" s="11">
        <v>3</v>
      </c>
      <c r="I16" s="12">
        <v>391761.01999999996</v>
      </c>
      <c r="J16" s="11">
        <v>3</v>
      </c>
      <c r="K16" s="12">
        <v>402614.73</v>
      </c>
      <c r="L16" s="11">
        <v>12</v>
      </c>
      <c r="M16" s="12">
        <v>2087154.2399999998</v>
      </c>
    </row>
    <row r="17" spans="1:13" x14ac:dyDescent="0.25">
      <c r="A17" s="13" t="s">
        <v>18</v>
      </c>
      <c r="B17" s="13"/>
      <c r="C17" s="14"/>
      <c r="D17" s="13">
        <v>2</v>
      </c>
      <c r="E17" s="14">
        <v>73372.789999999994</v>
      </c>
      <c r="F17" s="13"/>
      <c r="G17" s="14"/>
      <c r="H17" s="13">
        <v>2</v>
      </c>
      <c r="I17" s="14">
        <v>552533.42999999993</v>
      </c>
      <c r="J17" s="13">
        <v>3</v>
      </c>
      <c r="K17" s="14">
        <v>271122.8</v>
      </c>
      <c r="L17" s="13">
        <v>7</v>
      </c>
      <c r="M17" s="14">
        <v>897029.02</v>
      </c>
    </row>
    <row r="18" spans="1:13" x14ac:dyDescent="0.25">
      <c r="A18" s="11" t="s">
        <v>19</v>
      </c>
      <c r="B18" s="11">
        <v>1</v>
      </c>
      <c r="C18" s="12">
        <v>7375</v>
      </c>
      <c r="D18" s="11">
        <v>1</v>
      </c>
      <c r="E18" s="12">
        <v>7375</v>
      </c>
      <c r="F18" s="11"/>
      <c r="G18" s="12"/>
      <c r="H18" s="11"/>
      <c r="I18" s="12"/>
      <c r="J18" s="11">
        <v>6</v>
      </c>
      <c r="K18" s="12">
        <v>44250</v>
      </c>
      <c r="L18" s="11">
        <v>8</v>
      </c>
      <c r="M18" s="12">
        <v>59000</v>
      </c>
    </row>
    <row r="19" spans="1:13" x14ac:dyDescent="0.25">
      <c r="A19" s="13" t="s">
        <v>20</v>
      </c>
      <c r="B19" s="13">
        <v>1</v>
      </c>
      <c r="C19" s="14">
        <v>7900</v>
      </c>
      <c r="D19" s="13">
        <v>3</v>
      </c>
      <c r="E19" s="14">
        <v>23700</v>
      </c>
      <c r="F19" s="13">
        <v>2</v>
      </c>
      <c r="G19" s="14">
        <v>15800</v>
      </c>
      <c r="H19" s="13">
        <v>1</v>
      </c>
      <c r="I19" s="14">
        <v>7900</v>
      </c>
      <c r="J19" s="13">
        <v>1</v>
      </c>
      <c r="K19" s="14">
        <v>7900</v>
      </c>
      <c r="L19" s="13">
        <v>8</v>
      </c>
      <c r="M19" s="14">
        <v>63200</v>
      </c>
    </row>
    <row r="20" spans="1:13" x14ac:dyDescent="0.25">
      <c r="A20" s="11" t="s">
        <v>21</v>
      </c>
      <c r="B20" s="11"/>
      <c r="C20" s="12"/>
      <c r="D20" s="11">
        <v>5</v>
      </c>
      <c r="E20" s="12">
        <v>216746.69</v>
      </c>
      <c r="F20" s="11">
        <v>2</v>
      </c>
      <c r="G20" s="12">
        <v>37100</v>
      </c>
      <c r="H20" s="11">
        <v>5</v>
      </c>
      <c r="I20" s="12">
        <v>190750</v>
      </c>
      <c r="J20" s="11">
        <v>1</v>
      </c>
      <c r="K20" s="12">
        <v>45000</v>
      </c>
      <c r="L20" s="11">
        <v>13</v>
      </c>
      <c r="M20" s="12">
        <v>489596.69</v>
      </c>
    </row>
    <row r="21" spans="1:13" x14ac:dyDescent="0.25">
      <c r="A21" s="13" t="s">
        <v>22</v>
      </c>
      <c r="B21" s="13">
        <v>1</v>
      </c>
      <c r="C21" s="14">
        <v>90000</v>
      </c>
      <c r="D21" s="13">
        <v>13</v>
      </c>
      <c r="E21" s="14">
        <v>1962672</v>
      </c>
      <c r="F21" s="13">
        <v>1</v>
      </c>
      <c r="G21" s="14">
        <v>216953</v>
      </c>
      <c r="H21" s="13">
        <v>4</v>
      </c>
      <c r="I21" s="14">
        <v>462306</v>
      </c>
      <c r="J21" s="13">
        <v>14</v>
      </c>
      <c r="K21" s="14">
        <v>1919128</v>
      </c>
      <c r="L21" s="13">
        <v>33</v>
      </c>
      <c r="M21" s="14">
        <v>4651059</v>
      </c>
    </row>
    <row r="22" spans="1:13" ht="16.5" thickBot="1" x14ac:dyDescent="0.3">
      <c r="A22" s="15" t="s">
        <v>23</v>
      </c>
      <c r="B22" s="15">
        <f>SUM(B14:B21)</f>
        <v>8</v>
      </c>
      <c r="C22" s="16">
        <f t="shared" ref="C22:M22" si="0">SUM(C14:C21)</f>
        <v>406360</v>
      </c>
      <c r="D22" s="15">
        <f t="shared" si="0"/>
        <v>54</v>
      </c>
      <c r="E22" s="16">
        <f t="shared" si="0"/>
        <v>11795746.469999999</v>
      </c>
      <c r="F22" s="15">
        <f t="shared" si="0"/>
        <v>14</v>
      </c>
      <c r="G22" s="16">
        <f t="shared" si="0"/>
        <v>3322283</v>
      </c>
      <c r="H22" s="15">
        <f t="shared" si="0"/>
        <v>28</v>
      </c>
      <c r="I22" s="16">
        <f t="shared" si="0"/>
        <v>4314002.95</v>
      </c>
      <c r="J22" s="15">
        <f t="shared" si="0"/>
        <v>53</v>
      </c>
      <c r="K22" s="16">
        <f t="shared" si="0"/>
        <v>12023506.030000001</v>
      </c>
      <c r="L22" s="15">
        <f t="shared" si="0"/>
        <v>157</v>
      </c>
      <c r="M22" s="16">
        <f t="shared" si="0"/>
        <v>31861898.449999999</v>
      </c>
    </row>
    <row r="23" spans="1:13" ht="16.5" thickTop="1" x14ac:dyDescent="0.25"/>
    <row r="25" spans="1:13" x14ac:dyDescent="0.25">
      <c r="A25" s="94" t="s">
        <v>24</v>
      </c>
      <c r="B25" s="17" t="s">
        <v>6</v>
      </c>
      <c r="C25" s="17"/>
      <c r="D25" s="17" t="s">
        <v>7</v>
      </c>
      <c r="E25" s="17"/>
      <c r="F25" s="17" t="s">
        <v>8</v>
      </c>
      <c r="G25" s="17"/>
      <c r="H25" s="17" t="s">
        <v>9</v>
      </c>
      <c r="I25" s="17"/>
      <c r="J25" s="17" t="s">
        <v>10</v>
      </c>
      <c r="K25" s="17"/>
      <c r="L25" s="96" t="s">
        <v>23</v>
      </c>
    </row>
    <row r="26" spans="1:13" ht="16.5" thickBot="1" x14ac:dyDescent="0.3">
      <c r="A26" s="95"/>
      <c r="B26" s="17" t="s">
        <v>25</v>
      </c>
      <c r="C26" s="17" t="s">
        <v>26</v>
      </c>
      <c r="D26" s="17" t="s">
        <v>25</v>
      </c>
      <c r="E26" s="17" t="s">
        <v>26</v>
      </c>
      <c r="F26" s="17" t="s">
        <v>25</v>
      </c>
      <c r="G26" s="17" t="s">
        <v>26</v>
      </c>
      <c r="H26" s="17" t="s">
        <v>25</v>
      </c>
      <c r="I26" s="17" t="s">
        <v>26</v>
      </c>
      <c r="J26" s="17" t="s">
        <v>25</v>
      </c>
      <c r="K26" s="17" t="s">
        <v>26</v>
      </c>
      <c r="L26" s="96"/>
    </row>
    <row r="27" spans="1:13" ht="16.5" thickTop="1" x14ac:dyDescent="0.25">
      <c r="A27" s="13" t="s">
        <v>15</v>
      </c>
      <c r="B27" s="13">
        <v>3</v>
      </c>
      <c r="C27" s="13">
        <v>2</v>
      </c>
      <c r="D27" s="13">
        <v>8</v>
      </c>
      <c r="E27" s="13">
        <v>5</v>
      </c>
      <c r="F27" s="13">
        <v>3</v>
      </c>
      <c r="G27" s="13">
        <v>2</v>
      </c>
      <c r="H27" s="13">
        <v>6</v>
      </c>
      <c r="I27" s="13">
        <v>3</v>
      </c>
      <c r="J27" s="13">
        <v>15</v>
      </c>
      <c r="K27" s="13">
        <v>5</v>
      </c>
      <c r="L27" s="13">
        <v>52</v>
      </c>
    </row>
    <row r="28" spans="1:13" x14ac:dyDescent="0.25">
      <c r="A28" s="18" t="s">
        <v>16</v>
      </c>
      <c r="B28" s="18"/>
      <c r="C28" s="18"/>
      <c r="D28" s="18">
        <v>7</v>
      </c>
      <c r="E28" s="18">
        <v>5</v>
      </c>
      <c r="F28" s="18">
        <v>3</v>
      </c>
      <c r="G28" s="18"/>
      <c r="H28" s="18">
        <v>3</v>
      </c>
      <c r="I28" s="18">
        <v>1</v>
      </c>
      <c r="J28" s="18">
        <v>5</v>
      </c>
      <c r="K28" s="18"/>
      <c r="L28" s="18">
        <v>24</v>
      </c>
    </row>
    <row r="29" spans="1:13" x14ac:dyDescent="0.25">
      <c r="A29" s="13" t="s">
        <v>17</v>
      </c>
      <c r="B29" s="13"/>
      <c r="C29" s="13"/>
      <c r="D29" s="13">
        <v>5</v>
      </c>
      <c r="E29" s="13"/>
      <c r="F29" s="13">
        <v>1</v>
      </c>
      <c r="G29" s="13"/>
      <c r="H29" s="13">
        <v>2</v>
      </c>
      <c r="I29" s="13">
        <v>1</v>
      </c>
      <c r="J29" s="13">
        <v>2</v>
      </c>
      <c r="K29" s="13">
        <v>1</v>
      </c>
      <c r="L29" s="13">
        <v>12</v>
      </c>
    </row>
    <row r="30" spans="1:13" x14ac:dyDescent="0.25">
      <c r="A30" s="18" t="s">
        <v>18</v>
      </c>
      <c r="B30" s="18"/>
      <c r="C30" s="18"/>
      <c r="D30" s="18">
        <v>1</v>
      </c>
      <c r="E30" s="18">
        <v>1</v>
      </c>
      <c r="F30" s="18"/>
      <c r="G30" s="18"/>
      <c r="H30" s="18">
        <v>1</v>
      </c>
      <c r="I30" s="18">
        <v>1</v>
      </c>
      <c r="J30" s="18">
        <v>1</v>
      </c>
      <c r="K30" s="18">
        <v>2</v>
      </c>
      <c r="L30" s="18">
        <v>7</v>
      </c>
    </row>
    <row r="31" spans="1:13" x14ac:dyDescent="0.25">
      <c r="A31" s="13" t="s">
        <v>19</v>
      </c>
      <c r="B31" s="13">
        <v>1</v>
      </c>
      <c r="C31" s="13"/>
      <c r="D31" s="13">
        <v>1</v>
      </c>
      <c r="E31" s="13"/>
      <c r="F31" s="13"/>
      <c r="G31" s="13"/>
      <c r="H31" s="13"/>
      <c r="I31" s="13"/>
      <c r="J31" s="13">
        <v>4</v>
      </c>
      <c r="K31" s="13">
        <v>2</v>
      </c>
      <c r="L31" s="13">
        <v>8</v>
      </c>
    </row>
    <row r="32" spans="1:13" x14ac:dyDescent="0.25">
      <c r="A32" s="18" t="s">
        <v>20</v>
      </c>
      <c r="B32" s="18">
        <v>1</v>
      </c>
      <c r="C32" s="18"/>
      <c r="D32" s="18">
        <v>1</v>
      </c>
      <c r="E32" s="18">
        <v>2</v>
      </c>
      <c r="F32" s="18">
        <v>1</v>
      </c>
      <c r="G32" s="18">
        <v>1</v>
      </c>
      <c r="H32" s="18">
        <v>1</v>
      </c>
      <c r="I32" s="18"/>
      <c r="J32" s="18"/>
      <c r="K32" s="18">
        <v>1</v>
      </c>
      <c r="L32" s="18">
        <v>8</v>
      </c>
    </row>
    <row r="33" spans="1:12" x14ac:dyDescent="0.25">
      <c r="A33" s="13" t="s">
        <v>21</v>
      </c>
      <c r="B33" s="13"/>
      <c r="C33" s="13"/>
      <c r="D33" s="13">
        <v>5</v>
      </c>
      <c r="E33" s="13"/>
      <c r="F33" s="13"/>
      <c r="G33" s="13">
        <v>2</v>
      </c>
      <c r="H33" s="13">
        <v>3</v>
      </c>
      <c r="I33" s="13">
        <v>2</v>
      </c>
      <c r="J33" s="13">
        <v>1</v>
      </c>
      <c r="K33" s="13"/>
      <c r="L33" s="13">
        <v>13</v>
      </c>
    </row>
    <row r="34" spans="1:12" x14ac:dyDescent="0.25">
      <c r="A34" s="18" t="s">
        <v>22</v>
      </c>
      <c r="B34" s="18">
        <v>1</v>
      </c>
      <c r="C34" s="18"/>
      <c r="D34" s="18">
        <v>4</v>
      </c>
      <c r="E34" s="18">
        <v>9</v>
      </c>
      <c r="F34" s="18"/>
      <c r="G34" s="18">
        <v>1</v>
      </c>
      <c r="H34" s="18">
        <v>1</v>
      </c>
      <c r="I34" s="18">
        <v>3</v>
      </c>
      <c r="J34" s="18">
        <v>9</v>
      </c>
      <c r="K34" s="18">
        <v>5</v>
      </c>
      <c r="L34" s="18">
        <v>33</v>
      </c>
    </row>
    <row r="35" spans="1:12" ht="16.5" thickBot="1" x14ac:dyDescent="0.3">
      <c r="A35" s="15" t="s">
        <v>23</v>
      </c>
      <c r="B35" s="15">
        <v>6</v>
      </c>
      <c r="C35" s="15">
        <v>2</v>
      </c>
      <c r="D35" s="15">
        <v>32</v>
      </c>
      <c r="E35" s="15">
        <v>22</v>
      </c>
      <c r="F35" s="15">
        <v>8</v>
      </c>
      <c r="G35" s="15">
        <v>6</v>
      </c>
      <c r="H35" s="15">
        <v>17</v>
      </c>
      <c r="I35" s="15">
        <v>11</v>
      </c>
      <c r="J35" s="15">
        <v>37</v>
      </c>
      <c r="K35" s="15">
        <v>16</v>
      </c>
      <c r="L35" s="15">
        <v>157</v>
      </c>
    </row>
    <row r="36" spans="1:12" ht="16.5" thickTop="1" x14ac:dyDescent="0.25"/>
  </sheetData>
  <mergeCells count="12">
    <mergeCell ref="A25:A26"/>
    <mergeCell ref="L25:L26"/>
    <mergeCell ref="L1:Q1"/>
    <mergeCell ref="A8:T8"/>
    <mergeCell ref="A12:A13"/>
    <mergeCell ref="B12:C12"/>
    <mergeCell ref="D12:E12"/>
    <mergeCell ref="F12:G12"/>
    <mergeCell ref="H12:I12"/>
    <mergeCell ref="J12:K12"/>
    <mergeCell ref="L12:L13"/>
    <mergeCell ref="M12:M1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2EE66-C784-4199-AAA0-325809A2563F}">
  <dimension ref="A1:S124"/>
  <sheetViews>
    <sheetView topLeftCell="A93" workbookViewId="0">
      <selection activeCell="C55" sqref="C55"/>
    </sheetView>
  </sheetViews>
  <sheetFormatPr baseColWidth="10" defaultRowHeight="15.75" x14ac:dyDescent="0.25"/>
  <cols>
    <col min="1" max="1" width="35.875" customWidth="1"/>
    <col min="2" max="2" width="39.75" bestFit="1" customWidth="1"/>
    <col min="4" max="4" width="13.875" customWidth="1"/>
    <col min="5" max="5" width="15.25" customWidth="1"/>
    <col min="6" max="6" width="14" customWidth="1"/>
    <col min="8" max="8" width="19.75" bestFit="1" customWidth="1"/>
    <col min="9" max="9" width="11.625" customWidth="1"/>
    <col min="13" max="13" width="15.25" customWidth="1"/>
  </cols>
  <sheetData>
    <row r="1" spans="1:19" s="4" customFormat="1" ht="49.5" customHeight="1" thickBot="1" x14ac:dyDescent="0.3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83" t="s">
        <v>0</v>
      </c>
      <c r="M1" s="83"/>
      <c r="N1" s="83"/>
      <c r="O1" s="83"/>
      <c r="P1" s="83"/>
      <c r="Q1" s="83"/>
    </row>
    <row r="2" spans="1:19" s="4" customFormat="1" ht="15" customHeight="1" x14ac:dyDescent="0.25">
      <c r="A2" s="5"/>
      <c r="B2" s="6"/>
    </row>
    <row r="3" spans="1:19" s="4" customFormat="1" ht="15" customHeight="1" x14ac:dyDescent="0.25">
      <c r="A3" s="7" t="s">
        <v>1</v>
      </c>
      <c r="B3" s="6"/>
    </row>
    <row r="4" spans="1:19" s="4" customFormat="1" ht="15" customHeight="1" x14ac:dyDescent="0.25">
      <c r="A4" s="7" t="s">
        <v>2</v>
      </c>
      <c r="B4" s="6"/>
    </row>
    <row r="5" spans="1:19" s="4" customFormat="1" ht="15" customHeight="1" x14ac:dyDescent="0.25">
      <c r="A5" s="7" t="s">
        <v>3</v>
      </c>
      <c r="B5" s="6"/>
    </row>
    <row r="6" spans="1:19" s="4" customFormat="1" ht="15" customHeight="1" x14ac:dyDescent="0.25">
      <c r="A6" s="7"/>
      <c r="B6" s="6"/>
      <c r="F6" s="8"/>
      <c r="G6" s="8"/>
      <c r="H6" s="8"/>
    </row>
    <row r="7" spans="1:19" s="4" customFormat="1" ht="15" customHeight="1" x14ac:dyDescent="0.25">
      <c r="A7" s="7"/>
      <c r="B7" s="6"/>
    </row>
    <row r="8" spans="1:19" s="4" customFormat="1" ht="30" customHeight="1" x14ac:dyDescent="0.25">
      <c r="A8" s="97" t="s">
        <v>4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"/>
      <c r="S8" s="9"/>
    </row>
    <row r="11" spans="1:19" x14ac:dyDescent="0.25">
      <c r="A11" s="100" t="s">
        <v>27</v>
      </c>
      <c r="B11" s="102" t="s">
        <v>6</v>
      </c>
      <c r="C11" s="102"/>
      <c r="D11" s="102" t="s">
        <v>7</v>
      </c>
      <c r="E11" s="102"/>
      <c r="F11" s="102" t="s">
        <v>8</v>
      </c>
      <c r="G11" s="102"/>
      <c r="H11" s="102" t="s">
        <v>9</v>
      </c>
      <c r="I11" s="102"/>
      <c r="J11" s="102" t="s">
        <v>10</v>
      </c>
      <c r="K11" s="102"/>
      <c r="L11" s="102" t="s">
        <v>23</v>
      </c>
    </row>
    <row r="12" spans="1:19" ht="16.5" thickBot="1" x14ac:dyDescent="0.3">
      <c r="A12" s="101"/>
      <c r="B12" s="19" t="s">
        <v>25</v>
      </c>
      <c r="C12" s="19" t="s">
        <v>26</v>
      </c>
      <c r="D12" s="19" t="s">
        <v>25</v>
      </c>
      <c r="E12" s="19" t="s">
        <v>26</v>
      </c>
      <c r="F12" s="19" t="s">
        <v>25</v>
      </c>
      <c r="G12" s="19" t="s">
        <v>26</v>
      </c>
      <c r="H12" s="19" t="s">
        <v>25</v>
      </c>
      <c r="I12" s="19" t="s">
        <v>26</v>
      </c>
      <c r="J12" s="19" t="s">
        <v>25</v>
      </c>
      <c r="K12" s="19" t="s">
        <v>26</v>
      </c>
      <c r="L12" s="103"/>
    </row>
    <row r="13" spans="1:19" ht="16.5" thickTop="1" x14ac:dyDescent="0.25">
      <c r="A13" s="18" t="s">
        <v>28</v>
      </c>
      <c r="B13" s="18">
        <v>1</v>
      </c>
      <c r="C13" s="18">
        <v>1</v>
      </c>
      <c r="D13" s="18">
        <v>21</v>
      </c>
      <c r="E13" s="18">
        <v>8</v>
      </c>
      <c r="F13" s="18">
        <v>6</v>
      </c>
      <c r="G13" s="18">
        <v>4</v>
      </c>
      <c r="H13" s="18">
        <v>7</v>
      </c>
      <c r="I13" s="18">
        <v>3</v>
      </c>
      <c r="J13" s="18">
        <v>20</v>
      </c>
      <c r="K13" s="18">
        <v>3</v>
      </c>
      <c r="L13" s="18">
        <v>74</v>
      </c>
    </row>
    <row r="14" spans="1:19" x14ac:dyDescent="0.25">
      <c r="A14" s="20" t="s">
        <v>29</v>
      </c>
      <c r="B14" s="20"/>
      <c r="C14" s="20"/>
      <c r="D14" s="20"/>
      <c r="E14" s="20">
        <v>1</v>
      </c>
      <c r="F14" s="20"/>
      <c r="G14" s="20"/>
      <c r="H14" s="20"/>
      <c r="I14" s="20"/>
      <c r="J14" s="20"/>
      <c r="K14" s="20"/>
      <c r="L14" s="20">
        <v>1</v>
      </c>
    </row>
    <row r="15" spans="1:19" x14ac:dyDescent="0.25">
      <c r="A15" s="18" t="s">
        <v>30</v>
      </c>
      <c r="B15" s="18">
        <v>2</v>
      </c>
      <c r="C15" s="18"/>
      <c r="D15" s="18">
        <v>6</v>
      </c>
      <c r="E15" s="18">
        <v>6</v>
      </c>
      <c r="F15" s="18"/>
      <c r="G15" s="18"/>
      <c r="H15" s="18">
        <v>1</v>
      </c>
      <c r="I15" s="18"/>
      <c r="J15" s="18">
        <v>1</v>
      </c>
      <c r="K15" s="18">
        <v>8</v>
      </c>
      <c r="L15" s="18">
        <v>24</v>
      </c>
    </row>
    <row r="16" spans="1:19" x14ac:dyDescent="0.25">
      <c r="A16" s="20" t="s">
        <v>31</v>
      </c>
      <c r="B16" s="20">
        <v>1</v>
      </c>
      <c r="C16" s="20"/>
      <c r="D16" s="20"/>
      <c r="E16" s="20"/>
      <c r="F16" s="20">
        <v>1</v>
      </c>
      <c r="G16" s="20">
        <v>1</v>
      </c>
      <c r="H16" s="20"/>
      <c r="I16" s="20"/>
      <c r="J16" s="20">
        <v>4</v>
      </c>
      <c r="K16" s="20"/>
      <c r="L16" s="20">
        <v>7</v>
      </c>
    </row>
    <row r="17" spans="1:13" x14ac:dyDescent="0.25">
      <c r="A17" s="18" t="s">
        <v>32</v>
      </c>
      <c r="B17" s="18"/>
      <c r="C17" s="18"/>
      <c r="D17" s="18">
        <v>1</v>
      </c>
      <c r="E17" s="18"/>
      <c r="F17" s="18"/>
      <c r="G17" s="18"/>
      <c r="H17" s="18">
        <v>2</v>
      </c>
      <c r="I17" s="18">
        <v>1</v>
      </c>
      <c r="J17" s="18">
        <v>4</v>
      </c>
      <c r="K17" s="18"/>
      <c r="L17" s="18">
        <v>8</v>
      </c>
    </row>
    <row r="18" spans="1:13" x14ac:dyDescent="0.25">
      <c r="A18" s="20" t="s">
        <v>33</v>
      </c>
      <c r="B18" s="20">
        <v>2</v>
      </c>
      <c r="C18" s="20">
        <v>1</v>
      </c>
      <c r="D18" s="20">
        <v>4</v>
      </c>
      <c r="E18" s="20">
        <v>7</v>
      </c>
      <c r="F18" s="20">
        <v>1</v>
      </c>
      <c r="G18" s="20">
        <v>1</v>
      </c>
      <c r="H18" s="20">
        <v>4</v>
      </c>
      <c r="I18" s="20">
        <v>4</v>
      </c>
      <c r="J18" s="20">
        <v>8</v>
      </c>
      <c r="K18" s="20">
        <v>5</v>
      </c>
      <c r="L18" s="20">
        <v>37</v>
      </c>
    </row>
    <row r="19" spans="1:13" x14ac:dyDescent="0.25">
      <c r="A19" s="18" t="s">
        <v>34</v>
      </c>
      <c r="B19" s="18"/>
      <c r="C19" s="18"/>
      <c r="D19" s="18"/>
      <c r="E19" s="18"/>
      <c r="F19" s="18"/>
      <c r="G19" s="18"/>
      <c r="H19" s="18">
        <v>3</v>
      </c>
      <c r="I19" s="18">
        <v>3</v>
      </c>
      <c r="J19" s="18"/>
      <c r="K19" s="18"/>
      <c r="L19" s="18">
        <v>6</v>
      </c>
    </row>
    <row r="20" spans="1:13" ht="16.5" thickBot="1" x14ac:dyDescent="0.3">
      <c r="A20" s="21" t="s">
        <v>23</v>
      </c>
      <c r="B20" s="21">
        <f>SUM(B13:B19)</f>
        <v>6</v>
      </c>
      <c r="C20" s="21">
        <f t="shared" ref="C20:L20" si="0">SUM(C13:C19)</f>
        <v>2</v>
      </c>
      <c r="D20" s="21">
        <f t="shared" si="0"/>
        <v>32</v>
      </c>
      <c r="E20" s="21">
        <f t="shared" si="0"/>
        <v>22</v>
      </c>
      <c r="F20" s="21">
        <f t="shared" si="0"/>
        <v>8</v>
      </c>
      <c r="G20" s="21">
        <f t="shared" si="0"/>
        <v>6</v>
      </c>
      <c r="H20" s="21">
        <f t="shared" si="0"/>
        <v>17</v>
      </c>
      <c r="I20" s="21">
        <f t="shared" si="0"/>
        <v>11</v>
      </c>
      <c r="J20" s="21">
        <f t="shared" si="0"/>
        <v>37</v>
      </c>
      <c r="K20" s="21">
        <f t="shared" si="0"/>
        <v>16</v>
      </c>
      <c r="L20" s="21">
        <f t="shared" si="0"/>
        <v>157</v>
      </c>
    </row>
    <row r="21" spans="1:13" ht="16.5" thickTop="1" x14ac:dyDescent="0.25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</row>
    <row r="22" spans="1:13" x14ac:dyDescent="0.25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</row>
    <row r="24" spans="1:13" x14ac:dyDescent="0.25">
      <c r="A24" s="23" t="s">
        <v>35</v>
      </c>
      <c r="H24" s="23" t="s">
        <v>36</v>
      </c>
    </row>
    <row r="25" spans="1:13" x14ac:dyDescent="0.25">
      <c r="A25" s="18" t="s">
        <v>37</v>
      </c>
      <c r="B25" s="18" t="s">
        <v>38</v>
      </c>
      <c r="C25" s="18" t="s">
        <v>25</v>
      </c>
      <c r="D25" s="18" t="s">
        <v>26</v>
      </c>
      <c r="E25" s="18" t="s">
        <v>23</v>
      </c>
      <c r="F25" s="18" t="s">
        <v>39</v>
      </c>
      <c r="H25" t="s">
        <v>40</v>
      </c>
      <c r="I25" t="s">
        <v>41</v>
      </c>
      <c r="J25" t="s">
        <v>25</v>
      </c>
      <c r="K25" t="s">
        <v>26</v>
      </c>
      <c r="L25" t="s">
        <v>23</v>
      </c>
      <c r="M25" t="s">
        <v>39</v>
      </c>
    </row>
    <row r="26" spans="1:13" x14ac:dyDescent="0.25">
      <c r="A26" s="18" t="s">
        <v>42</v>
      </c>
      <c r="B26" s="18" t="s">
        <v>43</v>
      </c>
      <c r="C26" s="18">
        <v>5</v>
      </c>
      <c r="D26" s="18"/>
      <c r="E26" s="18">
        <f>SUM(Tabla3[[#This Row],[Homes]:[Mulleres]])</f>
        <v>5</v>
      </c>
      <c r="F26" s="24">
        <v>702573</v>
      </c>
      <c r="H26" t="s">
        <v>44</v>
      </c>
      <c r="I26" t="s">
        <v>45</v>
      </c>
      <c r="J26">
        <v>3</v>
      </c>
      <c r="L26">
        <f>SUM(Tabla8[[#This Row],[Homes]:[Mulleres]])</f>
        <v>3</v>
      </c>
      <c r="M26" s="25">
        <v>1775812.5</v>
      </c>
    </row>
    <row r="27" spans="1:13" x14ac:dyDescent="0.25">
      <c r="A27" s="18" t="s">
        <v>42</v>
      </c>
      <c r="B27" s="18" t="s">
        <v>46</v>
      </c>
      <c r="C27" s="18">
        <v>3</v>
      </c>
      <c r="D27" s="18"/>
      <c r="E27" s="18">
        <f>SUM(Tabla3[[#This Row],[Homes]:[Mulleres]])</f>
        <v>3</v>
      </c>
      <c r="F27" s="24">
        <v>101814.92</v>
      </c>
      <c r="H27" t="s">
        <v>47</v>
      </c>
      <c r="I27" t="s">
        <v>48</v>
      </c>
      <c r="K27">
        <v>1</v>
      </c>
      <c r="L27">
        <f>SUM(Tabla8[[#This Row],[Homes]:[Mulleres]])</f>
        <v>1</v>
      </c>
      <c r="M27" s="25">
        <v>87500</v>
      </c>
    </row>
    <row r="28" spans="1:13" x14ac:dyDescent="0.25">
      <c r="A28" s="18" t="s">
        <v>42</v>
      </c>
      <c r="B28" s="18" t="s">
        <v>49</v>
      </c>
      <c r="C28" s="18">
        <v>11</v>
      </c>
      <c r="D28" s="18">
        <v>8</v>
      </c>
      <c r="E28" s="18">
        <f>SUM(Tabla3[[#This Row],[Homes]:[Mulleres]])</f>
        <v>19</v>
      </c>
      <c r="F28" s="24">
        <v>4666826.51</v>
      </c>
      <c r="H28" t="s">
        <v>50</v>
      </c>
      <c r="I28" t="s">
        <v>51</v>
      </c>
      <c r="J28">
        <v>2</v>
      </c>
      <c r="K28">
        <v>2</v>
      </c>
      <c r="L28">
        <f>SUM(Tabla8[[#This Row],[Homes]:[Mulleres]])</f>
        <v>4</v>
      </c>
      <c r="M28" s="25">
        <v>333378</v>
      </c>
    </row>
    <row r="29" spans="1:13" x14ac:dyDescent="0.25">
      <c r="A29" s="18" t="s">
        <v>42</v>
      </c>
      <c r="B29" s="18" t="s">
        <v>52</v>
      </c>
      <c r="C29" s="18">
        <v>4</v>
      </c>
      <c r="D29" s="18"/>
      <c r="E29" s="18">
        <f>SUM(Tabla3[[#This Row],[Homes]:[Mulleres]])</f>
        <v>4</v>
      </c>
      <c r="F29" s="24">
        <v>281451.67</v>
      </c>
      <c r="H29" t="s">
        <v>53</v>
      </c>
      <c r="I29" t="s">
        <v>54</v>
      </c>
      <c r="J29">
        <v>1</v>
      </c>
      <c r="L29">
        <f>SUM(Tabla8[[#This Row],[Homes]:[Mulleres]])</f>
        <v>1</v>
      </c>
      <c r="M29" s="25">
        <v>56875</v>
      </c>
    </row>
    <row r="30" spans="1:13" x14ac:dyDescent="0.25">
      <c r="A30" s="18" t="s">
        <v>42</v>
      </c>
      <c r="B30" s="18" t="s">
        <v>55</v>
      </c>
      <c r="C30" s="18">
        <v>2</v>
      </c>
      <c r="D30" s="18">
        <v>1</v>
      </c>
      <c r="E30" s="18">
        <f>SUM(Tabla3[[#This Row],[Homes]:[Mulleres]])</f>
        <v>3</v>
      </c>
      <c r="F30" s="24">
        <v>112275</v>
      </c>
      <c r="H30" t="s">
        <v>56</v>
      </c>
      <c r="I30" t="s">
        <v>57</v>
      </c>
      <c r="J30">
        <v>2</v>
      </c>
      <c r="L30">
        <f>SUM(Tabla8[[#This Row],[Homes]:[Mulleres]])</f>
        <v>2</v>
      </c>
      <c r="M30" s="25">
        <v>172500</v>
      </c>
    </row>
    <row r="31" spans="1:13" x14ac:dyDescent="0.25">
      <c r="A31" s="18" t="s">
        <v>42</v>
      </c>
      <c r="B31" s="18" t="s">
        <v>58</v>
      </c>
      <c r="C31" s="18"/>
      <c r="D31" s="18">
        <v>2</v>
      </c>
      <c r="E31" s="18">
        <f>SUM(Tabla3[[#This Row],[Homes]:[Mulleres]])</f>
        <v>2</v>
      </c>
      <c r="F31" s="24">
        <v>197578.66999999998</v>
      </c>
      <c r="H31" t="s">
        <v>59</v>
      </c>
      <c r="I31" t="s">
        <v>60</v>
      </c>
      <c r="J31">
        <v>3</v>
      </c>
      <c r="L31">
        <f>SUM(Tabla8[[#This Row],[Homes]:[Mulleres]])</f>
        <v>3</v>
      </c>
      <c r="M31" s="25">
        <v>505182</v>
      </c>
    </row>
    <row r="32" spans="1:13" x14ac:dyDescent="0.25">
      <c r="A32" s="18" t="s">
        <v>42</v>
      </c>
      <c r="B32" s="18" t="s">
        <v>61</v>
      </c>
      <c r="C32" s="18">
        <v>2</v>
      </c>
      <c r="D32" s="18">
        <v>1</v>
      </c>
      <c r="E32" s="18">
        <f>SUM(Tabla3[[#This Row],[Homes]:[Mulleres]])</f>
        <v>3</v>
      </c>
      <c r="F32" s="24">
        <v>159875</v>
      </c>
      <c r="H32" t="s">
        <v>62</v>
      </c>
      <c r="I32" t="s">
        <v>63</v>
      </c>
      <c r="K32">
        <v>1</v>
      </c>
      <c r="L32">
        <f>SUM(Tabla8[[#This Row],[Homes]:[Mulleres]])</f>
        <v>1</v>
      </c>
      <c r="M32" s="25">
        <v>120000</v>
      </c>
    </row>
    <row r="33" spans="1:13" x14ac:dyDescent="0.25">
      <c r="A33" s="18" t="s">
        <v>64</v>
      </c>
      <c r="B33" s="18" t="s">
        <v>65</v>
      </c>
      <c r="C33" s="18">
        <v>3</v>
      </c>
      <c r="D33" s="18"/>
      <c r="E33" s="18">
        <f>SUM(Tabla3[[#This Row],[Homes]:[Mulleres]])</f>
        <v>3</v>
      </c>
      <c r="F33" s="24">
        <v>409237.5</v>
      </c>
      <c r="H33" t="s">
        <v>66</v>
      </c>
      <c r="I33" t="s">
        <v>67</v>
      </c>
      <c r="K33">
        <v>3</v>
      </c>
      <c r="L33">
        <f>SUM(Tabla8[[#This Row],[Homes]:[Mulleres]])</f>
        <v>3</v>
      </c>
      <c r="M33" s="25">
        <v>1406625</v>
      </c>
    </row>
    <row r="34" spans="1:13" x14ac:dyDescent="0.25">
      <c r="A34" s="18" t="s">
        <v>64</v>
      </c>
      <c r="B34" s="18" t="s">
        <v>68</v>
      </c>
      <c r="C34" s="18">
        <v>3</v>
      </c>
      <c r="D34" s="18">
        <v>2</v>
      </c>
      <c r="E34" s="18">
        <f>SUM(Tabla3[[#This Row],[Homes]:[Mulleres]])</f>
        <v>5</v>
      </c>
      <c r="F34" s="24">
        <v>537313.98</v>
      </c>
      <c r="H34" t="s">
        <v>69</v>
      </c>
      <c r="I34" t="s">
        <v>70</v>
      </c>
      <c r="K34">
        <v>1</v>
      </c>
      <c r="L34">
        <f>SUM(Tabla8[[#This Row],[Homes]:[Mulleres]])</f>
        <v>1</v>
      </c>
      <c r="M34" s="25">
        <v>72500</v>
      </c>
    </row>
    <row r="35" spans="1:13" x14ac:dyDescent="0.25">
      <c r="A35" s="18" t="s">
        <v>64</v>
      </c>
      <c r="B35" s="18" t="s">
        <v>71</v>
      </c>
      <c r="C35" s="18">
        <v>2</v>
      </c>
      <c r="D35" s="18">
        <v>1</v>
      </c>
      <c r="E35" s="18">
        <f>SUM(Tabla3[[#This Row],[Homes]:[Mulleres]])</f>
        <v>3</v>
      </c>
      <c r="F35" s="24">
        <v>36900</v>
      </c>
      <c r="H35" t="s">
        <v>72</v>
      </c>
      <c r="I35" t="s">
        <v>73</v>
      </c>
      <c r="J35">
        <v>5</v>
      </c>
      <c r="K35">
        <v>4</v>
      </c>
      <c r="L35">
        <f>SUM(Tabla8[[#This Row],[Homes]:[Mulleres]])</f>
        <v>9</v>
      </c>
      <c r="M35" s="25">
        <v>2235000.69</v>
      </c>
    </row>
    <row r="36" spans="1:13" x14ac:dyDescent="0.25">
      <c r="A36" s="18" t="s">
        <v>64</v>
      </c>
      <c r="B36" s="18" t="s">
        <v>74</v>
      </c>
      <c r="C36" s="18"/>
      <c r="D36" s="18">
        <v>2</v>
      </c>
      <c r="E36" s="18">
        <f>SUM(Tabla3[[#This Row],[Homes]:[Mulleres]])</f>
        <v>2</v>
      </c>
      <c r="F36" s="24">
        <v>127500</v>
      </c>
      <c r="H36" t="s">
        <v>75</v>
      </c>
      <c r="I36" t="s">
        <v>76</v>
      </c>
      <c r="J36">
        <v>2</v>
      </c>
      <c r="L36">
        <f>SUM(Tabla8[[#This Row],[Homes]:[Mulleres]])</f>
        <v>2</v>
      </c>
      <c r="M36" s="25">
        <v>192995</v>
      </c>
    </row>
    <row r="37" spans="1:13" x14ac:dyDescent="0.25">
      <c r="A37" s="18" t="s">
        <v>64</v>
      </c>
      <c r="B37" s="18" t="s">
        <v>77</v>
      </c>
      <c r="C37" s="18">
        <v>1</v>
      </c>
      <c r="D37" s="18">
        <v>1</v>
      </c>
      <c r="E37" s="18">
        <f>SUM(Tabla3[[#This Row],[Homes]:[Mulleres]])</f>
        <v>2</v>
      </c>
      <c r="F37" s="24">
        <v>15800</v>
      </c>
      <c r="H37" t="s">
        <v>78</v>
      </c>
      <c r="I37" t="s">
        <v>79</v>
      </c>
      <c r="K37">
        <v>1</v>
      </c>
      <c r="L37">
        <f>SUM(Tabla8[[#This Row],[Homes]:[Mulleres]])</f>
        <v>1</v>
      </c>
      <c r="M37" s="25">
        <v>7100</v>
      </c>
    </row>
    <row r="38" spans="1:13" x14ac:dyDescent="0.25">
      <c r="A38" s="18" t="s">
        <v>80</v>
      </c>
      <c r="B38" s="18" t="s">
        <v>81</v>
      </c>
      <c r="C38" s="18">
        <v>1</v>
      </c>
      <c r="D38" s="18">
        <v>5</v>
      </c>
      <c r="E38" s="18">
        <f>SUM(Tabla3[[#This Row],[Homes]:[Mulleres]])</f>
        <v>6</v>
      </c>
      <c r="F38" s="24">
        <v>1168203.5</v>
      </c>
      <c r="H38" t="s">
        <v>82</v>
      </c>
      <c r="I38" t="s">
        <v>83</v>
      </c>
      <c r="J38">
        <v>1</v>
      </c>
      <c r="K38">
        <v>1</v>
      </c>
      <c r="L38">
        <f>SUM(Tabla8[[#This Row],[Homes]:[Mulleres]])</f>
        <v>2</v>
      </c>
      <c r="M38" s="25">
        <v>252500</v>
      </c>
    </row>
    <row r="39" spans="1:13" x14ac:dyDescent="0.25">
      <c r="A39" s="18" t="s">
        <v>80</v>
      </c>
      <c r="B39" s="18" t="s">
        <v>84</v>
      </c>
      <c r="C39" s="18">
        <v>1</v>
      </c>
      <c r="D39" s="18">
        <v>1</v>
      </c>
      <c r="E39" s="18">
        <f>SUM(Tabla3[[#This Row],[Homes]:[Mulleres]])</f>
        <v>2</v>
      </c>
      <c r="F39" s="24">
        <v>609690</v>
      </c>
      <c r="H39" t="s">
        <v>85</v>
      </c>
      <c r="I39" t="s">
        <v>86</v>
      </c>
      <c r="J39">
        <v>1</v>
      </c>
      <c r="L39">
        <f>SUM(Tabla8[[#This Row],[Homes]:[Mulleres]])</f>
        <v>1</v>
      </c>
      <c r="M39" s="25">
        <v>172500</v>
      </c>
    </row>
    <row r="40" spans="1:13" x14ac:dyDescent="0.25">
      <c r="A40" s="18" t="s">
        <v>80</v>
      </c>
      <c r="B40" s="18" t="s">
        <v>87</v>
      </c>
      <c r="C40" s="18">
        <v>13</v>
      </c>
      <c r="D40" s="18">
        <v>2</v>
      </c>
      <c r="E40" s="18">
        <f>SUM(Tabla3[[#This Row],[Homes]:[Mulleres]])</f>
        <v>15</v>
      </c>
      <c r="F40" s="24">
        <v>7638850.2999999998</v>
      </c>
      <c r="H40" t="s">
        <v>88</v>
      </c>
      <c r="I40" t="s">
        <v>89</v>
      </c>
      <c r="K40">
        <v>1</v>
      </c>
      <c r="L40">
        <f>SUM(Tabla8[[#This Row],[Homes]:[Mulleres]])</f>
        <v>1</v>
      </c>
      <c r="M40" s="25">
        <v>19000</v>
      </c>
    </row>
    <row r="41" spans="1:13" x14ac:dyDescent="0.25">
      <c r="A41" s="18" t="s">
        <v>80</v>
      </c>
      <c r="B41" s="18" t="s">
        <v>90</v>
      </c>
      <c r="C41" s="18">
        <v>14</v>
      </c>
      <c r="D41" s="18">
        <v>6</v>
      </c>
      <c r="E41" s="18">
        <f>SUM(Tabla3[[#This Row],[Homes]:[Mulleres]])</f>
        <v>20</v>
      </c>
      <c r="F41" s="24">
        <v>3178824.81</v>
      </c>
      <c r="H41" t="s">
        <v>91</v>
      </c>
      <c r="I41" t="s">
        <v>92</v>
      </c>
      <c r="K41">
        <v>2</v>
      </c>
      <c r="L41">
        <f>SUM(Tabla8[[#This Row],[Homes]:[Mulleres]])</f>
        <v>2</v>
      </c>
      <c r="M41" s="25">
        <v>282500</v>
      </c>
    </row>
    <row r="42" spans="1:13" x14ac:dyDescent="0.25">
      <c r="A42" s="18" t="s">
        <v>80</v>
      </c>
      <c r="B42" s="18" t="s">
        <v>93</v>
      </c>
      <c r="C42" s="18">
        <v>12</v>
      </c>
      <c r="D42" s="18">
        <v>9</v>
      </c>
      <c r="E42" s="18">
        <f>SUM(Tabla3[[#This Row],[Homes]:[Mulleres]])</f>
        <v>21</v>
      </c>
      <c r="F42" s="24">
        <v>4852362.5</v>
      </c>
      <c r="H42" t="s">
        <v>94</v>
      </c>
      <c r="I42" t="s">
        <v>95</v>
      </c>
      <c r="K42">
        <v>1</v>
      </c>
      <c r="L42">
        <f>SUM(Tabla8[[#This Row],[Homes]:[Mulleres]])</f>
        <v>1</v>
      </c>
      <c r="M42" s="25">
        <v>90000</v>
      </c>
    </row>
    <row r="43" spans="1:13" x14ac:dyDescent="0.25">
      <c r="A43" s="18" t="s">
        <v>80</v>
      </c>
      <c r="B43" s="18" t="s">
        <v>96</v>
      </c>
      <c r="C43" s="18">
        <v>5</v>
      </c>
      <c r="D43" s="18">
        <v>4</v>
      </c>
      <c r="E43" s="18">
        <f>SUM(Tabla3[[#This Row],[Homes]:[Mulleres]])</f>
        <v>9</v>
      </c>
      <c r="F43" s="24">
        <v>1589347.79</v>
      </c>
      <c r="H43" t="s">
        <v>97</v>
      </c>
      <c r="I43" t="s">
        <v>98</v>
      </c>
      <c r="K43">
        <v>1</v>
      </c>
      <c r="L43">
        <f>SUM(Tabla8[[#This Row],[Homes]:[Mulleres]])</f>
        <v>1</v>
      </c>
      <c r="M43" s="25">
        <v>30000</v>
      </c>
    </row>
    <row r="44" spans="1:13" x14ac:dyDescent="0.25">
      <c r="A44" s="18" t="s">
        <v>80</v>
      </c>
      <c r="B44" s="18" t="s">
        <v>99</v>
      </c>
      <c r="C44" s="18">
        <v>5</v>
      </c>
      <c r="D44" s="18">
        <v>2</v>
      </c>
      <c r="E44" s="18">
        <f>SUM(Tabla3[[#This Row],[Homes]:[Mulleres]])</f>
        <v>7</v>
      </c>
      <c r="F44" s="24">
        <v>1089739.1099999999</v>
      </c>
      <c r="H44" t="s">
        <v>100</v>
      </c>
      <c r="I44" t="s">
        <v>101</v>
      </c>
      <c r="J44">
        <v>1</v>
      </c>
      <c r="L44">
        <f>SUM(Tabla8[[#This Row],[Homes]:[Mulleres]])</f>
        <v>1</v>
      </c>
      <c r="M44" s="25">
        <v>47500</v>
      </c>
    </row>
    <row r="45" spans="1:13" x14ac:dyDescent="0.25">
      <c r="A45" s="18" t="s">
        <v>80</v>
      </c>
      <c r="B45" s="18" t="s">
        <v>102</v>
      </c>
      <c r="C45" s="18">
        <v>3</v>
      </c>
      <c r="D45" s="18"/>
      <c r="E45" s="18">
        <f>SUM(Tabla3[[#This Row],[Homes]:[Mulleres]])</f>
        <v>3</v>
      </c>
      <c r="F45" s="24">
        <v>147460</v>
      </c>
      <c r="H45" t="s">
        <v>103</v>
      </c>
      <c r="I45" t="s">
        <v>104</v>
      </c>
      <c r="J45">
        <v>2</v>
      </c>
      <c r="L45">
        <f>SUM(Tabla8[[#This Row],[Homes]:[Mulleres]])</f>
        <v>2</v>
      </c>
      <c r="M45" s="25">
        <v>342955.68</v>
      </c>
    </row>
    <row r="46" spans="1:13" x14ac:dyDescent="0.25">
      <c r="A46" s="18" t="s">
        <v>80</v>
      </c>
      <c r="B46" s="18" t="s">
        <v>105</v>
      </c>
      <c r="C46" s="18">
        <v>1</v>
      </c>
      <c r="D46" s="18"/>
      <c r="E46" s="18">
        <f>SUM(Tabla3[[#This Row],[Homes]:[Mulleres]])</f>
        <v>1</v>
      </c>
      <c r="F46" s="24">
        <v>1364602.5</v>
      </c>
      <c r="H46" t="s">
        <v>106</v>
      </c>
      <c r="I46" t="s">
        <v>107</v>
      </c>
      <c r="J46">
        <v>2</v>
      </c>
      <c r="L46">
        <f>SUM(Tabla8[[#This Row],[Homes]:[Mulleres]])</f>
        <v>2</v>
      </c>
      <c r="M46" s="25">
        <v>457033.43</v>
      </c>
    </row>
    <row r="47" spans="1:13" x14ac:dyDescent="0.25">
      <c r="A47" s="18" t="s">
        <v>80</v>
      </c>
      <c r="B47" s="18" t="s">
        <v>108</v>
      </c>
      <c r="C47" s="18">
        <v>1</v>
      </c>
      <c r="D47" s="18">
        <v>1</v>
      </c>
      <c r="E47" s="18">
        <f>SUM(Tabla3[[#This Row],[Homes]:[Mulleres]])</f>
        <v>2</v>
      </c>
      <c r="F47" s="24">
        <v>131125</v>
      </c>
      <c r="H47" t="s">
        <v>109</v>
      </c>
      <c r="I47" t="s">
        <v>110</v>
      </c>
      <c r="J47">
        <v>1</v>
      </c>
      <c r="L47">
        <f>SUM(Tabla8[[#This Row],[Homes]:[Mulleres]])</f>
        <v>1</v>
      </c>
      <c r="M47" s="25">
        <v>78625</v>
      </c>
    </row>
    <row r="48" spans="1:13" x14ac:dyDescent="0.25">
      <c r="A48" s="18" t="s">
        <v>80</v>
      </c>
      <c r="B48" s="18" t="s">
        <v>111</v>
      </c>
      <c r="C48" s="18">
        <v>8</v>
      </c>
      <c r="D48" s="18">
        <v>9</v>
      </c>
      <c r="E48" s="18">
        <f>SUM(Tabla3[[#This Row],[Homes]:[Mulleres]])</f>
        <v>17</v>
      </c>
      <c r="F48" s="24">
        <v>2742546.69</v>
      </c>
      <c r="H48" t="s">
        <v>112</v>
      </c>
      <c r="I48" t="s">
        <v>113</v>
      </c>
      <c r="J48">
        <v>1</v>
      </c>
      <c r="L48">
        <f>SUM(Tabla8[[#This Row],[Homes]:[Mulleres]])</f>
        <v>1</v>
      </c>
      <c r="M48" s="25">
        <v>58625</v>
      </c>
    </row>
    <row r="49" spans="1:13" ht="16.5" thickBot="1" x14ac:dyDescent="0.3">
      <c r="A49" s="15" t="s">
        <v>23</v>
      </c>
      <c r="B49" s="15"/>
      <c r="C49" s="15">
        <f>SUBTOTAL(109,C26:C48)</f>
        <v>100</v>
      </c>
      <c r="D49" s="15">
        <f>SUBTOTAL(109,D26:D48)</f>
        <v>57</v>
      </c>
      <c r="E49" s="15">
        <f>SUM(Tabla3[[#This Row],[Homes]:[Mulleres]])</f>
        <v>157</v>
      </c>
      <c r="F49" s="16">
        <f>SUBTOTAL(109,F26:F48)</f>
        <v>31861898.449999999</v>
      </c>
      <c r="H49" t="s">
        <v>114</v>
      </c>
      <c r="I49" t="s">
        <v>115</v>
      </c>
      <c r="J49">
        <v>1</v>
      </c>
      <c r="K49">
        <v>1</v>
      </c>
      <c r="L49">
        <f>SUM(Tabla8[[#This Row],[Homes]:[Mulleres]])</f>
        <v>2</v>
      </c>
      <c r="M49" s="25">
        <v>315549.81</v>
      </c>
    </row>
    <row r="50" spans="1:13" ht="16.5" thickTop="1" x14ac:dyDescent="0.25">
      <c r="C50" s="18"/>
      <c r="D50" s="18"/>
      <c r="E50" s="18"/>
      <c r="F50" s="18"/>
      <c r="H50" t="s">
        <v>116</v>
      </c>
      <c r="I50" t="s">
        <v>117</v>
      </c>
      <c r="J50">
        <v>1</v>
      </c>
      <c r="L50">
        <f>SUM(Tabla8[[#This Row],[Homes]:[Mulleres]])</f>
        <v>1</v>
      </c>
      <c r="M50" s="25">
        <v>268400</v>
      </c>
    </row>
    <row r="51" spans="1:13" x14ac:dyDescent="0.25">
      <c r="C51" s="18"/>
      <c r="D51" s="18"/>
      <c r="E51" s="18"/>
      <c r="F51" s="18"/>
      <c r="H51" t="s">
        <v>118</v>
      </c>
      <c r="I51" t="s">
        <v>119</v>
      </c>
      <c r="K51">
        <v>1</v>
      </c>
      <c r="L51">
        <f>SUM(Tabla8[[#This Row],[Homes]:[Mulleres]])</f>
        <v>1</v>
      </c>
      <c r="M51" s="25">
        <v>120000</v>
      </c>
    </row>
    <row r="52" spans="1:13" x14ac:dyDescent="0.25">
      <c r="A52" s="23" t="s">
        <v>120</v>
      </c>
      <c r="H52" t="s">
        <v>121</v>
      </c>
      <c r="I52" t="s">
        <v>122</v>
      </c>
      <c r="J52">
        <v>1</v>
      </c>
      <c r="K52">
        <v>1</v>
      </c>
      <c r="L52">
        <f>SUM(Tabla8[[#This Row],[Homes]:[Mulleres]])</f>
        <v>2</v>
      </c>
      <c r="M52" s="25">
        <v>235000</v>
      </c>
    </row>
    <row r="53" spans="1:13" x14ac:dyDescent="0.25">
      <c r="A53" s="18" t="s">
        <v>37</v>
      </c>
      <c r="B53" s="18" t="s">
        <v>38</v>
      </c>
      <c r="C53" s="18" t="s">
        <v>123</v>
      </c>
      <c r="D53" s="18" t="s">
        <v>124</v>
      </c>
      <c r="E53" s="18" t="s">
        <v>39</v>
      </c>
      <c r="H53" t="s">
        <v>125</v>
      </c>
      <c r="I53" t="s">
        <v>126</v>
      </c>
      <c r="K53">
        <v>1</v>
      </c>
      <c r="L53">
        <f>SUM(Tabla8[[#This Row],[Homes]:[Mulleres]])</f>
        <v>1</v>
      </c>
      <c r="M53" s="25">
        <v>7375</v>
      </c>
    </row>
    <row r="54" spans="1:13" x14ac:dyDescent="0.25">
      <c r="A54" s="18" t="s">
        <v>42</v>
      </c>
      <c r="B54" s="18" t="s">
        <v>43</v>
      </c>
      <c r="C54" s="18" t="s">
        <v>15</v>
      </c>
      <c r="D54" s="18">
        <v>3</v>
      </c>
      <c r="E54" s="24">
        <v>431643</v>
      </c>
      <c r="H54" t="s">
        <v>127</v>
      </c>
      <c r="I54" t="s">
        <v>128</v>
      </c>
      <c r="K54">
        <v>1</v>
      </c>
      <c r="L54">
        <f>SUM(Tabla8[[#This Row],[Homes]:[Mulleres]])</f>
        <v>1</v>
      </c>
      <c r="M54" s="25">
        <v>115000</v>
      </c>
    </row>
    <row r="55" spans="1:13" x14ac:dyDescent="0.25">
      <c r="A55" s="18" t="s">
        <v>42</v>
      </c>
      <c r="B55" s="18" t="s">
        <v>43</v>
      </c>
      <c r="C55" s="18" t="s">
        <v>16</v>
      </c>
      <c r="D55" s="18">
        <v>1</v>
      </c>
      <c r="E55" s="24">
        <v>263555</v>
      </c>
      <c r="H55" t="s">
        <v>129</v>
      </c>
      <c r="I55" t="s">
        <v>130</v>
      </c>
      <c r="K55">
        <v>1</v>
      </c>
      <c r="L55">
        <f>SUM(Tabla8[[#This Row],[Homes]:[Mulleres]])</f>
        <v>1</v>
      </c>
      <c r="M55" s="25">
        <v>7900</v>
      </c>
    </row>
    <row r="56" spans="1:13" x14ac:dyDescent="0.25">
      <c r="A56" s="18" t="s">
        <v>42</v>
      </c>
      <c r="B56" s="18" t="s">
        <v>43</v>
      </c>
      <c r="C56" s="18" t="s">
        <v>19</v>
      </c>
      <c r="D56" s="18">
        <v>1</v>
      </c>
      <c r="E56" s="24">
        <v>7375</v>
      </c>
      <c r="H56" t="s">
        <v>131</v>
      </c>
      <c r="I56" t="s">
        <v>132</v>
      </c>
      <c r="J56">
        <v>2</v>
      </c>
      <c r="L56">
        <f>SUM(Tabla8[[#This Row],[Homes]:[Mulleres]])</f>
        <v>2</v>
      </c>
      <c r="M56" s="25">
        <v>351122.8</v>
      </c>
    </row>
    <row r="57" spans="1:13" x14ac:dyDescent="0.25">
      <c r="A57" s="18" t="s">
        <v>42</v>
      </c>
      <c r="B57" s="18" t="s">
        <v>46</v>
      </c>
      <c r="C57" s="18" t="s">
        <v>17</v>
      </c>
      <c r="D57" s="18">
        <v>1</v>
      </c>
      <c r="E57" s="24">
        <v>87064.92</v>
      </c>
      <c r="H57" t="s">
        <v>133</v>
      </c>
      <c r="I57" t="s">
        <v>134</v>
      </c>
      <c r="K57">
        <v>1</v>
      </c>
      <c r="L57">
        <f>SUM(Tabla8[[#This Row],[Homes]:[Mulleres]])</f>
        <v>1</v>
      </c>
      <c r="M57" s="25">
        <v>10000</v>
      </c>
    </row>
    <row r="58" spans="1:13" x14ac:dyDescent="0.25">
      <c r="A58" s="18" t="s">
        <v>42</v>
      </c>
      <c r="B58" s="18" t="s">
        <v>46</v>
      </c>
      <c r="C58" s="18" t="s">
        <v>19</v>
      </c>
      <c r="D58" s="18">
        <v>2</v>
      </c>
      <c r="E58" s="24">
        <v>14750</v>
      </c>
      <c r="H58" t="s">
        <v>135</v>
      </c>
      <c r="I58" t="s">
        <v>136</v>
      </c>
      <c r="J58">
        <v>1</v>
      </c>
      <c r="L58">
        <f>SUM(Tabla8[[#This Row],[Homes]:[Mulleres]])</f>
        <v>1</v>
      </c>
      <c r="M58" s="25">
        <v>163750</v>
      </c>
    </row>
    <row r="59" spans="1:13" x14ac:dyDescent="0.25">
      <c r="A59" s="18" t="s">
        <v>42</v>
      </c>
      <c r="B59" s="18" t="s">
        <v>49</v>
      </c>
      <c r="C59" s="18" t="s">
        <v>15</v>
      </c>
      <c r="D59" s="18">
        <v>3</v>
      </c>
      <c r="E59" s="24">
        <v>490000</v>
      </c>
      <c r="H59" t="s">
        <v>137</v>
      </c>
      <c r="I59" t="s">
        <v>138</v>
      </c>
      <c r="J59">
        <v>1</v>
      </c>
      <c r="K59">
        <v>1</v>
      </c>
      <c r="L59">
        <f>SUM(Tabla8[[#This Row],[Homes]:[Mulleres]])</f>
        <v>2</v>
      </c>
      <c r="M59" s="25">
        <v>211835.98</v>
      </c>
    </row>
    <row r="60" spans="1:13" x14ac:dyDescent="0.25">
      <c r="A60" s="18" t="s">
        <v>42</v>
      </c>
      <c r="B60" s="18" t="s">
        <v>49</v>
      </c>
      <c r="C60" s="18" t="s">
        <v>16</v>
      </c>
      <c r="D60" s="18">
        <v>5</v>
      </c>
      <c r="E60" s="24">
        <v>3238379.5</v>
      </c>
      <c r="H60" t="s">
        <v>139</v>
      </c>
      <c r="I60" t="s">
        <v>140</v>
      </c>
      <c r="J60">
        <v>3</v>
      </c>
      <c r="L60">
        <f>SUM(Tabla8[[#This Row],[Homes]:[Mulleres]])</f>
        <v>3</v>
      </c>
      <c r="M60" s="25">
        <v>1188750</v>
      </c>
    </row>
    <row r="61" spans="1:13" x14ac:dyDescent="0.25">
      <c r="A61" s="18" t="s">
        <v>42</v>
      </c>
      <c r="B61" s="18" t="s">
        <v>49</v>
      </c>
      <c r="C61" s="18" t="s">
        <v>17</v>
      </c>
      <c r="D61" s="18">
        <v>4</v>
      </c>
      <c r="E61" s="24">
        <v>716595.01</v>
      </c>
      <c r="H61" t="s">
        <v>141</v>
      </c>
      <c r="I61" t="s">
        <v>142</v>
      </c>
      <c r="J61">
        <v>2</v>
      </c>
      <c r="K61">
        <v>1</v>
      </c>
      <c r="L61">
        <f>SUM(Tabla8[[#This Row],[Homes]:[Mulleres]])</f>
        <v>3</v>
      </c>
      <c r="M61" s="25">
        <v>307594.26</v>
      </c>
    </row>
    <row r="62" spans="1:13" x14ac:dyDescent="0.25">
      <c r="A62" s="18" t="s">
        <v>42</v>
      </c>
      <c r="B62" s="18" t="s">
        <v>49</v>
      </c>
      <c r="C62" s="18" t="s">
        <v>19</v>
      </c>
      <c r="D62" s="18">
        <v>4</v>
      </c>
      <c r="E62" s="24">
        <v>29500</v>
      </c>
      <c r="H62" t="s">
        <v>143</v>
      </c>
      <c r="I62" t="s">
        <v>144</v>
      </c>
      <c r="J62">
        <v>2</v>
      </c>
      <c r="L62">
        <f>SUM(Tabla8[[#This Row],[Homes]:[Mulleres]])</f>
        <v>2</v>
      </c>
      <c r="M62" s="25">
        <v>628497.5</v>
      </c>
    </row>
    <row r="63" spans="1:13" x14ac:dyDescent="0.25">
      <c r="A63" s="18" t="s">
        <v>42</v>
      </c>
      <c r="B63" s="18" t="s">
        <v>49</v>
      </c>
      <c r="C63" s="18" t="s">
        <v>21</v>
      </c>
      <c r="D63" s="18">
        <v>1</v>
      </c>
      <c r="E63" s="24">
        <v>7100</v>
      </c>
      <c r="H63" t="s">
        <v>145</v>
      </c>
      <c r="I63" t="s">
        <v>146</v>
      </c>
      <c r="J63">
        <v>1</v>
      </c>
      <c r="L63">
        <f>SUM(Tabla8[[#This Row],[Homes]:[Mulleres]])</f>
        <v>1</v>
      </c>
      <c r="M63" s="25">
        <v>81250</v>
      </c>
    </row>
    <row r="64" spans="1:13" x14ac:dyDescent="0.25">
      <c r="A64" s="18" t="s">
        <v>42</v>
      </c>
      <c r="B64" s="18" t="s">
        <v>49</v>
      </c>
      <c r="C64" s="18" t="s">
        <v>22</v>
      </c>
      <c r="D64" s="18">
        <v>2</v>
      </c>
      <c r="E64" s="24">
        <v>185252</v>
      </c>
      <c r="H64" t="s">
        <v>147</v>
      </c>
      <c r="I64" t="s">
        <v>148</v>
      </c>
      <c r="K64">
        <v>3</v>
      </c>
      <c r="L64">
        <f>SUM(Tabla8[[#This Row],[Homes]:[Mulleres]])</f>
        <v>3</v>
      </c>
      <c r="M64" s="25">
        <v>662618.5</v>
      </c>
    </row>
    <row r="65" spans="1:13" x14ac:dyDescent="0.25">
      <c r="A65" s="18" t="s">
        <v>42</v>
      </c>
      <c r="B65" s="18" t="s">
        <v>52</v>
      </c>
      <c r="C65" s="18" t="s">
        <v>15</v>
      </c>
      <c r="D65" s="18">
        <v>3</v>
      </c>
      <c r="E65" s="24">
        <v>189225</v>
      </c>
      <c r="H65" t="s">
        <v>149</v>
      </c>
      <c r="I65" t="s">
        <v>150</v>
      </c>
      <c r="J65">
        <v>1</v>
      </c>
      <c r="L65">
        <f>SUM(Tabla8[[#This Row],[Homes]:[Mulleres]])</f>
        <v>1</v>
      </c>
      <c r="M65" s="25">
        <v>7900</v>
      </c>
    </row>
    <row r="66" spans="1:13" x14ac:dyDescent="0.25">
      <c r="A66" s="18" t="s">
        <v>42</v>
      </c>
      <c r="B66" s="18" t="s">
        <v>52</v>
      </c>
      <c r="C66" s="18" t="s">
        <v>17</v>
      </c>
      <c r="D66" s="18">
        <v>1</v>
      </c>
      <c r="E66" s="24">
        <v>92226.67</v>
      </c>
      <c r="H66" t="s">
        <v>151</v>
      </c>
      <c r="I66" t="s">
        <v>152</v>
      </c>
      <c r="J66">
        <v>2</v>
      </c>
      <c r="L66">
        <f>SUM(Tabla8[[#This Row],[Homes]:[Mulleres]])</f>
        <v>2</v>
      </c>
      <c r="M66" s="25">
        <v>452500</v>
      </c>
    </row>
    <row r="67" spans="1:13" x14ac:dyDescent="0.25">
      <c r="A67" s="18" t="s">
        <v>42</v>
      </c>
      <c r="B67" s="18" t="s">
        <v>55</v>
      </c>
      <c r="C67" s="18" t="s">
        <v>15</v>
      </c>
      <c r="D67" s="18">
        <v>2</v>
      </c>
      <c r="E67" s="24">
        <v>104375</v>
      </c>
      <c r="H67" t="s">
        <v>153</v>
      </c>
      <c r="I67" t="s">
        <v>154</v>
      </c>
      <c r="J67">
        <v>1</v>
      </c>
      <c r="L67">
        <f>SUM(Tabla8[[#This Row],[Homes]:[Mulleres]])</f>
        <v>1</v>
      </c>
      <c r="M67" s="25">
        <v>59250</v>
      </c>
    </row>
    <row r="68" spans="1:13" x14ac:dyDescent="0.25">
      <c r="A68" s="18" t="s">
        <v>42</v>
      </c>
      <c r="B68" s="18" t="s">
        <v>55</v>
      </c>
      <c r="C68" s="18" t="s">
        <v>20</v>
      </c>
      <c r="D68" s="18">
        <v>1</v>
      </c>
      <c r="E68" s="24">
        <v>7900</v>
      </c>
      <c r="H68" t="s">
        <v>155</v>
      </c>
      <c r="I68" t="s">
        <v>156</v>
      </c>
      <c r="J68">
        <v>4</v>
      </c>
      <c r="L68">
        <f>SUM(Tabla8[[#This Row],[Homes]:[Mulleres]])</f>
        <v>4</v>
      </c>
      <c r="M68" s="25">
        <v>294766</v>
      </c>
    </row>
    <row r="69" spans="1:13" x14ac:dyDescent="0.25">
      <c r="A69" s="18" t="s">
        <v>42</v>
      </c>
      <c r="B69" s="18" t="s">
        <v>58</v>
      </c>
      <c r="C69" s="18" t="s">
        <v>15</v>
      </c>
      <c r="D69" s="18">
        <v>1</v>
      </c>
      <c r="E69" s="24">
        <v>90000</v>
      </c>
      <c r="H69" t="s">
        <v>157</v>
      </c>
      <c r="I69" t="s">
        <v>158</v>
      </c>
      <c r="J69">
        <v>2</v>
      </c>
      <c r="L69">
        <f>SUM(Tabla8[[#This Row],[Homes]:[Mulleres]])</f>
        <v>2</v>
      </c>
      <c r="M69" s="25">
        <v>69875</v>
      </c>
    </row>
    <row r="70" spans="1:13" x14ac:dyDescent="0.25">
      <c r="A70" s="18" t="s">
        <v>42</v>
      </c>
      <c r="B70" s="18" t="s">
        <v>58</v>
      </c>
      <c r="C70" s="18" t="s">
        <v>17</v>
      </c>
      <c r="D70" s="18">
        <v>1</v>
      </c>
      <c r="E70" s="24">
        <v>107578.67</v>
      </c>
      <c r="H70" t="s">
        <v>159</v>
      </c>
      <c r="I70" t="s">
        <v>160</v>
      </c>
      <c r="J70">
        <v>3</v>
      </c>
      <c r="K70">
        <v>1</v>
      </c>
      <c r="L70">
        <f>SUM(Tabla8[[#This Row],[Homes]:[Mulleres]])</f>
        <v>4</v>
      </c>
      <c r="M70" s="25">
        <v>215438.66999999998</v>
      </c>
    </row>
    <row r="71" spans="1:13" x14ac:dyDescent="0.25">
      <c r="A71" s="18" t="s">
        <v>42</v>
      </c>
      <c r="B71" s="18" t="s">
        <v>61</v>
      </c>
      <c r="C71" s="18" t="s">
        <v>15</v>
      </c>
      <c r="D71" s="18">
        <v>1</v>
      </c>
      <c r="E71" s="24">
        <v>62500</v>
      </c>
      <c r="H71" t="s">
        <v>161</v>
      </c>
      <c r="I71" t="s">
        <v>162</v>
      </c>
      <c r="J71">
        <v>1</v>
      </c>
      <c r="L71">
        <f>SUM(Tabla8[[#This Row],[Homes]:[Mulleres]])</f>
        <v>1</v>
      </c>
      <c r="M71" s="25">
        <v>10000</v>
      </c>
    </row>
    <row r="72" spans="1:13" x14ac:dyDescent="0.25">
      <c r="A72" s="18" t="s">
        <v>42</v>
      </c>
      <c r="B72" s="18" t="s">
        <v>61</v>
      </c>
      <c r="C72" s="18" t="s">
        <v>19</v>
      </c>
      <c r="D72" s="18">
        <v>1</v>
      </c>
      <c r="E72" s="24">
        <v>7375</v>
      </c>
      <c r="H72" t="s">
        <v>163</v>
      </c>
      <c r="I72" t="s">
        <v>164</v>
      </c>
      <c r="K72">
        <v>1</v>
      </c>
      <c r="L72">
        <f>SUM(Tabla8[[#This Row],[Homes]:[Mulleres]])</f>
        <v>1</v>
      </c>
      <c r="M72" s="25">
        <v>97500</v>
      </c>
    </row>
    <row r="73" spans="1:13" x14ac:dyDescent="0.25">
      <c r="A73" s="18" t="s">
        <v>42</v>
      </c>
      <c r="B73" s="18" t="s">
        <v>61</v>
      </c>
      <c r="C73" s="18" t="s">
        <v>22</v>
      </c>
      <c r="D73" s="18">
        <v>1</v>
      </c>
      <c r="E73" s="24">
        <v>90000</v>
      </c>
      <c r="H73" t="s">
        <v>165</v>
      </c>
      <c r="I73" t="s">
        <v>166</v>
      </c>
      <c r="K73">
        <v>2</v>
      </c>
      <c r="L73">
        <f>SUM(Tabla8[[#This Row],[Homes]:[Mulleres]])</f>
        <v>2</v>
      </c>
      <c r="M73" s="25">
        <v>233750</v>
      </c>
    </row>
    <row r="74" spans="1:13" x14ac:dyDescent="0.25">
      <c r="A74" s="18" t="s">
        <v>64</v>
      </c>
      <c r="B74" s="18" t="s">
        <v>65</v>
      </c>
      <c r="C74" s="18" t="s">
        <v>16</v>
      </c>
      <c r="D74" s="18">
        <v>2</v>
      </c>
      <c r="E74" s="24">
        <v>319237.5</v>
      </c>
      <c r="H74" t="s">
        <v>167</v>
      </c>
      <c r="I74" t="s">
        <v>168</v>
      </c>
      <c r="K74">
        <v>1</v>
      </c>
      <c r="L74">
        <f>SUM(Tabla8[[#This Row],[Homes]:[Mulleres]])</f>
        <v>1</v>
      </c>
      <c r="M74" s="25">
        <v>366661</v>
      </c>
    </row>
    <row r="75" spans="1:13" x14ac:dyDescent="0.25">
      <c r="A75" s="18" t="s">
        <v>64</v>
      </c>
      <c r="B75" s="18" t="s">
        <v>65</v>
      </c>
      <c r="C75" s="18" t="s">
        <v>22</v>
      </c>
      <c r="D75" s="18">
        <v>1</v>
      </c>
      <c r="E75" s="24">
        <v>90000</v>
      </c>
      <c r="H75" t="s">
        <v>169</v>
      </c>
      <c r="I75" t="s">
        <v>170</v>
      </c>
      <c r="K75">
        <v>3</v>
      </c>
      <c r="L75">
        <f>SUM(Tabla8[[#This Row],[Homes]:[Mulleres]])</f>
        <v>3</v>
      </c>
      <c r="M75" s="25">
        <v>465703</v>
      </c>
    </row>
    <row r="76" spans="1:13" x14ac:dyDescent="0.25">
      <c r="A76" s="18" t="s">
        <v>64</v>
      </c>
      <c r="B76" s="18" t="s">
        <v>68</v>
      </c>
      <c r="C76" s="18" t="s">
        <v>15</v>
      </c>
      <c r="D76" s="18">
        <v>1</v>
      </c>
      <c r="E76" s="24">
        <v>156250</v>
      </c>
      <c r="H76" t="s">
        <v>171</v>
      </c>
      <c r="I76" t="s">
        <v>172</v>
      </c>
      <c r="J76">
        <v>1</v>
      </c>
      <c r="L76">
        <f>SUM(Tabla8[[#This Row],[Homes]:[Mulleres]])</f>
        <v>1</v>
      </c>
      <c r="M76" s="25">
        <v>87064.92</v>
      </c>
    </row>
    <row r="77" spans="1:13" x14ac:dyDescent="0.25">
      <c r="A77" s="18" t="s">
        <v>64</v>
      </c>
      <c r="B77" s="18" t="s">
        <v>68</v>
      </c>
      <c r="C77" s="18" t="s">
        <v>17</v>
      </c>
      <c r="D77" s="18">
        <v>1</v>
      </c>
      <c r="E77" s="24">
        <v>203935.98</v>
      </c>
      <c r="H77" t="s">
        <v>173</v>
      </c>
      <c r="I77" t="s">
        <v>174</v>
      </c>
      <c r="J77">
        <v>1</v>
      </c>
      <c r="K77">
        <v>1</v>
      </c>
      <c r="L77">
        <f>SUM(Tabla8[[#This Row],[Homes]:[Mulleres]])</f>
        <v>2</v>
      </c>
      <c r="M77" s="25">
        <v>55400</v>
      </c>
    </row>
    <row r="78" spans="1:13" x14ac:dyDescent="0.25">
      <c r="A78" s="18" t="s">
        <v>64</v>
      </c>
      <c r="B78" s="18" t="s">
        <v>68</v>
      </c>
      <c r="C78" s="18" t="s">
        <v>21</v>
      </c>
      <c r="D78" s="18">
        <v>1</v>
      </c>
      <c r="E78" s="24">
        <v>45000</v>
      </c>
      <c r="H78" t="s">
        <v>175</v>
      </c>
      <c r="I78" t="s">
        <v>176</v>
      </c>
      <c r="J78">
        <v>1</v>
      </c>
      <c r="K78">
        <v>1</v>
      </c>
      <c r="L78">
        <f>SUM(Tabla8[[#This Row],[Homes]:[Mulleres]])</f>
        <v>2</v>
      </c>
      <c r="M78" s="25">
        <v>78772.789999999994</v>
      </c>
    </row>
    <row r="79" spans="1:13" x14ac:dyDescent="0.25">
      <c r="A79" s="18" t="s">
        <v>64</v>
      </c>
      <c r="B79" s="18" t="s">
        <v>68</v>
      </c>
      <c r="C79" s="18" t="s">
        <v>22</v>
      </c>
      <c r="D79" s="18">
        <v>2</v>
      </c>
      <c r="E79" s="24">
        <v>132128</v>
      </c>
      <c r="H79" t="s">
        <v>177</v>
      </c>
      <c r="I79" t="s">
        <v>178</v>
      </c>
      <c r="J79">
        <v>1</v>
      </c>
      <c r="L79">
        <f>SUM(Tabla8[[#This Row],[Homes]:[Mulleres]])</f>
        <v>1</v>
      </c>
      <c r="M79" s="25">
        <v>51350</v>
      </c>
    </row>
    <row r="80" spans="1:13" x14ac:dyDescent="0.25">
      <c r="A80" s="18" t="s">
        <v>64</v>
      </c>
      <c r="B80" s="18" t="s">
        <v>71</v>
      </c>
      <c r="C80" s="18" t="s">
        <v>20</v>
      </c>
      <c r="D80" s="18">
        <v>1</v>
      </c>
      <c r="E80" s="24">
        <v>7900</v>
      </c>
      <c r="H80" t="s">
        <v>179</v>
      </c>
      <c r="I80" t="s">
        <v>180</v>
      </c>
      <c r="J80">
        <v>2</v>
      </c>
      <c r="K80">
        <v>1</v>
      </c>
      <c r="L80">
        <f>SUM(Tabla8[[#This Row],[Homes]:[Mulleres]])</f>
        <v>3</v>
      </c>
      <c r="M80" s="25">
        <v>1652329.17</v>
      </c>
    </row>
    <row r="81" spans="1:13" x14ac:dyDescent="0.25">
      <c r="A81" s="18" t="s">
        <v>64</v>
      </c>
      <c r="B81" s="18" t="s">
        <v>71</v>
      </c>
      <c r="C81" s="18" t="s">
        <v>21</v>
      </c>
      <c r="D81" s="18">
        <v>2</v>
      </c>
      <c r="E81" s="24">
        <v>29000</v>
      </c>
      <c r="H81" t="s">
        <v>181</v>
      </c>
      <c r="I81" t="s">
        <v>182</v>
      </c>
      <c r="J81">
        <v>1</v>
      </c>
      <c r="L81">
        <f>SUM(Tabla8[[#This Row],[Homes]:[Mulleres]])</f>
        <v>1</v>
      </c>
      <c r="M81" s="25">
        <v>218944.06</v>
      </c>
    </row>
    <row r="82" spans="1:13" x14ac:dyDescent="0.25">
      <c r="A82" s="18" t="s">
        <v>64</v>
      </c>
      <c r="B82" s="18" t="s">
        <v>74</v>
      </c>
      <c r="C82" s="18" t="s">
        <v>15</v>
      </c>
      <c r="D82" s="18">
        <v>1</v>
      </c>
      <c r="E82" s="24">
        <v>97500</v>
      </c>
      <c r="H82" t="s">
        <v>183</v>
      </c>
      <c r="I82" t="s">
        <v>184</v>
      </c>
      <c r="J82">
        <v>4</v>
      </c>
      <c r="L82">
        <f>SUM(Tabla8[[#This Row],[Homes]:[Mulleres]])</f>
        <v>4</v>
      </c>
      <c r="M82" s="25">
        <v>440987.5</v>
      </c>
    </row>
    <row r="83" spans="1:13" x14ac:dyDescent="0.25">
      <c r="A83" s="18" t="s">
        <v>64</v>
      </c>
      <c r="B83" s="18" t="s">
        <v>74</v>
      </c>
      <c r="C83" s="18" t="s">
        <v>21</v>
      </c>
      <c r="D83" s="18">
        <v>1</v>
      </c>
      <c r="E83" s="24">
        <v>30000</v>
      </c>
      <c r="H83" t="s">
        <v>185</v>
      </c>
      <c r="I83" t="s">
        <v>186</v>
      </c>
      <c r="K83">
        <v>1</v>
      </c>
      <c r="L83">
        <f>SUM(Tabla8[[#This Row],[Homes]:[Mulleres]])</f>
        <v>1</v>
      </c>
      <c r="M83" s="25">
        <v>90000</v>
      </c>
    </row>
    <row r="84" spans="1:13" x14ac:dyDescent="0.25">
      <c r="A84" s="18" t="s">
        <v>64</v>
      </c>
      <c r="B84" s="18" t="s">
        <v>77</v>
      </c>
      <c r="C84" s="18" t="s">
        <v>20</v>
      </c>
      <c r="D84" s="18">
        <v>2</v>
      </c>
      <c r="E84" s="24">
        <v>15800</v>
      </c>
      <c r="H84" t="s">
        <v>187</v>
      </c>
      <c r="I84" t="s">
        <v>188</v>
      </c>
      <c r="J84">
        <v>1</v>
      </c>
      <c r="L84">
        <f>SUM(Tabla8[[#This Row],[Homes]:[Mulleres]])</f>
        <v>1</v>
      </c>
      <c r="M84" s="25">
        <v>131250</v>
      </c>
    </row>
    <row r="85" spans="1:13" x14ac:dyDescent="0.25">
      <c r="A85" s="18" t="s">
        <v>80</v>
      </c>
      <c r="B85" s="18" t="s">
        <v>81</v>
      </c>
      <c r="C85" s="18" t="s">
        <v>16</v>
      </c>
      <c r="D85" s="18">
        <v>2</v>
      </c>
      <c r="E85" s="24">
        <v>720897.5</v>
      </c>
      <c r="H85" t="s">
        <v>189</v>
      </c>
      <c r="I85" t="s">
        <v>190</v>
      </c>
      <c r="K85">
        <v>1</v>
      </c>
      <c r="L85">
        <f>SUM(Tabla8[[#This Row],[Homes]:[Mulleres]])</f>
        <v>1</v>
      </c>
      <c r="M85" s="25">
        <v>250000</v>
      </c>
    </row>
    <row r="86" spans="1:13" x14ac:dyDescent="0.25">
      <c r="A86" s="18" t="s">
        <v>80</v>
      </c>
      <c r="B86" s="18" t="s">
        <v>81</v>
      </c>
      <c r="C86" s="18" t="s">
        <v>22</v>
      </c>
      <c r="D86" s="18">
        <v>4</v>
      </c>
      <c r="E86" s="24">
        <v>447306</v>
      </c>
      <c r="H86" t="s">
        <v>191</v>
      </c>
      <c r="I86" t="s">
        <v>192</v>
      </c>
      <c r="J86">
        <v>1</v>
      </c>
      <c r="L86">
        <f>SUM(Tabla8[[#This Row],[Homes]:[Mulleres]])</f>
        <v>1</v>
      </c>
      <c r="M86" s="25">
        <v>112500</v>
      </c>
    </row>
    <row r="87" spans="1:13" x14ac:dyDescent="0.25">
      <c r="A87" s="18" t="s">
        <v>80</v>
      </c>
      <c r="B87" s="18" t="s">
        <v>84</v>
      </c>
      <c r="C87" s="18" t="s">
        <v>15</v>
      </c>
      <c r="D87" s="18">
        <v>2</v>
      </c>
      <c r="E87" s="24">
        <v>609690</v>
      </c>
      <c r="H87" t="s">
        <v>193</v>
      </c>
      <c r="I87" t="s">
        <v>194</v>
      </c>
      <c r="J87">
        <v>3</v>
      </c>
      <c r="K87">
        <v>1</v>
      </c>
      <c r="L87">
        <f>SUM(Tabla8[[#This Row],[Homes]:[Mulleres]])</f>
        <v>4</v>
      </c>
      <c r="M87" s="25">
        <v>502996.69</v>
      </c>
    </row>
    <row r="88" spans="1:13" x14ac:dyDescent="0.25">
      <c r="A88" s="18" t="s">
        <v>80</v>
      </c>
      <c r="B88" s="18" t="s">
        <v>87</v>
      </c>
      <c r="C88" s="18" t="s">
        <v>15</v>
      </c>
      <c r="D88" s="18">
        <v>5</v>
      </c>
      <c r="E88" s="24">
        <v>5268585</v>
      </c>
      <c r="H88" t="s">
        <v>195</v>
      </c>
      <c r="I88" t="s">
        <v>196</v>
      </c>
      <c r="K88">
        <v>1</v>
      </c>
      <c r="L88">
        <f>SUM(Tabla8[[#This Row],[Homes]:[Mulleres]])</f>
        <v>1</v>
      </c>
      <c r="M88" s="25">
        <v>7900</v>
      </c>
    </row>
    <row r="89" spans="1:13" x14ac:dyDescent="0.25">
      <c r="A89" s="18" t="s">
        <v>80</v>
      </c>
      <c r="B89" s="18" t="s">
        <v>87</v>
      </c>
      <c r="C89" s="18" t="s">
        <v>16</v>
      </c>
      <c r="D89" s="18">
        <v>3</v>
      </c>
      <c r="E89" s="24">
        <v>1052142.5</v>
      </c>
      <c r="H89" t="s">
        <v>197</v>
      </c>
      <c r="I89" t="s">
        <v>198</v>
      </c>
      <c r="J89">
        <v>1</v>
      </c>
      <c r="L89">
        <f>SUM(Tabla8[[#This Row],[Homes]:[Mulleres]])</f>
        <v>1</v>
      </c>
      <c r="M89" s="25">
        <v>184875</v>
      </c>
    </row>
    <row r="90" spans="1:13" x14ac:dyDescent="0.25">
      <c r="A90" s="18" t="s">
        <v>80</v>
      </c>
      <c r="B90" s="18" t="s">
        <v>87</v>
      </c>
      <c r="C90" s="18" t="s">
        <v>18</v>
      </c>
      <c r="D90" s="18">
        <v>2</v>
      </c>
      <c r="E90" s="24">
        <v>271122.8</v>
      </c>
      <c r="H90" t="s">
        <v>199</v>
      </c>
      <c r="I90" t="s">
        <v>200</v>
      </c>
      <c r="J90">
        <v>4</v>
      </c>
      <c r="L90">
        <f>SUM(Tabla8[[#This Row],[Homes]:[Mulleres]])</f>
        <v>4</v>
      </c>
      <c r="M90" s="25">
        <v>1452142.5</v>
      </c>
    </row>
    <row r="91" spans="1:13" x14ac:dyDescent="0.25">
      <c r="A91" s="18" t="s">
        <v>80</v>
      </c>
      <c r="B91" s="18" t="s">
        <v>87</v>
      </c>
      <c r="C91" s="18" t="s">
        <v>22</v>
      </c>
      <c r="D91" s="18">
        <v>5</v>
      </c>
      <c r="E91" s="24">
        <v>1047000</v>
      </c>
      <c r="H91" t="s">
        <v>201</v>
      </c>
      <c r="I91" t="s">
        <v>202</v>
      </c>
      <c r="J91">
        <v>1</v>
      </c>
      <c r="L91">
        <f>SUM(Tabla8[[#This Row],[Homes]:[Mulleres]])</f>
        <v>1</v>
      </c>
      <c r="M91" s="25">
        <v>7375</v>
      </c>
    </row>
    <row r="92" spans="1:13" x14ac:dyDescent="0.25">
      <c r="A92" s="18" t="s">
        <v>80</v>
      </c>
      <c r="B92" s="18" t="s">
        <v>90</v>
      </c>
      <c r="C92" s="18" t="s">
        <v>15</v>
      </c>
      <c r="D92" s="18">
        <v>8</v>
      </c>
      <c r="E92" s="24">
        <v>1018225</v>
      </c>
      <c r="H92" t="s">
        <v>203</v>
      </c>
      <c r="I92" t="s">
        <v>204</v>
      </c>
      <c r="J92">
        <v>1</v>
      </c>
      <c r="L92">
        <f>SUM(Tabla8[[#This Row],[Homes]:[Mulleres]])</f>
        <v>1</v>
      </c>
      <c r="M92" s="25">
        <v>1024989</v>
      </c>
    </row>
    <row r="93" spans="1:13" x14ac:dyDescent="0.25">
      <c r="A93" s="18" t="s">
        <v>80</v>
      </c>
      <c r="B93" s="18" t="s">
        <v>90</v>
      </c>
      <c r="C93" s="18" t="s">
        <v>16</v>
      </c>
      <c r="D93" s="18">
        <v>2</v>
      </c>
      <c r="E93" s="24">
        <v>1052150</v>
      </c>
      <c r="H93" t="s">
        <v>205</v>
      </c>
      <c r="I93" t="s">
        <v>206</v>
      </c>
      <c r="J93">
        <v>4</v>
      </c>
      <c r="L93">
        <f>SUM(Tabla8[[#This Row],[Homes]:[Mulleres]])</f>
        <v>4</v>
      </c>
      <c r="M93" s="25">
        <v>4159060</v>
      </c>
    </row>
    <row r="94" spans="1:13" x14ac:dyDescent="0.25">
      <c r="A94" s="18" t="s">
        <v>80</v>
      </c>
      <c r="B94" s="18" t="s">
        <v>90</v>
      </c>
      <c r="C94" s="18" t="s">
        <v>17</v>
      </c>
      <c r="D94" s="18">
        <v>2</v>
      </c>
      <c r="E94" s="24">
        <v>315549.81</v>
      </c>
      <c r="H94" t="s">
        <v>207</v>
      </c>
      <c r="I94" t="s">
        <v>208</v>
      </c>
      <c r="J94">
        <v>1</v>
      </c>
      <c r="L94">
        <f>SUM(Tabla8[[#This Row],[Homes]:[Mulleres]])</f>
        <v>1</v>
      </c>
      <c r="M94" s="25">
        <v>90000</v>
      </c>
    </row>
    <row r="95" spans="1:13" x14ac:dyDescent="0.25">
      <c r="A95" s="18" t="s">
        <v>80</v>
      </c>
      <c r="B95" s="18" t="s">
        <v>90</v>
      </c>
      <c r="C95" s="18" t="s">
        <v>18</v>
      </c>
      <c r="D95" s="18">
        <v>1</v>
      </c>
      <c r="E95" s="24">
        <v>0</v>
      </c>
      <c r="H95" t="s">
        <v>209</v>
      </c>
      <c r="I95" t="s">
        <v>210</v>
      </c>
      <c r="J95">
        <v>1</v>
      </c>
      <c r="L95">
        <f>SUM(Tabla8[[#This Row],[Homes]:[Mulleres]])</f>
        <v>1</v>
      </c>
      <c r="M95" s="25">
        <v>132625</v>
      </c>
    </row>
    <row r="96" spans="1:13" x14ac:dyDescent="0.25">
      <c r="A96" s="18" t="s">
        <v>80</v>
      </c>
      <c r="B96" s="18" t="s">
        <v>90</v>
      </c>
      <c r="C96" s="18" t="s">
        <v>20</v>
      </c>
      <c r="D96" s="18">
        <v>1</v>
      </c>
      <c r="E96" s="24">
        <v>7900</v>
      </c>
      <c r="H96" t="s">
        <v>211</v>
      </c>
      <c r="I96" t="s">
        <v>212</v>
      </c>
      <c r="J96">
        <v>2</v>
      </c>
      <c r="K96">
        <v>3</v>
      </c>
      <c r="L96">
        <f>SUM(Tabla8[[#This Row],[Homes]:[Mulleres]])</f>
        <v>5</v>
      </c>
      <c r="M96" s="25">
        <v>840290</v>
      </c>
    </row>
    <row r="97" spans="1:13" x14ac:dyDescent="0.25">
      <c r="A97" s="18" t="s">
        <v>80</v>
      </c>
      <c r="B97" s="18" t="s">
        <v>90</v>
      </c>
      <c r="C97" s="18" t="s">
        <v>22</v>
      </c>
      <c r="D97" s="18">
        <v>6</v>
      </c>
      <c r="E97" s="24">
        <v>785000</v>
      </c>
      <c r="H97" t="s">
        <v>213</v>
      </c>
      <c r="I97" t="s">
        <v>214</v>
      </c>
      <c r="J97">
        <v>3</v>
      </c>
      <c r="K97">
        <v>1</v>
      </c>
      <c r="L97">
        <f>SUM(Tabla8[[#This Row],[Homes]:[Mulleres]])</f>
        <v>4</v>
      </c>
      <c r="M97" s="25">
        <v>863650</v>
      </c>
    </row>
    <row r="98" spans="1:13" x14ac:dyDescent="0.25">
      <c r="A98" s="18" t="s">
        <v>80</v>
      </c>
      <c r="B98" s="18" t="s">
        <v>93</v>
      </c>
      <c r="C98" s="18" t="s">
        <v>15</v>
      </c>
      <c r="D98" s="18">
        <v>10</v>
      </c>
      <c r="E98" s="24">
        <v>1701072</v>
      </c>
      <c r="H98" t="s">
        <v>215</v>
      </c>
      <c r="I98" t="s">
        <v>216</v>
      </c>
      <c r="J98">
        <v>4</v>
      </c>
      <c r="L98">
        <f>SUM(Tabla8[[#This Row],[Homes]:[Mulleres]])</f>
        <v>4</v>
      </c>
      <c r="M98" s="25">
        <v>727942</v>
      </c>
    </row>
    <row r="99" spans="1:13" x14ac:dyDescent="0.25">
      <c r="A99" s="18" t="s">
        <v>80</v>
      </c>
      <c r="B99" s="18" t="s">
        <v>93</v>
      </c>
      <c r="C99" s="18" t="s">
        <v>16</v>
      </c>
      <c r="D99" s="18">
        <v>3</v>
      </c>
      <c r="E99" s="24">
        <v>1573370</v>
      </c>
      <c r="H99" t="s">
        <v>217</v>
      </c>
      <c r="I99" t="s">
        <v>218</v>
      </c>
      <c r="J99">
        <v>1</v>
      </c>
      <c r="K99">
        <v>3</v>
      </c>
      <c r="L99">
        <f>SUM(Tabla8[[#This Row],[Homes]:[Mulleres]])</f>
        <v>4</v>
      </c>
      <c r="M99" s="25">
        <v>926225</v>
      </c>
    </row>
    <row r="100" spans="1:13" x14ac:dyDescent="0.25">
      <c r="A100" s="18" t="s">
        <v>80</v>
      </c>
      <c r="B100" s="18" t="s">
        <v>93</v>
      </c>
      <c r="C100" s="18" t="s">
        <v>17</v>
      </c>
      <c r="D100" s="18">
        <v>1</v>
      </c>
      <c r="E100" s="24">
        <v>372247.5</v>
      </c>
      <c r="H100" t="s">
        <v>219</v>
      </c>
      <c r="I100" t="s">
        <v>220</v>
      </c>
      <c r="J100">
        <v>3</v>
      </c>
      <c r="K100">
        <v>1</v>
      </c>
      <c r="L100">
        <f>SUM(Tabla8[[#This Row],[Homes]:[Mulleres]])</f>
        <v>4</v>
      </c>
      <c r="M100" s="25">
        <v>171200</v>
      </c>
    </row>
    <row r="101" spans="1:13" x14ac:dyDescent="0.25">
      <c r="A101" s="18" t="s">
        <v>80</v>
      </c>
      <c r="B101" s="18" t="s">
        <v>93</v>
      </c>
      <c r="C101" s="18" t="s">
        <v>18</v>
      </c>
      <c r="D101" s="18">
        <v>1</v>
      </c>
      <c r="E101" s="24">
        <v>2500</v>
      </c>
      <c r="H101" t="s">
        <v>221</v>
      </c>
      <c r="I101" t="s">
        <v>221</v>
      </c>
      <c r="J101">
        <v>2</v>
      </c>
      <c r="K101">
        <v>3</v>
      </c>
      <c r="L101">
        <f>SUM(Tabla8[[#This Row],[Homes]:[Mulleres]])</f>
        <v>5</v>
      </c>
      <c r="M101" s="25">
        <v>1857335</v>
      </c>
    </row>
    <row r="102" spans="1:13" ht="16.5" thickBot="1" x14ac:dyDescent="0.3">
      <c r="A102" s="18" t="s">
        <v>80</v>
      </c>
      <c r="B102" s="18" t="s">
        <v>93</v>
      </c>
      <c r="C102" s="18" t="s">
        <v>21</v>
      </c>
      <c r="D102" s="18">
        <v>1</v>
      </c>
      <c r="E102" s="24">
        <v>30000</v>
      </c>
      <c r="H102" s="21" t="s">
        <v>23</v>
      </c>
      <c r="I102" s="21"/>
      <c r="J102" s="21">
        <f>SUBTOTAL(109,J26:J101)</f>
        <v>100</v>
      </c>
      <c r="K102" s="21">
        <f>SUBTOTAL(109,K26:K101)</f>
        <v>57</v>
      </c>
      <c r="L102" s="21">
        <f>SUM(Tabla8[[#This Row],[Homes]:[Mulleres]])</f>
        <v>157</v>
      </c>
      <c r="M102" s="26">
        <f>SUBTOTAL(109,M26:M101)</f>
        <v>31861898.449999999</v>
      </c>
    </row>
    <row r="103" spans="1:13" ht="16.5" thickTop="1" x14ac:dyDescent="0.25">
      <c r="A103" s="18" t="s">
        <v>80</v>
      </c>
      <c r="B103" s="18" t="s">
        <v>93</v>
      </c>
      <c r="C103" s="18" t="s">
        <v>22</v>
      </c>
      <c r="D103" s="18">
        <v>5</v>
      </c>
      <c r="E103" s="24">
        <v>1173173</v>
      </c>
    </row>
    <row r="104" spans="1:13" x14ac:dyDescent="0.25">
      <c r="A104" s="18" t="s">
        <v>80</v>
      </c>
      <c r="B104" s="18" t="s">
        <v>96</v>
      </c>
      <c r="C104" s="18" t="s">
        <v>15</v>
      </c>
      <c r="D104" s="18">
        <v>1</v>
      </c>
      <c r="E104" s="24">
        <v>163750</v>
      </c>
    </row>
    <row r="105" spans="1:13" x14ac:dyDescent="0.25">
      <c r="A105" s="18" t="s">
        <v>80</v>
      </c>
      <c r="B105" s="18" t="s">
        <v>96</v>
      </c>
      <c r="C105" s="18" t="s">
        <v>16</v>
      </c>
      <c r="D105" s="18">
        <v>1</v>
      </c>
      <c r="E105" s="24">
        <v>1055625</v>
      </c>
    </row>
    <row r="106" spans="1:13" x14ac:dyDescent="0.25">
      <c r="A106" s="18" t="s">
        <v>80</v>
      </c>
      <c r="B106" s="18" t="s">
        <v>96</v>
      </c>
      <c r="C106" s="18" t="s">
        <v>18</v>
      </c>
      <c r="D106" s="18">
        <v>1</v>
      </c>
      <c r="E106" s="24">
        <v>70872.789999999994</v>
      </c>
    </row>
    <row r="107" spans="1:13" x14ac:dyDescent="0.25">
      <c r="A107" s="18" t="s">
        <v>80</v>
      </c>
      <c r="B107" s="18" t="s">
        <v>96</v>
      </c>
      <c r="C107" s="18" t="s">
        <v>20</v>
      </c>
      <c r="D107" s="18">
        <v>1</v>
      </c>
      <c r="E107" s="24">
        <v>7900</v>
      </c>
    </row>
    <row r="108" spans="1:13" x14ac:dyDescent="0.25">
      <c r="A108" s="18" t="s">
        <v>80</v>
      </c>
      <c r="B108" s="18" t="s">
        <v>96</v>
      </c>
      <c r="C108" s="18" t="s">
        <v>21</v>
      </c>
      <c r="D108" s="18">
        <v>2</v>
      </c>
      <c r="E108" s="24">
        <v>35000</v>
      </c>
    </row>
    <row r="109" spans="1:13" x14ac:dyDescent="0.25">
      <c r="A109" s="18" t="s">
        <v>80</v>
      </c>
      <c r="B109" s="18" t="s">
        <v>96</v>
      </c>
      <c r="C109" s="18" t="s">
        <v>22</v>
      </c>
      <c r="D109" s="18">
        <v>3</v>
      </c>
      <c r="E109" s="24">
        <v>256200</v>
      </c>
    </row>
    <row r="110" spans="1:13" x14ac:dyDescent="0.25">
      <c r="A110" s="18" t="s">
        <v>80</v>
      </c>
      <c r="B110" s="18" t="s">
        <v>99</v>
      </c>
      <c r="C110" s="18" t="s">
        <v>15</v>
      </c>
      <c r="D110" s="18">
        <v>2</v>
      </c>
      <c r="E110" s="24">
        <v>213500</v>
      </c>
    </row>
    <row r="111" spans="1:13" x14ac:dyDescent="0.25">
      <c r="A111" s="18" t="s">
        <v>80</v>
      </c>
      <c r="B111" s="18" t="s">
        <v>99</v>
      </c>
      <c r="C111" s="18" t="s">
        <v>17</v>
      </c>
      <c r="D111" s="18">
        <v>1</v>
      </c>
      <c r="E111" s="24">
        <v>191955.68</v>
      </c>
    </row>
    <row r="112" spans="1:13" x14ac:dyDescent="0.25">
      <c r="A112" s="18" t="s">
        <v>80</v>
      </c>
      <c r="B112" s="18" t="s">
        <v>99</v>
      </c>
      <c r="C112" s="18" t="s">
        <v>18</v>
      </c>
      <c r="D112" s="18">
        <v>2</v>
      </c>
      <c r="E112" s="24">
        <v>552533.42999999993</v>
      </c>
    </row>
    <row r="113" spans="1:5" x14ac:dyDescent="0.25">
      <c r="A113" s="18" t="s">
        <v>80</v>
      </c>
      <c r="B113" s="18" t="s">
        <v>99</v>
      </c>
      <c r="C113" s="18" t="s">
        <v>21</v>
      </c>
      <c r="D113" s="18">
        <v>2</v>
      </c>
      <c r="E113" s="24">
        <v>131750</v>
      </c>
    </row>
    <row r="114" spans="1:5" x14ac:dyDescent="0.25">
      <c r="A114" s="18" t="s">
        <v>80</v>
      </c>
      <c r="B114" s="18" t="s">
        <v>102</v>
      </c>
      <c r="C114" s="18" t="s">
        <v>15</v>
      </c>
      <c r="D114" s="18">
        <v>2</v>
      </c>
      <c r="E114" s="24">
        <v>57460</v>
      </c>
    </row>
    <row r="115" spans="1:5" x14ac:dyDescent="0.25">
      <c r="A115" s="18" t="s">
        <v>80</v>
      </c>
      <c r="B115" s="18" t="s">
        <v>102</v>
      </c>
      <c r="C115" s="18" t="s">
        <v>22</v>
      </c>
      <c r="D115" s="18">
        <v>1</v>
      </c>
      <c r="E115" s="24">
        <v>90000</v>
      </c>
    </row>
    <row r="116" spans="1:5" x14ac:dyDescent="0.25">
      <c r="A116" s="18" t="s">
        <v>80</v>
      </c>
      <c r="B116" s="18" t="s">
        <v>105</v>
      </c>
      <c r="C116" s="18" t="s">
        <v>16</v>
      </c>
      <c r="D116" s="18">
        <v>1</v>
      </c>
      <c r="E116" s="24">
        <v>1364602.5</v>
      </c>
    </row>
    <row r="117" spans="1:5" x14ac:dyDescent="0.25">
      <c r="A117" s="18" t="s">
        <v>80</v>
      </c>
      <c r="B117" s="18" t="s">
        <v>108</v>
      </c>
      <c r="C117" s="18" t="s">
        <v>15</v>
      </c>
      <c r="D117" s="18">
        <v>2</v>
      </c>
      <c r="E117" s="24">
        <v>131125</v>
      </c>
    </row>
    <row r="118" spans="1:5" x14ac:dyDescent="0.25">
      <c r="A118" s="18" t="s">
        <v>80</v>
      </c>
      <c r="B118" s="18" t="s">
        <v>111</v>
      </c>
      <c r="C118" s="18" t="s">
        <v>15</v>
      </c>
      <c r="D118" s="18">
        <v>5</v>
      </c>
      <c r="E118" s="24">
        <v>818750</v>
      </c>
    </row>
    <row r="119" spans="1:5" x14ac:dyDescent="0.25">
      <c r="A119" s="18" t="s">
        <v>80</v>
      </c>
      <c r="B119" s="18" t="s">
        <v>111</v>
      </c>
      <c r="C119" s="18" t="s">
        <v>16</v>
      </c>
      <c r="D119" s="18">
        <v>4</v>
      </c>
      <c r="E119" s="24">
        <v>1371250</v>
      </c>
    </row>
    <row r="120" spans="1:5" x14ac:dyDescent="0.25">
      <c r="A120" s="18" t="s">
        <v>80</v>
      </c>
      <c r="B120" s="18" t="s">
        <v>111</v>
      </c>
      <c r="C120" s="18" t="s">
        <v>20</v>
      </c>
      <c r="D120" s="18">
        <v>2</v>
      </c>
      <c r="E120" s="24">
        <v>15800</v>
      </c>
    </row>
    <row r="121" spans="1:5" x14ac:dyDescent="0.25">
      <c r="A121" s="18" t="s">
        <v>80</v>
      </c>
      <c r="B121" s="18" t="s">
        <v>111</v>
      </c>
      <c r="C121" s="18" t="s">
        <v>21</v>
      </c>
      <c r="D121" s="18">
        <v>3</v>
      </c>
      <c r="E121" s="24">
        <v>181746.69</v>
      </c>
    </row>
    <row r="122" spans="1:5" x14ac:dyDescent="0.25">
      <c r="A122" s="18" t="s">
        <v>80</v>
      </c>
      <c r="B122" s="18" t="s">
        <v>111</v>
      </c>
      <c r="C122" s="18" t="s">
        <v>22</v>
      </c>
      <c r="D122" s="18">
        <v>3</v>
      </c>
      <c r="E122" s="24">
        <v>355000</v>
      </c>
    </row>
    <row r="123" spans="1:5" ht="16.5" thickBot="1" x14ac:dyDescent="0.3">
      <c r="A123" s="21" t="s">
        <v>23</v>
      </c>
      <c r="B123" s="21"/>
      <c r="C123" s="21"/>
      <c r="D123" s="21">
        <f>SUBTOTAL(109,D54:D122)</f>
        <v>157</v>
      </c>
      <c r="E123" s="26">
        <f>SUBTOTAL(109,E54:E122)</f>
        <v>31861898.449999999</v>
      </c>
    </row>
    <row r="124" spans="1:5" ht="16.5" thickTop="1" x14ac:dyDescent="0.25"/>
  </sheetData>
  <mergeCells count="9">
    <mergeCell ref="L1:Q1"/>
    <mergeCell ref="A8:Q8"/>
    <mergeCell ref="A11:A12"/>
    <mergeCell ref="B11:C11"/>
    <mergeCell ref="D11:E11"/>
    <mergeCell ref="F11:G11"/>
    <mergeCell ref="H11:I11"/>
    <mergeCell ref="J11:K11"/>
    <mergeCell ref="L11:L12"/>
  </mergeCells>
  <pageMargins left="0.7" right="0.7" top="0.75" bottom="0.75" header="0.3" footer="0.3"/>
  <pageSetup paperSize="9" orientation="portrait" r:id="rId1"/>
  <drawing r:id="rId2"/>
  <tableParts count="3">
    <tablePart r:id="rId3"/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08032-7565-49F1-9621-9391927A136C}">
  <dimension ref="A1:S37"/>
  <sheetViews>
    <sheetView workbookViewId="0">
      <selection activeCell="D3" sqref="D3"/>
    </sheetView>
  </sheetViews>
  <sheetFormatPr baseColWidth="10" defaultRowHeight="15.75" x14ac:dyDescent="0.25"/>
  <cols>
    <col min="1" max="1" width="34.5" customWidth="1"/>
    <col min="2" max="9" width="11.125" bestFit="1" customWidth="1"/>
    <col min="10" max="10" width="11.375" bestFit="1" customWidth="1"/>
    <col min="11" max="15" width="11.125" bestFit="1" customWidth="1"/>
    <col min="16" max="16" width="12.875" bestFit="1" customWidth="1"/>
  </cols>
  <sheetData>
    <row r="1" spans="1:19" s="4" customFormat="1" ht="49.5" customHeight="1" thickBot="1" x14ac:dyDescent="0.3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83" t="s">
        <v>0</v>
      </c>
      <c r="M1" s="83"/>
      <c r="N1" s="83"/>
      <c r="O1" s="83"/>
      <c r="P1" s="83"/>
      <c r="Q1" s="83"/>
    </row>
    <row r="2" spans="1:19" s="4" customFormat="1" ht="15" customHeight="1" x14ac:dyDescent="0.25">
      <c r="A2" s="5"/>
      <c r="B2" s="6"/>
    </row>
    <row r="3" spans="1:19" s="4" customFormat="1" ht="15" customHeight="1" x14ac:dyDescent="0.25">
      <c r="A3" s="7" t="s">
        <v>1</v>
      </c>
      <c r="B3" s="6"/>
    </row>
    <row r="4" spans="1:19" s="4" customFormat="1" ht="15" customHeight="1" x14ac:dyDescent="0.25">
      <c r="A4" s="7" t="s">
        <v>2</v>
      </c>
      <c r="B4" s="6"/>
    </row>
    <row r="5" spans="1:19" s="4" customFormat="1" ht="15" customHeight="1" x14ac:dyDescent="0.25">
      <c r="A5" s="7" t="s">
        <v>3</v>
      </c>
      <c r="B5" s="6"/>
    </row>
    <row r="8" spans="1:19" s="4" customFormat="1" ht="30" customHeight="1" x14ac:dyDescent="0.25">
      <c r="A8" s="97" t="s">
        <v>222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"/>
      <c r="S8" s="9"/>
    </row>
    <row r="11" spans="1:19" ht="15" customHeight="1" x14ac:dyDescent="0.25">
      <c r="A11" s="105" t="s">
        <v>223</v>
      </c>
      <c r="B11" s="104" t="s">
        <v>224</v>
      </c>
      <c r="C11" s="104"/>
      <c r="D11" s="104"/>
      <c r="E11" s="104" t="s">
        <v>225</v>
      </c>
      <c r="F11" s="104"/>
      <c r="G11" s="104"/>
      <c r="H11" s="104" t="s">
        <v>226</v>
      </c>
      <c r="I11" s="104"/>
      <c r="J11" s="104"/>
      <c r="K11" s="104" t="s">
        <v>227</v>
      </c>
      <c r="L11" s="104"/>
      <c r="M11" s="104"/>
      <c r="N11" s="104" t="s">
        <v>228</v>
      </c>
      <c r="O11" s="104"/>
      <c r="P11" s="104"/>
    </row>
    <row r="12" spans="1:19" ht="15" customHeight="1" x14ac:dyDescent="0.25">
      <c r="A12" s="106"/>
      <c r="B12" s="27" t="s">
        <v>229</v>
      </c>
      <c r="C12" s="27" t="s">
        <v>230</v>
      </c>
      <c r="D12" s="27" t="s">
        <v>14</v>
      </c>
      <c r="E12" s="27" t="s">
        <v>229</v>
      </c>
      <c r="F12" s="27" t="s">
        <v>230</v>
      </c>
      <c r="G12" s="27" t="s">
        <v>14</v>
      </c>
      <c r="H12" s="27" t="s">
        <v>229</v>
      </c>
      <c r="I12" s="27" t="s">
        <v>230</v>
      </c>
      <c r="J12" s="27" t="s">
        <v>14</v>
      </c>
      <c r="K12" s="27" t="s">
        <v>229</v>
      </c>
      <c r="L12" s="27" t="s">
        <v>230</v>
      </c>
      <c r="M12" s="27" t="s">
        <v>14</v>
      </c>
      <c r="N12" s="27" t="s">
        <v>229</v>
      </c>
      <c r="O12" s="27" t="s">
        <v>230</v>
      </c>
      <c r="P12" s="27" t="s">
        <v>14</v>
      </c>
    </row>
    <row r="13" spans="1:19" ht="15" customHeight="1" x14ac:dyDescent="0.25">
      <c r="A13" s="28" t="s">
        <v>231</v>
      </c>
      <c r="B13" s="29">
        <v>0</v>
      </c>
      <c r="C13" s="29">
        <v>0</v>
      </c>
      <c r="D13" s="30">
        <v>0</v>
      </c>
      <c r="E13" s="29">
        <v>0</v>
      </c>
      <c r="F13" s="29">
        <v>0</v>
      </c>
      <c r="G13" s="30">
        <v>0</v>
      </c>
      <c r="H13" s="29">
        <v>3</v>
      </c>
      <c r="I13" s="29">
        <v>3</v>
      </c>
      <c r="J13" s="30">
        <v>60000</v>
      </c>
      <c r="K13" s="29">
        <v>2</v>
      </c>
      <c r="L13" s="29">
        <v>2</v>
      </c>
      <c r="M13" s="30">
        <v>40000</v>
      </c>
      <c r="N13" s="29">
        <f>B13+E13+H13+K13</f>
        <v>5</v>
      </c>
      <c r="O13" s="29">
        <f>C13+F13+I13+L13</f>
        <v>5</v>
      </c>
      <c r="P13" s="30">
        <f>D13+G13+J13+M13</f>
        <v>100000</v>
      </c>
    </row>
    <row r="14" spans="1:19" ht="15" customHeight="1" x14ac:dyDescent="0.25">
      <c r="A14" s="31" t="s">
        <v>232</v>
      </c>
      <c r="B14" s="32">
        <v>4</v>
      </c>
      <c r="C14" s="32">
        <v>4</v>
      </c>
      <c r="D14" s="33">
        <v>3997.5</v>
      </c>
      <c r="E14" s="32">
        <v>0</v>
      </c>
      <c r="F14" s="32">
        <v>0</v>
      </c>
      <c r="G14" s="33">
        <v>0</v>
      </c>
      <c r="H14" s="32">
        <v>0</v>
      </c>
      <c r="I14" s="32">
        <v>0</v>
      </c>
      <c r="J14" s="33">
        <v>0</v>
      </c>
      <c r="K14" s="32">
        <v>0</v>
      </c>
      <c r="L14" s="32">
        <v>0</v>
      </c>
      <c r="M14" s="33">
        <v>0</v>
      </c>
      <c r="N14" s="32">
        <f t="shared" ref="N14:P21" si="0">B14+E14+H14+K14</f>
        <v>4</v>
      </c>
      <c r="O14" s="32">
        <f t="shared" si="0"/>
        <v>4</v>
      </c>
      <c r="P14" s="33">
        <f t="shared" si="0"/>
        <v>3997.5</v>
      </c>
    </row>
    <row r="15" spans="1:19" ht="15" customHeight="1" x14ac:dyDescent="0.25">
      <c r="A15" s="28" t="s">
        <v>233</v>
      </c>
      <c r="B15" s="29">
        <v>5</v>
      </c>
      <c r="C15" s="29">
        <v>5</v>
      </c>
      <c r="D15" s="30">
        <v>14314</v>
      </c>
      <c r="E15" s="29">
        <v>8</v>
      </c>
      <c r="F15" s="29">
        <v>8</v>
      </c>
      <c r="G15" s="30">
        <v>23940</v>
      </c>
      <c r="H15" s="29">
        <v>2</v>
      </c>
      <c r="I15" s="29">
        <v>2</v>
      </c>
      <c r="J15" s="30">
        <v>6000</v>
      </c>
      <c r="K15" s="29">
        <v>4</v>
      </c>
      <c r="L15" s="29">
        <v>4</v>
      </c>
      <c r="M15" s="30">
        <v>12000</v>
      </c>
      <c r="N15" s="29">
        <f t="shared" si="0"/>
        <v>19</v>
      </c>
      <c r="O15" s="29">
        <f t="shared" si="0"/>
        <v>19</v>
      </c>
      <c r="P15" s="30">
        <f t="shared" si="0"/>
        <v>56254</v>
      </c>
    </row>
    <row r="16" spans="1:19" ht="15" customHeight="1" x14ac:dyDescent="0.25">
      <c r="A16" s="31" t="s">
        <v>234</v>
      </c>
      <c r="B16" s="32">
        <v>0</v>
      </c>
      <c r="C16" s="32">
        <v>0</v>
      </c>
      <c r="D16" s="33">
        <v>0</v>
      </c>
      <c r="E16" s="32">
        <v>2</v>
      </c>
      <c r="F16" s="32">
        <v>1</v>
      </c>
      <c r="G16" s="33">
        <v>5000</v>
      </c>
      <c r="H16" s="32">
        <v>4</v>
      </c>
      <c r="I16" s="32">
        <v>4</v>
      </c>
      <c r="J16" s="33">
        <v>18000</v>
      </c>
      <c r="K16" s="32">
        <v>4</v>
      </c>
      <c r="L16" s="32">
        <v>2</v>
      </c>
      <c r="M16" s="33">
        <v>10000</v>
      </c>
      <c r="N16" s="32">
        <f t="shared" si="0"/>
        <v>10</v>
      </c>
      <c r="O16" s="32">
        <f t="shared" si="0"/>
        <v>7</v>
      </c>
      <c r="P16" s="33">
        <f t="shared" si="0"/>
        <v>33000</v>
      </c>
    </row>
    <row r="17" spans="1:16" ht="15" customHeight="1" x14ac:dyDescent="0.25">
      <c r="A17" s="34" t="s">
        <v>235</v>
      </c>
      <c r="B17" s="35">
        <v>0</v>
      </c>
      <c r="C17" s="35">
        <v>0</v>
      </c>
      <c r="D17" s="36">
        <v>0</v>
      </c>
      <c r="E17" s="35">
        <v>0</v>
      </c>
      <c r="F17" s="35">
        <v>0</v>
      </c>
      <c r="G17" s="36">
        <v>0</v>
      </c>
      <c r="H17" s="35">
        <v>1</v>
      </c>
      <c r="I17" s="35">
        <v>1</v>
      </c>
      <c r="J17" s="36">
        <v>1000</v>
      </c>
      <c r="K17" s="35">
        <v>2</v>
      </c>
      <c r="L17" s="35">
        <v>1</v>
      </c>
      <c r="M17" s="36">
        <v>919</v>
      </c>
      <c r="N17" s="29">
        <f t="shared" si="0"/>
        <v>3</v>
      </c>
      <c r="O17" s="29">
        <f t="shared" si="0"/>
        <v>2</v>
      </c>
      <c r="P17" s="30">
        <f t="shared" si="0"/>
        <v>1919</v>
      </c>
    </row>
    <row r="18" spans="1:16" ht="15" customHeight="1" x14ac:dyDescent="0.25">
      <c r="A18" s="31" t="s">
        <v>236</v>
      </c>
      <c r="B18" s="32">
        <v>2</v>
      </c>
      <c r="C18" s="32">
        <v>2</v>
      </c>
      <c r="D18" s="33">
        <v>1500</v>
      </c>
      <c r="E18" s="32">
        <v>3</v>
      </c>
      <c r="F18" s="32">
        <v>3</v>
      </c>
      <c r="G18" s="33">
        <v>3000</v>
      </c>
      <c r="H18" s="32">
        <v>2</v>
      </c>
      <c r="I18" s="32">
        <v>2</v>
      </c>
      <c r="J18" s="33">
        <v>1123</v>
      </c>
      <c r="K18" s="32">
        <v>3</v>
      </c>
      <c r="L18" s="32">
        <v>3</v>
      </c>
      <c r="M18" s="33">
        <v>2575</v>
      </c>
      <c r="N18" s="32">
        <f t="shared" si="0"/>
        <v>10</v>
      </c>
      <c r="O18" s="32">
        <f t="shared" si="0"/>
        <v>10</v>
      </c>
      <c r="P18" s="33">
        <f t="shared" si="0"/>
        <v>8198</v>
      </c>
    </row>
    <row r="19" spans="1:16" ht="15" customHeight="1" x14ac:dyDescent="0.25">
      <c r="A19" s="28" t="s">
        <v>237</v>
      </c>
      <c r="B19" s="29">
        <v>4</v>
      </c>
      <c r="C19" s="29">
        <v>4</v>
      </c>
      <c r="D19" s="30">
        <v>2435</v>
      </c>
      <c r="E19" s="29">
        <v>5</v>
      </c>
      <c r="F19" s="29">
        <v>4</v>
      </c>
      <c r="G19" s="30">
        <v>1400</v>
      </c>
      <c r="H19" s="29">
        <v>12</v>
      </c>
      <c r="I19" s="29">
        <v>12</v>
      </c>
      <c r="J19" s="30">
        <v>5495</v>
      </c>
      <c r="K19" s="29">
        <v>32</v>
      </c>
      <c r="L19" s="29">
        <v>26</v>
      </c>
      <c r="M19" s="30">
        <v>9875</v>
      </c>
      <c r="N19" s="29">
        <f>B19+E19+H19+K19</f>
        <v>53</v>
      </c>
      <c r="O19" s="29">
        <f t="shared" si="0"/>
        <v>46</v>
      </c>
      <c r="P19" s="30">
        <f t="shared" si="0"/>
        <v>19205</v>
      </c>
    </row>
    <row r="20" spans="1:16" ht="15" customHeight="1" x14ac:dyDescent="0.25">
      <c r="A20" s="31" t="s">
        <v>238</v>
      </c>
      <c r="B20" s="32">
        <v>4</v>
      </c>
      <c r="C20" s="32">
        <v>4</v>
      </c>
      <c r="D20" s="33">
        <v>9025</v>
      </c>
      <c r="E20" s="32">
        <v>4</v>
      </c>
      <c r="F20" s="32">
        <v>4</v>
      </c>
      <c r="G20" s="33">
        <v>8815</v>
      </c>
      <c r="H20" s="32">
        <v>10</v>
      </c>
      <c r="I20" s="32">
        <v>10</v>
      </c>
      <c r="J20" s="33">
        <v>24845</v>
      </c>
      <c r="K20" s="32">
        <v>12</v>
      </c>
      <c r="L20" s="32">
        <v>8</v>
      </c>
      <c r="M20" s="33">
        <v>17695</v>
      </c>
      <c r="N20" s="32">
        <f t="shared" ref="N20:N21" si="1">B20+E20+H20+K20</f>
        <v>30</v>
      </c>
      <c r="O20" s="32">
        <f t="shared" si="0"/>
        <v>26</v>
      </c>
      <c r="P20" s="33">
        <f t="shared" si="0"/>
        <v>60380</v>
      </c>
    </row>
    <row r="21" spans="1:16" ht="15" customHeight="1" x14ac:dyDescent="0.25">
      <c r="A21" s="28" t="s">
        <v>239</v>
      </c>
      <c r="B21" s="29">
        <v>10</v>
      </c>
      <c r="C21" s="29">
        <v>2</v>
      </c>
      <c r="D21" s="30">
        <v>150000</v>
      </c>
      <c r="E21" s="29">
        <v>12</v>
      </c>
      <c r="F21" s="29">
        <v>2</v>
      </c>
      <c r="G21" s="30">
        <v>150000</v>
      </c>
      <c r="H21" s="29">
        <v>14</v>
      </c>
      <c r="I21" s="29">
        <v>2</v>
      </c>
      <c r="J21" s="30">
        <v>150000</v>
      </c>
      <c r="K21" s="29">
        <v>24</v>
      </c>
      <c r="L21" s="29">
        <v>2</v>
      </c>
      <c r="M21" s="30">
        <v>300000</v>
      </c>
      <c r="N21" s="29">
        <f t="shared" si="1"/>
        <v>60</v>
      </c>
      <c r="O21" s="29">
        <f t="shared" si="0"/>
        <v>8</v>
      </c>
      <c r="P21" s="30">
        <f t="shared" si="0"/>
        <v>750000</v>
      </c>
    </row>
    <row r="22" spans="1:16" ht="15" customHeight="1" thickBot="1" x14ac:dyDescent="0.3">
      <c r="A22" s="37" t="s">
        <v>23</v>
      </c>
      <c r="B22" s="38">
        <f t="shared" ref="B22:P22" si="2">SUM(B13:B21)</f>
        <v>29</v>
      </c>
      <c r="C22" s="38">
        <f t="shared" si="2"/>
        <v>21</v>
      </c>
      <c r="D22" s="39">
        <f t="shared" si="2"/>
        <v>181271.5</v>
      </c>
      <c r="E22" s="38">
        <f t="shared" si="2"/>
        <v>34</v>
      </c>
      <c r="F22" s="38">
        <f t="shared" si="2"/>
        <v>22</v>
      </c>
      <c r="G22" s="39">
        <f t="shared" si="2"/>
        <v>192155</v>
      </c>
      <c r="H22" s="38">
        <f t="shared" si="2"/>
        <v>48</v>
      </c>
      <c r="I22" s="38">
        <f t="shared" si="2"/>
        <v>36</v>
      </c>
      <c r="J22" s="39">
        <f t="shared" si="2"/>
        <v>266463</v>
      </c>
      <c r="K22" s="38">
        <f t="shared" si="2"/>
        <v>83</v>
      </c>
      <c r="L22" s="38">
        <f t="shared" si="2"/>
        <v>48</v>
      </c>
      <c r="M22" s="39">
        <f t="shared" si="2"/>
        <v>393064</v>
      </c>
      <c r="N22" s="38">
        <f t="shared" si="2"/>
        <v>194</v>
      </c>
      <c r="O22" s="38">
        <f t="shared" si="2"/>
        <v>127</v>
      </c>
      <c r="P22" s="39">
        <f t="shared" si="2"/>
        <v>1032953.5</v>
      </c>
    </row>
    <row r="23" spans="1:16" ht="16.5" thickTop="1" x14ac:dyDescent="0.25"/>
    <row r="25" spans="1:16" ht="15" customHeight="1" x14ac:dyDescent="0.25">
      <c r="A25" s="105" t="s">
        <v>240</v>
      </c>
      <c r="B25" s="104" t="s">
        <v>224</v>
      </c>
      <c r="C25" s="104"/>
      <c r="D25" s="104"/>
      <c r="E25" s="104" t="s">
        <v>225</v>
      </c>
      <c r="F25" s="104"/>
      <c r="G25" s="104"/>
      <c r="H25" s="104" t="s">
        <v>226</v>
      </c>
      <c r="I25" s="104"/>
      <c r="J25" s="104"/>
      <c r="K25" s="104" t="s">
        <v>227</v>
      </c>
      <c r="L25" s="104"/>
      <c r="M25" s="104"/>
      <c r="N25" s="104" t="s">
        <v>241</v>
      </c>
      <c r="O25" s="104" t="s">
        <v>242</v>
      </c>
      <c r="P25" s="104" t="s">
        <v>243</v>
      </c>
    </row>
    <row r="26" spans="1:16" ht="15" customHeight="1" x14ac:dyDescent="0.25">
      <c r="A26" s="106"/>
      <c r="B26" s="27" t="s">
        <v>25</v>
      </c>
      <c r="C26" s="27" t="s">
        <v>26</v>
      </c>
      <c r="D26" s="27" t="s">
        <v>23</v>
      </c>
      <c r="E26" s="27" t="s">
        <v>25</v>
      </c>
      <c r="F26" s="27" t="s">
        <v>26</v>
      </c>
      <c r="G26" s="27" t="s">
        <v>23</v>
      </c>
      <c r="H26" s="27" t="s">
        <v>25</v>
      </c>
      <c r="I26" s="27" t="s">
        <v>26</v>
      </c>
      <c r="J26" s="27" t="s">
        <v>23</v>
      </c>
      <c r="K26" s="27" t="s">
        <v>25</v>
      </c>
      <c r="L26" s="27" t="s">
        <v>26</v>
      </c>
      <c r="M26" s="27" t="s">
        <v>23</v>
      </c>
      <c r="N26" s="27"/>
      <c r="O26" s="27"/>
      <c r="P26" s="27"/>
    </row>
    <row r="27" spans="1:16" ht="15" customHeight="1" x14ac:dyDescent="0.25">
      <c r="A27" s="28" t="s">
        <v>231</v>
      </c>
      <c r="B27" s="18">
        <v>0</v>
      </c>
      <c r="C27" s="18">
        <v>0</v>
      </c>
      <c r="D27" s="18">
        <f>SUM(B27:C27)</f>
        <v>0</v>
      </c>
      <c r="E27" s="18">
        <v>0</v>
      </c>
      <c r="F27" s="18">
        <v>0</v>
      </c>
      <c r="G27" s="18">
        <f>SUM(E27:F27)</f>
        <v>0</v>
      </c>
      <c r="H27" s="18">
        <v>2</v>
      </c>
      <c r="I27" s="18">
        <v>1</v>
      </c>
      <c r="J27" s="18">
        <f>SUM(H27:I27)</f>
        <v>3</v>
      </c>
      <c r="K27" s="18">
        <v>0</v>
      </c>
      <c r="L27" s="18">
        <v>2</v>
      </c>
      <c r="M27" s="18">
        <f>SUM(K27:L27)</f>
        <v>2</v>
      </c>
      <c r="N27" s="18">
        <f>B27+E27+H27+K27</f>
        <v>2</v>
      </c>
      <c r="O27" s="18">
        <f t="shared" ref="O27:P35" si="3">C27+F27+I27+L27</f>
        <v>3</v>
      </c>
      <c r="P27" s="18">
        <f t="shared" si="3"/>
        <v>5</v>
      </c>
    </row>
    <row r="28" spans="1:16" ht="15" customHeight="1" x14ac:dyDescent="0.25">
      <c r="A28" s="31" t="s">
        <v>232</v>
      </c>
      <c r="B28" s="40">
        <v>1</v>
      </c>
      <c r="C28" s="40">
        <v>3</v>
      </c>
      <c r="D28" s="40">
        <f t="shared" ref="D28:D35" si="4">SUM(B28:C28)</f>
        <v>4</v>
      </c>
      <c r="E28" s="40">
        <v>0</v>
      </c>
      <c r="F28" s="40">
        <v>0</v>
      </c>
      <c r="G28" s="40">
        <f t="shared" ref="G28:G35" si="5">SUM(E28:F28)</f>
        <v>0</v>
      </c>
      <c r="H28" s="40">
        <v>0</v>
      </c>
      <c r="I28" s="40">
        <v>0</v>
      </c>
      <c r="J28" s="40">
        <f t="shared" ref="J28:J35" si="6">SUM(H28:I28)</f>
        <v>0</v>
      </c>
      <c r="K28" s="40">
        <v>0</v>
      </c>
      <c r="L28" s="40">
        <v>0</v>
      </c>
      <c r="M28" s="40">
        <f t="shared" ref="M28:M35" si="7">SUM(K28:L28)</f>
        <v>0</v>
      </c>
      <c r="N28" s="40">
        <f t="shared" ref="N28:N35" si="8">B28+E28+H28+K28</f>
        <v>1</v>
      </c>
      <c r="O28" s="40">
        <f t="shared" si="3"/>
        <v>3</v>
      </c>
      <c r="P28" s="40">
        <f t="shared" si="3"/>
        <v>4</v>
      </c>
    </row>
    <row r="29" spans="1:16" ht="15" customHeight="1" x14ac:dyDescent="0.25">
      <c r="A29" s="28" t="s">
        <v>233</v>
      </c>
      <c r="B29" s="18">
        <v>2</v>
      </c>
      <c r="C29" s="18">
        <v>3</v>
      </c>
      <c r="D29" s="18">
        <f t="shared" si="4"/>
        <v>5</v>
      </c>
      <c r="E29" s="18">
        <v>4</v>
      </c>
      <c r="F29" s="18">
        <v>4</v>
      </c>
      <c r="G29" s="18">
        <f t="shared" si="5"/>
        <v>8</v>
      </c>
      <c r="H29" s="18">
        <v>1</v>
      </c>
      <c r="I29" s="18">
        <v>1</v>
      </c>
      <c r="J29" s="18">
        <f t="shared" si="6"/>
        <v>2</v>
      </c>
      <c r="K29" s="18">
        <v>2</v>
      </c>
      <c r="L29" s="18">
        <v>2</v>
      </c>
      <c r="M29" s="18">
        <f t="shared" si="7"/>
        <v>4</v>
      </c>
      <c r="N29" s="18">
        <f t="shared" si="8"/>
        <v>9</v>
      </c>
      <c r="O29" s="18">
        <f t="shared" si="3"/>
        <v>10</v>
      </c>
      <c r="P29" s="18">
        <f t="shared" si="3"/>
        <v>19</v>
      </c>
    </row>
    <row r="30" spans="1:16" ht="15" customHeight="1" x14ac:dyDescent="0.25">
      <c r="A30" s="31" t="s">
        <v>234</v>
      </c>
      <c r="B30" s="40">
        <v>0</v>
      </c>
      <c r="C30" s="40">
        <v>0</v>
      </c>
      <c r="D30" s="40">
        <f t="shared" si="4"/>
        <v>0</v>
      </c>
      <c r="E30" s="40">
        <v>1</v>
      </c>
      <c r="F30" s="40">
        <v>0</v>
      </c>
      <c r="G30" s="40">
        <f t="shared" si="5"/>
        <v>1</v>
      </c>
      <c r="H30" s="40">
        <v>2</v>
      </c>
      <c r="I30" s="40">
        <v>2</v>
      </c>
      <c r="J30" s="40">
        <f t="shared" si="6"/>
        <v>4</v>
      </c>
      <c r="K30" s="40">
        <v>2</v>
      </c>
      <c r="L30" s="40">
        <v>0</v>
      </c>
      <c r="M30" s="40">
        <f t="shared" si="7"/>
        <v>2</v>
      </c>
      <c r="N30" s="40">
        <f t="shared" si="8"/>
        <v>5</v>
      </c>
      <c r="O30" s="40">
        <f t="shared" si="3"/>
        <v>2</v>
      </c>
      <c r="P30" s="40">
        <f t="shared" si="3"/>
        <v>7</v>
      </c>
    </row>
    <row r="31" spans="1:16" ht="15" customHeight="1" x14ac:dyDescent="0.25">
      <c r="A31" s="34" t="s">
        <v>235</v>
      </c>
      <c r="B31" s="18">
        <v>0</v>
      </c>
      <c r="C31" s="18">
        <v>0</v>
      </c>
      <c r="D31" s="18">
        <f t="shared" si="4"/>
        <v>0</v>
      </c>
      <c r="E31" s="18">
        <v>0</v>
      </c>
      <c r="F31" s="18">
        <v>0</v>
      </c>
      <c r="G31" s="18">
        <f t="shared" si="5"/>
        <v>0</v>
      </c>
      <c r="H31" s="18">
        <v>0</v>
      </c>
      <c r="I31" s="18">
        <v>1</v>
      </c>
      <c r="J31" s="18">
        <f t="shared" si="6"/>
        <v>1</v>
      </c>
      <c r="K31" s="18">
        <v>1</v>
      </c>
      <c r="L31" s="18">
        <v>0</v>
      </c>
      <c r="M31" s="18">
        <f t="shared" si="7"/>
        <v>1</v>
      </c>
      <c r="N31" s="18">
        <f t="shared" si="8"/>
        <v>1</v>
      </c>
      <c r="O31" s="18">
        <f t="shared" si="3"/>
        <v>1</v>
      </c>
      <c r="P31" s="18">
        <f t="shared" si="3"/>
        <v>2</v>
      </c>
    </row>
    <row r="32" spans="1:16" ht="15" customHeight="1" x14ac:dyDescent="0.25">
      <c r="A32" s="31" t="s">
        <v>236</v>
      </c>
      <c r="B32" s="40">
        <v>1</v>
      </c>
      <c r="C32" s="40">
        <v>1</v>
      </c>
      <c r="D32" s="40">
        <f t="shared" si="4"/>
        <v>2</v>
      </c>
      <c r="E32" s="40">
        <v>1</v>
      </c>
      <c r="F32" s="40">
        <v>2</v>
      </c>
      <c r="G32" s="40">
        <f t="shared" si="5"/>
        <v>3</v>
      </c>
      <c r="H32" s="40">
        <v>0</v>
      </c>
      <c r="I32" s="40">
        <v>2</v>
      </c>
      <c r="J32" s="40">
        <f t="shared" si="6"/>
        <v>2</v>
      </c>
      <c r="K32" s="40">
        <v>3</v>
      </c>
      <c r="L32" s="40">
        <v>0</v>
      </c>
      <c r="M32" s="40">
        <f t="shared" si="7"/>
        <v>3</v>
      </c>
      <c r="N32" s="40">
        <f t="shared" si="8"/>
        <v>5</v>
      </c>
      <c r="O32" s="40">
        <f t="shared" si="3"/>
        <v>5</v>
      </c>
      <c r="P32" s="40">
        <f t="shared" si="3"/>
        <v>10</v>
      </c>
    </row>
    <row r="33" spans="1:16" ht="15" customHeight="1" x14ac:dyDescent="0.25">
      <c r="A33" s="28" t="s">
        <v>237</v>
      </c>
      <c r="B33" s="18">
        <v>0</v>
      </c>
      <c r="C33" s="18">
        <v>4</v>
      </c>
      <c r="D33" s="18">
        <f t="shared" si="4"/>
        <v>4</v>
      </c>
      <c r="E33" s="18">
        <v>3</v>
      </c>
      <c r="F33" s="18">
        <v>1</v>
      </c>
      <c r="G33" s="18">
        <f t="shared" si="5"/>
        <v>4</v>
      </c>
      <c r="H33" s="18">
        <v>7</v>
      </c>
      <c r="I33" s="18">
        <v>5</v>
      </c>
      <c r="J33" s="18">
        <f t="shared" si="6"/>
        <v>12</v>
      </c>
      <c r="K33" s="18">
        <v>9</v>
      </c>
      <c r="L33" s="18">
        <v>17</v>
      </c>
      <c r="M33" s="18">
        <f t="shared" si="7"/>
        <v>26</v>
      </c>
      <c r="N33" s="18">
        <f t="shared" si="8"/>
        <v>19</v>
      </c>
      <c r="O33" s="18">
        <f t="shared" si="3"/>
        <v>27</v>
      </c>
      <c r="P33" s="18">
        <f t="shared" si="3"/>
        <v>46</v>
      </c>
    </row>
    <row r="34" spans="1:16" ht="15" customHeight="1" x14ac:dyDescent="0.25">
      <c r="A34" s="31" t="s">
        <v>238</v>
      </c>
      <c r="B34" s="40">
        <v>0</v>
      </c>
      <c r="C34" s="40">
        <v>4</v>
      </c>
      <c r="D34" s="40">
        <f t="shared" si="4"/>
        <v>4</v>
      </c>
      <c r="E34" s="40">
        <v>1</v>
      </c>
      <c r="F34" s="40">
        <v>3</v>
      </c>
      <c r="G34" s="40">
        <f t="shared" si="5"/>
        <v>4</v>
      </c>
      <c r="H34" s="40">
        <v>6</v>
      </c>
      <c r="I34" s="40">
        <v>4</v>
      </c>
      <c r="J34" s="40">
        <f t="shared" si="6"/>
        <v>10</v>
      </c>
      <c r="K34" s="40">
        <v>2</v>
      </c>
      <c r="L34" s="40">
        <v>6</v>
      </c>
      <c r="M34" s="40">
        <f t="shared" si="7"/>
        <v>8</v>
      </c>
      <c r="N34" s="40">
        <f t="shared" si="8"/>
        <v>9</v>
      </c>
      <c r="O34" s="40">
        <f t="shared" si="3"/>
        <v>17</v>
      </c>
      <c r="P34" s="40">
        <f t="shared" si="3"/>
        <v>26</v>
      </c>
    </row>
    <row r="35" spans="1:16" ht="15" customHeight="1" x14ac:dyDescent="0.25">
      <c r="A35" s="28" t="s">
        <v>239</v>
      </c>
      <c r="B35" s="18">
        <v>0</v>
      </c>
      <c r="C35" s="18">
        <v>0</v>
      </c>
      <c r="D35" s="18">
        <f t="shared" si="4"/>
        <v>0</v>
      </c>
      <c r="E35" s="18">
        <v>0</v>
      </c>
      <c r="F35" s="18">
        <v>0</v>
      </c>
      <c r="G35" s="18">
        <f t="shared" si="5"/>
        <v>0</v>
      </c>
      <c r="H35" s="18">
        <v>0</v>
      </c>
      <c r="I35" s="18">
        <v>0</v>
      </c>
      <c r="J35" s="18">
        <f t="shared" si="6"/>
        <v>0</v>
      </c>
      <c r="K35" s="18">
        <v>0</v>
      </c>
      <c r="L35" s="18">
        <v>0</v>
      </c>
      <c r="M35" s="18">
        <f t="shared" si="7"/>
        <v>0</v>
      </c>
      <c r="N35" s="18">
        <f t="shared" si="8"/>
        <v>0</v>
      </c>
      <c r="O35" s="18">
        <f t="shared" si="3"/>
        <v>0</v>
      </c>
      <c r="P35" s="18">
        <f t="shared" si="3"/>
        <v>0</v>
      </c>
    </row>
    <row r="36" spans="1:16" ht="15" customHeight="1" thickBot="1" x14ac:dyDescent="0.3">
      <c r="A36" s="21" t="s">
        <v>244</v>
      </c>
      <c r="B36" s="21">
        <f t="shared" ref="B36:P36" si="9">SUM(B27:B35)</f>
        <v>4</v>
      </c>
      <c r="C36" s="21">
        <f t="shared" si="9"/>
        <v>15</v>
      </c>
      <c r="D36" s="21">
        <f t="shared" si="9"/>
        <v>19</v>
      </c>
      <c r="E36" s="21">
        <f t="shared" si="9"/>
        <v>10</v>
      </c>
      <c r="F36" s="21">
        <f t="shared" si="9"/>
        <v>10</v>
      </c>
      <c r="G36" s="21">
        <f t="shared" si="9"/>
        <v>20</v>
      </c>
      <c r="H36" s="21">
        <f t="shared" si="9"/>
        <v>18</v>
      </c>
      <c r="I36" s="21">
        <f t="shared" si="9"/>
        <v>16</v>
      </c>
      <c r="J36" s="21">
        <f t="shared" si="9"/>
        <v>34</v>
      </c>
      <c r="K36" s="21">
        <f t="shared" si="9"/>
        <v>19</v>
      </c>
      <c r="L36" s="21">
        <f t="shared" si="9"/>
        <v>27</v>
      </c>
      <c r="M36" s="21">
        <f t="shared" si="9"/>
        <v>46</v>
      </c>
      <c r="N36" s="21">
        <f t="shared" si="9"/>
        <v>51</v>
      </c>
      <c r="O36" s="21">
        <f t="shared" si="9"/>
        <v>68</v>
      </c>
      <c r="P36" s="21">
        <f t="shared" si="9"/>
        <v>119</v>
      </c>
    </row>
    <row r="37" spans="1:16" ht="16.5" thickTop="1" x14ac:dyDescent="0.25"/>
  </sheetData>
  <mergeCells count="14">
    <mergeCell ref="N25:P25"/>
    <mergeCell ref="L1:Q1"/>
    <mergeCell ref="A8:Q8"/>
    <mergeCell ref="A11:A12"/>
    <mergeCell ref="B11:D11"/>
    <mergeCell ref="E11:G11"/>
    <mergeCell ref="H11:J11"/>
    <mergeCell ref="K11:M11"/>
    <mergeCell ref="N11:P11"/>
    <mergeCell ref="A25:A26"/>
    <mergeCell ref="B25:D25"/>
    <mergeCell ref="E25:G25"/>
    <mergeCell ref="H25:J25"/>
    <mergeCell ref="K25:M2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2023_Investigación</vt:lpstr>
      <vt:lpstr>2023_Proxectos</vt:lpstr>
      <vt:lpstr>2023_Prox. centro e G.I.</vt:lpstr>
      <vt:lpstr>2023_Axudas UVigo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Mónica Zas Varela</dc:creator>
  <cp:lastModifiedBy>Mónica Zas Varela</cp:lastModifiedBy>
  <dcterms:created xsi:type="dcterms:W3CDTF">2024-04-17T07:29:17Z</dcterms:created>
  <dcterms:modified xsi:type="dcterms:W3CDTF">2024-04-29T08:30:06Z</dcterms:modified>
</cp:coreProperties>
</file>