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absentismos\"/>
    </mc:Choice>
  </mc:AlternateContent>
  <xr:revisionPtr revIDLastSave="0" documentId="8_{322E455B-E81F-4CAD-9E11-EA906D519042}" xr6:coauthVersionLast="47" xr6:coauthVersionMax="47" xr10:uidLastSave="{00000000-0000-0000-0000-000000000000}"/>
  <bookViews>
    <workbookView xWindow="-120" yWindow="-120" windowWidth="29040" windowHeight="15720" xr2:uid="{FD107ACD-3C40-4DEC-BFE0-230D94001A64}"/>
  </bookViews>
  <sheets>
    <sheet name="2025_IT" sheetId="1" r:id="rId1"/>
    <sheet name="2025_Licenzas" sheetId="2" r:id="rId2"/>
    <sheet name="2025_Absentismos" sheetId="3" r:id="rId3"/>
  </sheets>
  <externalReferences>
    <externalReference r:id="rId4"/>
    <externalReference r:id="rId5"/>
  </externalReferences>
  <definedNames>
    <definedName name="dbo_UNIVERSIDAD" localSheetId="2">#REF!</definedName>
    <definedName name="dbo_UNIVERSIDAD" localSheetId="1">#REF!</definedName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D23" i="3"/>
  <c r="C23" i="3"/>
  <c r="B23" i="3"/>
  <c r="D14" i="3"/>
  <c r="C14" i="3"/>
  <c r="E14" i="3" s="1"/>
  <c r="E13" i="3"/>
  <c r="E12" i="3"/>
  <c r="E11" i="3"/>
  <c r="E10" i="3"/>
  <c r="J16" i="2"/>
  <c r="I16" i="2"/>
  <c r="K16" i="2" s="1"/>
  <c r="D16" i="2"/>
  <c r="E16" i="2" s="1"/>
  <c r="C16" i="2"/>
  <c r="K15" i="2"/>
  <c r="E15" i="2"/>
  <c r="K14" i="2"/>
  <c r="E14" i="2"/>
  <c r="K13" i="2"/>
  <c r="E13" i="2"/>
  <c r="K12" i="2"/>
  <c r="E12" i="2"/>
  <c r="K11" i="2"/>
  <c r="E11" i="2"/>
  <c r="S47" i="1" l="1"/>
  <c r="R47" i="1"/>
  <c r="Q47" i="1"/>
  <c r="P47" i="1"/>
  <c r="O47" i="1"/>
  <c r="N47" i="1"/>
  <c r="G47" i="1"/>
  <c r="F47" i="1"/>
  <c r="E47" i="1"/>
  <c r="D47" i="1"/>
  <c r="C47" i="1"/>
  <c r="B47" i="1"/>
  <c r="H47" i="1" s="1"/>
  <c r="T46" i="1"/>
  <c r="H46" i="1"/>
  <c r="T45" i="1"/>
  <c r="H45" i="1"/>
  <c r="T44" i="1"/>
  <c r="H44" i="1"/>
  <c r="T43" i="1"/>
  <c r="T47" i="1" s="1"/>
  <c r="H43" i="1"/>
  <c r="G38" i="1"/>
  <c r="F38" i="1"/>
  <c r="E38" i="1"/>
  <c r="D38" i="1"/>
  <c r="C38" i="1"/>
  <c r="B38" i="1"/>
  <c r="I37" i="1"/>
  <c r="H37" i="1"/>
  <c r="J37" i="1" s="1"/>
  <c r="I36" i="1"/>
  <c r="I38" i="1" s="1"/>
  <c r="H36" i="1"/>
  <c r="H38" i="1" s="1"/>
  <c r="C25" i="1"/>
  <c r="B25" i="1"/>
  <c r="D25" i="1" s="1"/>
  <c r="D24" i="1"/>
  <c r="D23" i="1"/>
  <c r="D22" i="1"/>
  <c r="C18" i="1"/>
  <c r="B18" i="1"/>
  <c r="D18" i="1" s="1"/>
  <c r="D17" i="1"/>
  <c r="D16" i="1"/>
  <c r="N14" i="1"/>
  <c r="K14" i="1"/>
  <c r="J14" i="1"/>
  <c r="L13" i="1"/>
  <c r="L12" i="1"/>
  <c r="L14" i="1" s="1"/>
  <c r="C12" i="1"/>
  <c r="B12" i="1"/>
  <c r="D12" i="1" s="1"/>
  <c r="L11" i="1"/>
  <c r="M11" i="1" s="1"/>
  <c r="O11" i="1" s="1"/>
  <c r="D11" i="1"/>
  <c r="L10" i="1"/>
  <c r="D10" i="1"/>
  <c r="L9" i="1"/>
  <c r="M9" i="1" s="1"/>
  <c r="D9" i="1"/>
  <c r="O9" i="1" l="1"/>
  <c r="M12" i="1"/>
  <c r="O12" i="1" s="1"/>
  <c r="J36" i="1"/>
  <c r="J38" i="1" s="1"/>
  <c r="M14" i="1" l="1"/>
  <c r="O14" i="1" s="1"/>
</calcChain>
</file>

<file path=xl/sharedStrings.xml><?xml version="1.0" encoding="utf-8"?>
<sst xmlns="http://schemas.openxmlformats.org/spreadsheetml/2006/main" count="292" uniqueCount="89">
  <si>
    <t>Unidade de Análises e Programas</t>
  </si>
  <si>
    <t>Persoal en IT ao longo do ano 2025</t>
  </si>
  <si>
    <t>Fonte: PeopleNet</t>
  </si>
  <si>
    <t>Data de publicación: febreiro 2026</t>
  </si>
  <si>
    <t>PTXAS por tipo</t>
  </si>
  <si>
    <t>Homes</t>
  </si>
  <si>
    <t>Mulleres</t>
  </si>
  <si>
    <t>Total</t>
  </si>
  <si>
    <t>Persoal en IT</t>
  </si>
  <si>
    <t>Tipo_relación</t>
  </si>
  <si>
    <t>Total en IT por colectivo</t>
  </si>
  <si>
    <t>Persoal total</t>
  </si>
  <si>
    <t>% en IT sobre persoal total</t>
  </si>
  <si>
    <t>Eventual/Alto cargo</t>
  </si>
  <si>
    <t>PDI</t>
  </si>
  <si>
    <t>Persoal funcionario</t>
  </si>
  <si>
    <t>Funcionario</t>
  </si>
  <si>
    <t>Persoal laboral</t>
  </si>
  <si>
    <t>Laboral</t>
  </si>
  <si>
    <t>Persoal investigador</t>
  </si>
  <si>
    <t>PTXAS</t>
  </si>
  <si>
    <t>PDI por tipo</t>
  </si>
  <si>
    <t>Persoal Funcionario</t>
  </si>
  <si>
    <t>Persoal Laboral</t>
  </si>
  <si>
    <t>PI por categorías segundo tarefas</t>
  </si>
  <si>
    <t>Persoal investigador en formación</t>
  </si>
  <si>
    <t>Persoal técnico de apoio á investigación</t>
  </si>
  <si>
    <t>IT por tipoloxía e colectivo</t>
  </si>
  <si>
    <t>Total Homes</t>
  </si>
  <si>
    <t>Total Mulleres</t>
  </si>
  <si>
    <t>Accidente Laboral - Enfermidade Profesional</t>
  </si>
  <si>
    <t>Enfermidade Común-Accidente non Laboral</t>
  </si>
  <si>
    <t>IT por tramo de duración_días naturais</t>
  </si>
  <si>
    <t>Persoas en IT por tramo</t>
  </si>
  <si>
    <t>Ata 20 días</t>
  </si>
  <si>
    <t>De 21 días a 3 meses</t>
  </si>
  <si>
    <t>De 3 a 6 meses</t>
  </si>
  <si>
    <t>De 6 a 12 meses</t>
  </si>
  <si>
    <t>Promedio de días hábiles en IT*</t>
  </si>
  <si>
    <t>Promedio por sexo</t>
  </si>
  <si>
    <t>*Descóntanse sábados e domingos.; seguen a computarse festivos locais, rexionais e nacionais.</t>
  </si>
  <si>
    <t>Licenzas</t>
  </si>
  <si>
    <t>Ano 2025</t>
  </si>
  <si>
    <t>Persoal gozando dunha licenza no ano 2025</t>
  </si>
  <si>
    <t>Persoal gozando dunha licenza concedida no ano 2025</t>
  </si>
  <si>
    <t>Colectivo</t>
  </si>
  <si>
    <t>Promedio días hábiles en licenza*</t>
  </si>
  <si>
    <t>Tipo licenzas que se están a gozar no 2025</t>
  </si>
  <si>
    <t>Total PDI</t>
  </si>
  <si>
    <t xml:space="preserve">Homes </t>
  </si>
  <si>
    <t xml:space="preserve">Mulleres </t>
  </si>
  <si>
    <t>Total Persoal Investigador</t>
  </si>
  <si>
    <t xml:space="preserve">Homes  </t>
  </si>
  <si>
    <t xml:space="preserve">Mulleres  </t>
  </si>
  <si>
    <t>Total PTXAS</t>
  </si>
  <si>
    <t>Tipo licenzas concedidas no 2025</t>
  </si>
  <si>
    <t>Acumulación-permiso de lactancia</t>
  </si>
  <si>
    <t>Adaptación de xornada</t>
  </si>
  <si>
    <t>Ano sabático</t>
  </si>
  <si>
    <t>Enfermidade grave ou morte dun familiar</t>
  </si>
  <si>
    <t>Enfermidade infecto-contaxiosa de fillo/a menor 16 anos</t>
  </si>
  <si>
    <t>Estadías para persoal contratado en proxectos/programas</t>
  </si>
  <si>
    <t>Liberación sindical total</t>
  </si>
  <si>
    <t>Mobilidade PAS</t>
  </si>
  <si>
    <t>Permiso con previa autorización</t>
  </si>
  <si>
    <t>Permiso de ausencia por lactación</t>
  </si>
  <si>
    <t>Permiso de divorcio/Anulación matrimonial</t>
  </si>
  <si>
    <t>Permiso de matrimonio e parella de feito</t>
  </si>
  <si>
    <t>Permiso para concorrer exames finais</t>
  </si>
  <si>
    <t>Permiso para cumprimento deber inexcusable</t>
  </si>
  <si>
    <t>Permiso paternidade</t>
  </si>
  <si>
    <t>Permiso por deberes de conciliación familiar</t>
  </si>
  <si>
    <t>Permiso por enfermidade moi grave-xornada completa</t>
  </si>
  <si>
    <t>Permiso por parto-tempo completo</t>
  </si>
  <si>
    <t>Permiso por parto-tempo parcial</t>
  </si>
  <si>
    <t>Permiso por xestación</t>
  </si>
  <si>
    <t>Redución xornada de traballo por coidado familiar: idade, enfermidade ou accidente</t>
  </si>
  <si>
    <t>Redución xornada por coidado fillo/a e permiso de lactación</t>
  </si>
  <si>
    <t>Traslado de domicilio</t>
  </si>
  <si>
    <t>Absentismos e outras situacións</t>
  </si>
  <si>
    <t>Persoal en absentismo por colectivo</t>
  </si>
  <si>
    <t>Tipo de absentimo por colectivo</t>
  </si>
  <si>
    <t>Total Persoal investigador</t>
  </si>
  <si>
    <t>Licenza sen soldo</t>
  </si>
  <si>
    <t>Maternidade a tempo parcial</t>
  </si>
  <si>
    <t>Prestación Maternidade/Só cotización empresa</t>
  </si>
  <si>
    <t>Prestacion Paternidade</t>
  </si>
  <si>
    <t>Promedio días hábiles en absentismo*</t>
  </si>
  <si>
    <t>Tipo_persoal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</si>
</sst>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6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i/>
      <sz val="10"/>
      <color theme="1"/>
      <name val="Calibri"/>
      <family val="2"/>
    </font>
    <font>
      <sz val="12"/>
      <name val="Aptos Narrow"/>
      <family val="2"/>
      <scheme val="minor"/>
    </font>
    <font>
      <sz val="14"/>
      <name val="Aptos Narrow"/>
      <family val="2"/>
      <scheme val="minor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1" fillId="0" borderId="0"/>
    <xf numFmtId="0" fontId="3" fillId="2" borderId="0" applyNumberFormat="0" applyBorder="0" applyAlignment="0" applyProtection="0"/>
  </cellStyleXfs>
  <cellXfs count="94">
    <xf numFmtId="0" fontId="0" fillId="0" borderId="0" xfId="0"/>
    <xf numFmtId="0" fontId="5" fillId="0" borderId="1" xfId="5" applyFont="1" applyBorder="1" applyAlignment="1">
      <alignment vertical="center" wrapText="1"/>
    </xf>
    <xf numFmtId="0" fontId="5" fillId="0" borderId="1" xfId="5" applyFont="1" applyBorder="1"/>
    <xf numFmtId="0" fontId="5" fillId="0" borderId="1" xfId="6" applyFont="1" applyBorder="1"/>
    <xf numFmtId="0" fontId="6" fillId="0" borderId="1" xfId="5" applyFont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5" fillId="0" borderId="0" xfId="5" applyFont="1"/>
    <xf numFmtId="0" fontId="5" fillId="0" borderId="0" xfId="6" applyFont="1"/>
    <xf numFmtId="0" fontId="7" fillId="0" borderId="0" xfId="6" applyFont="1"/>
    <xf numFmtId="0" fontId="8" fillId="0" borderId="0" xfId="6" applyFont="1"/>
    <xf numFmtId="0" fontId="9" fillId="5" borderId="2" xfId="6" applyFont="1" applyFill="1" applyBorder="1"/>
    <xf numFmtId="0" fontId="9" fillId="5" borderId="3" xfId="6" applyFont="1" applyFill="1" applyBorder="1"/>
    <xf numFmtId="0" fontId="9" fillId="5" borderId="4" xfId="6" applyFont="1" applyFill="1" applyBorder="1"/>
    <xf numFmtId="0" fontId="7" fillId="0" borderId="0" xfId="0" applyFont="1"/>
    <xf numFmtId="0" fontId="10" fillId="2" borderId="5" xfId="2" applyFont="1" applyBorder="1"/>
    <xf numFmtId="0" fontId="10" fillId="2" borderId="6" xfId="2" applyFont="1" applyBorder="1"/>
    <xf numFmtId="0" fontId="10" fillId="2" borderId="7" xfId="2" applyFont="1" applyBorder="1"/>
    <xf numFmtId="0" fontId="10" fillId="2" borderId="8" xfId="2" applyFont="1" applyBorder="1"/>
    <xf numFmtId="0" fontId="10" fillId="2" borderId="9" xfId="2" applyFont="1" applyBorder="1"/>
    <xf numFmtId="0" fontId="7" fillId="6" borderId="10" xfId="6" applyFont="1" applyFill="1" applyBorder="1"/>
    <xf numFmtId="0" fontId="7" fillId="6" borderId="9" xfId="6" applyFont="1" applyFill="1" applyBorder="1"/>
    <xf numFmtId="0" fontId="7" fillId="6" borderId="11" xfId="6" applyFont="1" applyFill="1" applyBorder="1"/>
    <xf numFmtId="0" fontId="7" fillId="3" borderId="12" xfId="3" applyFont="1" applyBorder="1" applyAlignment="1">
      <alignment horizontal="left" vertical="center"/>
    </xf>
    <xf numFmtId="0" fontId="7" fillId="3" borderId="9" xfId="3" applyFont="1" applyBorder="1"/>
    <xf numFmtId="0" fontId="7" fillId="3" borderId="10" xfId="3" applyFont="1" applyBorder="1"/>
    <xf numFmtId="0" fontId="7" fillId="3" borderId="13" xfId="3" applyFont="1" applyBorder="1" applyAlignment="1">
      <alignment horizontal="center" vertical="center"/>
    </xf>
    <xf numFmtId="10" fontId="7" fillId="3" borderId="14" xfId="3" applyNumberFormat="1" applyFont="1" applyBorder="1" applyAlignment="1">
      <alignment horizontal="center" vertical="center"/>
    </xf>
    <xf numFmtId="0" fontId="7" fillId="7" borderId="10" xfId="6" applyFont="1" applyFill="1" applyBorder="1"/>
    <xf numFmtId="0" fontId="7" fillId="7" borderId="9" xfId="6" applyFont="1" applyFill="1" applyBorder="1"/>
    <xf numFmtId="0" fontId="7" fillId="3" borderId="15" xfId="3" applyFont="1" applyBorder="1" applyAlignment="1">
      <alignment horizontal="left" vertical="center"/>
    </xf>
    <xf numFmtId="0" fontId="7" fillId="3" borderId="16" xfId="3" applyFont="1" applyBorder="1"/>
    <xf numFmtId="0" fontId="7" fillId="3" borderId="17" xfId="3" applyFont="1" applyBorder="1"/>
    <xf numFmtId="0" fontId="7" fillId="3" borderId="18" xfId="3" applyFont="1" applyBorder="1" applyAlignment="1">
      <alignment horizontal="center" vertical="center"/>
    </xf>
    <xf numFmtId="10" fontId="7" fillId="3" borderId="19" xfId="3" applyNumberFormat="1" applyFont="1" applyBorder="1" applyAlignment="1">
      <alignment horizontal="center" vertical="center"/>
    </xf>
    <xf numFmtId="0" fontId="7" fillId="4" borderId="8" xfId="4" applyFont="1" applyBorder="1"/>
    <xf numFmtId="0" fontId="7" fillId="4" borderId="20" xfId="4" applyFont="1" applyBorder="1"/>
    <xf numFmtId="0" fontId="7" fillId="4" borderId="21" xfId="4" applyFont="1" applyBorder="1"/>
    <xf numFmtId="0" fontId="7" fillId="4" borderId="9" xfId="4" applyFont="1" applyBorder="1" applyAlignment="1">
      <alignment horizontal="center" vertical="center"/>
    </xf>
    <xf numFmtId="10" fontId="7" fillId="4" borderId="20" xfId="4" applyNumberFormat="1" applyFont="1" applyBorder="1" applyAlignment="1">
      <alignment horizontal="center" vertical="center"/>
    </xf>
    <xf numFmtId="0" fontId="7" fillId="7" borderId="7" xfId="6" applyFont="1" applyFill="1" applyBorder="1"/>
    <xf numFmtId="0" fontId="7" fillId="7" borderId="8" xfId="6" applyFont="1" applyFill="1" applyBorder="1"/>
    <xf numFmtId="0" fontId="7" fillId="3" borderId="13" xfId="3" applyFont="1" applyBorder="1" applyAlignment="1">
      <alignment horizontal="left" vertical="center"/>
    </xf>
    <xf numFmtId="0" fontId="7" fillId="3" borderId="18" xfId="3" applyFont="1" applyBorder="1" applyAlignment="1">
      <alignment horizontal="left" vertical="center"/>
    </xf>
    <xf numFmtId="0" fontId="7" fillId="4" borderId="16" xfId="4" applyFont="1" applyBorder="1"/>
    <xf numFmtId="0" fontId="7" fillId="4" borderId="17" xfId="4" applyFont="1" applyBorder="1"/>
    <xf numFmtId="10" fontId="7" fillId="8" borderId="17" xfId="1" applyNumberFormat="1" applyFont="1" applyFill="1" applyBorder="1" applyAlignment="1">
      <alignment horizontal="center" vertical="center"/>
    </xf>
    <xf numFmtId="0" fontId="9" fillId="5" borderId="20" xfId="6" applyFont="1" applyFill="1" applyBorder="1"/>
    <xf numFmtId="0" fontId="7" fillId="0" borderId="20" xfId="0" applyFont="1" applyBorder="1"/>
    <xf numFmtId="0" fontId="7" fillId="6" borderId="7" xfId="6" applyFont="1" applyFill="1" applyBorder="1"/>
    <xf numFmtId="0" fontId="7" fillId="6" borderId="8" xfId="6" applyFont="1" applyFill="1" applyBorder="1"/>
    <xf numFmtId="0" fontId="9" fillId="2" borderId="0" xfId="7" applyFont="1" applyAlignment="1">
      <alignment horizontal="center"/>
    </xf>
    <xf numFmtId="0" fontId="9" fillId="2" borderId="0" xfId="7" applyFont="1" applyAlignment="1">
      <alignment horizontal="center" vertical="center"/>
    </xf>
    <xf numFmtId="0" fontId="9" fillId="2" borderId="0" xfId="7" applyFont="1"/>
    <xf numFmtId="0" fontId="7" fillId="4" borderId="0" xfId="4" applyFont="1"/>
    <xf numFmtId="2" fontId="7" fillId="0" borderId="0" xfId="0" applyNumberFormat="1" applyFont="1"/>
    <xf numFmtId="0" fontId="11" fillId="0" borderId="0" xfId="6" applyFont="1"/>
    <xf numFmtId="0" fontId="12" fillId="0" borderId="1" xfId="5" applyFont="1" applyBorder="1" applyAlignment="1">
      <alignment vertical="center" wrapText="1"/>
    </xf>
    <xf numFmtId="0" fontId="12" fillId="0" borderId="1" xfId="5" applyFont="1" applyBorder="1"/>
    <xf numFmtId="0" fontId="12" fillId="0" borderId="1" xfId="5" applyFont="1" applyBorder="1" applyAlignment="1">
      <alignment wrapText="1"/>
    </xf>
    <xf numFmtId="0" fontId="12" fillId="0" borderId="1" xfId="6" applyFont="1" applyBorder="1"/>
    <xf numFmtId="0" fontId="13" fillId="0" borderId="1" xfId="5" applyFont="1" applyBorder="1" applyAlignment="1">
      <alignment horizontal="center" vertical="center" wrapText="1"/>
    </xf>
    <xf numFmtId="0" fontId="12" fillId="0" borderId="0" xfId="6" applyFont="1"/>
    <xf numFmtId="0" fontId="12" fillId="0" borderId="0" xfId="5" applyFont="1"/>
    <xf numFmtId="0" fontId="1" fillId="0" borderId="0" xfId="6"/>
    <xf numFmtId="0" fontId="9" fillId="2" borderId="0" xfId="7" applyFont="1" applyAlignment="1">
      <alignment horizontal="left" vertical="center"/>
    </xf>
    <xf numFmtId="2" fontId="0" fillId="0" borderId="0" xfId="0" applyNumberFormat="1"/>
    <xf numFmtId="0" fontId="2" fillId="5" borderId="2" xfId="0" applyFont="1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6" borderId="10" xfId="0" applyFill="1" applyBorder="1"/>
    <xf numFmtId="0" fontId="0" fillId="6" borderId="9" xfId="0" applyFill="1" applyBorder="1"/>
    <xf numFmtId="0" fontId="0" fillId="6" borderId="11" xfId="0" applyFill="1" applyBorder="1"/>
    <xf numFmtId="0" fontId="0" fillId="7" borderId="10" xfId="0" applyFill="1" applyBorder="1"/>
    <xf numFmtId="0" fontId="0" fillId="7" borderId="9" xfId="0" applyFill="1" applyBorder="1"/>
    <xf numFmtId="0" fontId="0" fillId="7" borderId="11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22" xfId="0" applyFill="1" applyBorder="1"/>
    <xf numFmtId="0" fontId="5" fillId="0" borderId="1" xfId="5" applyFont="1" applyBorder="1" applyAlignment="1">
      <alignment wrapText="1"/>
    </xf>
    <xf numFmtId="0" fontId="5" fillId="0" borderId="1" xfId="0" applyFont="1" applyBorder="1"/>
    <xf numFmtId="0" fontId="14" fillId="0" borderId="1" xfId="5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3" fillId="2" borderId="0" xfId="2" applyAlignment="1">
      <alignment horizontal="center" vertical="center"/>
    </xf>
    <xf numFmtId="0" fontId="3" fillId="2" borderId="0" xfId="7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1" fillId="4" borderId="9" xfId="4" applyBorder="1"/>
    <xf numFmtId="0" fontId="1" fillId="4" borderId="10" xfId="4" applyBorder="1"/>
    <xf numFmtId="0" fontId="1" fillId="3" borderId="8" xfId="3" applyBorder="1"/>
    <xf numFmtId="0" fontId="1" fillId="3" borderId="21" xfId="3" applyBorder="1"/>
    <xf numFmtId="0" fontId="1" fillId="3" borderId="0" xfId="3"/>
    <xf numFmtId="0" fontId="1" fillId="4" borderId="21" xfId="4" applyBorder="1"/>
    <xf numFmtId="0" fontId="1" fillId="4" borderId="0" xfId="4"/>
    <xf numFmtId="0" fontId="11" fillId="0" borderId="0" xfId="0" applyFont="1"/>
  </cellXfs>
  <cellStyles count="8">
    <cellStyle name="20% - Énfasis1" xfId="3" builtinId="30"/>
    <cellStyle name="40% - Énfasis1" xfId="4" builtinId="31"/>
    <cellStyle name="Énfasis1" xfId="2" builtinId="29"/>
    <cellStyle name="Énfasis1 2" xfId="7" xr:uid="{8CD2DA85-9DC6-4E34-839E-9ABC67864F17}"/>
    <cellStyle name="Normal" xfId="0" builtinId="0"/>
    <cellStyle name="Normal 2" xfId="6" xr:uid="{961BD0F8-B256-49A3-91B3-BA4CB7D3D4E2}"/>
    <cellStyle name="Normal 2 3" xfId="5" xr:uid="{0040DCB2-16E1-40C9-BA28-7D40057B166A}"/>
    <cellStyle name="Porcentaje" xfId="1" builtinId="5"/>
  </cellStyles>
  <dxfs count="34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top style="thin">
          <color theme="0"/>
        </top>
      </border>
    </dxf>
    <dxf>
      <border outline="0">
        <bottom style="thick">
          <color theme="0"/>
        </bottom>
      </border>
    </dxf>
    <dxf>
      <border outline="0">
        <right style="thin">
          <color theme="0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IT segundo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B8-4703-B5EE-1686942EAD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B8-4703-B5EE-1686942EAD1D}"/>
              </c:ext>
            </c:extLst>
          </c:dPt>
          <c:dLbls>
            <c:dLbl>
              <c:idx val="1"/>
              <c:layout>
                <c:manualLayout>
                  <c:x val="8.1789325070828242E-2"/>
                  <c:y val="0.1049300087489063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8-4703-B5EE-1686942EAD1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'2025_IT'!$A$36:$A$37</c:f>
              <c:strCache>
                <c:ptCount val="2"/>
                <c:pt idx="0">
                  <c:v>Accidente Laboral - Enfermidade Profesional</c:v>
                </c:pt>
                <c:pt idx="1">
                  <c:v>Enfermidade Común-Accidente non Laboral</c:v>
                </c:pt>
              </c:strCache>
            </c:strRef>
          </c:cat>
          <c:val>
            <c:numRef>
              <c:f>'2025_IT'!$J$36:$J$37</c:f>
              <c:numCache>
                <c:formatCode>General</c:formatCode>
                <c:ptCount val="2"/>
                <c:pt idx="0">
                  <c:v>15</c:v>
                </c:pt>
                <c:pt idx="1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8-4703-B5EE-1686942EAD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IT por sexo e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'2025_IT'!$A$36</c:f>
              <c:strCache>
                <c:ptCount val="1"/>
                <c:pt idx="0">
                  <c:v>Accidente Laboral - Enfermidade Profesional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'2025_IT'!$H$35:$I$35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'2025_IT'!$H$36:$I$36</c:f>
              <c:numCache>
                <c:formatCode>General</c:formatCode>
                <c:ptCount val="2"/>
                <c:pt idx="0">
                  <c:v>4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5-4F2C-B317-2DFEBD9B400C}"/>
            </c:ext>
          </c:extLst>
        </c:ser>
        <c:ser>
          <c:idx val="1"/>
          <c:order val="1"/>
          <c:tx>
            <c:strRef>
              <c:f>'2025_IT'!$A$37</c:f>
              <c:strCache>
                <c:ptCount val="1"/>
                <c:pt idx="0">
                  <c:v>Enfermidade Común-Accidente non Laboral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'2025_IT'!$H$35:$I$35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'2025_IT'!$H$37:$I$37</c:f>
              <c:numCache>
                <c:formatCode>General</c:formatCode>
                <c:ptCount val="2"/>
                <c:pt idx="0">
                  <c:v>181</c:v>
                </c:pt>
                <c:pt idx="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5-4F2C-B317-2DFEBD9B40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4208736"/>
        <c:axId val="654211136"/>
      </c:barChart>
      <c:catAx>
        <c:axId val="6542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54211136"/>
        <c:crosses val="autoZero"/>
        <c:auto val="1"/>
        <c:lblAlgn val="ctr"/>
        <c:lblOffset val="100"/>
        <c:noMultiLvlLbl val="0"/>
      </c:catAx>
      <c:valAx>
        <c:axId val="6542111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542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% IT segundo tramo de duración</a:t>
            </a:r>
          </a:p>
        </c:rich>
      </c:tx>
      <c:layout>
        <c:manualLayout>
          <c:xMode val="edge"/>
          <c:yMode val="edge"/>
          <c:x val="0.2481849508075294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2843394575678"/>
          <c:y val="0.16780949256342959"/>
          <c:w val="0.64820406824146981"/>
          <c:h val="0.7409087926509186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80A-43F5-AB4C-BAE078C61E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80A-43F5-AB4C-BAE078C61E40}"/>
              </c:ext>
            </c:extLst>
          </c:dPt>
          <c:dPt>
            <c:idx val="2"/>
            <c:bubble3D val="0"/>
            <c:explosion val="19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80A-43F5-AB4C-BAE078C61E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80A-43F5-AB4C-BAE078C61E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'2025_IT'!$A$43:$A$46</c:f>
              <c:strCache>
                <c:ptCount val="4"/>
                <c:pt idx="0">
                  <c:v>Ata 20 días</c:v>
                </c:pt>
                <c:pt idx="1">
                  <c:v>De 21 días a 3 meses</c:v>
                </c:pt>
                <c:pt idx="2">
                  <c:v>De 3 a 6 meses</c:v>
                </c:pt>
                <c:pt idx="3">
                  <c:v>De 6 a 12 meses</c:v>
                </c:pt>
              </c:strCache>
            </c:strRef>
          </c:cat>
          <c:val>
            <c:numRef>
              <c:f>'2025_IT'!$H$43:$H$46</c:f>
              <c:numCache>
                <c:formatCode>General</c:formatCode>
                <c:ptCount val="4"/>
                <c:pt idx="0">
                  <c:v>178</c:v>
                </c:pt>
                <c:pt idx="1">
                  <c:v>188</c:v>
                </c:pt>
                <c:pt idx="2">
                  <c:v>104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0A-43F5-AB4C-BAE078C61E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Persoas en IT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'2025_IT'!$J$8:$K$8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'2025_IT'!$J$14:$K$14</c:f>
              <c:numCache>
                <c:formatCode>General</c:formatCode>
                <c:ptCount val="2"/>
                <c:pt idx="0">
                  <c:v>157</c:v>
                </c:pt>
                <c:pt idx="1">
                  <c:v>267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F9F-4FB6-8BDA-834BAF6EA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967938304"/>
        <c:axId val="1967934944"/>
        <c:axId val="0"/>
        <c:extLst/>
      </c:bar3DChart>
      <c:catAx>
        <c:axId val="19679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967934944"/>
        <c:crosses val="autoZero"/>
        <c:auto val="1"/>
        <c:lblAlgn val="ctr"/>
        <c:lblOffset val="100"/>
        <c:noMultiLvlLbl val="0"/>
      </c:catAx>
      <c:valAx>
        <c:axId val="196793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9679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persoas en IT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82829846965373"/>
          <c:y val="0.17582944989019231"/>
          <c:w val="0.659836712888765"/>
          <c:h val="0.6958605702033252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89F-4432-AEC4-50788B9896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89F-4432-AEC4-50788B9896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89F-4432-AEC4-50788B9896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89F-4432-AEC4-50788B9896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89F-4432-AEC4-50788B98964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'2025_IT'!$H$9:$H$13</c:f>
              <c:strCache>
                <c:ptCount val="4"/>
                <c:pt idx="0">
                  <c:v>PDI</c:v>
                </c:pt>
                <c:pt idx="2">
                  <c:v>Persoal investigador</c:v>
                </c:pt>
                <c:pt idx="3">
                  <c:v>PTXAS</c:v>
                </c:pt>
              </c:strCache>
            </c:strRef>
          </c:cat>
          <c:val>
            <c:numRef>
              <c:f>'2025_IT'!$M$9:$M$13</c:f>
              <c:numCache>
                <c:formatCode>General</c:formatCode>
                <c:ptCount val="5"/>
                <c:pt idx="0">
                  <c:v>139</c:v>
                </c:pt>
                <c:pt idx="2">
                  <c:v>67</c:v>
                </c:pt>
                <c:pt idx="3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9F-4432-AEC4-50788B98964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1</xdr:col>
      <xdr:colOff>85725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D8C9364-F110-4E78-9BF2-6CB8F77D1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03847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3</xdr:col>
      <xdr:colOff>104775</xdr:colOff>
      <xdr:row>63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516E76-4F0D-4DD2-9137-99EDBA03B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48</xdr:row>
      <xdr:rowOff>171450</xdr:rowOff>
    </xdr:from>
    <xdr:to>
      <xdr:col>12</xdr:col>
      <xdr:colOff>85725</xdr:colOff>
      <xdr:row>63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49B733-496F-4B98-9C84-5078BF905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1104900</xdr:colOff>
      <xdr:row>48</xdr:row>
      <xdr:rowOff>171450</xdr:rowOff>
    </xdr:from>
    <xdr:to>
      <xdr:col>20</xdr:col>
      <xdr:colOff>304800</xdr:colOff>
      <xdr:row>63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3720A1-AB7D-4B63-BD1A-9F991DFDD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752475</xdr:colOff>
      <xdr:row>15</xdr:row>
      <xdr:rowOff>0</xdr:rowOff>
    </xdr:from>
    <xdr:to>
      <xdr:col>11</xdr:col>
      <xdr:colOff>76200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267E35-277D-4877-8F28-50DE2829D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15</xdr:col>
      <xdr:colOff>19051</xdr:colOff>
      <xdr:row>29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2B3429C-F65C-423B-B7F7-F20875DE2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1</xdr:col>
      <xdr:colOff>104776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8AC8823-D0BD-42B1-9AE7-2C6BFCA2F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29813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914400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9C13372-6FD2-4FC7-9088-0907D45D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3051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5\2025_PERSOAL\TRABALLO\2025_IT_traballo.xlsx" TargetMode="External"/><Relationship Id="rId1" Type="http://schemas.openxmlformats.org/officeDocument/2006/relationships/externalLinkPath" Target="/SSCC/UAP/DATOS/2025/2025_PERSOAL/TRABALLO/2025_IT_traball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5\2025_PERSOAL\TRABALLO\2025_Licenzas_TOTAL.xlsx" TargetMode="External"/><Relationship Id="rId1" Type="http://schemas.openxmlformats.org/officeDocument/2006/relationships/externalLinkPath" Target="/SSCC/UAP/DATOS/2025/2025_PERSOAL/TRABALLO/2025_Licenzas_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IT"/>
      <sheetName val="suma_IT"/>
      <sheetName val="dinámicas"/>
      <sheetName val="maestros"/>
      <sheetName val="2025_INDICADOR_I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Homes</v>
          </cell>
          <cell r="K8" t="str">
            <v>Mulleres</v>
          </cell>
        </row>
        <row r="9">
          <cell r="H9" t="str">
            <v>PDI</v>
          </cell>
          <cell r="M9">
            <v>139</v>
          </cell>
        </row>
        <row r="11">
          <cell r="H11" t="str">
            <v>Persoal investigador</v>
          </cell>
          <cell r="M11">
            <v>67</v>
          </cell>
        </row>
        <row r="12">
          <cell r="H12" t="str">
            <v>PTXAS</v>
          </cell>
          <cell r="M12">
            <v>218</v>
          </cell>
        </row>
        <row r="14">
          <cell r="J14">
            <v>157</v>
          </cell>
          <cell r="K14">
            <v>267</v>
          </cell>
        </row>
        <row r="35">
          <cell r="H35" t="str">
            <v>Total Homes</v>
          </cell>
          <cell r="I35" t="str">
            <v>Total Mulleres</v>
          </cell>
        </row>
        <row r="36">
          <cell r="A36" t="str">
            <v>Accidente Laboral - Enfermidade Profesional</v>
          </cell>
          <cell r="H36">
            <v>4</v>
          </cell>
          <cell r="I36">
            <v>11</v>
          </cell>
          <cell r="J36">
            <v>15</v>
          </cell>
        </row>
        <row r="37">
          <cell r="A37" t="str">
            <v>Enfermidade Común-Accidente non Laboral</v>
          </cell>
          <cell r="H37">
            <v>181</v>
          </cell>
          <cell r="I37">
            <v>332</v>
          </cell>
          <cell r="J37">
            <v>513</v>
          </cell>
        </row>
        <row r="43">
          <cell r="A43" t="str">
            <v>Ata 20 días</v>
          </cell>
          <cell r="H43">
            <v>178</v>
          </cell>
        </row>
        <row r="44">
          <cell r="A44" t="str">
            <v>De 21 días a 3 meses</v>
          </cell>
          <cell r="H44">
            <v>188</v>
          </cell>
        </row>
        <row r="45">
          <cell r="A45" t="str">
            <v>De 3 a 6 meses</v>
          </cell>
          <cell r="H45">
            <v>104</v>
          </cell>
        </row>
        <row r="46">
          <cell r="A46" t="str">
            <v>De 6 a 12 meses</v>
          </cell>
          <cell r="H46">
            <v>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Licenzas_PTXAS"/>
      <sheetName val="2025_Licenzas_PDI"/>
      <sheetName val="2025_Licenzas_PI"/>
      <sheetName val="2025_Licenzas_TOTAL"/>
      <sheetName val="dinámicas_Licenzas"/>
      <sheetName val="2025_Licenzas"/>
      <sheetName val="2025_Absentismos_TOTAL"/>
      <sheetName val="dinámicas_absentismos"/>
      <sheetName val="2025_Absentismos"/>
      <sheetName val="absentismos_pdi"/>
      <sheetName val="absentismos_PI"/>
      <sheetName val="absentismos_PTXAS"/>
      <sheetName val="maes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14AC69-FC0F-4554-9CBC-3A497A51D8B9}" name="Tabla6" displayName="Tabla6" ref="A8:D12" totalsRowShown="0" headerRowDxfId="33" dataDxfId="32" headerRowBorderDxfId="30" tableBorderDxfId="31" totalsRowBorderDxfId="29">
  <autoFilter ref="A8:D12" xr:uid="{3B6095E0-45EA-4BEE-9CE3-5C4234193224}"/>
  <tableColumns count="4">
    <tableColumn id="1" xr3:uid="{8628DB16-2A7C-43FA-9A37-8F90BC1D585F}" name="PTXAS por tipo" dataDxfId="28"/>
    <tableColumn id="2" xr3:uid="{E6F87DAA-9DCB-40B4-A116-267B736DDD39}" name="Homes" dataDxfId="27"/>
    <tableColumn id="3" xr3:uid="{082A9DD7-235D-4D29-9D70-AB8D6F619EDF}" name="Mulleres" dataDxfId="26"/>
    <tableColumn id="4" xr3:uid="{E81D4704-E48F-4871-9C9C-B13F1AEABFAC}" name="Total" dataDxfId="25">
      <calculatedColumnFormula>SUM(B9:C9)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B9C503-C957-49A9-9A71-285105AEDF48}" name="Tabla8" displayName="Tabla8" ref="A15:D18" totalsRowShown="0" headerRowDxfId="24" dataDxfId="23">
  <autoFilter ref="A15:D18" xr:uid="{4EA3B91A-D16C-444E-9734-3A26B385FBB3}"/>
  <tableColumns count="4">
    <tableColumn id="1" xr3:uid="{2548C05B-ACC4-47FD-AD2B-0A7974F69EA1}" name="PDI por tipo" dataDxfId="22"/>
    <tableColumn id="2" xr3:uid="{A74D5B8C-1B67-47D6-A4D0-8901399E4DA9}" name="Homes" dataDxfId="21"/>
    <tableColumn id="3" xr3:uid="{76578D53-D3BA-473B-87C6-0AE13CCB7262}" name="Mulleres" dataDxfId="20"/>
    <tableColumn id="4" xr3:uid="{8D88B298-61BE-4ECD-B131-78459E355F5E}" name="Total" dataDxfId="19">
      <calculatedColumnFormula>SUM(Tabla8[[#This Row],[Homes]:[Mulleres]])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E5FB1D-D3FF-4112-959C-EC7CD7785FE6}" name="Tabla9" displayName="Tabla9" ref="A21:D25" totalsRowShown="0" headerRowDxfId="18" dataDxfId="17">
  <autoFilter ref="A21:D25" xr:uid="{239197AD-3BB8-49B3-B765-BC0F5A31733C}"/>
  <tableColumns count="4">
    <tableColumn id="1" xr3:uid="{47C200ED-65AC-4D57-A94B-36B3D068D9BE}" name="PI por categorías segundo tarefas" dataDxfId="16"/>
    <tableColumn id="2" xr3:uid="{F1A3AED8-4D7B-4586-8F28-41EF0585E252}" name="Homes" dataDxfId="15"/>
    <tableColumn id="3" xr3:uid="{1B8C39B5-1B6E-4A22-AD27-F9A09EC0D856}" name="Mulleres" dataDxfId="14"/>
    <tableColumn id="4" xr3:uid="{06DD25DD-E055-4E36-8CEB-912C42A21CA9}" name="Total" dataDxfId="13">
      <calculatedColumnFormula>SUM(Tabla9[[#This Row],[Homes]:[Mulleres]])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6F892A-29BE-4E8A-B0BE-2DCDA385E02E}" name="Tabla10" displayName="Tabla10" ref="A67:E73" totalsRowShown="0" headerRowDxfId="12" dataDxfId="11" headerRowCellStyle="Normal 2">
  <autoFilter ref="A67:E73" xr:uid="{DEC5511D-D388-4458-A3CE-52759D21E661}"/>
  <tableColumns count="5">
    <tableColumn id="1" xr3:uid="{6D72381D-B644-4FC6-AC5D-86CC12064CC5}" name="Promedio de días hábiles en IT*" dataDxfId="10"/>
    <tableColumn id="2" xr3:uid="{A1B81652-F70D-4159-A4C2-86F6C5F28CBB}" name="Tipo_relación" dataDxfId="9"/>
    <tableColumn id="3" xr3:uid="{4D7934EA-317E-4D0B-83AA-CB9E48DD91D6}" name="Homes" dataDxfId="8"/>
    <tableColumn id="4" xr3:uid="{66D083C6-95FF-4ED6-8FA7-4D806CEC1D16}" name="Mulleres" dataDxfId="7"/>
    <tableColumn id="5" xr3:uid="{93B814BB-3364-4FD4-975E-808104B5C78A}" name="Total" dataDxfId="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776836-F0A7-4457-B8DB-F3DD0067774E}" name="Tabla12" displayName="Tabla12" ref="A10:E16" totalsRowShown="0">
  <autoFilter ref="A10:E16" xr:uid="{4BAC5B4A-7935-44C4-B08E-8E5A7BD35E1E}"/>
  <tableColumns count="5">
    <tableColumn id="1" xr3:uid="{B2A1579E-1796-4030-82E7-AF6B9EF75629}" name="Colectivo"/>
    <tableColumn id="2" xr3:uid="{B524F486-BA10-4824-8C01-1C0CDD918613}" name="Tipo_relación"/>
    <tableColumn id="3" xr3:uid="{323D403E-DF0E-43A8-B626-48527493AA1E}" name="Homes"/>
    <tableColumn id="4" xr3:uid="{443378D7-2049-4511-B7D5-F45712DCD815}" name="Mulleres"/>
    <tableColumn id="5" xr3:uid="{D8E71109-F4BB-4E3D-881E-FB83C4C47E43}" name="Total">
      <calculatedColumnFormula>SUM(Tabla12[[#This Row],[Homes]:[Mulleres]])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A14F1A-96BE-4C46-BCE1-E5AE219B2C7B}" name="Tabla13" displayName="Tabla13" ref="G10:K16" totalsRowShown="0">
  <autoFilter ref="G10:K16" xr:uid="{41F52849-042A-4788-AFCA-BEB567613F44}"/>
  <tableColumns count="5">
    <tableColumn id="1" xr3:uid="{E939B453-C1B7-4E1F-AFB0-B5C27B42F01E}" name="Colectivo"/>
    <tableColumn id="2" xr3:uid="{41412EA6-CEA6-41FA-92FD-D3F891B3AC86}" name="Tipo_relación"/>
    <tableColumn id="3" xr3:uid="{82A2A492-4634-4291-B869-8D3CAEB91D48}" name="Homes"/>
    <tableColumn id="4" xr3:uid="{F6C57B8E-205C-4952-99CA-8DEFDEFE9B2F}" name="Mulleres"/>
    <tableColumn id="5" xr3:uid="{49C159A4-EA77-42E2-AAEC-04E0BC71D557}" name="Total">
      <calculatedColumnFormula>SUM(Tabla13[[#This Row],[Homes]:[Mulleres]])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A30D234-1B4A-4383-A2E2-8CAA435892C5}" name="Tabla14" displayName="Tabla14" ref="M10:Q16" totalsRowShown="0">
  <autoFilter ref="M10:Q16" xr:uid="{9AFAA0D9-9190-4181-A429-FF1A4728B55A}"/>
  <tableColumns count="5">
    <tableColumn id="1" xr3:uid="{E1A7AF40-DD22-489A-A14F-0185DE492E7B}" name="Promedio días hábiles en licenza*"/>
    <tableColumn id="2" xr3:uid="{CEF40B0B-D540-4F01-9B1F-9E6F418FDEBC}" name="Tipo_relación"/>
    <tableColumn id="3" xr3:uid="{ADAF5262-5CAF-44AA-A4DE-D862A9780A67}" name="Homes" dataDxfId="5"/>
    <tableColumn id="4" xr3:uid="{EADCC7A0-6D91-46C7-878B-29D97FA6C18D}" name="Mulleres" dataDxfId="4"/>
    <tableColumn id="5" xr3:uid="{5CDD1886-A64F-4C38-B957-F8655AE33F83}" name="Total" dataDxf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9A33397-CC56-4840-A01F-BF55E1294B0A}" name="Tabla16" displayName="Tabla16" ref="A9:E14" totalsRowShown="0">
  <autoFilter ref="A9:E14" xr:uid="{DBBA6A56-2846-44E2-BF1C-41B94AB29527}"/>
  <tableColumns count="5">
    <tableColumn id="1" xr3:uid="{033ACD55-D8C1-4389-86AC-3FFE27FB2FA6}" name="Persoal en absentismo por colectivo"/>
    <tableColumn id="2" xr3:uid="{4A36B01D-33D6-4FF3-B5FE-41877695B153}" name="Tipo_relación"/>
    <tableColumn id="3" xr3:uid="{411DBAD6-3ACA-4CEE-A347-9FBC7E72364C}" name="Homes"/>
    <tableColumn id="4" xr3:uid="{6F5547E9-72C8-47EA-B7CD-8CD79E1B42FC}" name="Mulleres"/>
    <tableColumn id="5" xr3:uid="{0CF2B341-6A19-458F-B491-A46599FA156E}" name="Total">
      <calculatedColumnFormula>SUM(Tabla16[[#This Row],[Homes]:[Mulleres]])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5976468-FC72-40D0-A0C1-64A9F3A91981}" name="Tabla17" displayName="Tabla17" ref="A27:E32" totalsRowShown="0">
  <autoFilter ref="A27:E32" xr:uid="{9A8B05E0-0F9A-4487-95F0-30DCE8D1EB4E}"/>
  <tableColumns count="5">
    <tableColumn id="1" xr3:uid="{48A4BD04-A24B-4B2D-8293-7480DB6F933F}" name="Promedio días hábiles en absentismo*"/>
    <tableColumn id="2" xr3:uid="{DF88376C-DFA7-48BC-A869-C60BFBAD983C}" name="Tipo_persoal"/>
    <tableColumn id="3" xr3:uid="{863E526F-EB98-40EA-93C2-47946F5EAB59}" name="Homes" dataDxfId="2"/>
    <tableColumn id="4" xr3:uid="{4BE9B72E-EEDA-424A-B60B-AA195F5CAE31}" name="Mulleres" dataDxfId="1"/>
    <tableColumn id="5" xr3:uid="{9E8AAFE6-D059-456C-9E67-4B40C6110D11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6982A-D065-40BD-9DC2-820448AACE8B}">
  <dimension ref="A1:IQ75"/>
  <sheetViews>
    <sheetView tabSelected="1" workbookViewId="0">
      <selection activeCell="B31" sqref="B31"/>
    </sheetView>
  </sheetViews>
  <sheetFormatPr baseColWidth="10" defaultRowHeight="15" x14ac:dyDescent="0.25"/>
  <cols>
    <col min="1" max="1" width="45.5703125" style="13" customWidth="1"/>
    <col min="2" max="2" width="15.140625" style="13" customWidth="1"/>
    <col min="3" max="4" width="11.42578125" style="13"/>
    <col min="5" max="5" width="14.7109375" style="13" customWidth="1"/>
    <col min="6" max="7" width="11.42578125" style="13"/>
    <col min="8" max="8" width="19.140625" style="13" bestFit="1" customWidth="1"/>
    <col min="9" max="9" width="18.28515625" style="13" bestFit="1" customWidth="1"/>
    <col min="10" max="12" width="11.42578125" style="13"/>
    <col min="13" max="13" width="25.140625" style="13" customWidth="1"/>
    <col min="14" max="14" width="12.140625" style="13" bestFit="1" customWidth="1"/>
    <col min="15" max="15" width="24.5703125" style="13" bestFit="1" customWidth="1"/>
    <col min="16" max="16384" width="11.42578125" style="13"/>
  </cols>
  <sheetData>
    <row r="1" spans="1:251" s="7" customFormat="1" ht="57" customHeight="1" thickBot="1" x14ac:dyDescent="0.3">
      <c r="A1" s="1"/>
      <c r="B1" s="2"/>
      <c r="C1" s="2"/>
      <c r="D1" s="2"/>
      <c r="E1" s="3"/>
      <c r="F1" s="3"/>
      <c r="G1" s="3"/>
      <c r="H1" s="3"/>
      <c r="I1" s="3"/>
      <c r="J1" s="3"/>
      <c r="K1" s="4" t="s">
        <v>0</v>
      </c>
      <c r="L1" s="4"/>
      <c r="M1" s="4"/>
      <c r="N1" s="4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8" customFormat="1" x14ac:dyDescent="0.25"/>
    <row r="3" spans="1:251" s="8" customFormat="1" x14ac:dyDescent="0.25">
      <c r="A3" s="8" t="s">
        <v>1</v>
      </c>
    </row>
    <row r="4" spans="1:251" s="8" customFormat="1" x14ac:dyDescent="0.25">
      <c r="A4" s="8" t="s">
        <v>2</v>
      </c>
    </row>
    <row r="5" spans="1:251" s="8" customFormat="1" x14ac:dyDescent="0.25">
      <c r="A5" s="9" t="s">
        <v>3</v>
      </c>
    </row>
    <row r="8" spans="1:251" ht="15.75" thickBot="1" x14ac:dyDescent="0.3">
      <c r="A8" s="10" t="s">
        <v>4</v>
      </c>
      <c r="B8" s="11" t="s">
        <v>5</v>
      </c>
      <c r="C8" s="11" t="s">
        <v>6</v>
      </c>
      <c r="D8" s="12" t="s">
        <v>7</v>
      </c>
      <c r="H8" s="14" t="s">
        <v>8</v>
      </c>
      <c r="I8" s="15" t="s">
        <v>9</v>
      </c>
      <c r="J8" s="16" t="s">
        <v>5</v>
      </c>
      <c r="K8" s="17" t="s">
        <v>6</v>
      </c>
      <c r="L8" s="17" t="s">
        <v>7</v>
      </c>
      <c r="M8" s="18" t="s">
        <v>10</v>
      </c>
      <c r="N8" s="18" t="s">
        <v>11</v>
      </c>
      <c r="O8" s="16" t="s">
        <v>12</v>
      </c>
    </row>
    <row r="9" spans="1:251" ht="15.75" thickTop="1" x14ac:dyDescent="0.25">
      <c r="A9" s="19" t="s">
        <v>13</v>
      </c>
      <c r="B9" s="20">
        <v>3</v>
      </c>
      <c r="C9" s="20">
        <v>5</v>
      </c>
      <c r="D9" s="21">
        <f>SUM(B9:C9)</f>
        <v>8</v>
      </c>
      <c r="H9" s="22" t="s">
        <v>14</v>
      </c>
      <c r="I9" s="23" t="s">
        <v>15</v>
      </c>
      <c r="J9" s="24">
        <v>28</v>
      </c>
      <c r="K9" s="23">
        <v>34</v>
      </c>
      <c r="L9" s="23">
        <f>SUM(J9:K9)</f>
        <v>62</v>
      </c>
      <c r="M9" s="25">
        <f>L9+L10</f>
        <v>139</v>
      </c>
      <c r="N9" s="25">
        <v>1641</v>
      </c>
      <c r="O9" s="26">
        <f>M9/N9</f>
        <v>8.4704448507007923E-2</v>
      </c>
    </row>
    <row r="10" spans="1:251" x14ac:dyDescent="0.25">
      <c r="A10" s="27" t="s">
        <v>16</v>
      </c>
      <c r="B10" s="28">
        <v>298</v>
      </c>
      <c r="C10" s="28">
        <v>483</v>
      </c>
      <c r="D10" s="21">
        <f>SUM(B10:C10)</f>
        <v>781</v>
      </c>
      <c r="H10" s="29"/>
      <c r="I10" s="30" t="s">
        <v>17</v>
      </c>
      <c r="J10" s="31">
        <v>35</v>
      </c>
      <c r="K10" s="30">
        <v>42</v>
      </c>
      <c r="L10" s="30">
        <f>SUM(J10:K10)</f>
        <v>77</v>
      </c>
      <c r="M10" s="32"/>
      <c r="N10" s="32"/>
      <c r="O10" s="33"/>
    </row>
    <row r="11" spans="1:251" x14ac:dyDescent="0.25">
      <c r="A11" s="19" t="s">
        <v>18</v>
      </c>
      <c r="B11" s="20">
        <v>16</v>
      </c>
      <c r="C11" s="20">
        <v>6</v>
      </c>
      <c r="D11" s="21">
        <f>SUM(B11:C11)</f>
        <v>22</v>
      </c>
      <c r="H11" s="34" t="s">
        <v>19</v>
      </c>
      <c r="I11" s="35" t="s">
        <v>17</v>
      </c>
      <c r="J11" s="35">
        <v>25</v>
      </c>
      <c r="K11" s="36">
        <v>42</v>
      </c>
      <c r="L11" s="36">
        <f>SUM(J11:K11)</f>
        <v>67</v>
      </c>
      <c r="M11" s="37">
        <f>L11</f>
        <v>67</v>
      </c>
      <c r="N11" s="37">
        <v>826</v>
      </c>
      <c r="O11" s="38">
        <f>M11/N11</f>
        <v>8.1113801452784504E-2</v>
      </c>
    </row>
    <row r="12" spans="1:251" x14ac:dyDescent="0.25">
      <c r="A12" s="39" t="s">
        <v>7</v>
      </c>
      <c r="B12" s="40">
        <f>SUM(B9:B11)</f>
        <v>317</v>
      </c>
      <c r="C12" s="40">
        <f>SUM(C9:C11)</f>
        <v>494</v>
      </c>
      <c r="D12" s="21">
        <f>SUM(B12:C12)</f>
        <v>811</v>
      </c>
      <c r="H12" s="41" t="s">
        <v>20</v>
      </c>
      <c r="I12" s="23" t="s">
        <v>15</v>
      </c>
      <c r="J12" s="24">
        <v>62</v>
      </c>
      <c r="K12" s="23">
        <v>142</v>
      </c>
      <c r="L12" s="23">
        <f>SUM(J12:K12)</f>
        <v>204</v>
      </c>
      <c r="M12" s="25">
        <f>L12+L13</f>
        <v>218</v>
      </c>
      <c r="N12" s="25">
        <v>811</v>
      </c>
      <c r="O12" s="26">
        <f>M12/N12</f>
        <v>0.26880394574599259</v>
      </c>
    </row>
    <row r="13" spans="1:251" x14ac:dyDescent="0.25">
      <c r="H13" s="42"/>
      <c r="I13" s="31" t="s">
        <v>17</v>
      </c>
      <c r="J13" s="31">
        <v>7</v>
      </c>
      <c r="K13" s="30">
        <v>7</v>
      </c>
      <c r="L13" s="30">
        <f>SUM(J13:K13)</f>
        <v>14</v>
      </c>
      <c r="M13" s="32"/>
      <c r="N13" s="32"/>
      <c r="O13" s="33"/>
    </row>
    <row r="14" spans="1:251" x14ac:dyDescent="0.25">
      <c r="H14" s="43" t="s">
        <v>7</v>
      </c>
      <c r="I14" s="44"/>
      <c r="J14" s="44">
        <f>SUM(J9:J13)</f>
        <v>157</v>
      </c>
      <c r="K14" s="43">
        <f>SUM(K9:K13)</f>
        <v>267</v>
      </c>
      <c r="L14" s="43">
        <f>SUM(L9:L13)</f>
        <v>424</v>
      </c>
      <c r="M14" s="37">
        <f>SUM(M9:M13)</f>
        <v>424</v>
      </c>
      <c r="N14" s="37">
        <f>SUM(N9:N13)</f>
        <v>3278</v>
      </c>
      <c r="O14" s="45">
        <f>M14/N14</f>
        <v>0.12934716290420989</v>
      </c>
    </row>
    <row r="15" spans="1:251" ht="15.75" thickBot="1" x14ac:dyDescent="0.3">
      <c r="A15" s="10" t="s">
        <v>21</v>
      </c>
      <c r="B15" s="11" t="s">
        <v>5</v>
      </c>
      <c r="C15" s="11" t="s">
        <v>6</v>
      </c>
      <c r="D15" s="46" t="s">
        <v>7</v>
      </c>
      <c r="J15" s="47"/>
    </row>
    <row r="16" spans="1:251" ht="15.75" thickTop="1" x14ac:dyDescent="0.25">
      <c r="A16" s="19" t="s">
        <v>22</v>
      </c>
      <c r="B16" s="20">
        <v>503</v>
      </c>
      <c r="C16" s="20">
        <v>351</v>
      </c>
      <c r="D16" s="8">
        <f>SUM(Tabla8[[#This Row],[Homes]:[Mulleres]])</f>
        <v>854</v>
      </c>
    </row>
    <row r="17" spans="1:4" x14ac:dyDescent="0.25">
      <c r="A17" s="27" t="s">
        <v>23</v>
      </c>
      <c r="B17" s="28">
        <v>425</v>
      </c>
      <c r="C17" s="28">
        <v>362</v>
      </c>
      <c r="D17" s="8">
        <f>SUM(Tabla8[[#This Row],[Homes]:[Mulleres]])</f>
        <v>787</v>
      </c>
    </row>
    <row r="18" spans="1:4" x14ac:dyDescent="0.25">
      <c r="A18" s="48" t="s">
        <v>7</v>
      </c>
      <c r="B18" s="49">
        <f>SUM(B16:B17)</f>
        <v>928</v>
      </c>
      <c r="C18" s="49">
        <f>SUM(C16:C17)</f>
        <v>713</v>
      </c>
      <c r="D18" s="8">
        <f>SUM(Tabla8[[#This Row],[Homes]:[Mulleres]])</f>
        <v>1641</v>
      </c>
    </row>
    <row r="19" spans="1:4" x14ac:dyDescent="0.25">
      <c r="A19" s="8"/>
      <c r="B19" s="8"/>
      <c r="C19" s="8"/>
      <c r="D19" s="8"/>
    </row>
    <row r="20" spans="1:4" x14ac:dyDescent="0.25">
      <c r="A20" s="8"/>
      <c r="B20" s="8"/>
      <c r="C20" s="8"/>
      <c r="D20" s="8"/>
    </row>
    <row r="21" spans="1:4" x14ac:dyDescent="0.25">
      <c r="A21" s="8" t="s">
        <v>24</v>
      </c>
      <c r="B21" s="8" t="s">
        <v>5</v>
      </c>
      <c r="C21" s="8" t="s">
        <v>6</v>
      </c>
      <c r="D21" s="8" t="s">
        <v>7</v>
      </c>
    </row>
    <row r="22" spans="1:4" x14ac:dyDescent="0.25">
      <c r="A22" s="8" t="s">
        <v>19</v>
      </c>
      <c r="B22" s="8">
        <v>173</v>
      </c>
      <c r="C22" s="8">
        <v>188</v>
      </c>
      <c r="D22" s="8">
        <f>SUM(Tabla9[[#This Row],[Homes]:[Mulleres]])</f>
        <v>361</v>
      </c>
    </row>
    <row r="23" spans="1:4" x14ac:dyDescent="0.25">
      <c r="A23" s="8" t="s">
        <v>25</v>
      </c>
      <c r="B23" s="8">
        <v>99</v>
      </c>
      <c r="C23" s="8">
        <v>115</v>
      </c>
      <c r="D23" s="8">
        <f>SUM(Tabla9[[#This Row],[Homes]:[Mulleres]])</f>
        <v>214</v>
      </c>
    </row>
    <row r="24" spans="1:4" x14ac:dyDescent="0.25">
      <c r="A24" s="8" t="s">
        <v>26</v>
      </c>
      <c r="B24" s="8">
        <v>130</v>
      </c>
      <c r="C24" s="8">
        <v>121</v>
      </c>
      <c r="D24" s="8">
        <f>SUM(Tabla9[[#This Row],[Homes]:[Mulleres]])</f>
        <v>251</v>
      </c>
    </row>
    <row r="25" spans="1:4" x14ac:dyDescent="0.25">
      <c r="A25" s="8" t="s">
        <v>7</v>
      </c>
      <c r="B25" s="8">
        <f>SUBTOTAL(109,B22:B24)</f>
        <v>402</v>
      </c>
      <c r="C25" s="8">
        <f>SUBTOTAL(109,C22:C24)</f>
        <v>424</v>
      </c>
      <c r="D25" s="8">
        <f>SUM(Tabla9[[#This Row],[Homes]:[Mulleres]])</f>
        <v>826</v>
      </c>
    </row>
    <row r="34" spans="1:20" x14ac:dyDescent="0.25">
      <c r="A34" s="8"/>
      <c r="B34" s="50" t="s">
        <v>14</v>
      </c>
      <c r="C34" s="50"/>
      <c r="D34" s="50" t="s">
        <v>19</v>
      </c>
      <c r="E34" s="50"/>
      <c r="F34" s="50" t="s">
        <v>20</v>
      </c>
      <c r="G34" s="50"/>
      <c r="H34" s="8"/>
      <c r="I34" s="8"/>
      <c r="J34" s="51" t="s">
        <v>7</v>
      </c>
    </row>
    <row r="35" spans="1:20" x14ac:dyDescent="0.25">
      <c r="A35" s="52" t="s">
        <v>27</v>
      </c>
      <c r="B35" s="52" t="s">
        <v>5</v>
      </c>
      <c r="C35" s="52" t="s">
        <v>6</v>
      </c>
      <c r="D35" s="52" t="s">
        <v>5</v>
      </c>
      <c r="E35" s="52" t="s">
        <v>6</v>
      </c>
      <c r="F35" s="52" t="s">
        <v>5</v>
      </c>
      <c r="G35" s="52" t="s">
        <v>6</v>
      </c>
      <c r="H35" s="52" t="s">
        <v>28</v>
      </c>
      <c r="I35" s="52" t="s">
        <v>29</v>
      </c>
      <c r="J35" s="51"/>
    </row>
    <row r="36" spans="1:20" x14ac:dyDescent="0.25">
      <c r="A36" s="53" t="s">
        <v>30</v>
      </c>
      <c r="B36" s="53"/>
      <c r="C36" s="53">
        <v>2</v>
      </c>
      <c r="D36" s="53"/>
      <c r="E36" s="53">
        <v>4</v>
      </c>
      <c r="F36" s="53">
        <v>4</v>
      </c>
      <c r="G36" s="53">
        <v>5</v>
      </c>
      <c r="H36" s="53">
        <f>B36+D36+F36</f>
        <v>4</v>
      </c>
      <c r="I36" s="53">
        <f>C36+E36+G36</f>
        <v>11</v>
      </c>
      <c r="J36" s="53">
        <f>SUM(H36:I36)</f>
        <v>15</v>
      </c>
    </row>
    <row r="37" spans="1:20" x14ac:dyDescent="0.25">
      <c r="A37" s="13" t="s">
        <v>31</v>
      </c>
      <c r="B37" s="13">
        <v>70</v>
      </c>
      <c r="C37" s="13">
        <v>89</v>
      </c>
      <c r="D37" s="13">
        <v>28</v>
      </c>
      <c r="E37" s="13">
        <v>47</v>
      </c>
      <c r="F37" s="13">
        <v>83</v>
      </c>
      <c r="G37" s="13">
        <v>196</v>
      </c>
      <c r="H37" s="13">
        <f>B37+D37+F37</f>
        <v>181</v>
      </c>
      <c r="I37" s="13">
        <f>C37+E37+G37</f>
        <v>332</v>
      </c>
      <c r="J37" s="13">
        <f>SUM(H37:I37)</f>
        <v>513</v>
      </c>
    </row>
    <row r="38" spans="1:20" x14ac:dyDescent="0.25">
      <c r="A38" s="53" t="s">
        <v>7</v>
      </c>
      <c r="B38" s="53">
        <f t="shared" ref="B38:J38" si="0">SUM(B36:B37)</f>
        <v>70</v>
      </c>
      <c r="C38" s="53">
        <f t="shared" si="0"/>
        <v>91</v>
      </c>
      <c r="D38" s="53">
        <f t="shared" si="0"/>
        <v>28</v>
      </c>
      <c r="E38" s="53">
        <f t="shared" si="0"/>
        <v>51</v>
      </c>
      <c r="F38" s="53">
        <f t="shared" si="0"/>
        <v>87</v>
      </c>
      <c r="G38" s="53">
        <f t="shared" si="0"/>
        <v>201</v>
      </c>
      <c r="H38" s="53">
        <f t="shared" si="0"/>
        <v>185</v>
      </c>
      <c r="I38" s="53">
        <f t="shared" si="0"/>
        <v>343</v>
      </c>
      <c r="J38" s="53">
        <f t="shared" si="0"/>
        <v>528</v>
      </c>
    </row>
    <row r="41" spans="1:20" x14ac:dyDescent="0.25">
      <c r="A41" s="8"/>
      <c r="B41" s="50" t="s">
        <v>14</v>
      </c>
      <c r="C41" s="50"/>
      <c r="D41" s="50" t="s">
        <v>19</v>
      </c>
      <c r="E41" s="50"/>
      <c r="F41" s="50" t="s">
        <v>20</v>
      </c>
      <c r="G41" s="50"/>
      <c r="H41" s="51" t="s">
        <v>7</v>
      </c>
      <c r="M41" s="8"/>
      <c r="N41" s="50" t="s">
        <v>14</v>
      </c>
      <c r="O41" s="50"/>
      <c r="P41" s="50" t="s">
        <v>19</v>
      </c>
      <c r="Q41" s="50"/>
      <c r="R41" s="50" t="s">
        <v>20</v>
      </c>
      <c r="S41" s="50"/>
      <c r="T41" s="51" t="s">
        <v>7</v>
      </c>
    </row>
    <row r="42" spans="1:20" x14ac:dyDescent="0.25">
      <c r="A42" s="52" t="s">
        <v>32</v>
      </c>
      <c r="B42" s="52" t="s">
        <v>5</v>
      </c>
      <c r="C42" s="52" t="s">
        <v>6</v>
      </c>
      <c r="D42" s="52" t="s">
        <v>5</v>
      </c>
      <c r="E42" s="52" t="s">
        <v>6</v>
      </c>
      <c r="F42" s="52" t="s">
        <v>5</v>
      </c>
      <c r="G42" s="52" t="s">
        <v>6</v>
      </c>
      <c r="H42" s="51"/>
      <c r="M42" s="52" t="s">
        <v>33</v>
      </c>
      <c r="N42" s="52" t="s">
        <v>5</v>
      </c>
      <c r="O42" s="52" t="s">
        <v>6</v>
      </c>
      <c r="P42" s="52" t="s">
        <v>5</v>
      </c>
      <c r="Q42" s="52" t="s">
        <v>6</v>
      </c>
      <c r="R42" s="52" t="s">
        <v>5</v>
      </c>
      <c r="S42" s="52" t="s">
        <v>6</v>
      </c>
      <c r="T42" s="51"/>
    </row>
    <row r="43" spans="1:20" x14ac:dyDescent="0.25">
      <c r="A43" s="53" t="s">
        <v>34</v>
      </c>
      <c r="B43" s="53">
        <v>20</v>
      </c>
      <c r="C43" s="53">
        <v>27</v>
      </c>
      <c r="D43" s="53">
        <v>9</v>
      </c>
      <c r="E43" s="53">
        <v>14</v>
      </c>
      <c r="F43" s="53">
        <v>29</v>
      </c>
      <c r="G43" s="53">
        <v>79</v>
      </c>
      <c r="H43" s="53">
        <f>SUM(B43:G43)</f>
        <v>178</v>
      </c>
      <c r="M43" s="53" t="s">
        <v>34</v>
      </c>
      <c r="N43" s="53">
        <v>24</v>
      </c>
      <c r="O43" s="53">
        <v>30</v>
      </c>
      <c r="P43" s="53">
        <v>10</v>
      </c>
      <c r="Q43" s="53">
        <v>15</v>
      </c>
      <c r="R43" s="53">
        <v>34</v>
      </c>
      <c r="S43" s="53">
        <v>80</v>
      </c>
      <c r="T43" s="53">
        <f>SUM(N43:S43)</f>
        <v>193</v>
      </c>
    </row>
    <row r="44" spans="1:20" x14ac:dyDescent="0.25">
      <c r="A44" s="13" t="s">
        <v>35</v>
      </c>
      <c r="B44" s="13">
        <v>32</v>
      </c>
      <c r="C44" s="13">
        <v>30</v>
      </c>
      <c r="D44" s="13">
        <v>13</v>
      </c>
      <c r="E44" s="13">
        <v>23</v>
      </c>
      <c r="F44" s="13">
        <v>35</v>
      </c>
      <c r="G44" s="13">
        <v>55</v>
      </c>
      <c r="H44" s="13">
        <f>SUM(B44:G44)</f>
        <v>188</v>
      </c>
      <c r="M44" s="13" t="s">
        <v>35</v>
      </c>
      <c r="N44" s="13">
        <v>29</v>
      </c>
      <c r="O44" s="13">
        <v>32</v>
      </c>
      <c r="P44" s="13">
        <v>9</v>
      </c>
      <c r="Q44" s="13">
        <v>24</v>
      </c>
      <c r="R44" s="13">
        <v>26</v>
      </c>
      <c r="S44" s="13">
        <v>53</v>
      </c>
      <c r="T44" s="13">
        <f>SUM(N44:S44)</f>
        <v>173</v>
      </c>
    </row>
    <row r="45" spans="1:20" x14ac:dyDescent="0.25">
      <c r="A45" s="53" t="s">
        <v>36</v>
      </c>
      <c r="B45" s="53">
        <v>16</v>
      </c>
      <c r="C45" s="53">
        <v>22</v>
      </c>
      <c r="D45" s="53">
        <v>5</v>
      </c>
      <c r="E45" s="53">
        <v>12</v>
      </c>
      <c r="F45" s="53">
        <v>13</v>
      </c>
      <c r="G45" s="53">
        <v>36</v>
      </c>
      <c r="H45" s="53">
        <f>SUM(B45:G45)</f>
        <v>104</v>
      </c>
      <c r="M45" s="53" t="s">
        <v>36</v>
      </c>
      <c r="N45" s="53">
        <v>13</v>
      </c>
      <c r="O45" s="53">
        <v>14</v>
      </c>
      <c r="P45" s="53">
        <v>5</v>
      </c>
      <c r="Q45" s="53">
        <v>4</v>
      </c>
      <c r="R45" s="53">
        <v>11</v>
      </c>
      <c r="S45" s="53">
        <v>22</v>
      </c>
      <c r="T45" s="53">
        <f>SUM(N45:S45)</f>
        <v>69</v>
      </c>
    </row>
    <row r="46" spans="1:20" x14ac:dyDescent="0.25">
      <c r="A46" s="13" t="s">
        <v>37</v>
      </c>
      <c r="B46" s="13">
        <v>2</v>
      </c>
      <c r="C46" s="13">
        <v>12</v>
      </c>
      <c r="D46" s="13">
        <v>1</v>
      </c>
      <c r="E46" s="13">
        <v>2</v>
      </c>
      <c r="F46" s="13">
        <v>10</v>
      </c>
      <c r="G46" s="13">
        <v>31</v>
      </c>
      <c r="H46" s="13">
        <f>SUM(B46:G46)</f>
        <v>58</v>
      </c>
      <c r="M46" s="13" t="s">
        <v>37</v>
      </c>
      <c r="N46" s="13">
        <v>2</v>
      </c>
      <c r="O46" s="13">
        <v>8</v>
      </c>
      <c r="P46" s="13">
        <v>1</v>
      </c>
      <c r="Q46" s="13">
        <v>2</v>
      </c>
      <c r="R46" s="13">
        <v>6</v>
      </c>
      <c r="S46" s="13">
        <v>16</v>
      </c>
      <c r="T46" s="13">
        <f>SUM(N46:S46)</f>
        <v>35</v>
      </c>
    </row>
    <row r="47" spans="1:20" x14ac:dyDescent="0.25">
      <c r="A47" s="53" t="s">
        <v>7</v>
      </c>
      <c r="B47" s="53">
        <f t="shared" ref="B47:G47" si="1">SUM(B43:B46)</f>
        <v>70</v>
      </c>
      <c r="C47" s="53">
        <f t="shared" si="1"/>
        <v>91</v>
      </c>
      <c r="D47" s="53">
        <f t="shared" si="1"/>
        <v>28</v>
      </c>
      <c r="E47" s="53">
        <f t="shared" si="1"/>
        <v>51</v>
      </c>
      <c r="F47" s="53">
        <f t="shared" si="1"/>
        <v>87</v>
      </c>
      <c r="G47" s="53">
        <f t="shared" si="1"/>
        <v>201</v>
      </c>
      <c r="H47" s="53">
        <f>SUM(B47:G47)</f>
        <v>528</v>
      </c>
      <c r="M47" s="53" t="s">
        <v>7</v>
      </c>
      <c r="N47" s="53">
        <f t="shared" ref="N47:T47" si="2">SUM(N43:N46)</f>
        <v>68</v>
      </c>
      <c r="O47" s="53">
        <f t="shared" si="2"/>
        <v>84</v>
      </c>
      <c r="P47" s="53">
        <f t="shared" si="2"/>
        <v>25</v>
      </c>
      <c r="Q47" s="53">
        <f t="shared" si="2"/>
        <v>45</v>
      </c>
      <c r="R47" s="53">
        <f t="shared" si="2"/>
        <v>77</v>
      </c>
      <c r="S47" s="53">
        <f t="shared" si="2"/>
        <v>171</v>
      </c>
      <c r="T47" s="53">
        <f t="shared" si="2"/>
        <v>470</v>
      </c>
    </row>
    <row r="67" spans="1:5" x14ac:dyDescent="0.25">
      <c r="A67" s="8" t="s">
        <v>38</v>
      </c>
      <c r="B67" s="8" t="s">
        <v>9</v>
      </c>
      <c r="C67" s="8" t="s">
        <v>5</v>
      </c>
      <c r="D67" s="8" t="s">
        <v>6</v>
      </c>
      <c r="E67" s="8" t="s">
        <v>7</v>
      </c>
    </row>
    <row r="68" spans="1:5" x14ac:dyDescent="0.25">
      <c r="A68" s="13" t="s">
        <v>14</v>
      </c>
      <c r="B68" s="13" t="s">
        <v>15</v>
      </c>
      <c r="C68" s="54">
        <v>44.666666666666664</v>
      </c>
      <c r="D68" s="54">
        <v>49.236842105263158</v>
      </c>
      <c r="E68" s="54">
        <v>47.220588235294116</v>
      </c>
    </row>
    <row r="69" spans="1:5" x14ac:dyDescent="0.25">
      <c r="A69" s="13" t="s">
        <v>14</v>
      </c>
      <c r="B69" s="13" t="s">
        <v>17</v>
      </c>
      <c r="C69" s="54">
        <v>34.975000000000001</v>
      </c>
      <c r="D69" s="54">
        <v>43.660377358490564</v>
      </c>
      <c r="E69" s="54">
        <v>39.924731182795696</v>
      </c>
    </row>
    <row r="70" spans="1:5" x14ac:dyDescent="0.25">
      <c r="A70" s="13" t="s">
        <v>19</v>
      </c>
      <c r="B70" s="13" t="s">
        <v>17</v>
      </c>
      <c r="C70" s="54">
        <v>36</v>
      </c>
      <c r="D70" s="54">
        <v>33.392156862745097</v>
      </c>
      <c r="E70" s="54">
        <v>34.316455696202532</v>
      </c>
    </row>
    <row r="71" spans="1:5" x14ac:dyDescent="0.25">
      <c r="A71" s="13" t="s">
        <v>20</v>
      </c>
      <c r="B71" s="13" t="s">
        <v>15</v>
      </c>
      <c r="C71" s="54">
        <v>36.272727272727273</v>
      </c>
      <c r="D71" s="54">
        <v>38.6875</v>
      </c>
      <c r="E71" s="54">
        <v>37.996282527881043</v>
      </c>
    </row>
    <row r="72" spans="1:5" x14ac:dyDescent="0.25">
      <c r="A72" s="13" t="s">
        <v>20</v>
      </c>
      <c r="B72" s="13" t="s">
        <v>17</v>
      </c>
      <c r="C72" s="54">
        <v>56.7</v>
      </c>
      <c r="D72" s="54">
        <v>45.111111111111114</v>
      </c>
      <c r="E72" s="54">
        <v>51.210526315789473</v>
      </c>
    </row>
    <row r="73" spans="1:5" x14ac:dyDescent="0.25">
      <c r="A73" s="13" t="s">
        <v>39</v>
      </c>
      <c r="C73" s="54">
        <v>38.416216216216213</v>
      </c>
      <c r="D73" s="54">
        <v>40.005830903790084</v>
      </c>
      <c r="E73" s="54">
        <v>39.448863636363633</v>
      </c>
    </row>
    <row r="75" spans="1:5" x14ac:dyDescent="0.25">
      <c r="A75" s="55" t="s">
        <v>40</v>
      </c>
    </row>
  </sheetData>
  <mergeCells count="21">
    <mergeCell ref="N41:O41"/>
    <mergeCell ref="P41:Q41"/>
    <mergeCell ref="R41:S41"/>
    <mergeCell ref="T41:T42"/>
    <mergeCell ref="B34:C34"/>
    <mergeCell ref="D34:E34"/>
    <mergeCell ref="F34:G34"/>
    <mergeCell ref="J34:J35"/>
    <mergeCell ref="B41:C41"/>
    <mergeCell ref="D41:E41"/>
    <mergeCell ref="F41:G41"/>
    <mergeCell ref="H41:H42"/>
    <mergeCell ref="K1:N1"/>
    <mergeCell ref="H9:H10"/>
    <mergeCell ref="M9:M10"/>
    <mergeCell ref="N9:N10"/>
    <mergeCell ref="O9:O10"/>
    <mergeCell ref="H12:H13"/>
    <mergeCell ref="M12:M13"/>
    <mergeCell ref="N12:N13"/>
    <mergeCell ref="O12:O13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16D9-872B-4DB1-AF95-DCF9EBD37010}">
  <dimension ref="A1:IT47"/>
  <sheetViews>
    <sheetView workbookViewId="0">
      <selection activeCell="C1" sqref="C1:D1"/>
    </sheetView>
  </sheetViews>
  <sheetFormatPr baseColWidth="10" defaultRowHeight="15" x14ac:dyDescent="0.25"/>
  <cols>
    <col min="1" max="1" width="44.42578125" customWidth="1"/>
    <col min="2" max="2" width="20.5703125" customWidth="1"/>
    <col min="7" max="7" width="20.7109375" customWidth="1"/>
    <col min="8" max="8" width="23.42578125" customWidth="1"/>
    <col min="13" max="13" width="49.5703125" customWidth="1"/>
    <col min="14" max="14" width="20.42578125" customWidth="1"/>
  </cols>
  <sheetData>
    <row r="1" spans="1:254" s="61" customFormat="1" ht="57" customHeight="1" thickBot="1" x14ac:dyDescent="0.3">
      <c r="A1" s="56"/>
      <c r="B1" s="57"/>
      <c r="C1" s="57"/>
      <c r="D1" s="58"/>
      <c r="E1" s="59"/>
      <c r="F1" s="59"/>
      <c r="G1" s="59"/>
      <c r="H1" s="59"/>
      <c r="I1" s="59"/>
      <c r="J1" s="59"/>
      <c r="K1" s="59"/>
      <c r="L1" s="59"/>
      <c r="M1" s="59"/>
      <c r="N1" s="60" t="s">
        <v>0</v>
      </c>
      <c r="O1" s="60"/>
      <c r="P1" s="60"/>
      <c r="Q1" s="60"/>
      <c r="R1" s="57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</row>
    <row r="2" spans="1:254" s="63" customFormat="1" x14ac:dyDescent="0.25"/>
    <row r="3" spans="1:254" s="63" customFormat="1" x14ac:dyDescent="0.25">
      <c r="A3" s="63" t="s">
        <v>41</v>
      </c>
    </row>
    <row r="4" spans="1:254" s="63" customFormat="1" x14ac:dyDescent="0.25">
      <c r="A4" s="63" t="s">
        <v>42</v>
      </c>
    </row>
    <row r="5" spans="1:254" s="63" customFormat="1" x14ac:dyDescent="0.25">
      <c r="A5" s="63" t="s">
        <v>2</v>
      </c>
    </row>
    <row r="6" spans="1:254" s="63" customFormat="1" x14ac:dyDescent="0.25">
      <c r="A6" s="63" t="s">
        <v>3</v>
      </c>
    </row>
    <row r="8" spans="1:254" x14ac:dyDescent="0.25">
      <c r="A8" s="64" t="s">
        <v>43</v>
      </c>
      <c r="B8" s="64"/>
      <c r="C8" s="64"/>
      <c r="G8" s="64" t="s">
        <v>44</v>
      </c>
      <c r="H8" s="64"/>
      <c r="I8" s="64"/>
    </row>
    <row r="10" spans="1:254" x14ac:dyDescent="0.25">
      <c r="A10" t="s">
        <v>45</v>
      </c>
      <c r="B10" t="s">
        <v>9</v>
      </c>
      <c r="C10" t="s">
        <v>5</v>
      </c>
      <c r="D10" t="s">
        <v>6</v>
      </c>
      <c r="E10" t="s">
        <v>7</v>
      </c>
      <c r="G10" t="s">
        <v>45</v>
      </c>
      <c r="H10" t="s">
        <v>9</v>
      </c>
      <c r="I10" t="s">
        <v>5</v>
      </c>
      <c r="J10" t="s">
        <v>6</v>
      </c>
      <c r="K10" t="s">
        <v>7</v>
      </c>
      <c r="M10" t="s">
        <v>46</v>
      </c>
      <c r="N10" t="s">
        <v>9</v>
      </c>
      <c r="O10" t="s">
        <v>5</v>
      </c>
      <c r="P10" t="s">
        <v>6</v>
      </c>
      <c r="Q10" t="s">
        <v>7</v>
      </c>
    </row>
    <row r="11" spans="1:254" x14ac:dyDescent="0.25">
      <c r="A11" t="s">
        <v>14</v>
      </c>
      <c r="B11" t="s">
        <v>15</v>
      </c>
      <c r="C11">
        <v>28</v>
      </c>
      <c r="D11">
        <v>13</v>
      </c>
      <c r="E11">
        <f>SUM(Tabla12[[#This Row],[Homes]:[Mulleres]])</f>
        <v>41</v>
      </c>
      <c r="G11" t="s">
        <v>14</v>
      </c>
      <c r="H11" t="s">
        <v>15</v>
      </c>
      <c r="I11">
        <v>22</v>
      </c>
      <c r="J11">
        <v>11</v>
      </c>
      <c r="K11">
        <f>SUM(Tabla13[[#This Row],[Homes]:[Mulleres]])</f>
        <v>33</v>
      </c>
      <c r="M11" t="s">
        <v>14</v>
      </c>
      <c r="N11" t="s">
        <v>15</v>
      </c>
      <c r="O11" s="65">
        <v>57</v>
      </c>
      <c r="P11" s="65">
        <v>37.153846153846153</v>
      </c>
      <c r="Q11" s="65">
        <v>50.707317073170735</v>
      </c>
    </row>
    <row r="12" spans="1:254" x14ac:dyDescent="0.25">
      <c r="A12" t="s">
        <v>14</v>
      </c>
      <c r="B12" t="s">
        <v>17</v>
      </c>
      <c r="C12">
        <v>26</v>
      </c>
      <c r="D12">
        <v>84</v>
      </c>
      <c r="E12">
        <f>SUM(Tabla12[[#This Row],[Homes]:[Mulleres]])</f>
        <v>110</v>
      </c>
      <c r="G12" t="s">
        <v>14</v>
      </c>
      <c r="H12" t="s">
        <v>17</v>
      </c>
      <c r="I12">
        <v>24</v>
      </c>
      <c r="J12">
        <v>79</v>
      </c>
      <c r="K12">
        <f>SUM(Tabla13[[#This Row],[Homes]:[Mulleres]])</f>
        <v>103</v>
      </c>
      <c r="M12" t="s">
        <v>14</v>
      </c>
      <c r="N12" t="s">
        <v>17</v>
      </c>
      <c r="O12" s="65">
        <v>29</v>
      </c>
      <c r="P12" s="65">
        <v>45.583333333333336</v>
      </c>
      <c r="Q12" s="65">
        <v>41.663636363636364</v>
      </c>
    </row>
    <row r="13" spans="1:254" x14ac:dyDescent="0.25">
      <c r="A13" t="s">
        <v>19</v>
      </c>
      <c r="B13" t="s">
        <v>17</v>
      </c>
      <c r="C13">
        <v>142</v>
      </c>
      <c r="D13">
        <v>105</v>
      </c>
      <c r="E13">
        <f>SUM(Tabla12[[#This Row],[Homes]:[Mulleres]])</f>
        <v>247</v>
      </c>
      <c r="G13" t="s">
        <v>19</v>
      </c>
      <c r="H13" t="s">
        <v>17</v>
      </c>
      <c r="I13">
        <v>138</v>
      </c>
      <c r="J13">
        <v>97</v>
      </c>
      <c r="K13">
        <f>SUM(Tabla13[[#This Row],[Homes]:[Mulleres]])</f>
        <v>235</v>
      </c>
      <c r="M13" t="s">
        <v>19</v>
      </c>
      <c r="N13" t="s">
        <v>17</v>
      </c>
      <c r="O13" s="65">
        <v>15.06338028169014</v>
      </c>
      <c r="P13" s="65">
        <v>22</v>
      </c>
      <c r="Q13" s="65">
        <v>18.012145748987855</v>
      </c>
    </row>
    <row r="14" spans="1:254" x14ac:dyDescent="0.25">
      <c r="A14" t="s">
        <v>20</v>
      </c>
      <c r="B14" t="s">
        <v>15</v>
      </c>
      <c r="C14">
        <v>115</v>
      </c>
      <c r="D14">
        <v>254</v>
      </c>
      <c r="E14">
        <f>SUM(Tabla12[[#This Row],[Homes]:[Mulleres]])</f>
        <v>369</v>
      </c>
      <c r="G14" t="s">
        <v>20</v>
      </c>
      <c r="H14" t="s">
        <v>15</v>
      </c>
      <c r="I14">
        <v>111</v>
      </c>
      <c r="J14">
        <v>241</v>
      </c>
      <c r="K14">
        <f>SUM(Tabla13[[#This Row],[Homes]:[Mulleres]])</f>
        <v>352</v>
      </c>
      <c r="M14" t="s">
        <v>20</v>
      </c>
      <c r="N14" t="s">
        <v>15</v>
      </c>
      <c r="O14" s="65">
        <v>16.408695652173915</v>
      </c>
      <c r="P14" s="65">
        <v>15.354330708661417</v>
      </c>
      <c r="Q14" s="65">
        <v>15.682926829268293</v>
      </c>
    </row>
    <row r="15" spans="1:254" x14ac:dyDescent="0.25">
      <c r="A15" t="s">
        <v>20</v>
      </c>
      <c r="B15" t="s">
        <v>17</v>
      </c>
      <c r="C15">
        <v>5</v>
      </c>
      <c r="D15">
        <v>4</v>
      </c>
      <c r="E15">
        <f>SUM(Tabla12[[#This Row],[Homes]:[Mulleres]])</f>
        <v>9</v>
      </c>
      <c r="G15" t="s">
        <v>20</v>
      </c>
      <c r="H15" t="s">
        <v>17</v>
      </c>
      <c r="I15">
        <v>5</v>
      </c>
      <c r="J15">
        <v>2</v>
      </c>
      <c r="K15">
        <f>SUM(Tabla13[[#This Row],[Homes]:[Mulleres]])</f>
        <v>7</v>
      </c>
      <c r="M15" t="s">
        <v>20</v>
      </c>
      <c r="N15" t="s">
        <v>17</v>
      </c>
      <c r="O15" s="65">
        <v>3.2</v>
      </c>
      <c r="P15" s="65">
        <v>131.25</v>
      </c>
      <c r="Q15" s="65">
        <v>60.111111111111114</v>
      </c>
    </row>
    <row r="16" spans="1:254" x14ac:dyDescent="0.25">
      <c r="A16" t="s">
        <v>7</v>
      </c>
      <c r="C16">
        <f>SUBTOTAL(109,C11:C15)</f>
        <v>316</v>
      </c>
      <c r="D16">
        <f>SUBTOTAL(109,D11:D15)</f>
        <v>460</v>
      </c>
      <c r="E16">
        <f>SUM(Tabla12[[#This Row],[Homes]:[Mulleres]])</f>
        <v>776</v>
      </c>
      <c r="G16" t="s">
        <v>7</v>
      </c>
      <c r="I16">
        <f>SUBTOTAL(109,I11:I15)</f>
        <v>300</v>
      </c>
      <c r="J16">
        <f>SUBTOTAL(109,J11:J15)</f>
        <v>430</v>
      </c>
      <c r="K16">
        <f>SUM(Tabla13[[#This Row],[Homes]:[Mulleres]])</f>
        <v>730</v>
      </c>
      <c r="M16" t="s">
        <v>7</v>
      </c>
      <c r="O16" s="65">
        <v>20.227848101265824</v>
      </c>
      <c r="P16" s="65">
        <v>24.015217391304347</v>
      </c>
      <c r="Q16" s="65">
        <v>22.472938144329898</v>
      </c>
    </row>
    <row r="18" spans="1:23" x14ac:dyDescent="0.25">
      <c r="M18" s="55" t="s">
        <v>40</v>
      </c>
    </row>
    <row r="22" spans="1:23" x14ac:dyDescent="0.25">
      <c r="B22" s="51" t="s">
        <v>14</v>
      </c>
      <c r="C22" s="51"/>
      <c r="D22" s="51"/>
      <c r="E22" s="51" t="s">
        <v>19</v>
      </c>
      <c r="F22" s="51"/>
      <c r="G22" s="51"/>
      <c r="H22" s="51" t="s">
        <v>20</v>
      </c>
      <c r="I22" s="51"/>
      <c r="J22" s="51"/>
      <c r="N22" s="51" t="s">
        <v>14</v>
      </c>
      <c r="O22" s="51"/>
      <c r="P22" s="51"/>
      <c r="Q22" s="51" t="s">
        <v>19</v>
      </c>
      <c r="R22" s="51"/>
      <c r="S22" s="51"/>
      <c r="T22" s="51" t="s">
        <v>20</v>
      </c>
      <c r="U22" s="51"/>
      <c r="V22" s="51"/>
    </row>
    <row r="23" spans="1:23" ht="15.75" thickBot="1" x14ac:dyDescent="0.3">
      <c r="A23" s="66" t="s">
        <v>47</v>
      </c>
      <c r="B23" s="67" t="s">
        <v>5</v>
      </c>
      <c r="C23" s="67" t="s">
        <v>6</v>
      </c>
      <c r="D23" s="67" t="s">
        <v>48</v>
      </c>
      <c r="E23" s="67" t="s">
        <v>49</v>
      </c>
      <c r="F23" s="67" t="s">
        <v>50</v>
      </c>
      <c r="G23" s="67" t="s">
        <v>51</v>
      </c>
      <c r="H23" s="67" t="s">
        <v>52</v>
      </c>
      <c r="I23" s="67" t="s">
        <v>53</v>
      </c>
      <c r="J23" s="67" t="s">
        <v>54</v>
      </c>
      <c r="K23" s="68" t="s">
        <v>7</v>
      </c>
      <c r="M23" s="66" t="s">
        <v>55</v>
      </c>
      <c r="N23" s="67" t="s">
        <v>5</v>
      </c>
      <c r="O23" s="67" t="s">
        <v>6</v>
      </c>
      <c r="P23" s="67" t="s">
        <v>48</v>
      </c>
      <c r="Q23" s="67" t="s">
        <v>49</v>
      </c>
      <c r="R23" s="67" t="s">
        <v>50</v>
      </c>
      <c r="S23" s="67" t="s">
        <v>51</v>
      </c>
      <c r="T23" s="67" t="s">
        <v>52</v>
      </c>
      <c r="U23" s="67" t="s">
        <v>53</v>
      </c>
      <c r="V23" s="67" t="s">
        <v>54</v>
      </c>
      <c r="W23" s="68" t="s">
        <v>7</v>
      </c>
    </row>
    <row r="24" spans="1:23" ht="15.75" thickTop="1" x14ac:dyDescent="0.25">
      <c r="A24" s="69" t="s">
        <v>56</v>
      </c>
      <c r="B24" s="70">
        <v>3</v>
      </c>
      <c r="C24" s="70">
        <v>24</v>
      </c>
      <c r="D24" s="70">
        <v>27</v>
      </c>
      <c r="E24" s="70">
        <v>4</v>
      </c>
      <c r="F24" s="70">
        <v>10</v>
      </c>
      <c r="G24" s="70">
        <v>14</v>
      </c>
      <c r="H24" s="70"/>
      <c r="I24" s="70">
        <v>1</v>
      </c>
      <c r="J24" s="70">
        <v>1</v>
      </c>
      <c r="K24" s="71">
        <v>42</v>
      </c>
      <c r="M24" s="69" t="s">
        <v>56</v>
      </c>
      <c r="N24" s="70">
        <v>3</v>
      </c>
      <c r="O24" s="70">
        <v>22</v>
      </c>
      <c r="P24" s="70">
        <v>25</v>
      </c>
      <c r="Q24" s="70">
        <v>4</v>
      </c>
      <c r="R24" s="70">
        <v>7</v>
      </c>
      <c r="S24" s="70">
        <v>11</v>
      </c>
      <c r="T24" s="70"/>
      <c r="U24" s="70">
        <v>1</v>
      </c>
      <c r="V24" s="70">
        <v>1</v>
      </c>
      <c r="W24" s="71">
        <v>37</v>
      </c>
    </row>
    <row r="25" spans="1:23" x14ac:dyDescent="0.25">
      <c r="A25" s="72" t="s">
        <v>57</v>
      </c>
      <c r="B25" s="73"/>
      <c r="C25" s="73"/>
      <c r="D25" s="73"/>
      <c r="E25" s="73"/>
      <c r="F25" s="73"/>
      <c r="G25" s="73"/>
      <c r="H25" s="73">
        <v>6</v>
      </c>
      <c r="I25" s="73">
        <v>15</v>
      </c>
      <c r="J25" s="73">
        <v>21</v>
      </c>
      <c r="K25" s="74">
        <v>21</v>
      </c>
      <c r="M25" s="72" t="s">
        <v>57</v>
      </c>
      <c r="N25" s="73"/>
      <c r="O25" s="73"/>
      <c r="P25" s="73"/>
      <c r="Q25" s="73"/>
      <c r="R25" s="73"/>
      <c r="S25" s="73"/>
      <c r="T25" s="73">
        <v>3</v>
      </c>
      <c r="U25" s="73">
        <v>6</v>
      </c>
      <c r="V25" s="73">
        <v>9</v>
      </c>
      <c r="W25" s="74">
        <v>9</v>
      </c>
    </row>
    <row r="26" spans="1:23" x14ac:dyDescent="0.25">
      <c r="A26" s="69" t="s">
        <v>58</v>
      </c>
      <c r="B26" s="70">
        <v>11</v>
      </c>
      <c r="C26" s="70">
        <v>4</v>
      </c>
      <c r="D26" s="70">
        <v>15</v>
      </c>
      <c r="E26" s="70"/>
      <c r="F26" s="70"/>
      <c r="G26" s="70"/>
      <c r="H26" s="70"/>
      <c r="I26" s="70"/>
      <c r="J26" s="70"/>
      <c r="K26" s="71">
        <v>15</v>
      </c>
      <c r="M26" s="69" t="s">
        <v>58</v>
      </c>
      <c r="N26" s="70">
        <v>5</v>
      </c>
      <c r="O26" s="70">
        <v>3</v>
      </c>
      <c r="P26" s="70">
        <v>8</v>
      </c>
      <c r="Q26" s="70"/>
      <c r="R26" s="70"/>
      <c r="S26" s="70"/>
      <c r="T26" s="70"/>
      <c r="U26" s="70"/>
      <c r="V26" s="70"/>
      <c r="W26" s="71">
        <v>8</v>
      </c>
    </row>
    <row r="27" spans="1:23" x14ac:dyDescent="0.25">
      <c r="A27" s="72" t="s">
        <v>59</v>
      </c>
      <c r="B27" s="73">
        <v>6</v>
      </c>
      <c r="C27" s="73">
        <v>5</v>
      </c>
      <c r="D27" s="73">
        <v>11</v>
      </c>
      <c r="E27" s="73">
        <v>1</v>
      </c>
      <c r="F27" s="73">
        <v>4</v>
      </c>
      <c r="G27" s="73">
        <v>5</v>
      </c>
      <c r="H27" s="73">
        <v>66</v>
      </c>
      <c r="I27" s="73">
        <v>138</v>
      </c>
      <c r="J27" s="73">
        <v>204</v>
      </c>
      <c r="K27" s="74">
        <v>220</v>
      </c>
      <c r="M27" s="72" t="s">
        <v>59</v>
      </c>
      <c r="N27" s="73">
        <v>6</v>
      </c>
      <c r="O27" s="73">
        <v>5</v>
      </c>
      <c r="P27" s="73">
        <v>11</v>
      </c>
      <c r="Q27" s="73">
        <v>1</v>
      </c>
      <c r="R27" s="73">
        <v>4</v>
      </c>
      <c r="S27" s="73">
        <v>5</v>
      </c>
      <c r="T27" s="73">
        <v>66</v>
      </c>
      <c r="U27" s="73">
        <v>137</v>
      </c>
      <c r="V27" s="73">
        <v>203</v>
      </c>
      <c r="W27" s="74">
        <v>219</v>
      </c>
    </row>
    <row r="28" spans="1:23" x14ac:dyDescent="0.25">
      <c r="A28" s="69" t="s">
        <v>60</v>
      </c>
      <c r="B28" s="70"/>
      <c r="C28" s="70"/>
      <c r="D28" s="70"/>
      <c r="E28" s="70"/>
      <c r="F28" s="70"/>
      <c r="G28" s="70"/>
      <c r="H28" s="70">
        <v>1</v>
      </c>
      <c r="I28" s="70">
        <v>5</v>
      </c>
      <c r="J28" s="70">
        <v>6</v>
      </c>
      <c r="K28" s="71">
        <v>6</v>
      </c>
      <c r="M28" s="69" t="s">
        <v>60</v>
      </c>
      <c r="N28" s="70"/>
      <c r="O28" s="70"/>
      <c r="P28" s="70"/>
      <c r="Q28" s="70"/>
      <c r="R28" s="70"/>
      <c r="S28" s="70"/>
      <c r="T28" s="70">
        <v>1</v>
      </c>
      <c r="U28" s="70">
        <v>5</v>
      </c>
      <c r="V28" s="70">
        <v>6</v>
      </c>
      <c r="W28" s="71">
        <v>6</v>
      </c>
    </row>
    <row r="29" spans="1:23" x14ac:dyDescent="0.25">
      <c r="A29" s="72" t="s">
        <v>61</v>
      </c>
      <c r="B29" s="73"/>
      <c r="C29" s="73">
        <v>1</v>
      </c>
      <c r="D29" s="73">
        <v>1</v>
      </c>
      <c r="E29" s="73">
        <v>119</v>
      </c>
      <c r="F29" s="73">
        <v>57</v>
      </c>
      <c r="G29" s="73">
        <v>176</v>
      </c>
      <c r="H29" s="73"/>
      <c r="I29" s="73"/>
      <c r="J29" s="73"/>
      <c r="K29" s="74">
        <v>177</v>
      </c>
      <c r="M29" s="72" t="s">
        <v>61</v>
      </c>
      <c r="N29" s="73"/>
      <c r="O29" s="73">
        <v>1</v>
      </c>
      <c r="P29" s="73">
        <v>1</v>
      </c>
      <c r="Q29" s="73">
        <v>117</v>
      </c>
      <c r="R29" s="73">
        <v>57</v>
      </c>
      <c r="S29" s="73">
        <v>174</v>
      </c>
      <c r="T29" s="73"/>
      <c r="U29" s="73"/>
      <c r="V29" s="73"/>
      <c r="W29" s="74">
        <v>175</v>
      </c>
    </row>
    <row r="30" spans="1:23" x14ac:dyDescent="0.25">
      <c r="A30" s="69" t="s">
        <v>62</v>
      </c>
      <c r="B30" s="70"/>
      <c r="C30" s="70"/>
      <c r="D30" s="70"/>
      <c r="E30" s="70"/>
      <c r="F30" s="70"/>
      <c r="G30" s="70"/>
      <c r="H30" s="70">
        <v>4</v>
      </c>
      <c r="I30" s="70">
        <v>2</v>
      </c>
      <c r="J30" s="70">
        <v>6</v>
      </c>
      <c r="K30" s="71">
        <v>6</v>
      </c>
      <c r="M30" s="69" t="s">
        <v>62</v>
      </c>
      <c r="N30" s="70"/>
      <c r="O30" s="70"/>
      <c r="P30" s="70"/>
      <c r="Q30" s="70"/>
      <c r="R30" s="70"/>
      <c r="S30" s="70"/>
      <c r="T30" s="70">
        <v>3</v>
      </c>
      <c r="U30" s="70"/>
      <c r="V30" s="70">
        <v>3</v>
      </c>
      <c r="W30" s="71">
        <v>3</v>
      </c>
    </row>
    <row r="31" spans="1:23" x14ac:dyDescent="0.25">
      <c r="A31" s="72" t="s">
        <v>63</v>
      </c>
      <c r="B31" s="73"/>
      <c r="C31" s="73"/>
      <c r="D31" s="73"/>
      <c r="E31" s="73"/>
      <c r="F31" s="73"/>
      <c r="G31" s="73"/>
      <c r="H31" s="73">
        <v>1</v>
      </c>
      <c r="I31" s="73"/>
      <c r="J31" s="73">
        <v>1</v>
      </c>
      <c r="K31" s="74">
        <v>1</v>
      </c>
      <c r="M31" s="72" t="s">
        <v>63</v>
      </c>
      <c r="N31" s="73"/>
      <c r="O31" s="73"/>
      <c r="P31" s="73"/>
      <c r="Q31" s="73"/>
      <c r="R31" s="73"/>
      <c r="S31" s="73"/>
      <c r="T31" s="73">
        <v>1</v>
      </c>
      <c r="U31" s="73"/>
      <c r="V31" s="73">
        <v>1</v>
      </c>
      <c r="W31" s="74">
        <v>1</v>
      </c>
    </row>
    <row r="32" spans="1:23" x14ac:dyDescent="0.25">
      <c r="A32" s="69" t="s">
        <v>64</v>
      </c>
      <c r="B32" s="70"/>
      <c r="C32" s="70"/>
      <c r="D32" s="70"/>
      <c r="E32" s="70"/>
      <c r="F32" s="70"/>
      <c r="G32" s="70"/>
      <c r="H32" s="70">
        <v>15</v>
      </c>
      <c r="I32" s="70">
        <v>36</v>
      </c>
      <c r="J32" s="70">
        <v>51</v>
      </c>
      <c r="K32" s="71">
        <v>51</v>
      </c>
      <c r="M32" s="69" t="s">
        <v>64</v>
      </c>
      <c r="N32" s="70"/>
      <c r="O32" s="70"/>
      <c r="P32" s="70"/>
      <c r="Q32" s="70"/>
      <c r="R32" s="70"/>
      <c r="S32" s="70"/>
      <c r="T32" s="70">
        <v>15</v>
      </c>
      <c r="U32" s="70">
        <v>35</v>
      </c>
      <c r="V32" s="70">
        <v>50</v>
      </c>
      <c r="W32" s="71">
        <v>50</v>
      </c>
    </row>
    <row r="33" spans="1:23" x14ac:dyDescent="0.25">
      <c r="A33" s="72" t="s">
        <v>65</v>
      </c>
      <c r="B33" s="73"/>
      <c r="C33" s="73"/>
      <c r="D33" s="73"/>
      <c r="E33" s="73"/>
      <c r="F33" s="73">
        <v>1</v>
      </c>
      <c r="G33" s="73">
        <v>1</v>
      </c>
      <c r="H33" s="73"/>
      <c r="I33" s="73"/>
      <c r="J33" s="73"/>
      <c r="K33" s="74">
        <v>1</v>
      </c>
      <c r="M33" s="72" t="s">
        <v>65</v>
      </c>
      <c r="N33" s="73"/>
      <c r="O33" s="73"/>
      <c r="P33" s="73"/>
      <c r="Q33" s="73"/>
      <c r="R33" s="73">
        <v>1</v>
      </c>
      <c r="S33" s="73">
        <v>1</v>
      </c>
      <c r="T33" s="73"/>
      <c r="U33" s="73"/>
      <c r="V33" s="73"/>
      <c r="W33" s="74">
        <v>1</v>
      </c>
    </row>
    <row r="34" spans="1:23" x14ac:dyDescent="0.25">
      <c r="A34" s="69" t="s">
        <v>66</v>
      </c>
      <c r="B34" s="70"/>
      <c r="C34" s="70"/>
      <c r="D34" s="70"/>
      <c r="E34" s="70"/>
      <c r="F34" s="70"/>
      <c r="G34" s="70"/>
      <c r="H34" s="70">
        <v>1</v>
      </c>
      <c r="I34" s="70">
        <v>2</v>
      </c>
      <c r="J34" s="70">
        <v>3</v>
      </c>
      <c r="K34" s="71">
        <v>3</v>
      </c>
      <c r="M34" s="69" t="s">
        <v>66</v>
      </c>
      <c r="N34" s="70"/>
      <c r="O34" s="70"/>
      <c r="P34" s="70"/>
      <c r="Q34" s="70"/>
      <c r="R34" s="70"/>
      <c r="S34" s="70"/>
      <c r="T34" s="70">
        <v>1</v>
      </c>
      <c r="U34" s="70">
        <v>2</v>
      </c>
      <c r="V34" s="70">
        <v>3</v>
      </c>
      <c r="W34" s="71">
        <v>3</v>
      </c>
    </row>
    <row r="35" spans="1:23" x14ac:dyDescent="0.25">
      <c r="A35" s="72" t="s">
        <v>67</v>
      </c>
      <c r="B35" s="73">
        <v>3</v>
      </c>
      <c r="C35" s="73">
        <v>3</v>
      </c>
      <c r="D35" s="73">
        <v>6</v>
      </c>
      <c r="E35" s="73"/>
      <c r="F35" s="73">
        <v>9</v>
      </c>
      <c r="G35" s="73">
        <v>9</v>
      </c>
      <c r="H35" s="73"/>
      <c r="I35" s="73">
        <v>3</v>
      </c>
      <c r="J35" s="73">
        <v>3</v>
      </c>
      <c r="K35" s="74">
        <v>18</v>
      </c>
      <c r="M35" s="72" t="s">
        <v>67</v>
      </c>
      <c r="N35" s="73">
        <v>3</v>
      </c>
      <c r="O35" s="73">
        <v>3</v>
      </c>
      <c r="P35" s="73">
        <v>6</v>
      </c>
      <c r="Q35" s="73"/>
      <c r="R35" s="73">
        <v>9</v>
      </c>
      <c r="S35" s="73">
        <v>9</v>
      </c>
      <c r="T35" s="73"/>
      <c r="U35" s="73">
        <v>3</v>
      </c>
      <c r="V35" s="73">
        <v>3</v>
      </c>
      <c r="W35" s="74">
        <v>18</v>
      </c>
    </row>
    <row r="36" spans="1:23" x14ac:dyDescent="0.25">
      <c r="A36" s="69" t="s">
        <v>68</v>
      </c>
      <c r="B36" s="70">
        <v>3</v>
      </c>
      <c r="C36" s="70"/>
      <c r="D36" s="70">
        <v>3</v>
      </c>
      <c r="E36" s="70"/>
      <c r="F36" s="70"/>
      <c r="G36" s="70"/>
      <c r="H36" s="70">
        <v>16</v>
      </c>
      <c r="I36" s="70">
        <v>37</v>
      </c>
      <c r="J36" s="70">
        <v>53</v>
      </c>
      <c r="K36" s="71">
        <v>56</v>
      </c>
      <c r="M36" s="69" t="s">
        <v>68</v>
      </c>
      <c r="N36" s="70">
        <v>3</v>
      </c>
      <c r="O36" s="70"/>
      <c r="P36" s="70">
        <v>3</v>
      </c>
      <c r="Q36" s="70"/>
      <c r="R36" s="70"/>
      <c r="S36" s="70"/>
      <c r="T36" s="70">
        <v>16</v>
      </c>
      <c r="U36" s="70">
        <v>37</v>
      </c>
      <c r="V36" s="70">
        <v>53</v>
      </c>
      <c r="W36" s="71">
        <v>56</v>
      </c>
    </row>
    <row r="37" spans="1:23" x14ac:dyDescent="0.25">
      <c r="A37" s="72" t="s">
        <v>69</v>
      </c>
      <c r="B37" s="73"/>
      <c r="C37" s="73"/>
      <c r="D37" s="73"/>
      <c r="E37" s="73"/>
      <c r="F37" s="73">
        <v>1</v>
      </c>
      <c r="G37" s="73">
        <v>1</v>
      </c>
      <c r="H37" s="73">
        <v>1</v>
      </c>
      <c r="I37" s="73">
        <v>2</v>
      </c>
      <c r="J37" s="73">
        <v>3</v>
      </c>
      <c r="K37" s="74">
        <v>4</v>
      </c>
      <c r="M37" s="72" t="s">
        <v>69</v>
      </c>
      <c r="N37" s="73"/>
      <c r="O37" s="73"/>
      <c r="P37" s="73"/>
      <c r="Q37" s="73"/>
      <c r="R37" s="73">
        <v>1</v>
      </c>
      <c r="S37" s="73">
        <v>1</v>
      </c>
      <c r="T37" s="73">
        <v>1</v>
      </c>
      <c r="U37" s="73">
        <v>2</v>
      </c>
      <c r="V37" s="73">
        <v>3</v>
      </c>
      <c r="W37" s="74">
        <v>4</v>
      </c>
    </row>
    <row r="38" spans="1:23" x14ac:dyDescent="0.25">
      <c r="A38" s="69" t="s">
        <v>70</v>
      </c>
      <c r="B38" s="70">
        <v>27</v>
      </c>
      <c r="C38" s="70"/>
      <c r="D38" s="70">
        <v>27</v>
      </c>
      <c r="E38" s="70">
        <v>16</v>
      </c>
      <c r="F38" s="70"/>
      <c r="G38" s="70">
        <v>16</v>
      </c>
      <c r="H38" s="70">
        <v>4</v>
      </c>
      <c r="I38" s="70">
        <v>1</v>
      </c>
      <c r="J38" s="70">
        <v>5</v>
      </c>
      <c r="K38" s="71">
        <v>48</v>
      </c>
      <c r="M38" s="69" t="s">
        <v>70</v>
      </c>
      <c r="N38" s="70">
        <v>25</v>
      </c>
      <c r="O38" s="70"/>
      <c r="P38" s="70">
        <v>25</v>
      </c>
      <c r="Q38" s="70">
        <v>14</v>
      </c>
      <c r="R38" s="70"/>
      <c r="S38" s="70">
        <v>14</v>
      </c>
      <c r="T38" s="70">
        <v>4</v>
      </c>
      <c r="U38" s="70">
        <v>1</v>
      </c>
      <c r="V38" s="70">
        <v>5</v>
      </c>
      <c r="W38" s="71">
        <v>44</v>
      </c>
    </row>
    <row r="39" spans="1:23" x14ac:dyDescent="0.25">
      <c r="A39" s="72" t="s">
        <v>71</v>
      </c>
      <c r="B39" s="73"/>
      <c r="C39" s="73">
        <v>2</v>
      </c>
      <c r="D39" s="73">
        <v>2</v>
      </c>
      <c r="E39" s="73"/>
      <c r="F39" s="73"/>
      <c r="G39" s="73"/>
      <c r="H39" s="73"/>
      <c r="I39" s="73">
        <v>1</v>
      </c>
      <c r="J39" s="73">
        <v>1</v>
      </c>
      <c r="K39" s="74">
        <v>3</v>
      </c>
      <c r="M39" s="72" t="s">
        <v>71</v>
      </c>
      <c r="N39" s="73"/>
      <c r="O39" s="73">
        <v>2</v>
      </c>
      <c r="P39" s="73">
        <v>2</v>
      </c>
      <c r="Q39" s="73"/>
      <c r="R39" s="73"/>
      <c r="S39" s="73"/>
      <c r="T39" s="73"/>
      <c r="U39" s="73">
        <v>1</v>
      </c>
      <c r="V39" s="73">
        <v>1</v>
      </c>
      <c r="W39" s="74">
        <v>3</v>
      </c>
    </row>
    <row r="40" spans="1:23" x14ac:dyDescent="0.25">
      <c r="A40" s="69" t="s">
        <v>72</v>
      </c>
      <c r="B40" s="70"/>
      <c r="C40" s="70">
        <v>2</v>
      </c>
      <c r="D40" s="70">
        <v>2</v>
      </c>
      <c r="E40" s="70"/>
      <c r="F40" s="70">
        <v>1</v>
      </c>
      <c r="G40" s="70">
        <v>1</v>
      </c>
      <c r="H40" s="70">
        <v>1</v>
      </c>
      <c r="I40" s="70">
        <v>4</v>
      </c>
      <c r="J40" s="70">
        <v>5</v>
      </c>
      <c r="K40" s="71">
        <v>8</v>
      </c>
      <c r="M40" s="69" t="s">
        <v>72</v>
      </c>
      <c r="N40" s="70"/>
      <c r="O40" s="70">
        <v>1</v>
      </c>
      <c r="P40" s="70">
        <v>1</v>
      </c>
      <c r="Q40" s="70"/>
      <c r="R40" s="70">
        <v>1</v>
      </c>
      <c r="S40" s="70">
        <v>1</v>
      </c>
      <c r="T40" s="70">
        <v>1</v>
      </c>
      <c r="U40" s="70">
        <v>3</v>
      </c>
      <c r="V40" s="70">
        <v>4</v>
      </c>
      <c r="W40" s="71">
        <v>6</v>
      </c>
    </row>
    <row r="41" spans="1:23" x14ac:dyDescent="0.25">
      <c r="A41" s="72" t="s">
        <v>73</v>
      </c>
      <c r="B41" s="73"/>
      <c r="C41" s="73">
        <v>54</v>
      </c>
      <c r="D41" s="73">
        <v>54</v>
      </c>
      <c r="E41" s="73">
        <v>2</v>
      </c>
      <c r="F41" s="73">
        <v>18</v>
      </c>
      <c r="G41" s="73">
        <v>20</v>
      </c>
      <c r="H41" s="73"/>
      <c r="I41" s="73">
        <v>3</v>
      </c>
      <c r="J41" s="73">
        <v>3</v>
      </c>
      <c r="K41" s="74">
        <v>77</v>
      </c>
      <c r="M41" s="72" t="s">
        <v>73</v>
      </c>
      <c r="N41" s="73"/>
      <c r="O41" s="73">
        <v>51</v>
      </c>
      <c r="P41" s="73">
        <v>51</v>
      </c>
      <c r="Q41" s="73">
        <v>2</v>
      </c>
      <c r="R41" s="73">
        <v>14</v>
      </c>
      <c r="S41" s="73">
        <v>16</v>
      </c>
      <c r="T41" s="73"/>
      <c r="U41" s="73">
        <v>2</v>
      </c>
      <c r="V41" s="73">
        <v>2</v>
      </c>
      <c r="W41" s="74">
        <v>69</v>
      </c>
    </row>
    <row r="42" spans="1:23" x14ac:dyDescent="0.25">
      <c r="A42" s="69" t="s">
        <v>74</v>
      </c>
      <c r="B42" s="70">
        <v>1</v>
      </c>
      <c r="C42" s="70">
        <v>1</v>
      </c>
      <c r="D42" s="70">
        <v>2</v>
      </c>
      <c r="E42" s="70"/>
      <c r="F42" s="70">
        <v>3</v>
      </c>
      <c r="G42" s="70">
        <v>3</v>
      </c>
      <c r="H42" s="70"/>
      <c r="I42" s="70"/>
      <c r="J42" s="70"/>
      <c r="K42" s="71">
        <v>5</v>
      </c>
      <c r="M42" s="69" t="s">
        <v>74</v>
      </c>
      <c r="N42" s="70">
        <v>1</v>
      </c>
      <c r="O42" s="70">
        <v>1</v>
      </c>
      <c r="P42" s="70">
        <v>2</v>
      </c>
      <c r="Q42" s="70"/>
      <c r="R42" s="70">
        <v>3</v>
      </c>
      <c r="S42" s="70">
        <v>3</v>
      </c>
      <c r="T42" s="70"/>
      <c r="U42" s="70"/>
      <c r="V42" s="70"/>
      <c r="W42" s="71">
        <v>5</v>
      </c>
    </row>
    <row r="43" spans="1:23" x14ac:dyDescent="0.25">
      <c r="A43" s="72" t="s">
        <v>75</v>
      </c>
      <c r="B43" s="73"/>
      <c r="C43" s="73">
        <v>1</v>
      </c>
      <c r="D43" s="73">
        <v>1</v>
      </c>
      <c r="E43" s="73"/>
      <c r="F43" s="73"/>
      <c r="G43" s="73"/>
      <c r="H43" s="73"/>
      <c r="I43" s="73"/>
      <c r="J43" s="73"/>
      <c r="K43" s="74">
        <v>1</v>
      </c>
      <c r="M43" s="72" t="s">
        <v>75</v>
      </c>
      <c r="N43" s="73"/>
      <c r="O43" s="73">
        <v>1</v>
      </c>
      <c r="P43" s="73">
        <v>1</v>
      </c>
      <c r="Q43" s="73"/>
      <c r="R43" s="73"/>
      <c r="S43" s="73"/>
      <c r="T43" s="73"/>
      <c r="U43" s="73"/>
      <c r="V43" s="73"/>
      <c r="W43" s="74">
        <v>1</v>
      </c>
    </row>
    <row r="44" spans="1:23" x14ac:dyDescent="0.25">
      <c r="A44" s="69" t="s">
        <v>76</v>
      </c>
      <c r="B44" s="70"/>
      <c r="C44" s="70"/>
      <c r="D44" s="70"/>
      <c r="E44" s="70"/>
      <c r="F44" s="70"/>
      <c r="G44" s="70"/>
      <c r="H44" s="70"/>
      <c r="I44" s="70">
        <v>2</v>
      </c>
      <c r="J44" s="70">
        <v>2</v>
      </c>
      <c r="K44" s="71">
        <v>2</v>
      </c>
      <c r="M44" s="69" t="s">
        <v>76</v>
      </c>
      <c r="N44" s="70"/>
      <c r="O44" s="70"/>
      <c r="P44" s="70"/>
      <c r="Q44" s="70"/>
      <c r="R44" s="70"/>
      <c r="S44" s="70"/>
      <c r="T44" s="70"/>
      <c r="U44" s="70">
        <v>2</v>
      </c>
      <c r="V44" s="70">
        <v>2</v>
      </c>
      <c r="W44" s="71">
        <v>2</v>
      </c>
    </row>
    <row r="45" spans="1:23" x14ac:dyDescent="0.25">
      <c r="A45" s="72" t="s">
        <v>77</v>
      </c>
      <c r="B45" s="73"/>
      <c r="C45" s="73"/>
      <c r="D45" s="73"/>
      <c r="E45" s="73"/>
      <c r="F45" s="73">
        <v>1</v>
      </c>
      <c r="G45" s="73">
        <v>1</v>
      </c>
      <c r="H45" s="73"/>
      <c r="I45" s="73"/>
      <c r="J45" s="73"/>
      <c r="K45" s="74">
        <v>1</v>
      </c>
      <c r="M45" s="72" t="s">
        <v>78</v>
      </c>
      <c r="N45" s="73"/>
      <c r="O45" s="73"/>
      <c r="P45" s="73"/>
      <c r="Q45" s="73"/>
      <c r="R45" s="73"/>
      <c r="S45" s="73"/>
      <c r="T45" s="73">
        <v>4</v>
      </c>
      <c r="U45" s="73">
        <v>6</v>
      </c>
      <c r="V45" s="73">
        <v>10</v>
      </c>
      <c r="W45" s="74">
        <v>10</v>
      </c>
    </row>
    <row r="46" spans="1:23" x14ac:dyDescent="0.25">
      <c r="A46" s="69" t="s">
        <v>78</v>
      </c>
      <c r="B46" s="70"/>
      <c r="C46" s="70"/>
      <c r="D46" s="70"/>
      <c r="E46" s="70"/>
      <c r="F46" s="70"/>
      <c r="G46" s="70"/>
      <c r="H46" s="70">
        <v>4</v>
      </c>
      <c r="I46" s="70">
        <v>6</v>
      </c>
      <c r="J46" s="70">
        <v>10</v>
      </c>
      <c r="K46" s="71">
        <v>10</v>
      </c>
      <c r="M46" s="69" t="s">
        <v>7</v>
      </c>
      <c r="N46" s="70">
        <v>46</v>
      </c>
      <c r="O46" s="70">
        <v>90</v>
      </c>
      <c r="P46" s="70">
        <v>136</v>
      </c>
      <c r="Q46" s="70">
        <v>138</v>
      </c>
      <c r="R46" s="70">
        <v>97</v>
      </c>
      <c r="S46" s="70">
        <v>235</v>
      </c>
      <c r="T46" s="70">
        <v>116</v>
      </c>
      <c r="U46" s="70">
        <v>243</v>
      </c>
      <c r="V46" s="70">
        <v>359</v>
      </c>
      <c r="W46" s="71">
        <v>730</v>
      </c>
    </row>
    <row r="47" spans="1:23" x14ac:dyDescent="0.25">
      <c r="A47" s="75" t="s">
        <v>7</v>
      </c>
      <c r="B47" s="76">
        <v>54</v>
      </c>
      <c r="C47" s="76">
        <v>97</v>
      </c>
      <c r="D47" s="76">
        <v>151</v>
      </c>
      <c r="E47" s="76">
        <v>142</v>
      </c>
      <c r="F47" s="76">
        <v>105</v>
      </c>
      <c r="G47" s="76">
        <v>247</v>
      </c>
      <c r="H47" s="76">
        <v>120</v>
      </c>
      <c r="I47" s="76">
        <v>258</v>
      </c>
      <c r="J47" s="76">
        <v>378</v>
      </c>
      <c r="K47" s="77">
        <v>776</v>
      </c>
    </row>
  </sheetData>
  <mergeCells count="9">
    <mergeCell ref="T22:V22"/>
    <mergeCell ref="N1:Q1"/>
    <mergeCell ref="A8:C8"/>
    <mergeCell ref="G8:I8"/>
    <mergeCell ref="B22:D22"/>
    <mergeCell ref="E22:G22"/>
    <mergeCell ref="H22:J22"/>
    <mergeCell ref="N22:P22"/>
    <mergeCell ref="Q22:S22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DD1D-2E56-47B5-9EBE-931DD5BB7173}">
  <dimension ref="A1:IV34"/>
  <sheetViews>
    <sheetView workbookViewId="0">
      <selection activeCell="O21" sqref="O21"/>
    </sheetView>
  </sheetViews>
  <sheetFormatPr baseColWidth="10" defaultRowHeight="15" x14ac:dyDescent="0.25"/>
  <cols>
    <col min="1" max="1" width="37.140625" customWidth="1"/>
    <col min="2" max="2" width="18.28515625" bestFit="1" customWidth="1"/>
    <col min="7" max="7" width="24.140625" bestFit="1" customWidth="1"/>
  </cols>
  <sheetData>
    <row r="1" spans="1:256" s="81" customFormat="1" ht="57" customHeight="1" thickBot="1" x14ac:dyDescent="0.3">
      <c r="A1" s="1"/>
      <c r="B1" s="2"/>
      <c r="C1" s="2"/>
      <c r="D1" s="78"/>
      <c r="E1" s="79"/>
      <c r="F1" s="79"/>
      <c r="G1" s="2"/>
      <c r="H1" s="2"/>
      <c r="I1" s="2"/>
      <c r="J1" s="80" t="s">
        <v>0</v>
      </c>
      <c r="K1" s="80"/>
      <c r="L1" s="80"/>
      <c r="M1" s="80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13" customFormat="1" x14ac:dyDescent="0.25"/>
    <row r="3" spans="1:256" s="13" customFormat="1" x14ac:dyDescent="0.25">
      <c r="A3" s="13" t="s">
        <v>79</v>
      </c>
    </row>
    <row r="4" spans="1:256" s="13" customFormat="1" x14ac:dyDescent="0.25">
      <c r="A4" s="13" t="s">
        <v>42</v>
      </c>
    </row>
    <row r="5" spans="1:256" s="13" customFormat="1" x14ac:dyDescent="0.25">
      <c r="A5" s="13" t="s">
        <v>2</v>
      </c>
    </row>
    <row r="6" spans="1:256" s="13" customFormat="1" x14ac:dyDescent="0.25">
      <c r="A6" s="13" t="s">
        <v>3</v>
      </c>
    </row>
    <row r="9" spans="1:256" x14ac:dyDescent="0.25">
      <c r="A9" t="s">
        <v>80</v>
      </c>
      <c r="B9" t="s">
        <v>9</v>
      </c>
      <c r="C9" s="82" t="s">
        <v>5</v>
      </c>
      <c r="D9" s="82" t="s">
        <v>6</v>
      </c>
      <c r="E9" s="82" t="s">
        <v>7</v>
      </c>
    </row>
    <row r="10" spans="1:256" x14ac:dyDescent="0.25">
      <c r="A10" t="s">
        <v>14</v>
      </c>
      <c r="B10" t="s">
        <v>15</v>
      </c>
      <c r="C10">
        <v>11</v>
      </c>
      <c r="E10">
        <f>SUM(Tabla16[[#This Row],[Homes]:[Mulleres]])</f>
        <v>11</v>
      </c>
    </row>
    <row r="11" spans="1:256" x14ac:dyDescent="0.25">
      <c r="A11" t="s">
        <v>14</v>
      </c>
      <c r="B11" t="s">
        <v>17</v>
      </c>
      <c r="C11">
        <v>17</v>
      </c>
      <c r="D11">
        <v>47</v>
      </c>
      <c r="E11">
        <f>SUM(Tabla16[[#This Row],[Homes]:[Mulleres]])</f>
        <v>64</v>
      </c>
    </row>
    <row r="12" spans="1:256" x14ac:dyDescent="0.25">
      <c r="A12" t="s">
        <v>19</v>
      </c>
      <c r="B12" t="s">
        <v>17</v>
      </c>
      <c r="C12">
        <v>18</v>
      </c>
      <c r="D12">
        <v>14</v>
      </c>
      <c r="E12">
        <f>SUM(Tabla16[[#This Row],[Homes]:[Mulleres]])</f>
        <v>32</v>
      </c>
    </row>
    <row r="13" spans="1:256" x14ac:dyDescent="0.25">
      <c r="A13" t="s">
        <v>20</v>
      </c>
      <c r="B13" t="s">
        <v>15</v>
      </c>
      <c r="D13">
        <v>2</v>
      </c>
      <c r="E13">
        <f>SUM(Tabla16[[#This Row],[Homes]:[Mulleres]])</f>
        <v>2</v>
      </c>
    </row>
    <row r="14" spans="1:256" x14ac:dyDescent="0.25">
      <c r="A14" t="s">
        <v>7</v>
      </c>
      <c r="C14">
        <f>SUBTOTAL(109,C10:C13)</f>
        <v>46</v>
      </c>
      <c r="D14">
        <f>SUBTOTAL(109,D10:D13)</f>
        <v>63</v>
      </c>
      <c r="E14">
        <f>SUM(Tabla16[[#This Row],[Homes]:[Mulleres]])</f>
        <v>109</v>
      </c>
    </row>
    <row r="17" spans="1:10" x14ac:dyDescent="0.25">
      <c r="B17" s="83" t="s">
        <v>14</v>
      </c>
      <c r="C17" s="83"/>
      <c r="D17" s="83"/>
      <c r="E17" s="83" t="s">
        <v>19</v>
      </c>
      <c r="F17" s="83"/>
      <c r="G17" s="83"/>
      <c r="H17" s="84" t="s">
        <v>20</v>
      </c>
      <c r="I17" s="84"/>
      <c r="J17" s="82"/>
    </row>
    <row r="18" spans="1:10" ht="15.75" thickBot="1" x14ac:dyDescent="0.3">
      <c r="A18" s="66" t="s">
        <v>81</v>
      </c>
      <c r="B18" s="67" t="s">
        <v>5</v>
      </c>
      <c r="C18" s="67" t="s">
        <v>6</v>
      </c>
      <c r="D18" s="67" t="s">
        <v>48</v>
      </c>
      <c r="E18" s="67" t="s">
        <v>5</v>
      </c>
      <c r="F18" s="67" t="s">
        <v>6</v>
      </c>
      <c r="G18" s="67" t="s">
        <v>82</v>
      </c>
      <c r="H18" s="67" t="s">
        <v>6</v>
      </c>
      <c r="I18" s="85" t="s">
        <v>54</v>
      </c>
      <c r="J18" s="85" t="s">
        <v>7</v>
      </c>
    </row>
    <row r="19" spans="1:10" ht="15.75" thickTop="1" x14ac:dyDescent="0.25">
      <c r="A19" s="69" t="s">
        <v>83</v>
      </c>
      <c r="B19" s="70"/>
      <c r="C19" s="70"/>
      <c r="D19" s="70"/>
      <c r="E19" s="70"/>
      <c r="F19" s="70"/>
      <c r="G19" s="86"/>
      <c r="H19" s="86">
        <v>2</v>
      </c>
      <c r="I19" s="86">
        <v>2</v>
      </c>
      <c r="J19" s="87">
        <v>2</v>
      </c>
    </row>
    <row r="20" spans="1:10" x14ac:dyDescent="0.25">
      <c r="A20" s="72" t="s">
        <v>84</v>
      </c>
      <c r="B20" s="73">
        <v>1</v>
      </c>
      <c r="C20" s="73"/>
      <c r="D20" s="73">
        <v>1</v>
      </c>
      <c r="E20" s="73"/>
      <c r="F20" s="73">
        <v>1</v>
      </c>
      <c r="G20" s="73">
        <v>1</v>
      </c>
      <c r="H20" s="88"/>
      <c r="I20" s="89"/>
      <c r="J20" s="90">
        <v>2</v>
      </c>
    </row>
    <row r="21" spans="1:10" x14ac:dyDescent="0.25">
      <c r="A21" s="69" t="s">
        <v>85</v>
      </c>
      <c r="B21" s="70"/>
      <c r="C21" s="70">
        <v>47</v>
      </c>
      <c r="D21" s="70">
        <v>47</v>
      </c>
      <c r="E21" s="70"/>
      <c r="F21" s="70">
        <v>13</v>
      </c>
      <c r="G21" s="70">
        <v>13</v>
      </c>
      <c r="H21" s="91"/>
      <c r="I21" s="91"/>
      <c r="J21" s="92">
        <v>60</v>
      </c>
    </row>
    <row r="22" spans="1:10" x14ac:dyDescent="0.25">
      <c r="A22" s="72" t="s">
        <v>86</v>
      </c>
      <c r="B22" s="73">
        <v>27</v>
      </c>
      <c r="C22" s="73"/>
      <c r="D22" s="73">
        <v>27</v>
      </c>
      <c r="E22" s="73">
        <v>18</v>
      </c>
      <c r="F22" s="73"/>
      <c r="G22" s="73">
        <v>18</v>
      </c>
      <c r="H22" s="89"/>
      <c r="I22" s="89"/>
      <c r="J22" s="90">
        <v>45</v>
      </c>
    </row>
    <row r="23" spans="1:10" x14ac:dyDescent="0.25">
      <c r="A23" s="69" t="s">
        <v>7</v>
      </c>
      <c r="B23" s="70">
        <f>SUM(B19:B22)</f>
        <v>28</v>
      </c>
      <c r="C23" s="70">
        <f t="shared" ref="C23:J23" si="0">SUM(C19:C22)</f>
        <v>47</v>
      </c>
      <c r="D23" s="70">
        <f t="shared" si="0"/>
        <v>75</v>
      </c>
      <c r="E23" s="70">
        <f t="shared" si="0"/>
        <v>18</v>
      </c>
      <c r="F23" s="70">
        <f t="shared" si="0"/>
        <v>14</v>
      </c>
      <c r="G23" s="70">
        <f t="shared" si="0"/>
        <v>32</v>
      </c>
      <c r="H23" s="70">
        <f t="shared" si="0"/>
        <v>2</v>
      </c>
      <c r="I23" s="70">
        <f t="shared" si="0"/>
        <v>2</v>
      </c>
      <c r="J23" s="70">
        <f t="shared" si="0"/>
        <v>109</v>
      </c>
    </row>
    <row r="27" spans="1:10" x14ac:dyDescent="0.25">
      <c r="A27" t="s">
        <v>87</v>
      </c>
      <c r="B27" t="s">
        <v>88</v>
      </c>
      <c r="C27" t="s">
        <v>5</v>
      </c>
      <c r="D27" t="s">
        <v>6</v>
      </c>
      <c r="E27" t="s">
        <v>7</v>
      </c>
    </row>
    <row r="28" spans="1:10" x14ac:dyDescent="0.25">
      <c r="A28" t="s">
        <v>14</v>
      </c>
      <c r="B28" t="s">
        <v>15</v>
      </c>
      <c r="C28" s="65">
        <v>20</v>
      </c>
      <c r="D28" s="65"/>
      <c r="E28" s="65">
        <v>20</v>
      </c>
    </row>
    <row r="29" spans="1:10" x14ac:dyDescent="0.25">
      <c r="A29" t="s">
        <v>14</v>
      </c>
      <c r="B29" t="s">
        <v>17</v>
      </c>
      <c r="C29" s="65">
        <v>31.176470588235293</v>
      </c>
      <c r="D29" s="65">
        <v>47.468085106382979</v>
      </c>
      <c r="E29" s="65">
        <v>43.140625</v>
      </c>
    </row>
    <row r="30" spans="1:10" x14ac:dyDescent="0.25">
      <c r="A30" t="s">
        <v>19</v>
      </c>
      <c r="B30" t="s">
        <v>17</v>
      </c>
      <c r="C30" s="65">
        <v>32.388888888888886</v>
      </c>
      <c r="D30" s="65">
        <v>58.285714285714285</v>
      </c>
      <c r="E30" s="65">
        <v>43.71875</v>
      </c>
    </row>
    <row r="31" spans="1:10" x14ac:dyDescent="0.25">
      <c r="A31" t="s">
        <v>20</v>
      </c>
      <c r="B31" t="s">
        <v>15</v>
      </c>
      <c r="C31" s="65"/>
      <c r="D31" s="65">
        <v>22.5</v>
      </c>
      <c r="E31" s="65">
        <v>22.5</v>
      </c>
    </row>
    <row r="32" spans="1:10" x14ac:dyDescent="0.25">
      <c r="A32" t="s">
        <v>7</v>
      </c>
      <c r="C32" s="65">
        <v>28.978260869565219</v>
      </c>
      <c r="D32" s="65">
        <v>49.079365079365083</v>
      </c>
      <c r="E32" s="65">
        <v>40.596330275229356</v>
      </c>
    </row>
    <row r="34" spans="1:1" x14ac:dyDescent="0.25">
      <c r="A34" s="93" t="s">
        <v>40</v>
      </c>
    </row>
  </sheetData>
  <mergeCells count="4">
    <mergeCell ref="J1:M1"/>
    <mergeCell ref="B17:D17"/>
    <mergeCell ref="E17:G17"/>
    <mergeCell ref="H17:I17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2025_IT</vt:lpstr>
      <vt:lpstr>2025_Licenzas</vt:lpstr>
      <vt:lpstr>2025_Absentismos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2026-02-26T08:31:34Z</dcterms:created>
  <dcterms:modified xsi:type="dcterms:W3CDTF">2026-02-26T08:33:45Z</dcterms:modified>
</cp:coreProperties>
</file>