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6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personal\UVIGODAT_Indicadores gasto\"/>
    </mc:Choice>
  </mc:AlternateContent>
  <xr:revisionPtr revIDLastSave="0" documentId="13_ncr:1_{7D15D5D6-1C7A-4B08-AEB0-4EE224B4D976}" xr6:coauthVersionLast="47" xr6:coauthVersionMax="47" xr10:uidLastSave="{00000000-0000-0000-0000-000000000000}"/>
  <bookViews>
    <workbookView xWindow="28680" yWindow="-120" windowWidth="29040" windowHeight="15720" xr2:uid="{FE30C5FB-FAC5-4AC7-ADCC-9C333E07185D}"/>
  </bookViews>
  <sheets>
    <sheet name="2024_Retribucións_tipo persoal" sheetId="8" r:id="rId1"/>
    <sheet name="2024_Ret. goberno_xeren_cargos" sheetId="10" r:id="rId2"/>
    <sheet name="2024_Custo por convenio" sheetId="7" r:id="rId3"/>
    <sheet name="convenios_PAS_PDI" sheetId="5" r:id="rId4"/>
    <sheet name="2024 Equipo de goberno" sheetId="11" r:id="rId5"/>
    <sheet name="2024_Cargos académicos" sheetId="13" r:id="rId6"/>
    <sheet name="2024_Ret. altos cargos" sheetId="12" r:id="rId7"/>
    <sheet name="2024_Gastos por capítulo" sheetId="9" r:id="rId8"/>
  </sheets>
  <externalReferences>
    <externalReference r:id="rId9"/>
    <externalReference r:id="rId10"/>
    <externalReference r:id="rId11"/>
    <externalReference r:id="rId12"/>
  </externalReferences>
  <definedNames>
    <definedName name="_xlnm._FilterDatabase" localSheetId="5" hidden="1">'2024_Cargos académicos'!$A$8:$F$474</definedName>
    <definedName name="dbo_UNIVERSIDAD" localSheetId="4">#REF!</definedName>
    <definedName name="dbo_UNIVERSIDAD" localSheetId="5">#REF!</definedName>
    <definedName name="dbo_UNIVERSIDAD" localSheetId="6">#REF!</definedName>
    <definedName name="dbo_UNIVERSIDAD">#REF!</definedName>
  </definedNames>
  <calcPr calcId="191029"/>
  <pivotCaches>
    <pivotCache cacheId="12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5" i="13" l="1"/>
  <c r="E22" i="10"/>
  <c r="D22" i="10"/>
  <c r="E18" i="10"/>
  <c r="D18" i="10"/>
  <c r="E14" i="10"/>
  <c r="D14" i="10"/>
  <c r="E10" i="10"/>
  <c r="D10" i="10"/>
  <c r="D30" i="10"/>
  <c r="C25" i="12"/>
  <c r="C23" i="12"/>
  <c r="C12" i="12"/>
  <c r="C27" i="11"/>
  <c r="A22" i="10" l="1"/>
  <c r="A18" i="10"/>
  <c r="A14" i="10"/>
  <c r="B34" i="10"/>
  <c r="B30" i="10"/>
  <c r="B26" i="10"/>
  <c r="B22" i="10"/>
  <c r="B18" i="10"/>
  <c r="B14" i="10"/>
  <c r="B10" i="10"/>
  <c r="A10" i="10"/>
  <c r="C34" i="10"/>
  <c r="C30" i="10"/>
  <c r="E30" i="10" s="1"/>
  <c r="C26" i="10"/>
  <c r="E26" i="10" s="1"/>
  <c r="C22" i="10"/>
  <c r="C18" i="10"/>
  <c r="C14" i="10"/>
  <c r="C10" i="10"/>
  <c r="E34" i="10"/>
  <c r="D34" i="10"/>
  <c r="D26" i="10"/>
  <c r="B63" i="8" l="1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K19" i="9"/>
  <c r="J19" i="9"/>
  <c r="I19" i="9"/>
  <c r="H19" i="9"/>
  <c r="G19" i="9"/>
  <c r="F19" i="9"/>
  <c r="D19" i="9"/>
  <c r="C19" i="9"/>
  <c r="E19" i="9" s="1"/>
  <c r="E18" i="9"/>
  <c r="E17" i="9"/>
  <c r="E16" i="9"/>
  <c r="E15" i="9"/>
  <c r="E14" i="9"/>
  <c r="E13" i="9"/>
  <c r="E12" i="9"/>
  <c r="E11" i="9"/>
  <c r="B14" i="8" l="1"/>
  <c r="C14" i="8" s="1"/>
  <c r="D13" i="8"/>
  <c r="D12" i="8"/>
  <c r="D11" i="8"/>
  <c r="C11" i="8"/>
  <c r="D10" i="8"/>
  <c r="C10" i="8"/>
  <c r="B2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D14" i="8" l="1"/>
  <c r="C12" i="8"/>
  <c r="C13" i="8"/>
</calcChain>
</file>

<file path=xl/sharedStrings.xml><?xml version="1.0" encoding="utf-8"?>
<sst xmlns="http://schemas.openxmlformats.org/spreadsheetml/2006/main" count="1757" uniqueCount="662">
  <si>
    <t>TOTAL_DEVENGOS (A)</t>
  </si>
  <si>
    <t>PAGO DELEGADO (B)</t>
  </si>
  <si>
    <t>PREST_ACC (C)</t>
  </si>
  <si>
    <t>PERSOAL INVESTIGADOR E/OU TECNICO CON FINANCIACION ESTATAL</t>
  </si>
  <si>
    <t>LABORAL PDI CONTRATADO/A con  extra</t>
  </si>
  <si>
    <t>PERSOAL INVESTIGADOR PROPIO - UNIV. VIGO</t>
  </si>
  <si>
    <t>LABORAL PDI CONTRATADO DOCTOR</t>
  </si>
  <si>
    <t>LABORAL PDI CONTRATADO/A sin  extra</t>
  </si>
  <si>
    <t>PERSOAL COLABORADOR  PROGR. E/O SUBVENC. - ESTATAL</t>
  </si>
  <si>
    <t>FUNCIONARIO/A DE CARRERA PDI</t>
  </si>
  <si>
    <t>PERSOAL INVESTIGADOR E/OU TECNICO CON FINANCIACION XUNTA DE</t>
  </si>
  <si>
    <t>INCIDENCIAS DE NÓMINA</t>
  </si>
  <si>
    <t>PERSOAL COLABORADOR  PROGR. E/O SUBVENC.</t>
  </si>
  <si>
    <t>PERSOAL COLABORADOR  PROGR. E/O SUBVENC. -  EMPRESAS NAC/INT</t>
  </si>
  <si>
    <t>PERS. FINANC. FONDOS DE RECUALIFICACION - MARIA ZAMBRANO</t>
  </si>
  <si>
    <t>PERS. FINANC. FONDOS DE RECUALIFICACION - MARGARITA SALAS</t>
  </si>
  <si>
    <t>BOLSEIROS PROGRAMAS FORMACION-PRACTICAS ACADEMICAS EXTERNAS</t>
  </si>
  <si>
    <t>PRACTICAS NO REMUNERADAS</t>
  </si>
  <si>
    <t>FUNCIONARIO/A PTXAS</t>
  </si>
  <si>
    <t>FUNCIONARIO/A INTERINO/A PDI</t>
  </si>
  <si>
    <t>FUNCIONARIO/A INTERINO/A PTXAS</t>
  </si>
  <si>
    <t>LABORAL PDI FIJO/A</t>
  </si>
  <si>
    <t>LABORAL PTXAS CONTRATADO/A</t>
  </si>
  <si>
    <t>PERSOAL INVESTIGADOR HONORÍFICO</t>
  </si>
  <si>
    <t>LECTOR/A DE IDIOMA ESTRANXEIRO</t>
  </si>
  <si>
    <t>PERSOAL COLABORADOR  PROGR. E/O SUBVENC. - EUROPEA</t>
  </si>
  <si>
    <t>PERSOAL COLABORADOR  PROGR. E/O SUBVENC. - XUNTA DE GALICIA</t>
  </si>
  <si>
    <t>PTP CON FINANCIACION ESTATAL</t>
  </si>
  <si>
    <t>PERSOAL INVESTIGADOR E/OU TECNICO CON FINANCIACION UVIGO</t>
  </si>
  <si>
    <t>PTP CON FINANCIACION XUNTA GALICIA</t>
  </si>
  <si>
    <t>ALTOS CARGOS</t>
  </si>
  <si>
    <t>FUNCIONARIO/A EVENTUAL PTXAS</t>
  </si>
  <si>
    <t>PERS. FINANC. FONDOS DE RECUALIFICACION - PROGRAMA INVESTIGO</t>
  </si>
  <si>
    <t>PERSOAL COLABORADOR  PROGR. E/O SUBVENC. - UVIGO</t>
  </si>
  <si>
    <t>PERSOAL COLABORADOR  PROGR. E/O SUBVENC. - ORG. NON EUROPEA</t>
  </si>
  <si>
    <t>LABORAL PTXAS FIXO/A</t>
  </si>
  <si>
    <t>PERSOAL COLABORADOR  PROGR. E/O SUBVENC. -  ADMINISTRACION L</t>
  </si>
  <si>
    <t>PRACTICAS REMUNERADAS</t>
  </si>
  <si>
    <t>PTP/S CON FINANCIACION XUNTA DE GALICIA</t>
  </si>
  <si>
    <t>OUTRAS PRESTACIONS SOCIAIS</t>
  </si>
  <si>
    <t>LABORAL PTXAS CONTRATADO/A SENTENZA CON 2 PAGAS EXTRAS</t>
  </si>
  <si>
    <t>PTP CON FINANCIACION EUROPEA</t>
  </si>
  <si>
    <t>Etiquetas de fila</t>
  </si>
  <si>
    <t>Total general</t>
  </si>
  <si>
    <t>ID_CONVENIO</t>
  </si>
  <si>
    <t>Tipo de persoal</t>
  </si>
  <si>
    <t>Tipo de relación</t>
  </si>
  <si>
    <t>Persoal funcionario</t>
  </si>
  <si>
    <t>Eventual/Alto cargo</t>
  </si>
  <si>
    <t>PDI</t>
  </si>
  <si>
    <t>Persoal laboral</t>
  </si>
  <si>
    <t>Persoal investigador</t>
  </si>
  <si>
    <t>Outros gastos</t>
  </si>
  <si>
    <t>Non computa</t>
  </si>
  <si>
    <t>TIPO_PERSOAL</t>
  </si>
  <si>
    <t>ID_RELACIÓN</t>
  </si>
  <si>
    <t>NOMBRE RELACIÓN</t>
  </si>
  <si>
    <t>COSTE_SS_EMP (D)</t>
  </si>
  <si>
    <t>COSTE SS.SOCIAL (E) = (D - B - C)</t>
  </si>
  <si>
    <t>COSTE TOTAL (A + E)</t>
  </si>
  <si>
    <t>PTXAS</t>
  </si>
  <si>
    <t>Unidade de Análises e Programas</t>
  </si>
  <si>
    <t>Retribucións por tipo de persoal</t>
  </si>
  <si>
    <t>Fonte: Servizo de retribucións e seguros sociais; Contas Anuais UVigo 2024</t>
  </si>
  <si>
    <t>Ano 2024</t>
  </si>
  <si>
    <t>Data de publicación: xullo 2025</t>
  </si>
  <si>
    <t>Custo total</t>
  </si>
  <si>
    <t>% sobre custo total do persoal</t>
  </si>
  <si>
    <t>% sobre orzamento total*</t>
  </si>
  <si>
    <t>TOTAL</t>
  </si>
  <si>
    <t>*Orzamento total_obrigas recoñecidas</t>
  </si>
  <si>
    <t>Unidade de Análises  e Programas</t>
  </si>
  <si>
    <t>2024_Execución orzamentaria</t>
  </si>
  <si>
    <t>Fonte: Servizo de contabilidade, orzamentos e tesourería</t>
  </si>
  <si>
    <t>ESTADO DE EXECUCION DE GASTOS CORRENTES 2024</t>
  </si>
  <si>
    <t>Capítulo</t>
  </si>
  <si>
    <t>Denominación</t>
  </si>
  <si>
    <t>Crédito inicial</t>
  </si>
  <si>
    <t>Modificacións 
orzamentarias</t>
  </si>
  <si>
    <t>Crédito total</t>
  </si>
  <si>
    <t>Retencións</t>
  </si>
  <si>
    <t>Autorizacións</t>
  </si>
  <si>
    <t>Compromisos</t>
  </si>
  <si>
    <t>Obrigas</t>
  </si>
  <si>
    <t>Reintegros</t>
  </si>
  <si>
    <t>Pagos Realizados</t>
  </si>
  <si>
    <t xml:space="preserve">GASTOS DE PERSOAL                       </t>
  </si>
  <si>
    <t>GASTOS CORRENTES EN BENS E SERVIZOS</t>
  </si>
  <si>
    <t xml:space="preserve">GASTOS FINANCEIROS                              </t>
  </si>
  <si>
    <t xml:space="preserve">TRANSFERENCIAS CORRENTES                         </t>
  </si>
  <si>
    <t xml:space="preserve">FONDO CONTINXENCIA                          </t>
  </si>
  <si>
    <t xml:space="preserve">INVESTIMENTOS REAIS                       </t>
  </si>
  <si>
    <t xml:space="preserve">ACTIVOS FINANCEIROS                         </t>
  </si>
  <si>
    <t xml:space="preserve">PASIVOS FINANCIEROS             </t>
  </si>
  <si>
    <t>TOTAL XERAL</t>
  </si>
  <si>
    <t>Suma de COSTE TOTAL (A + E)</t>
  </si>
  <si>
    <t>Gasto de persoal,  equipo de goberno, equipo xerencial e cargos académicos</t>
  </si>
  <si>
    <t>Retribucións Persoal investigador</t>
  </si>
  <si>
    <t>Gastos totais de persoal</t>
  </si>
  <si>
    <t>Orzamento total* Uvigo</t>
  </si>
  <si>
    <t>% Gastos totais persoal</t>
  </si>
  <si>
    <t>% Orzamento total*</t>
  </si>
  <si>
    <t>Retribucións PDI</t>
  </si>
  <si>
    <t>Retribucións Equipo de Goberno**</t>
  </si>
  <si>
    <t>Retribucións altos cargos e persoal eventual</t>
  </si>
  <si>
    <t>Comp. Retr. por cargo académico</t>
  </si>
  <si>
    <t>* Orzamento total = Obrigas recoñecidas</t>
  </si>
  <si>
    <t>**Segundo o artigo 50 da LOSU forman parte do equipo de goberno: Reitor/a, Vicerreitores/as, Secretraio/a Xeral e Xerente/a.</t>
  </si>
  <si>
    <t>Fonte: Servizo de retribucións e seguros sociais; Contas anuais UVigo 2024</t>
  </si>
  <si>
    <t>Retribucións PTXAS</t>
  </si>
  <si>
    <t>Retribucións do equipo de goberno</t>
  </si>
  <si>
    <r>
      <t xml:space="preserve">Fonte: </t>
    </r>
    <r>
      <rPr>
        <i/>
        <sz val="11"/>
        <rFont val="Aptos Narrow"/>
        <family val="2"/>
        <scheme val="minor"/>
      </rPr>
      <t>Servizos de Retribucións e Seguros Sociais</t>
    </r>
  </si>
  <si>
    <t>Data publicación: abril 2025</t>
  </si>
  <si>
    <t>Segundo o artigo 50 da LOSU forman parte do equipo de goberno: Reitor/a, Vicerreitores/as, Secretraio/a Xeral e Xerente/a.</t>
  </si>
  <si>
    <t>Equipo de Goberno</t>
  </si>
  <si>
    <t>Nome e apelidos</t>
  </si>
  <si>
    <t>Cargo</t>
  </si>
  <si>
    <t>Retribucións brutas anuais</t>
  </si>
  <si>
    <t>Reigosa Roger, Manuel Joaquín</t>
  </si>
  <si>
    <t>Reitor</t>
  </si>
  <si>
    <t>Rubio Armesto, María Belén</t>
  </si>
  <si>
    <t>Vic. Investigación, transferencia e innovación</t>
  </si>
  <si>
    <t>Míguez Tabarés, José Luís</t>
  </si>
  <si>
    <r>
      <t>Vic. Planificación e Sostibilidade</t>
    </r>
    <r>
      <rPr>
        <i/>
        <sz val="11"/>
        <color theme="1"/>
        <rFont val="Aptos Narrow"/>
        <family val="2"/>
        <scheme val="minor"/>
      </rPr>
      <t xml:space="preserve"> (baixa 01/05/2024)</t>
    </r>
  </si>
  <si>
    <t>Cidrás Pidre, José</t>
  </si>
  <si>
    <r>
      <t xml:space="preserve">Vic. Planificación e Sostibilidade </t>
    </r>
    <r>
      <rPr>
        <i/>
        <sz val="11"/>
        <color theme="1"/>
        <rFont val="Aptos Narrow"/>
        <family val="2"/>
        <scheme val="minor"/>
      </rPr>
      <t>(alta 02/05/2024)</t>
    </r>
  </si>
  <si>
    <t>Lago Ferreiro, Alfonso</t>
  </si>
  <si>
    <t>Vic. Titulacións e innovación docente</t>
  </si>
  <si>
    <t>Valcarcel Fernández,Patricia</t>
  </si>
  <si>
    <t>Vic. Profesorado y Ordenación Académica (baixa 01/05/2024)</t>
  </si>
  <si>
    <t>López Nores, Martín</t>
  </si>
  <si>
    <r>
      <t>Vic. Profesorado y Ordenación Académica</t>
    </r>
    <r>
      <rPr>
        <i/>
        <sz val="11"/>
        <color theme="1"/>
        <rFont val="Aptos Narrow"/>
        <family val="2"/>
        <scheme val="minor"/>
      </rPr>
      <t xml:space="preserve"> (alta 02/05/24 e baixa 31/07/2024)</t>
    </r>
  </si>
  <si>
    <t>Sánchez Moreiras, Adela María</t>
  </si>
  <si>
    <r>
      <t>Vic. Profesorado y Ordenación Académica</t>
    </r>
    <r>
      <rPr>
        <i/>
        <sz val="11"/>
        <color theme="1"/>
        <rFont val="Aptos Narrow"/>
        <family val="2"/>
        <scheme val="minor"/>
      </rPr>
      <t xml:space="preserve"> (alta 01/08/2024)</t>
    </r>
  </si>
  <si>
    <t>Valderrama Santomé, Mónica</t>
  </si>
  <si>
    <t>Vic. Comunicación e Relacións Institucionais</t>
  </si>
  <si>
    <t>Caparrini Marín, Natalia</t>
  </si>
  <si>
    <t xml:space="preserve">Vic. Estudantado e Empregabilidade </t>
  </si>
  <si>
    <t>Del Pozo Triviño, María Isabel</t>
  </si>
  <si>
    <t>Vic. Internacionalización</t>
  </si>
  <si>
    <t>Doval Ruiz, María Isabel</t>
  </si>
  <si>
    <r>
      <t xml:space="preserve">Vic. Benestar, Equidade e Diversidade </t>
    </r>
    <r>
      <rPr>
        <i/>
        <sz val="11"/>
        <color theme="1"/>
        <rFont val="Aptos Narrow"/>
        <family val="2"/>
        <scheme val="minor"/>
      </rPr>
      <t>(baixa 01/05/2024)</t>
    </r>
  </si>
  <si>
    <t>Reboreda Morillo, Susana María</t>
  </si>
  <si>
    <t>Vic. Extensión Universitaria</t>
  </si>
  <si>
    <t>Rodríguez Rajo, Francisco Javier</t>
  </si>
  <si>
    <t>Vic. Campus de Ourense</t>
  </si>
  <si>
    <t>Lantarón Caeiro, Eva María</t>
  </si>
  <si>
    <t>Vic. Campus de Pontevedra</t>
  </si>
  <si>
    <t xml:space="preserve">Bravo Bosh, María José </t>
  </si>
  <si>
    <t>Secretaria Xeral</t>
  </si>
  <si>
    <t>Lesmes Romero, Yolanda Trinidad</t>
  </si>
  <si>
    <t>Xerencia</t>
  </si>
  <si>
    <t>Total</t>
  </si>
  <si>
    <t>* Retribucións brutas anuais en proporción o tempo de desempeño durante o ano 2024</t>
  </si>
  <si>
    <t>As retribucións brutas anuais refírense a tódolos conceptos retributivos percibidos durante o ano e polo desempeño de funcións docentes, investigadoras e de xestión.</t>
  </si>
  <si>
    <t xml:space="preserve">Ás táboas salariais do PDI pódense consultar en: </t>
  </si>
  <si>
    <t>https://www.uvigo.gal/es/universidad/administracion-personal/pdi/gestiones-laborales-formativas-economicas/salarios-impuestos</t>
  </si>
  <si>
    <r>
      <t>As retribucións específicas do Equipo de Goberno polo desempeño dos cargos académicos poden consultarse na pestana desta Excel "</t>
    </r>
    <r>
      <rPr>
        <b/>
        <sz val="11"/>
        <color theme="7"/>
        <rFont val="Aptos Narrow"/>
        <family val="2"/>
        <scheme val="minor"/>
      </rPr>
      <t>2024 Cargos académicos</t>
    </r>
    <r>
      <rPr>
        <i/>
        <sz val="11"/>
        <color theme="7"/>
        <rFont val="Aptos Narrow"/>
        <family val="2"/>
        <scheme val="minor"/>
      </rPr>
      <t>"</t>
    </r>
  </si>
  <si>
    <t>A táboa salarial polo desempeño de cargos académicos pódese consultar en:</t>
  </si>
  <si>
    <t>Altos cargos e persoal eventual</t>
  </si>
  <si>
    <t>Fonte: Servizo de retribucións e seguros sociais</t>
  </si>
  <si>
    <t>Datos 2024</t>
  </si>
  <si>
    <t>Data publicación: marzo 2025</t>
  </si>
  <si>
    <t>Altos cargos</t>
  </si>
  <si>
    <t>Apelidos e nome</t>
  </si>
  <si>
    <t>Rodríguez Iglesias, Ignacio</t>
  </si>
  <si>
    <t>Secretario do Consello social</t>
  </si>
  <si>
    <t>Lesmes Romero, Yolanda</t>
  </si>
  <si>
    <t>Xerenta</t>
  </si>
  <si>
    <t>Persoal eventual</t>
  </si>
  <si>
    <t>Álvarez Arias, Héctor Andrés</t>
  </si>
  <si>
    <t>Asesor en planificación urbanística e xestión de infraestruturas</t>
  </si>
  <si>
    <t>Echevarría Figueroa, Mª Carmen</t>
  </si>
  <si>
    <t>Xornalista</t>
  </si>
  <si>
    <t>Gallego Méndez, Cristina</t>
  </si>
  <si>
    <t>Vicexerenta</t>
  </si>
  <si>
    <t>Moreira González, Anxo</t>
  </si>
  <si>
    <t>Vicexerente</t>
  </si>
  <si>
    <t>Nieto Rodríguez, Ángel</t>
  </si>
  <si>
    <r>
      <t xml:space="preserve">Vicexerente </t>
    </r>
    <r>
      <rPr>
        <i/>
        <sz val="11"/>
        <color theme="1"/>
        <rFont val="Aptos Narrow"/>
        <family val="2"/>
        <scheme val="minor"/>
      </rPr>
      <t>(baixa 31/07/2024)</t>
    </r>
  </si>
  <si>
    <t xml:space="preserve">Sanchez Barreiro, María del Carmen </t>
  </si>
  <si>
    <t>Sirera Diéguez, María Noemí</t>
  </si>
  <si>
    <r>
      <t xml:space="preserve">Vicexerenta </t>
    </r>
    <r>
      <rPr>
        <i/>
        <sz val="11"/>
        <color theme="1"/>
        <rFont val="Aptos Narrow"/>
        <family val="2"/>
        <scheme val="minor"/>
      </rPr>
      <t>(alta 01/08/2024)</t>
    </r>
  </si>
  <si>
    <t>Non se inclúe en ningún caso a retribución adicional da lei 2/92 que é o 0,3784% do total das retribucións.</t>
  </si>
  <si>
    <t>Retribucións por cargo académico durante o ano 2024</t>
  </si>
  <si>
    <r>
      <t>Fonte:</t>
    </r>
    <r>
      <rPr>
        <sz val="11"/>
        <color theme="1"/>
        <rFont val="Calibri"/>
        <family val="2"/>
      </rPr>
      <t xml:space="preserve"> </t>
    </r>
    <r>
      <rPr>
        <i/>
        <sz val="11"/>
        <color theme="1"/>
        <rFont val="Aptos Narrow"/>
        <family val="2"/>
        <scheme val="minor"/>
      </rPr>
      <t>Servizo de Retribucións</t>
    </r>
    <r>
      <rPr>
        <b/>
        <i/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e Seguros Sociais</t>
    </r>
  </si>
  <si>
    <r>
      <t>Data publicación:</t>
    </r>
    <r>
      <rPr>
        <sz val="11"/>
        <color theme="1"/>
        <rFont val="Calibri"/>
        <family val="2"/>
      </rPr>
      <t xml:space="preserve"> abril 2025</t>
    </r>
  </si>
  <si>
    <t xml:space="preserve">Apelidos e nome </t>
  </si>
  <si>
    <t>Tipo_cargo</t>
  </si>
  <si>
    <t>Data_inicio</t>
  </si>
  <si>
    <t>Data_fin</t>
  </si>
  <si>
    <t>Importe</t>
  </si>
  <si>
    <t>ABALO NUÑEZ, MARIA DEL ROCIO</t>
  </si>
  <si>
    <t>SECRETARIO/A  FACULTADE/ESCOLA</t>
  </si>
  <si>
    <t>Centros</t>
  </si>
  <si>
    <t>AGRELO COSTAS, MARIA EULALIA</t>
  </si>
  <si>
    <t>VICEDECANO/A - XEFE/A DE ESTUDIOS</t>
  </si>
  <si>
    <t>AGUIAR FERNANDEZ, FRANCISCO JAVIER</t>
  </si>
  <si>
    <t>ALONSO CALVETE, ALEJANDRA</t>
  </si>
  <si>
    <t>ALONSO NUÑEZ, AQUILINO SANTIAGO</t>
  </si>
  <si>
    <t>SECRETARIO/A DEPARTAMENTO</t>
  </si>
  <si>
    <t>Departamento</t>
  </si>
  <si>
    <t>ALONSO PRIETO, ELENA DE LAS MERCEDES</t>
  </si>
  <si>
    <t>DIRECTOR/A ESCOLA</t>
  </si>
  <si>
    <t>ALONSO VILLAR, MARIA OLGA</t>
  </si>
  <si>
    <t>SUBDIRECTOR/A DEPARTAMENTO</t>
  </si>
  <si>
    <t>ALVAREZ ALVAREZ, MARIA SALOME</t>
  </si>
  <si>
    <t>ALVAREZ BERMUDEZ, XANA</t>
  </si>
  <si>
    <t>DIRECTOR/A DEPARTAMENTO</t>
  </si>
  <si>
    <t>ALVAREZ DA COSTA, ESTRELLA</t>
  </si>
  <si>
    <t>SUBDIRECTOR/A DE CENTRO - XEFE/A ESTUDIOS</t>
  </si>
  <si>
    <t>ALVAREZ GONZALEZ, DAVID</t>
  </si>
  <si>
    <t>ALVAREZ GONZALEZ, SUSANA</t>
  </si>
  <si>
    <t>DECANO/A</t>
  </si>
  <si>
    <t>ALVAREZ JIMENEZ, MARUXA</t>
  </si>
  <si>
    <t>DIRECTOR/A DE AREA DE EMPREGO E EMPREDEMENTO</t>
  </si>
  <si>
    <t>Áreas</t>
  </si>
  <si>
    <t>ALVAREZ SABUCEDO, LUIS MODESTO</t>
  </si>
  <si>
    <t>SUBDIRECTOR/A DO CENTRO DE INVESTIGACION ATLANTIC</t>
  </si>
  <si>
    <t>AMIGO DOBAÑO, JOSEFINA LUCY</t>
  </si>
  <si>
    <t>AMOEDO QUICLER, MARIA TERESA</t>
  </si>
  <si>
    <t>DIRECTOR/A DA AREA DE INTEGRACION DE SIGMA ACADEMIC</t>
  </si>
  <si>
    <t>ANAYA REVUELTA, INMACULADA</t>
  </si>
  <si>
    <t>ANIDO RIFON, LUIS EULOGIO</t>
  </si>
  <si>
    <t>ARAUJO FERNANDEZ, MARIA</t>
  </si>
  <si>
    <t>ARAUJO NESPEREIRA, PEDRO ANTONIO</t>
  </si>
  <si>
    <t>AREA CARRACEDO, IVAN CARLOS</t>
  </si>
  <si>
    <t>DELEGADO/A DO REITOR</t>
  </si>
  <si>
    <t>Delegados</t>
  </si>
  <si>
    <t>ARIAS ESTEVEZ, MANUEL</t>
  </si>
  <si>
    <t>ARIAS MARTINEZ, MARIA ANTONIA</t>
  </si>
  <si>
    <t>ARMESTO QUIROGA, JOSE IGNACIO</t>
  </si>
  <si>
    <t>ARRIBAS ALVAREZ, MARIA CARMEN</t>
  </si>
  <si>
    <t>ASTRAY DOPAZO, GONZALO</t>
  </si>
  <si>
    <t>BADAOUI FERNANDEZ, AIDA</t>
  </si>
  <si>
    <t>DELEGADO/A DA UNIVERSIDADE</t>
  </si>
  <si>
    <t>BADENES PLA, VICENTE</t>
  </si>
  <si>
    <t>BAJO PALACIO, IGNACIO</t>
  </si>
  <si>
    <t>BANDERA VERA, ANTONIO MARIA</t>
  </si>
  <si>
    <t>BARBOSA PEREZ, MARIA LUZ</t>
  </si>
  <si>
    <t>DIRECTOR/A DE AREA PARA A XESTIÓN DOS FONDOS INCLUÍDOS NO MECANISMO DE RECUPERACIÓN E RESILIENCIA</t>
  </si>
  <si>
    <t>BARREIRO RODRIGUEZ-MOLDES, MARIA COVADONGA</t>
  </si>
  <si>
    <t>BARSANTI VIGO, MARIA JESUS</t>
  </si>
  <si>
    <t>BENDAÑA JACOME, RICARDO JAVIER</t>
  </si>
  <si>
    <t>DIRECTOR/A DO CENTRO DE INVESTIGACION, TRANSFERENCIA E INNOVACION</t>
  </si>
  <si>
    <t>BERMEJO ARRIETA, MARIA NATIVIDAD</t>
  </si>
  <si>
    <t>BERNABEU TELLO, ANA MARIA</t>
  </si>
  <si>
    <t>DIRECTOR/A DE AREA DE INVESTIGACION</t>
  </si>
  <si>
    <t>BLANCO FERNANDEZ, YOLANDA</t>
  </si>
  <si>
    <t>DIRECTOR/A DE AREA DE DIXITALIZACION</t>
  </si>
  <si>
    <t>BLANCO SIERRA, JAVIER</t>
  </si>
  <si>
    <t>BOLAÑO GARCIA, SANDRA</t>
  </si>
  <si>
    <t>DIRECTOR/A DO CACTI</t>
  </si>
  <si>
    <t>BORRAJO DIZ, MARIA LOURDES</t>
  </si>
  <si>
    <t>BOUTINGUIZA LAROSI, MOHAMED</t>
  </si>
  <si>
    <t>BRAVO BOSCH, MARIA JOSE</t>
  </si>
  <si>
    <t>SECRETARIO/A XERAL</t>
  </si>
  <si>
    <t>BRINGAS LOPEZ, ANA MARIA</t>
  </si>
  <si>
    <t>BRIONES GAMARRA, OSCAR</t>
  </si>
  <si>
    <t>BUENO ALONSO, JORGE LUIS</t>
  </si>
  <si>
    <t>DIRECTOR/A DO SERVICIO DE PUBLICACIONS</t>
  </si>
  <si>
    <t>BUXAN BRAN, XOSE MANUEL</t>
  </si>
  <si>
    <t>CAAMAÑO MARTINEZ, JOSE CARLOS</t>
  </si>
  <si>
    <t>DIRECTOR/A DE AREA DE INFRAESTRUTURAS E PREVENCION DE RISCOS LABORAIS</t>
  </si>
  <si>
    <t>CADABON FIGUEROA, ALEJANDRO</t>
  </si>
  <si>
    <t>DIRECTOR/A DE ÁREA DO CENTRO DE POSGRAO E FORMACIÓN PERMANENTE</t>
  </si>
  <si>
    <t>CALVO RUIBAL, NATIVIDAD</t>
  </si>
  <si>
    <t>CANCELA CARRAL, MARIA DE LOS ANGELES</t>
  </si>
  <si>
    <t>CAO PAZ, ANA MARIA</t>
  </si>
  <si>
    <t>CAPARRINI MARIN, NATALIA</t>
  </si>
  <si>
    <t>VICERREITOR/A</t>
  </si>
  <si>
    <t>CARBALLO PIÑEIRO, LAURA</t>
  </si>
  <si>
    <t>DECANO/A - DIRECTOR/A COMISARIO/A</t>
  </si>
  <si>
    <t>CARBALLO RIAL, ROSA</t>
  </si>
  <si>
    <t>CAROU PORTO, DIEGO</t>
  </si>
  <si>
    <t>CARRILLO GONZALEZ, CAMILO JOSE</t>
  </si>
  <si>
    <t>DIRECTOR/A DE AREA DE OFICINA DE SERVIZOS ENERXÉTICOS (OSEU)</t>
  </si>
  <si>
    <t>CARUNCHO MICHINEL, MARIA CRISTINA</t>
  </si>
  <si>
    <t>CASAREJOS RUIZ, ENRIQUE</t>
  </si>
  <si>
    <t>CASAS MIRAS, JOSE MANUEL</t>
  </si>
  <si>
    <t>CASTRO MUÑIZ, JOSE</t>
  </si>
  <si>
    <t>CASTRO RODRIGUEZ, FIDEL</t>
  </si>
  <si>
    <t>CERDEIRA PEREZ, FERNANDO</t>
  </si>
  <si>
    <t>DIRECTOR/A DO CENTRO DE POSGRAO E FORMACIÓN PERMANENTE</t>
  </si>
  <si>
    <t>SUBDIRECTOR/A DIRECTOR/A DO CENTRO DE POSGRAO E FORMACIÓN PERMANENTE</t>
  </si>
  <si>
    <t>CHANTRERO MENDEZ, SONIA</t>
  </si>
  <si>
    <t>DIRECTOR/A DE AREA DE XESTIÓN DA CANLE DE INFORMACIÓN</t>
  </si>
  <si>
    <t>CHAS AGUION, ANTONIO</t>
  </si>
  <si>
    <t>CID FERNANDEZ, JOSE MANUEL</t>
  </si>
  <si>
    <t>CID FERNANDEZ, MARIA MAGDALENA</t>
  </si>
  <si>
    <t>CID IGLESIAS, MARIA BEGOÑA</t>
  </si>
  <si>
    <t>CIDRAS PIDRE, JOSE</t>
  </si>
  <si>
    <t>COLLAZO FERNANDEZ, ANTONIO</t>
  </si>
  <si>
    <t>DIRECTOR/A DA ESCOLA INTERNACIONAL DE DOUTORAMENTO DA UNIVERSIDADE DE VIGO</t>
  </si>
  <si>
    <t>COLLAZO RODRIGUEZ, JOAQUIN BALTASAR</t>
  </si>
  <si>
    <t>DIRECTOR/A DE AREA DE CALIDADE</t>
  </si>
  <si>
    <t>COMESAÑA ALFARO, PEDRO</t>
  </si>
  <si>
    <t>COMESAÑA BENAVIDES, FERNANDO</t>
  </si>
  <si>
    <t>COMESAÑA PIÑEIRO, RAFAEL</t>
  </si>
  <si>
    <t>CONDE FONTENLA, MARCOS</t>
  </si>
  <si>
    <t>CONDE RODRIGUEZ, MARIA ANGELES</t>
  </si>
  <si>
    <t>CORDERO RIVERA, ADOLFO</t>
  </si>
  <si>
    <t>CORREA DUARTE, MIGUEL ANGEL</t>
  </si>
  <si>
    <t>DIRECTOR/A DO CENTRO DE INVESTIGACION BIOMEDICA (CINBIO)</t>
  </si>
  <si>
    <t>COSTAS GONZALEZ, XOSE HENRIQUE</t>
  </si>
  <si>
    <t>COUCE FORTUNEZ, MARIA DELFINA</t>
  </si>
  <si>
    <t>DIRECTOR/A DA OFICINA DE MEDIO AMBIENTE</t>
  </si>
  <si>
    <t>CRUZ FREIRE, JOSE MANUEL</t>
  </si>
  <si>
    <t>CRUZ GONZALEZ, MARIA MONTSERRAT</t>
  </si>
  <si>
    <t>CUERVO MARTINEZ, CARLOS</t>
  </si>
  <si>
    <t>DIRECTOR/A DE AREA DE PROXECTO SIGMA</t>
  </si>
  <si>
    <t>CUEVAS ALONSO, MIGUEL</t>
  </si>
  <si>
    <t>CUIÑAS GOMEZ, IÑIGO</t>
  </si>
  <si>
    <t>CURRAS VALLE, MARIA CONSUELO</t>
  </si>
  <si>
    <t>DA CUÑA CARRERA, IRIA</t>
  </si>
  <si>
    <t>DAPIA CONDE, MARIA DOLORES</t>
  </si>
  <si>
    <t>DE LOS RIOS SANCHEZ, JUAN MANUEL</t>
  </si>
  <si>
    <t>DE PRADA CREO, ELENA</t>
  </si>
  <si>
    <t>DE PRADO VAZQUEZ, ANA</t>
  </si>
  <si>
    <t>DEIVE HERVA, FRANCISCO JAVIER</t>
  </si>
  <si>
    <t>DEL POZO TRIVIÑO, MARIA ISABEL</t>
  </si>
  <si>
    <t>DEL RIO OTERO, CORAL</t>
  </si>
  <si>
    <t>DIAZ DE BUSTAMANTE, JAIME</t>
  </si>
  <si>
    <t>DIAZ PEREIRA, MARIA DEL PINO</t>
  </si>
  <si>
    <t>DIAZ REDONDO, REBECA PILAR</t>
  </si>
  <si>
    <t>DIAZ VAZQUEZ, RAQUEL</t>
  </si>
  <si>
    <t>DIEZ FERRER, JOSE BIENVENIDO</t>
  </si>
  <si>
    <t>DOCAMPO PARENTE, JERONIMO</t>
  </si>
  <si>
    <t>DIRECTOR/A - DELEGADO/A - XEFE/A DE SECCION DEPARTAMENTAL</t>
  </si>
  <si>
    <t>DOCIO FERNANDEZ, LAURA</t>
  </si>
  <si>
    <t>DOIRO SANCHO, MANUEL</t>
  </si>
  <si>
    <t>DOMINGUEZ GOMEZ, MIGUEL ANGEL</t>
  </si>
  <si>
    <t>DOPICO CASTRO, MARCOS</t>
  </si>
  <si>
    <t>DOPICO RODRIGUEZ, PATRICIA</t>
  </si>
  <si>
    <t>DOVAL RUIZ, MARIA ISABEL</t>
  </si>
  <si>
    <t>DURAN BARBOSA, RAFAEL</t>
  </si>
  <si>
    <t>EGUIA OLLER, PABLO</t>
  </si>
  <si>
    <t>EGUIZABAL GANDARA, LUIS EDUARDO</t>
  </si>
  <si>
    <t>ESPADA SEOANE, ANGEL MANUEL</t>
  </si>
  <si>
    <t>ESTEVEZ GUIANCE, LAURA</t>
  </si>
  <si>
    <t>EXPOSITO PEREZ, ISABEL</t>
  </si>
  <si>
    <t>FAILDE GARRIDO, JOSE MARIA</t>
  </si>
  <si>
    <t>FARIÑA BUSTO, MARIA JOSE</t>
  </si>
  <si>
    <t>FARIÑA RIVERA, FRANCISCA</t>
  </si>
  <si>
    <t>DIRECTOR/A DA UNIDADE DE CONVIVENCIA E XESTION POSITIVA DE CONFLITOS</t>
  </si>
  <si>
    <t>FARIÑA RODRIGUEZ, JOSE</t>
  </si>
  <si>
    <t>FERNANDEZ ALVAREZ, MANUEL SANTIAGO</t>
  </si>
  <si>
    <t>FERNANDEZ CALVIÑO, DAVID</t>
  </si>
  <si>
    <t>DIRECTOR/A DO INSTITUTO DE AGROECOLOXIA E ALIMENTACION</t>
  </si>
  <si>
    <t>Instituto Universitario</t>
  </si>
  <si>
    <t>FERNANDEZ CARBALLO CALERO, PABLO IGNACIO</t>
  </si>
  <si>
    <t>FERNANDEZ DOCAMPO, MARIA BELEN</t>
  </si>
  <si>
    <t>FERNANDEZ FARIÑA, MARIA ALMUDENA</t>
  </si>
  <si>
    <t>FERNANDEZ FERNANDEZ, ADOLFO</t>
  </si>
  <si>
    <t>FERNANDEZ GONZALEZ, MARIA</t>
  </si>
  <si>
    <t>FERNANDEZ LOPEZ, ROBERTO IGNACIO</t>
  </si>
  <si>
    <t>DIRECTOR/A DE CAMPUS DA AUGA</t>
  </si>
  <si>
    <t>FERNANDEZ PROL, FRANCISCA</t>
  </si>
  <si>
    <t>FERNANDEZ SALGADO, BENIGNO</t>
  </si>
  <si>
    <t>DIRECTOR/A DE AREA DE NORMALIZACION LINGÜISTICA</t>
  </si>
  <si>
    <t>FERNANDEZ SILVA, CELSO</t>
  </si>
  <si>
    <t>FERNANDEZ SIMO, JESUS DEIBE</t>
  </si>
  <si>
    <t>FERNANDEZ SONEIRA, ANA MARIA</t>
  </si>
  <si>
    <t>FERNANDEZ SOUTO, ANA BELEN</t>
  </si>
  <si>
    <t>DIRECTOR/A DE ÁREA DO CAMPUS DE ESPECIALIZACIÓN CREA</t>
  </si>
  <si>
    <t>FERREIRO VAZQUEZ, OSCAR</t>
  </si>
  <si>
    <t>DIRECTOR/A DE AREA DE PLURILINGÜISMO</t>
  </si>
  <si>
    <t>FERRERO MARTINEZ, MARIA DOLORES</t>
  </si>
  <si>
    <t>FIESTRAS JANEIRO, MARIA GLORIA</t>
  </si>
  <si>
    <t>FORMELLA , ARNO</t>
  </si>
  <si>
    <t>FUCIÑOS GONZALEZ, CLARA</t>
  </si>
  <si>
    <t>GALLARDO MEDINA, MERCEDES</t>
  </si>
  <si>
    <t>GANDON CHAPELA, RAQUEL</t>
  </si>
  <si>
    <t>GARCIA CRESPO, OSWALDO</t>
  </si>
  <si>
    <t>GARCIA CUTRIN, FRANCISCO JAVIER</t>
  </si>
  <si>
    <t>GARCIA DUQUE, JORGE</t>
  </si>
  <si>
    <t>GARCIA ESTEVEZ, JOSE MANUEL</t>
  </si>
  <si>
    <t>DIRECTOR/A DA ESTACION DE CIENCIAS MARIÑAS DE TORALLA</t>
  </si>
  <si>
    <t>GARCIA FONTAN, MARIA SOLEDAD</t>
  </si>
  <si>
    <t>GARCIA GARCIA, OSCAR</t>
  </si>
  <si>
    <t>GARCIA LOMBA, GUILLERMO</t>
  </si>
  <si>
    <t>GARCIA LUIS, UXIA</t>
  </si>
  <si>
    <t>GARCIA MARTINEZ, EMILIA</t>
  </si>
  <si>
    <t>GARCIA MIRON, SILVIA</t>
  </si>
  <si>
    <t>GARCIA ROSELLO, EMILIO</t>
  </si>
  <si>
    <t>GARCIA-TUÑON BLANCA, INES</t>
  </si>
  <si>
    <t>GAREA OYA, EVA</t>
  </si>
  <si>
    <t>DIRECTOR/A DE AREA DE PROXECTOS INTERNACIONAIS DE EDUCACION</t>
  </si>
  <si>
    <t>GARRIDO GONZALEZ, JOSEFA</t>
  </si>
  <si>
    <t>GARRIGA DOMINGUEZ, ANA</t>
  </si>
  <si>
    <t>DELEGADO/A  DE PROTECCION DE DATOS</t>
  </si>
  <si>
    <t>GARZA GIL, MARIA DOLORES</t>
  </si>
  <si>
    <t>GIL LOZANO, CAROLINA</t>
  </si>
  <si>
    <t>GIL MARTIN, EMILIO</t>
  </si>
  <si>
    <t>GOICOECHEA CASTAÑO, MARIA ICIAR</t>
  </si>
  <si>
    <t>GOMEZ GESTEIRA, RAMON</t>
  </si>
  <si>
    <t>SUBDIRECTOR/A DO CENTRO DE INVESTIGACION MARIÑA (CIM-UVIGO)</t>
  </si>
  <si>
    <t>GOMEZ RODRIGUEZ, ALMA MARIA</t>
  </si>
  <si>
    <t>GOMEZ SUAREZ, AGUEDA</t>
  </si>
  <si>
    <t>DIRECTOR/A DE AREA DE IGUALDADE DE OPORTUNIDADES</t>
  </si>
  <si>
    <t>GONZALEZ ALVAREZ, MARIA DOLORES</t>
  </si>
  <si>
    <t>GONZALEZ ARRIBAS, BRAIS</t>
  </si>
  <si>
    <t>GONZALEZ CESPON, JOSE LUIS</t>
  </si>
  <si>
    <t>DIRECTOR/A DE AREA DE INFRAESTRUCTURAS E INSTALACIÓNS</t>
  </si>
  <si>
    <t>GONZALEZ DACOSTA, JACINTO</t>
  </si>
  <si>
    <t>GONZALEZ MARTINEZ, JOSE MANUEL</t>
  </si>
  <si>
    <t>GONZALEZ MORENO, JUAN CARLOS</t>
  </si>
  <si>
    <t>GONZALEZ PANIZO, SABELA</t>
  </si>
  <si>
    <t>GONZALEZ PRIETO, OSCAR</t>
  </si>
  <si>
    <t>GONZALEZ RODRIGUEZ, MARTA</t>
  </si>
  <si>
    <t>DIRECTOR/A DE AREA DE PRAZAS E ACREDITACIÓNS</t>
  </si>
  <si>
    <t>GONZALEZ RUFINO, MARIA ENCARNACION</t>
  </si>
  <si>
    <t>GONZALEZ SANCHEZ, MARIA BEATRIZ</t>
  </si>
  <si>
    <t>DIRECTOR/A DE ÁREA DE ECONOMÍA, ORZAMENTOS E CONTABILIDADE</t>
  </si>
  <si>
    <t>GONZALEZ SAVIGNAT, MARIA DEL MAR</t>
  </si>
  <si>
    <t>GONZALEZ VILLANUEVA, RITA</t>
  </si>
  <si>
    <t>GRANDE SEARA, PABLO</t>
  </si>
  <si>
    <t>GRAÑA RODRIGUEZ, ANA MARIA</t>
  </si>
  <si>
    <t>GUISANDE GONZALEZ, CASTOR</t>
  </si>
  <si>
    <t>REPRESENTANTE DA UNIVERSIDADE DE VIGO NA FAO - ORGANIZ. DAS NACIONS UNIDAS - AGRICULTURA E ALIMENT.</t>
  </si>
  <si>
    <t>Representante</t>
  </si>
  <si>
    <t>GULLON ESTEVEZ, BEATRIZ</t>
  </si>
  <si>
    <t>HERMIDA LAGO, MARIA DEL CONSEJO</t>
  </si>
  <si>
    <t>DIRECTOR/A DE AREA DE ORDENACION ACADEMICA</t>
  </si>
  <si>
    <t>HERNANDEZ SANCHEZ, JESUS</t>
  </si>
  <si>
    <t>HERRANZ PASCUAL, MARIA YOLANDA</t>
  </si>
  <si>
    <t>HERRERIA ALONSO, SERGIO</t>
  </si>
  <si>
    <t>DIRECTOR DE AREA DE PROCEDEMENTOS E SISTEMAS</t>
  </si>
  <si>
    <t>HERVES BELOSO, JUAN PABLO</t>
  </si>
  <si>
    <t>SECRETARIA ACADEMICA DA ESCOLA INTERNACIONAL DE DOUTORAMENTO DA UNIVERSIDADE DE VIGO</t>
  </si>
  <si>
    <t>HEYVAERT NASPLEZE, ANNE</t>
  </si>
  <si>
    <t>IBAÑEZ PAZ, REGINA</t>
  </si>
  <si>
    <t>IGLESIAS ALVAREZ, ANA MARIA</t>
  </si>
  <si>
    <t>IGLESIAS BLANCO, RAUL</t>
  </si>
  <si>
    <t>IGLESIAS BRIONES, MARIA JESUS</t>
  </si>
  <si>
    <t>DIRECTOR/A DE AREA DE TITULACIÓNS INTERNACIONAIS</t>
  </si>
  <si>
    <t>IGLESIAS CANLE, INES CELIA</t>
  </si>
  <si>
    <t>DIRECTOR/A INSTITUTO UNIVERSITARIO</t>
  </si>
  <si>
    <t>IGLESIAS DOMINGUEZ, RAQUEL MARIA</t>
  </si>
  <si>
    <t>IGLESIAS SARMIENTO, VALENTIN</t>
  </si>
  <si>
    <t>ISORNA FOLGAR, MANUEL</t>
  </si>
  <si>
    <t>IZQUIERDO BELMONTE, PABLO</t>
  </si>
  <si>
    <t>LABANDEIRA VILLOT, FRANCISCO XAVIER</t>
  </si>
  <si>
    <t>DIRECTOR DO CENTRO DE INVESTIGACIÓN INTERUNIVERSITARIO</t>
  </si>
  <si>
    <t>LAGO FERREIRO, ALFONSO</t>
  </si>
  <si>
    <t>LANTARON CAEIRO, EVA MARIA</t>
  </si>
  <si>
    <t>LAVILLA BELTRAN, MARIA ISELA</t>
  </si>
  <si>
    <t>LAZA FIDALGO, ROSALIA</t>
  </si>
  <si>
    <t>LEGEREN LAGO, BEATRIZ</t>
  </si>
  <si>
    <t>LISTE FERNANDEZ, ARACELI MERCEDES</t>
  </si>
  <si>
    <t>LLAMAS NISTAL, MARTIN</t>
  </si>
  <si>
    <t>DIRECTOR/A DE CENTRO DE INVESTIGACION ATLANTIC</t>
  </si>
  <si>
    <t>LOPEZ ARDAO, JOSE CARLOS</t>
  </si>
  <si>
    <t>LOPEZ NORES, MARTIN</t>
  </si>
  <si>
    <t>ADXUNTO AO REITOR PARA A TRANSFORMACIÓN DIXITAL</t>
  </si>
  <si>
    <t>Comisionados</t>
  </si>
  <si>
    <t>DIRECTOR/A DE AREA DE INNOVACION DOCENTE</t>
  </si>
  <si>
    <t>LOPEZ PATIÑO, MARCOS ANTONIO</t>
  </si>
  <si>
    <t>LORENZO GARCIA, MARIA LOURDES</t>
  </si>
  <si>
    <t>LORENZO GONZALEZ, MARIA DE LAS NIEVES</t>
  </si>
  <si>
    <t>LORENZO IGLESIAS, EVA MARIA</t>
  </si>
  <si>
    <t>LORENZO MARTINEZ, MARIA JOSE</t>
  </si>
  <si>
    <t>DIRECTOR/A DE AREA DE PROFESORADO</t>
  </si>
  <si>
    <t>MAGADAN MOMPO, SUSANA</t>
  </si>
  <si>
    <t>SUBDIRECTOR/A DE POSGRAO DO CENTRO DE POSGRAO E FORMACIÓN PERMANENTE</t>
  </si>
  <si>
    <t>MAHOU LAGO, JOSE MARIA</t>
  </si>
  <si>
    <t>MANZANEDO GARCIA, JOSE FERNANDO</t>
  </si>
  <si>
    <t>MAREQUE ALVAREZ SANTULLANO, MARIA MERCEDES</t>
  </si>
  <si>
    <t>MARIÑO CALLEJO, MARIA FUENCISLA</t>
  </si>
  <si>
    <t>MARTIN ORTEGA, ELENA BEATRIZ</t>
  </si>
  <si>
    <t>SECRETARIO/A COMISARIO/A DE INSTITUTO UNIVERSITARIO</t>
  </si>
  <si>
    <t>MARTINEZ FIGUEIRA, MARIA ESTHER</t>
  </si>
  <si>
    <t>MARTINEZ HENS, ELENA</t>
  </si>
  <si>
    <t>MARTINEZ PIÑEIRO, MANUEL</t>
  </si>
  <si>
    <t>MARTINEZ SANCHEZ, JOAQUIN</t>
  </si>
  <si>
    <t>MARTINEZ SUAREZ, SIDONIA</t>
  </si>
  <si>
    <t>SECRETARIO/A DO INSTITUTO DE AGROECOLOXIA E ALIMENTACION</t>
  </si>
  <si>
    <t>MARTINEZ TABOAS, MARIA TERESA</t>
  </si>
  <si>
    <t>MEIRIÑO GOMEZ, JESUS</t>
  </si>
  <si>
    <t>MEJIAS SACALUGA, ANA MARIA</t>
  </si>
  <si>
    <t>MENDEZ QUINTAS, EDUARDO</t>
  </si>
  <si>
    <t>MENDEZ SANTOS, MARIA DEL CARMEN</t>
  </si>
  <si>
    <t>SECRETARIO/A INSTITUTO UNIVERSITARIO</t>
  </si>
  <si>
    <t>MICHINEL ALVAREZ, MIGUEL ANGEL</t>
  </si>
  <si>
    <t>MIGUEZ GONZALEZ, MARIA ISABEL</t>
  </si>
  <si>
    <t>MIGUEZ MIRAMONTES, JESUS MANUEL</t>
  </si>
  <si>
    <t>MIGUEZ TABARES, JOSE LUIS</t>
  </si>
  <si>
    <t>MOCIÑO GONZALEZ, MARIA ISABEL</t>
  </si>
  <si>
    <t>MOLARES CARDOSO, JULINDA</t>
  </si>
  <si>
    <t>DIRECTOR/A DE AREA DE IMAXE</t>
  </si>
  <si>
    <t>MONTERO REGUERA, JOSE FRANCISCO ASIS</t>
  </si>
  <si>
    <t>MORAN MARTINEZ, MARIA PALOMA</t>
  </si>
  <si>
    <t>MOSQUERA CASTRO, RICARDO ANTONIO</t>
  </si>
  <si>
    <t>MOURE RODRIGUEZ, MARIA JOSE</t>
  </si>
  <si>
    <t>DIRECTOR DE AREA DE TITULACIÓNS</t>
  </si>
  <si>
    <t>MOVILLA PATEIRO, LAURA</t>
  </si>
  <si>
    <t>MULEIRO PARADA, LUIS MIGUEL</t>
  </si>
  <si>
    <t>MUÑOZ SOBRINO, CASTOR</t>
  </si>
  <si>
    <t>NIETO PALMEIRO, OSCAR</t>
  </si>
  <si>
    <t>NOGUEIRAS MELENDEZ, ANDRES AUGUSTO</t>
  </si>
  <si>
    <t>NOMBELA CASTAÑO, MIGUEL ANGEL</t>
  </si>
  <si>
    <t>NOVO RAMOS, BERNARDINO</t>
  </si>
  <si>
    <t>NOVOA RODRIGUEZ, XOSE RAMON</t>
  </si>
  <si>
    <t>ORGE MIGUEZ, JOSE CARLOS</t>
  </si>
  <si>
    <t>ORTUZAR GONZALEZ, MONICA</t>
  </si>
  <si>
    <t>OTERO CERDEIRA, LORENA</t>
  </si>
  <si>
    <t>OTERO NEIRA, MARIA DEL CARMEN</t>
  </si>
  <si>
    <t>PADIN FABEIRO, MARIA CARMEN</t>
  </si>
  <si>
    <t>PARDO FERNANDEZ, JUAN CARLOS</t>
  </si>
  <si>
    <t>PARDO FROJAN, JUAN ENRIQUE</t>
  </si>
  <si>
    <t>PAREDES GALAN, ANGEL</t>
  </si>
  <si>
    <t>DIRECTOR/A COMISARIO/A DE INSTITUTO UNIVERSITARIO</t>
  </si>
  <si>
    <t>PAREDES ROSENDO, ESTEFANIA</t>
  </si>
  <si>
    <t>PASTORIZA SANTOS, VICENTE</t>
  </si>
  <si>
    <t>PATIÑO VILAS, DAVID</t>
  </si>
  <si>
    <t>PAZ DOMONTE, ENRIQUE</t>
  </si>
  <si>
    <t>PAZ GARCIA, MARIA BEGOÑA</t>
  </si>
  <si>
    <t>PAZ PENIN, MARIA CONCEPCION</t>
  </si>
  <si>
    <t>DIRECTOR/A DO CENTRO DE INVESTIGACIÓN EN TECNOLOXÍAS, ENERXÍA E PROCESOS INDUSTRIAIS ( CINTECX)</t>
  </si>
  <si>
    <t>PAZOS ARIAS, JOSE JUAN</t>
  </si>
  <si>
    <t>PAZOS COUTO, JOSE MARIA</t>
  </si>
  <si>
    <t>PAZOS FERNANDEZ, JOSE CARLOS</t>
  </si>
  <si>
    <t>DIRECTOR/A DA ÁREA DE ACREDITACIÓN E POD</t>
  </si>
  <si>
    <t>PELAEZ LOURIDO, GUSTAVO CARLOS</t>
  </si>
  <si>
    <t>PENA PEREIRA, FRANCISCO JAVIER</t>
  </si>
  <si>
    <t>PEÑA GALLEGO, MARIA DE LOS ANGELES</t>
  </si>
  <si>
    <t>PEREZ ALVAREZ, MARIA JOSE</t>
  </si>
  <si>
    <t>PEREZ COTA, MANUEL</t>
  </si>
  <si>
    <t>DIRECTOR/A DE AREA DE INNOVACION ADMINISTRATIVA</t>
  </si>
  <si>
    <t>PEREZ DIZ, ANGEL EDUARDO</t>
  </si>
  <si>
    <t>PEREZ FEIJOO, PAULINO EMILIO</t>
  </si>
  <si>
    <t>PEREZ FERNANDEZ, JUAN</t>
  </si>
  <si>
    <t>PEREZ GUERRA, JAVIER</t>
  </si>
  <si>
    <t>PEREZ GUERRA, NELSON</t>
  </si>
  <si>
    <t>PEREZ JUSTE, IGNACIO</t>
  </si>
  <si>
    <t>SUBDIRECTOR DA ESCOLA INTERNACIONAL DE DOUTORAMENTO DA UNIVERSIDADE DE VIGO</t>
  </si>
  <si>
    <t>PEREZ LAMELA, MARIA DE LA CONCEPCION</t>
  </si>
  <si>
    <t>PEREZ LOSADA, FERMIN EMILIANO</t>
  </si>
  <si>
    <t>PEREZ OROZCO, RAQUEL</t>
  </si>
  <si>
    <t>PEREZ RODRIGUEZ, MARIA ROSA</t>
  </si>
  <si>
    <t>PEREZ RODRIGUEZ, UXIO</t>
  </si>
  <si>
    <t>PEREZ VAS, RAISA</t>
  </si>
  <si>
    <t>PEREZ VAZQUEZ, MARIA CONSUELO</t>
  </si>
  <si>
    <t>PEREZ-JOFRE SANTESMASES, IGNACIO</t>
  </si>
  <si>
    <t>PICOS MARTIN, JUAN</t>
  </si>
  <si>
    <t>PILLADO GONZALEZ, ESTHER MARIA</t>
  </si>
  <si>
    <t>VALEDOR/VALEDORA UNIVERSITARIO/UNIVERSITARIA</t>
  </si>
  <si>
    <t>Defensoría Universitaria</t>
  </si>
  <si>
    <t>PINO JUSTE, MARGARITA ROSA</t>
  </si>
  <si>
    <t>PITA CASTELO, JOSE</t>
  </si>
  <si>
    <t>PORTEIRO FRESCO, JACOBO</t>
  </si>
  <si>
    <t>ADXUNTO AO REITOR PARA A SOSTIBIILIDADE</t>
  </si>
  <si>
    <t>POZA GONZALEZ, FRANCISCO</t>
  </si>
  <si>
    <t>POZO ANTONIO, JOSE SANTIAGO</t>
  </si>
  <si>
    <t>DIRECTOR/A DE AREA DE PROMOCION DA INTERNACIONALIZACION</t>
  </si>
  <si>
    <t>PRADA RODRIGUEZ, JULIO</t>
  </si>
  <si>
    <t>PRESEDO GARAZO, ANTONIO</t>
  </si>
  <si>
    <t>QUINTANS GRAÑA, CAMILO</t>
  </si>
  <si>
    <t>QUINTAS SALGADO, MARIA HENAR</t>
  </si>
  <si>
    <t>DIRECTOR/A DA AREA DE EQUIDADE E COOPERACIÓN</t>
  </si>
  <si>
    <t>DIRECTOR/A DA AREA DE EQUIDADE E DIVERSIDADE</t>
  </si>
  <si>
    <t>QUINTERO MARTINEZ, FELIX</t>
  </si>
  <si>
    <t>SUBDIRECTOR DO CENTRO DE INVESTIGACION EN TECNOLOXIAS, ENERXÍA E PROCESOS INDUSTRIAIS (CINTEXC)</t>
  </si>
  <si>
    <t>RAMA MARTINEZ, MARIA ESPERANZA</t>
  </si>
  <si>
    <t>RAPOSO RIVAS, MANUELA</t>
  </si>
  <si>
    <t>REBOREDA MORILLO, SUSANA MARIA</t>
  </si>
  <si>
    <t>REIGOSA ROGER, MANUEL JOAQUIN</t>
  </si>
  <si>
    <t>REITOR</t>
  </si>
  <si>
    <t>REY EIRAS, EZEQUIEL</t>
  </si>
  <si>
    <t>REY GARCIA, DANIEL</t>
  </si>
  <si>
    <t>DIRECTOR/A DE CAMPUS DO MAR E DO CENTRO DE INVESTIGACION MARIÑA  DA UNIVERSIDADE DE VIGO (CIM-UVIGO)</t>
  </si>
  <si>
    <t>REY VILAS, RAQUEL</t>
  </si>
  <si>
    <t>DIRECTOR/A DE ÁREA DE DIVERSIDADE</t>
  </si>
  <si>
    <t>RICOY CASAS, ROSA MARIA</t>
  </si>
  <si>
    <t>RIQUELME VAZQUEZ, PABLO</t>
  </si>
  <si>
    <t>RIVEIRO RODRIGUEZ, ANTONIO</t>
  </si>
  <si>
    <t>ROCA PARDIÑAS, JAVIER</t>
  </si>
  <si>
    <t>DIRECTOR/A ADXUNTO DE TRANSFERENCIA CITMAGA</t>
  </si>
  <si>
    <t>RODEIRO IGLESIAS, JAVIER</t>
  </si>
  <si>
    <t>DIRECTOR/A DE AREA DE NOVOS PROXECTOS DE PLANIFICACION</t>
  </si>
  <si>
    <t>RODRIGUEZ CASTRO, FRANCISCO</t>
  </si>
  <si>
    <t>RODRIGUEZ CASTRO, YOLANDA</t>
  </si>
  <si>
    <t>RODRIGUEZ DE LERA, ANGEL</t>
  </si>
  <si>
    <t>RODRIGUEZ DOMINGUEZ, MARIA DEL MAR</t>
  </si>
  <si>
    <t>RODRIGUEZ HERNANDEZ, PEDRO SALVADOR</t>
  </si>
  <si>
    <t>RODRIGUEZ LOSADA, SORAYA</t>
  </si>
  <si>
    <t>RODRIGUEZ MARTINEZ, FRANCISCO JAVIER</t>
  </si>
  <si>
    <t>RODRIGUEZ PEREZ, MIGUEL</t>
  </si>
  <si>
    <t>DIRECTOR/A DE AREA DE ANALISE ESTRATÉXICA DOCENTE</t>
  </si>
  <si>
    <t>RODRIGUEZ RAJO, FRANCISCO JAVIER</t>
  </si>
  <si>
    <t>RODRIGUEZ RODRIGUEZ, BEATRIZ MARIA</t>
  </si>
  <si>
    <t>RODRIGUEZ TEIJEIRO, DOMINGO</t>
  </si>
  <si>
    <t>ROMAN PORTAS, MARIA MERCEDES</t>
  </si>
  <si>
    <t>ROMERO RIVAS, VANESA</t>
  </si>
  <si>
    <t>ROMO PEREZ, VICENTE</t>
  </si>
  <si>
    <t>RUA RODRIGUEZ, MARIA LUISA</t>
  </si>
  <si>
    <t>RUAS ARAUJO, JOSE</t>
  </si>
  <si>
    <t>RUBIO ARMESTO, MARIA BELEN</t>
  </si>
  <si>
    <t>SAAVEDRA GONZALEZ, MARIA ANGELES</t>
  </si>
  <si>
    <t>SALVADOR GIMENO, SANTIAGO</t>
  </si>
  <si>
    <t>SANCHEZ MOREIRAS, ADELA MARIA</t>
  </si>
  <si>
    <t>SANCHEZ RAMOS, MARIA BELEN</t>
  </si>
  <si>
    <t>SANCHEZ SELLERO, FRANCISCO JAVIER</t>
  </si>
  <si>
    <t>SANROMAN BRAGA, MARIA ANGELES</t>
  </si>
  <si>
    <t>SANTALLA DEL RIO, MARIA VERONICA</t>
  </si>
  <si>
    <t>SANTOS GAGO, JUAN MANUEL</t>
  </si>
  <si>
    <t>SANTOS NAVARRO, JOSE MANUEL</t>
  </si>
  <si>
    <t>SUBDIRECTOR/A DE FORMACIÓN PERMANENTE DO CENTRO DE POSGRAO E FORMACIÓN PERMANENTE</t>
  </si>
  <si>
    <t>SEIJAS MONTERO, MARIA</t>
  </si>
  <si>
    <t>SHAKINA , ELENA</t>
  </si>
  <si>
    <t>SIEIRO VAZQUEZ, MARIA DEL CARMEN</t>
  </si>
  <si>
    <t>SIMON FERNANDEZ, XAVIER</t>
  </si>
  <si>
    <t>DIRECTOR ADXUNTO DE TRANSFERENCIA, CON FUNCIÓNS DE SECRETARIO, DO CISPAC</t>
  </si>
  <si>
    <t>SECRETARIO COMISARIO</t>
  </si>
  <si>
    <t>SIOTA ALVAREZ, MONICA</t>
  </si>
  <si>
    <t>SOBRINO GARCIA, MARIA CRISTINA</t>
  </si>
  <si>
    <t>SOTO ANDION, XOSE</t>
  </si>
  <si>
    <t>SOTO GONZALEZ, BENEDICTO</t>
  </si>
  <si>
    <t>DIRECTOR DE AREA DE CALIDADE AMBIENTAL</t>
  </si>
  <si>
    <t>DIRECTOR/A AREA DE PREVENCION E CALIDADE AMBIENTAL</t>
  </si>
  <si>
    <t>SOTO GONZALEZ, MARIA MERCEDES</t>
  </si>
  <si>
    <t>SUAREZ BRIONES, BEATRIZ</t>
  </si>
  <si>
    <t>SUAREZ GONZALEZ, ANDRES</t>
  </si>
  <si>
    <t>SUAREZ PORTO, EDUARDO</t>
  </si>
  <si>
    <t>DIRECTOR/A DE AREA DE PROMOCION DE NOVOS CENTROS TECNOLOXICOS</t>
  </si>
  <si>
    <t>SUAREZ PORTO, VANESSA MARIA</t>
  </si>
  <si>
    <t>TEIJEIRA BAUTISTA, MARTA</t>
  </si>
  <si>
    <t>DIRECTOR/A DE AREA DE P.O.D. E RECOÑECEMENTOS</t>
  </si>
  <si>
    <t>TERAN MOLDES, MARIA DEL CARMEN</t>
  </si>
  <si>
    <t>TORRES OUTON, SARA MARIA</t>
  </si>
  <si>
    <t>TORRES PEREZ, FRANCISCO JOSE</t>
  </si>
  <si>
    <t>TORRES ROMAY, EMMA</t>
  </si>
  <si>
    <t>TORRES VAZQUEZ, LUIS</t>
  </si>
  <si>
    <t>DIRECTOR/A DE AREA DE EXTENSION UNIVERSITARIA - CAMPUS DE PONTEVEDRA</t>
  </si>
  <si>
    <t>TRILLO YAÑEZ, MARIA CRISTINA</t>
  </si>
  <si>
    <t>TRONCOSO SARACHO, JOSE CARLOS</t>
  </si>
  <si>
    <t>TUGORES MARTORELL, FRANCISCO</t>
  </si>
  <si>
    <t>ULLOA SANDE, CARLOS</t>
  </si>
  <si>
    <t>VALCARCEL FERNANDEZ, PATRICIA</t>
  </si>
  <si>
    <t>VALDERRAMA SANTOME, MONICA</t>
  </si>
  <si>
    <t>VALDES PEÑA, MARIA DOLORES</t>
  </si>
  <si>
    <t>VALERO GUTIERREZ DEL OLMO, ENRIQUE MARIA</t>
  </si>
  <si>
    <t>VALVERDE PEREZ, DIANA</t>
  </si>
  <si>
    <t>VARELA ALVAREZ, ENRIQUE JOSE</t>
  </si>
  <si>
    <t>VARELA CASAL, CRISTINA</t>
  </si>
  <si>
    <t>VAZQUEZ BARQUERO, JOSE ANGEL</t>
  </si>
  <si>
    <t>VAZQUEZ FIGUEIREDO, MARIA JOSE</t>
  </si>
  <si>
    <t>VAZQUEZ LOPEZ, EZEQUIEL MANUEL</t>
  </si>
  <si>
    <t>VAZQUEZ OTERO, MARIA ELSA</t>
  </si>
  <si>
    <t>VAZQUEZ PAMPIN, MARIA DEL CARMEN</t>
  </si>
  <si>
    <t>VAZQUEZ RODRIGUEZ, MARIA XOSE</t>
  </si>
  <si>
    <t>VECINO BELLO, XANEL</t>
  </si>
  <si>
    <t>VELOSO FERNANDEZ, OSCAR</t>
  </si>
  <si>
    <t>DIRECTOR/A DA AREA DE TRATAMENTO DE DATOS PERSOAIS E ASUNTOS XERAIS</t>
  </si>
  <si>
    <t>VERDUGO MATES, RAFAEL</t>
  </si>
  <si>
    <t>VIDAL VAZQUEZ, RICARDO</t>
  </si>
  <si>
    <t>VIJANDE LOPEZ, JAVIER</t>
  </si>
  <si>
    <t>VILA BIGLIERI, JORGE EDUARDO</t>
  </si>
  <si>
    <t>VILLANUEVA TORRES, DANIEL</t>
  </si>
  <si>
    <t>DIRECTOR/A DE VIGO TECNOLOXICO</t>
  </si>
  <si>
    <t>VILLANUEVA VILLAR, MONICA</t>
  </si>
  <si>
    <t>DIRECTOR/A DE AREA DE COORDINACIÓN DO CAMPUS DE OURENSE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</si>
</sst>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9" x14ac:knownFonts="1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Calibri"/>
      <family val="2"/>
    </font>
    <font>
      <sz val="14"/>
      <name val="Calibri"/>
      <family val="2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sz val="12"/>
      <name val="Aptos Narrow"/>
      <family val="2"/>
      <scheme val="minor"/>
    </font>
    <font>
      <sz val="14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2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rgb="FFFF0000"/>
      <name val="Calibri"/>
      <family val="2"/>
    </font>
    <font>
      <sz val="12"/>
      <color indexed="51"/>
      <name val="Arial"/>
      <family val="2"/>
    </font>
    <font>
      <u/>
      <sz val="10"/>
      <color theme="10"/>
      <name val="Arial"/>
      <family val="2"/>
    </font>
    <font>
      <b/>
      <sz val="12"/>
      <name val="Arial"/>
      <family val="2"/>
    </font>
    <font>
      <sz val="9"/>
      <color theme="1"/>
      <name val="Arial Narrow"/>
      <family val="2"/>
    </font>
    <font>
      <i/>
      <sz val="1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5"/>
      <name val="Aptos Narrow"/>
      <family val="2"/>
      <scheme val="minor"/>
    </font>
    <font>
      <i/>
      <u/>
      <sz val="9"/>
      <color theme="10"/>
      <name val="Arial"/>
      <family val="2"/>
    </font>
    <font>
      <i/>
      <sz val="11"/>
      <color theme="7"/>
      <name val="Aptos Narrow"/>
      <family val="2"/>
      <scheme val="minor"/>
    </font>
    <font>
      <b/>
      <sz val="11"/>
      <color theme="7"/>
      <name val="Aptos Narrow"/>
      <family val="2"/>
      <scheme val="minor"/>
    </font>
    <font>
      <sz val="11"/>
      <name val="Arial"/>
      <family val="2"/>
    </font>
    <font>
      <i/>
      <sz val="12"/>
      <color indexed="8"/>
      <name val="Calibri"/>
      <family val="2"/>
    </font>
    <font>
      <i/>
      <sz val="10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sz val="12"/>
      <color indexed="5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4"/>
      <color theme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theme="6" tint="-0.24994659260841701"/>
      </left>
      <right/>
      <top style="thick">
        <color theme="6" tint="-0.24994659260841701"/>
      </top>
      <bottom/>
      <diagonal/>
    </border>
    <border>
      <left/>
      <right/>
      <top style="thick">
        <color theme="6" tint="-0.24994659260841701"/>
      </top>
      <bottom/>
      <diagonal/>
    </border>
    <border>
      <left/>
      <right style="thick">
        <color theme="6" tint="-0.24994659260841701"/>
      </right>
      <top style="thick">
        <color theme="6" tint="-0.24994659260841701"/>
      </top>
      <bottom/>
      <diagonal/>
    </border>
    <border>
      <left style="thick">
        <color theme="6" tint="-0.24994659260841701"/>
      </left>
      <right/>
      <top/>
      <bottom/>
      <diagonal/>
    </border>
    <border>
      <left/>
      <right style="thick">
        <color theme="6" tint="-0.24994659260841701"/>
      </right>
      <top/>
      <bottom/>
      <diagonal/>
    </border>
    <border>
      <left style="thick">
        <color theme="6" tint="-0.24994659260841701"/>
      </left>
      <right/>
      <top/>
      <bottom style="thick">
        <color theme="6" tint="-0.24994659260841701"/>
      </bottom>
      <diagonal/>
    </border>
    <border>
      <left/>
      <right/>
      <top/>
      <bottom style="thick">
        <color theme="6" tint="-0.24994659260841701"/>
      </bottom>
      <diagonal/>
    </border>
    <border>
      <left/>
      <right style="thick">
        <color theme="6" tint="-0.24994659260841701"/>
      </right>
      <top/>
      <bottom style="thick">
        <color theme="6" tint="-0.24994659260841701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 applyNumberFormat="0" applyFont="0" applyFill="0" applyBorder="0" applyAlignment="0" applyProtection="0"/>
    <xf numFmtId="0" fontId="22" fillId="0" borderId="0" applyNumberFormat="0" applyFill="0" applyBorder="0" applyAlignment="0" applyProtection="0"/>
    <xf numFmtId="0" fontId="5" fillId="0" borderId="0"/>
  </cellStyleXfs>
  <cellXfs count="10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" fillId="0" borderId="0" xfId="2"/>
    <xf numFmtId="164" fontId="0" fillId="0" borderId="0" xfId="0" applyNumberFormat="1"/>
    <xf numFmtId="0" fontId="7" fillId="4" borderId="0" xfId="0" applyFont="1" applyFill="1"/>
    <xf numFmtId="0" fontId="7" fillId="0" borderId="4" xfId="3" applyFont="1" applyBorder="1" applyAlignment="1">
      <alignment vertical="center" wrapText="1"/>
    </xf>
    <xf numFmtId="0" fontId="9" fillId="0" borderId="4" xfId="3" applyFont="1" applyBorder="1"/>
    <xf numFmtId="0" fontId="10" fillId="0" borderId="4" xfId="3" applyFont="1" applyBorder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10" fontId="5" fillId="0" borderId="0" xfId="1" applyNumberFormat="1" applyFont="1"/>
    <xf numFmtId="0" fontId="7" fillId="0" borderId="0" xfId="0" applyFont="1"/>
    <xf numFmtId="0" fontId="11" fillId="0" borderId="4" xfId="3" applyFont="1" applyBorder="1" applyAlignment="1">
      <alignment vertical="center" wrapText="1"/>
    </xf>
    <xf numFmtId="0" fontId="12" fillId="0" borderId="4" xfId="3" applyFont="1" applyBorder="1"/>
    <xf numFmtId="0" fontId="1" fillId="0" borderId="4" xfId="2" applyBorder="1"/>
    <xf numFmtId="0" fontId="12" fillId="0" borderId="4" xfId="3" applyFont="1" applyBorder="1" applyAlignment="1">
      <alignment wrapText="1"/>
    </xf>
    <xf numFmtId="0" fontId="13" fillId="0" borderId="4" xfId="3" applyFont="1" applyBorder="1" applyAlignment="1">
      <alignment horizontal="left" wrapText="1"/>
    </xf>
    <xf numFmtId="0" fontId="14" fillId="0" borderId="4" xfId="3" applyFont="1" applyBorder="1" applyAlignment="1">
      <alignment horizontal="center" vertical="center" wrapText="1"/>
    </xf>
    <xf numFmtId="0" fontId="1" fillId="0" borderId="0" xfId="2" applyAlignment="1">
      <alignment horizontal="center" vertical="center"/>
    </xf>
    <xf numFmtId="0" fontId="15" fillId="0" borderId="0" xfId="2" applyFont="1"/>
    <xf numFmtId="0" fontId="16" fillId="0" borderId="0" xfId="2" applyFont="1" applyAlignment="1">
      <alignment horizontal="center" vertical="top" wrapText="1"/>
    </xf>
    <xf numFmtId="0" fontId="17" fillId="0" borderId="0" xfId="4" applyNumberFormat="1" applyFont="1" applyFill="1" applyBorder="1" applyAlignment="1">
      <alignment horizontal="center" vertical="center" wrapText="1"/>
    </xf>
    <xf numFmtId="0" fontId="17" fillId="0" borderId="0" xfId="4" applyNumberFormat="1" applyFont="1" applyFill="1" applyBorder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2" fillId="0" borderId="0" xfId="4" applyNumberFormat="1" applyFont="1" applyFill="1" applyBorder="1" applyAlignment="1"/>
    <xf numFmtId="4" fontId="12" fillId="0" borderId="0" xfId="4" applyNumberFormat="1" applyFont="1" applyFill="1" applyBorder="1" applyAlignment="1"/>
    <xf numFmtId="164" fontId="18" fillId="0" borderId="0" xfId="2" applyNumberFormat="1" applyFont="1"/>
    <xf numFmtId="164" fontId="1" fillId="0" borderId="0" xfId="2" applyNumberFormat="1"/>
    <xf numFmtId="4" fontId="17" fillId="0" borderId="0" xfId="2" applyNumberFormat="1" applyFont="1"/>
    <xf numFmtId="164" fontId="19" fillId="0" borderId="0" xfId="2" applyNumberFormat="1" applyFont="1"/>
    <xf numFmtId="164" fontId="19" fillId="5" borderId="0" xfId="2" applyNumberFormat="1" applyFont="1" applyFill="1"/>
    <xf numFmtId="0" fontId="5" fillId="0" borderId="0" xfId="2" applyFont="1"/>
    <xf numFmtId="0" fontId="6" fillId="0" borderId="0" xfId="2" applyFont="1"/>
    <xf numFmtId="0" fontId="20" fillId="0" borderId="0" xfId="2" applyFont="1"/>
    <xf numFmtId="164" fontId="5" fillId="0" borderId="0" xfId="2" applyNumberFormat="1" applyFont="1"/>
    <xf numFmtId="10" fontId="5" fillId="0" borderId="0" xfId="2" applyNumberFormat="1" applyFont="1"/>
    <xf numFmtId="10" fontId="7" fillId="0" borderId="0" xfId="2" applyNumberFormat="1" applyFont="1"/>
    <xf numFmtId="0" fontId="6" fillId="2" borderId="1" xfId="2" applyFont="1" applyFill="1" applyBorder="1"/>
    <xf numFmtId="0" fontId="6" fillId="2" borderId="2" xfId="2" applyFont="1" applyFill="1" applyBorder="1"/>
    <xf numFmtId="0" fontId="6" fillId="2" borderId="3" xfId="2" applyFont="1" applyFill="1" applyBorder="1"/>
    <xf numFmtId="164" fontId="5" fillId="3" borderId="1" xfId="2" applyNumberFormat="1" applyFont="1" applyFill="1" applyBorder="1"/>
    <xf numFmtId="164" fontId="5" fillId="3" borderId="2" xfId="2" applyNumberFormat="1" applyFont="1" applyFill="1" applyBorder="1"/>
    <xf numFmtId="164" fontId="7" fillId="3" borderId="2" xfId="2" applyNumberFormat="1" applyFont="1" applyFill="1" applyBorder="1"/>
    <xf numFmtId="10" fontId="5" fillId="3" borderId="2" xfId="2" applyNumberFormat="1" applyFont="1" applyFill="1" applyBorder="1"/>
    <xf numFmtId="10" fontId="7" fillId="3" borderId="3" xfId="2" applyNumberFormat="1" applyFont="1" applyFill="1" applyBorder="1"/>
    <xf numFmtId="164" fontId="0" fillId="3" borderId="2" xfId="0" applyNumberFormat="1" applyFont="1" applyFill="1" applyBorder="1"/>
    <xf numFmtId="0" fontId="21" fillId="0" borderId="4" xfId="3" applyFont="1" applyBorder="1" applyAlignment="1">
      <alignment horizontal="right" wrapText="1"/>
    </xf>
    <xf numFmtId="0" fontId="23" fillId="0" borderId="4" xfId="5" applyFont="1" applyBorder="1" applyAlignment="1">
      <alignment horizontal="right" wrapText="1"/>
    </xf>
    <xf numFmtId="0" fontId="24" fillId="0" borderId="0" xfId="2" applyFont="1"/>
    <xf numFmtId="0" fontId="4" fillId="0" borderId="0" xfId="2" applyFont="1"/>
    <xf numFmtId="0" fontId="11" fillId="0" borderId="0" xfId="2" applyFont="1" applyAlignment="1">
      <alignment horizontal="left" vertical="center"/>
    </xf>
    <xf numFmtId="0" fontId="26" fillId="0" borderId="5" xfId="2" applyFont="1" applyBorder="1" applyAlignment="1">
      <alignment horizontal="center"/>
    </xf>
    <xf numFmtId="0" fontId="27" fillId="6" borderId="6" xfId="2" applyFont="1" applyFill="1" applyBorder="1" applyAlignment="1">
      <alignment horizontal="center" vertical="center"/>
    </xf>
    <xf numFmtId="0" fontId="1" fillId="0" borderId="6" xfId="2" applyBorder="1" applyAlignment="1">
      <alignment vertical="center"/>
    </xf>
    <xf numFmtId="44" fontId="1" fillId="0" borderId="6" xfId="2" applyNumberFormat="1" applyBorder="1" applyAlignment="1">
      <alignment vertical="center"/>
    </xf>
    <xf numFmtId="0" fontId="1" fillId="0" borderId="6" xfId="2" applyBorder="1" applyAlignment="1">
      <alignment vertical="center" wrapText="1"/>
    </xf>
    <xf numFmtId="0" fontId="27" fillId="6" borderId="7" xfId="2" applyFont="1" applyFill="1" applyBorder="1" applyAlignment="1">
      <alignment horizontal="left" vertical="center"/>
    </xf>
    <xf numFmtId="0" fontId="27" fillId="6" borderId="8" xfId="2" applyFont="1" applyFill="1" applyBorder="1" applyAlignment="1">
      <alignment horizontal="left" vertical="center"/>
    </xf>
    <xf numFmtId="164" fontId="27" fillId="6" borderId="6" xfId="2" applyNumberFormat="1" applyFont="1" applyFill="1" applyBorder="1" applyAlignment="1">
      <alignment horizontal="right" vertical="center"/>
    </xf>
    <xf numFmtId="0" fontId="15" fillId="0" borderId="0" xfId="2" applyFont="1" applyAlignment="1">
      <alignment vertical="center"/>
    </xf>
    <xf numFmtId="0" fontId="28" fillId="0" borderId="9" xfId="2" applyFont="1" applyBorder="1" applyAlignment="1">
      <alignment horizontal="left" wrapText="1"/>
    </xf>
    <xf numFmtId="0" fontId="15" fillId="0" borderId="10" xfId="2" applyFont="1" applyBorder="1" applyAlignment="1">
      <alignment horizontal="left" wrapText="1"/>
    </xf>
    <xf numFmtId="0" fontId="15" fillId="0" borderId="11" xfId="2" applyFont="1" applyBorder="1" applyAlignment="1">
      <alignment horizontal="left" wrapText="1"/>
    </xf>
    <xf numFmtId="0" fontId="28" fillId="0" borderId="12" xfId="2" applyFont="1" applyBorder="1"/>
    <xf numFmtId="0" fontId="15" fillId="0" borderId="13" xfId="2" applyFont="1" applyBorder="1"/>
    <xf numFmtId="0" fontId="29" fillId="0" borderId="14" xfId="5" applyFont="1" applyBorder="1"/>
    <xf numFmtId="0" fontId="1" fillId="0" borderId="15" xfId="2" applyBorder="1"/>
    <xf numFmtId="0" fontId="1" fillId="0" borderId="16" xfId="2" applyBorder="1"/>
    <xf numFmtId="0" fontId="30" fillId="0" borderId="17" xfId="2" applyFont="1" applyBorder="1" applyAlignment="1">
      <alignment horizontal="left" wrapText="1"/>
    </xf>
    <xf numFmtId="0" fontId="30" fillId="0" borderId="18" xfId="2" applyFont="1" applyBorder="1" applyAlignment="1">
      <alignment horizontal="left" wrapText="1"/>
    </xf>
    <xf numFmtId="0" fontId="30" fillId="0" borderId="19" xfId="2" applyFont="1" applyBorder="1" applyAlignment="1">
      <alignment horizontal="left" wrapText="1"/>
    </xf>
    <xf numFmtId="0" fontId="30" fillId="0" borderId="20" xfId="2" applyFont="1" applyBorder="1"/>
    <xf numFmtId="0" fontId="1" fillId="0" borderId="21" xfId="2" applyBorder="1"/>
    <xf numFmtId="0" fontId="29" fillId="0" borderId="22" xfId="5" applyFont="1" applyBorder="1"/>
    <xf numFmtId="0" fontId="1" fillId="0" borderId="23" xfId="2" applyBorder="1"/>
    <xf numFmtId="0" fontId="1" fillId="0" borderId="24" xfId="2" applyBorder="1"/>
    <xf numFmtId="0" fontId="32" fillId="0" borderId="4" xfId="3" applyFont="1" applyBorder="1" applyAlignment="1">
      <alignment vertical="center" wrapText="1"/>
    </xf>
    <xf numFmtId="0" fontId="8" fillId="0" borderId="4" xfId="3" applyBorder="1"/>
    <xf numFmtId="0" fontId="14" fillId="0" borderId="0" xfId="3" applyFont="1" applyAlignment="1">
      <alignment horizontal="center" vertical="center" wrapText="1"/>
    </xf>
    <xf numFmtId="0" fontId="3" fillId="0" borderId="0" xfId="2" applyFont="1"/>
    <xf numFmtId="0" fontId="33" fillId="0" borderId="6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1" fillId="0" borderId="6" xfId="2" applyBorder="1" applyAlignment="1">
      <alignment horizontal="left" vertical="center"/>
    </xf>
    <xf numFmtId="164" fontId="1" fillId="0" borderId="6" xfId="2" applyNumberFormat="1" applyBorder="1"/>
    <xf numFmtId="0" fontId="1" fillId="0" borderId="0" xfId="2" applyAlignment="1">
      <alignment horizontal="left" vertical="center"/>
    </xf>
    <xf numFmtId="164" fontId="4" fillId="0" borderId="0" xfId="2" applyNumberFormat="1" applyFont="1"/>
    <xf numFmtId="0" fontId="34" fillId="0" borderId="0" xfId="2" applyFont="1"/>
    <xf numFmtId="0" fontId="1" fillId="0" borderId="6" xfId="2" applyBorder="1"/>
    <xf numFmtId="0" fontId="0" fillId="0" borderId="6" xfId="2" applyFont="1" applyBorder="1"/>
    <xf numFmtId="0" fontId="35" fillId="0" borderId="0" xfId="2" applyFont="1"/>
    <xf numFmtId="0" fontId="18" fillId="0" borderId="0" xfId="2" applyFont="1"/>
    <xf numFmtId="0" fontId="36" fillId="0" borderId="4" xfId="3" applyFont="1" applyBorder="1" applyAlignment="1">
      <alignment horizontal="right" wrapText="1"/>
    </xf>
    <xf numFmtId="0" fontId="37" fillId="0" borderId="4" xfId="6" applyFont="1" applyBorder="1"/>
    <xf numFmtId="14" fontId="38" fillId="0" borderId="4" xfId="5" applyNumberFormat="1" applyFont="1" applyBorder="1" applyAlignment="1">
      <alignment horizontal="right" wrapText="1"/>
    </xf>
    <xf numFmtId="0" fontId="14" fillId="0" borderId="4" xfId="5" applyFont="1" applyBorder="1" applyAlignment="1">
      <alignment horizontal="center" vertical="center" wrapText="1"/>
    </xf>
    <xf numFmtId="0" fontId="37" fillId="0" borderId="0" xfId="6" applyFont="1"/>
    <xf numFmtId="0" fontId="1" fillId="0" borderId="0" xfId="6" applyFont="1"/>
    <xf numFmtId="14" fontId="1" fillId="0" borderId="0" xfId="6" applyNumberFormat="1" applyFont="1"/>
    <xf numFmtId="0" fontId="4" fillId="0" borderId="0" xfId="6" applyFont="1"/>
    <xf numFmtId="0" fontId="5" fillId="0" borderId="0" xfId="6"/>
    <xf numFmtId="14" fontId="5" fillId="0" borderId="0" xfId="6" applyNumberFormat="1"/>
    <xf numFmtId="164" fontId="5" fillId="0" borderId="0" xfId="6" applyNumberFormat="1"/>
    <xf numFmtId="0" fontId="5" fillId="0" borderId="0" xfId="6" applyFill="1"/>
  </cellXfs>
  <cellStyles count="7">
    <cellStyle name="Hipervínculo 2" xfId="5" xr:uid="{C949860E-7956-4328-BCEA-493DE254573E}"/>
    <cellStyle name="Normal" xfId="0" builtinId="0"/>
    <cellStyle name="Normal 2" xfId="2" xr:uid="{EF297A62-131B-48A1-A4B9-A8EE8703C750}"/>
    <cellStyle name="Normal 2 2" xfId="4" xr:uid="{C61CB600-B316-4DEC-89A0-6D8ED17B35F0}"/>
    <cellStyle name="Normal 2 3" xfId="3" xr:uid="{33603646-00A6-45DF-BF51-18B1254EFEF8}"/>
    <cellStyle name="Normal 3" xfId="6" xr:uid="{83669893-09CD-48F5-8A40-7870855226A9}"/>
    <cellStyle name="Porcentaje" xfId="1" builtinId="5"/>
  </cellStyles>
  <dxfs count="47">
    <dxf>
      <numFmt numFmtId="164" formatCode="#,##0.00\ &quot;€&quot;"/>
    </dxf>
    <dxf>
      <numFmt numFmtId="19" formatCode="dd/mm/yyyy"/>
    </dxf>
    <dxf>
      <numFmt numFmtId="19" formatCode="dd/mm/yyyy"/>
    </dxf>
    <dxf>
      <fill>
        <patternFill patternType="none">
          <fgColor indexed="64"/>
          <bgColor indexed="65"/>
        </patternFill>
      </fill>
    </dxf>
    <dxf>
      <numFmt numFmtId="164" formatCode="#,##0.00\ &quot;€&quot;"/>
    </dxf>
    <dxf>
      <numFmt numFmtId="19" formatCode="dd/mm/yyyy"/>
    </dxf>
    <dxf>
      <numFmt numFmtId="19" formatCode="dd/mm/yyyy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numFmt numFmtId="0" formatCode="General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/>
              <a:t>Custo por tipo de persoal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1"/>
          <c:tx>
            <c:strRef>
              <c:f>'2024_Retribucións_tipo persoal'!$C$9</c:f>
              <c:strCache>
                <c:ptCount val="1"/>
                <c:pt idx="0">
                  <c:v>% sobre custo total do persoal</c:v>
                </c:pt>
              </c:strCache>
            </c:strRef>
          </c:tx>
          <c:explosion val="1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251-40BE-AE51-691FC2F3D40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251-40BE-AE51-691FC2F3D40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251-40BE-AE51-691FC2F3D40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9251-40BE-AE51-691FC2F3D401}"/>
              </c:ext>
            </c:extLst>
          </c:dPt>
          <c:dLbls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'2024_Retribucións_tipo persoal'!$A$10:$A$13</c:f>
              <c:strCache>
                <c:ptCount val="4"/>
                <c:pt idx="0">
                  <c:v>PTXAS</c:v>
                </c:pt>
                <c:pt idx="1">
                  <c:v>PDI</c:v>
                </c:pt>
                <c:pt idx="2">
                  <c:v>Persoal investigador</c:v>
                </c:pt>
                <c:pt idx="3">
                  <c:v>Outros gastos</c:v>
                </c:pt>
              </c:strCache>
            </c:strRef>
          </c:cat>
          <c:val>
            <c:numRef>
              <c:f>'2024_Retribucións_tipo persoal'!$C$10:$C$13</c:f>
              <c:numCache>
                <c:formatCode>0.00%</c:formatCode>
                <c:ptCount val="4"/>
                <c:pt idx="0">
                  <c:v>0.25767039451548968</c:v>
                </c:pt>
                <c:pt idx="1">
                  <c:v>0.56324521975920461</c:v>
                </c:pt>
                <c:pt idx="2">
                  <c:v>0.17536078499475888</c:v>
                </c:pt>
                <c:pt idx="3">
                  <c:v>3.7236007305470253E-3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51-40BE-AE51-691FC2F3D40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'2024_Retribucións_tipo persoal'!$B$9</c15:sqref>
                        </c15:formulaRef>
                      </c:ext>
                    </c:extLst>
                    <c:strCache>
                      <c:ptCount val="1"/>
                      <c:pt idx="0">
                        <c:v>Custo total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A-9251-40BE-AE51-691FC2F3D40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C-9251-40BE-AE51-691FC2F3D40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E-9251-40BE-AE51-691FC2F3D40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0-9251-40BE-AE51-691FC2F3D401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'2024_Retribucións_tipo persoal'!$A$10:$A$13</c15:sqref>
                        </c15:formulaRef>
                      </c:ext>
                    </c:extLst>
                    <c:strCache>
                      <c:ptCount val="4"/>
                      <c:pt idx="0">
                        <c:v>PTXAS</c:v>
                      </c:pt>
                      <c:pt idx="1">
                        <c:v>PDI</c:v>
                      </c:pt>
                      <c:pt idx="2">
                        <c:v>Persoal investigador</c:v>
                      </c:pt>
                      <c:pt idx="3">
                        <c:v>Outros gastos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'2024_Retribucións_tipo persoal'!$B$10:$B$13</c15:sqref>
                        </c15:formulaRef>
                      </c:ext>
                    </c:extLst>
                    <c:numCache>
                      <c:formatCode>#,##0.00\ "€"</c:formatCode>
                      <c:ptCount val="4"/>
                      <c:pt idx="0">
                        <c:v>38802805.870000005</c:v>
                      </c:pt>
                      <c:pt idx="1">
                        <c:v>84819581.079999</c:v>
                      </c:pt>
                      <c:pt idx="2">
                        <c:v>26407731.125484001</c:v>
                      </c:pt>
                      <c:pt idx="3">
                        <c:v>560740.23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9251-40BE-AE51-691FC2F3D401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'2024_Retribucións_tipo persoal'!$D$9</c15:sqref>
                        </c15:formulaRef>
                      </c:ext>
                    </c:extLst>
                    <c:strCache>
                      <c:ptCount val="1"/>
                      <c:pt idx="0">
                        <c:v>% sobre orzamento total*</c:v>
                      </c:pt>
                    </c:strCache>
                  </c:strRef>
                </c:tx>
                <c:explosion val="21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9251-40BE-AE51-691FC2F3D40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9251-40BE-AE51-691FC2F3D40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9251-40BE-AE51-691FC2F3D40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9251-40BE-AE51-691FC2F3D401}"/>
                    </c:ext>
                  </c:extLst>
                </c:dPt>
                <c:dLbls>
                  <c:numFmt formatCode="General" sourceLinked="0"/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'2024_Retribucións_tipo persoal'!$A$10:$A$13</c15:sqref>
                        </c15:formulaRef>
                      </c:ext>
                    </c:extLst>
                    <c:strCache>
                      <c:ptCount val="4"/>
                      <c:pt idx="0">
                        <c:v>PTXAS</c:v>
                      </c:pt>
                      <c:pt idx="1">
                        <c:v>PDI</c:v>
                      </c:pt>
                      <c:pt idx="2">
                        <c:v>Persoal investigador</c:v>
                      </c:pt>
                      <c:pt idx="3">
                        <c:v>Outros gastos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'2024_Retribucións_tipo persoal'!$D$10:$D$13</c15:sqref>
                        </c15:formulaRef>
                      </c:ext>
                    </c:extLst>
                    <c:numCache>
                      <c:formatCode>0.00%</c:formatCode>
                      <c:ptCount val="4"/>
                      <c:pt idx="0">
                        <c:v>0.18225196294717119</c:v>
                      </c:pt>
                      <c:pt idx="1">
                        <c:v>0.39838704448273338</c:v>
                      </c:pt>
                      <c:pt idx="2">
                        <c:v>0.12403383535523095</c:v>
                      </c:pt>
                      <c:pt idx="3">
                        <c:v>2.6337272609442929E-3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9251-40BE-AE51-691FC2F3D401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28571</xdr:colOff>
      <xdr:row>0</xdr:row>
      <xdr:rowOff>133350</xdr:rowOff>
    </xdr:from>
    <xdr:to>
      <xdr:col>1</xdr:col>
      <xdr:colOff>1314449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4FAD9BB-555D-4252-85A2-A08234094D0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1" y="133350"/>
          <a:ext cx="2686053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1028699</xdr:colOff>
      <xdr:row>4</xdr:row>
      <xdr:rowOff>9525</xdr:rowOff>
    </xdr:from>
    <xdr:to>
      <xdr:col>8</xdr:col>
      <xdr:colOff>1390649</xdr:colOff>
      <xdr:row>19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DB9E553-7429-4855-B656-2B6C9B6280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28570</xdr:colOff>
      <xdr:row>0</xdr:row>
      <xdr:rowOff>133350</xdr:rowOff>
    </xdr:from>
    <xdr:to>
      <xdr:col>0</xdr:col>
      <xdr:colOff>2771775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DF34153-A59F-4F03-9199-0B9C1B9B463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0" y="133350"/>
          <a:ext cx="274320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0</xdr:row>
      <xdr:rowOff>123825</xdr:rowOff>
    </xdr:from>
    <xdr:to>
      <xdr:col>1</xdr:col>
      <xdr:colOff>457199</xdr:colOff>
      <xdr:row>0</xdr:row>
      <xdr:rowOff>628058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773A340-350B-44D5-8CBD-54C7D5E98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123825"/>
          <a:ext cx="3276600" cy="504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56030</xdr:colOff>
      <xdr:row>0</xdr:row>
      <xdr:rowOff>113179</xdr:rowOff>
    </xdr:from>
    <xdr:to>
      <xdr:col>0</xdr:col>
      <xdr:colOff>3244103</xdr:colOff>
      <xdr:row>0</xdr:row>
      <xdr:rowOff>637615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838C03BA-3307-45A0-8BE6-7CD72365D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0" y="113179"/>
          <a:ext cx="3188073" cy="524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0</xdr:row>
      <xdr:rowOff>200024</xdr:rowOff>
    </xdr:from>
    <xdr:to>
      <xdr:col>1</xdr:col>
      <xdr:colOff>476250</xdr:colOff>
      <xdr:row>0</xdr:row>
      <xdr:rowOff>762000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C894408-7477-4988-8D78-D67EE50DD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3" y="200024"/>
          <a:ext cx="3209927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142876</xdr:rowOff>
    </xdr:from>
    <xdr:to>
      <xdr:col>2</xdr:col>
      <xdr:colOff>38100</xdr:colOff>
      <xdr:row>0</xdr:row>
      <xdr:rowOff>582874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76D76CC-3A7D-4101-8D58-CDE9575F6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2876"/>
          <a:ext cx="3019425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3\2023_PERSOAL\TRABALLO\2023_Retribuci&#243;ns%20por%20tipo%20de%20persoal.xlsx" TargetMode="External"/><Relationship Id="rId1" Type="http://schemas.openxmlformats.org/officeDocument/2006/relationships/externalLinkPath" Target="/Unidade%20de%20Estudos%20e%20Programas/DATOS/2023/2023_PERSOAL/TRABALLO/2023_Retribuci&#243;ns%20por%20tipo%20de%20perso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3_Retribuci&#243;ns_tipo%20persoal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\\ficheros.rectorado.uvigo.es\comun\Unidade%20de%20Estudos%20e%20Programas\PUBLICACI&#211;NS%20PORTAL%20E%20UVIGO%20EN%20CIFRAS\Datos%20publicados%20no%20Portal\Informaci&#243;n%20sobre%20o%20persoal\retribuci&#243;ns%20eq%20e%20carg%20acad\Ret%20equip_goberno-carg_acad&#233;micos.xlsx" TargetMode="External"/><Relationship Id="rId2" Type="http://schemas.microsoft.com/office/2019/04/relationships/externalLinkLongPath" Target="/Unidade%20de%20Estudos%20e%20Programas/PUBLICACI&#211;NS%20PORTAL%20E%20UVIGO%20EN%20CIFRAS/Datos%20publicados%20no%20Portal/Informaci&#243;n%20sobre%20o%20persoal/retribuci&#243;ns%20eq%20e%20carg%20acad/Ret%20equip_goberno-carg_acad&#233;micos.xlsx?33C75A0F" TargetMode="External"/><Relationship Id="rId1" Type="http://schemas.openxmlformats.org/officeDocument/2006/relationships/externalLinkPath" Target="file:///\\33C75A0F\Ret%20equip_goberno-carg_acad&#233;micos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PUBLICACI&#211;NS%20PORTAL%20E%20UVIGO%20EN%20CIFRAS\Datos%20publicados%20no%20Portal\Informaci&#243;n%20sobre%20o%20persoal\2024_2015_Alta%20direcci&#243;n_Persoal%20eventual.xlsx" TargetMode="External"/><Relationship Id="rId1" Type="http://schemas.openxmlformats.org/officeDocument/2006/relationships/externalLinkPath" Target="/Unidade%20de%20Estudos%20e%20Programas/PUBLICACI&#211;NS%20PORTAL%20E%20UVIGO%20EN%20CIFRAS/Datos%20publicados%20no%20Portal/Informaci&#243;n%20sobre%20o%20persoal/2024_2015_Alta%20direcci&#243;n_Persoal%20even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_Retribucións_tipo persoal"/>
      <sheetName val="2023_Ret. goberno_xeren_cargos"/>
      <sheetName val="2023_custe por convenio"/>
      <sheetName val="convenios_PAS_PDI"/>
      <sheetName val="2023 Equipo de goberno"/>
      <sheetName val="2023_Altos cargos_eventuais"/>
      <sheetName val="2023 Cargos académicos"/>
    </sheetNames>
    <sheetDataSet>
      <sheetData sheetId="0">
        <row r="9">
          <cell r="B9" t="str">
            <v>Custo total</v>
          </cell>
          <cell r="C9" t="str">
            <v>% sobre custo total do persoal</v>
          </cell>
          <cell r="D9" t="str">
            <v>% sobre orzamento total*</v>
          </cell>
        </row>
        <row r="10">
          <cell r="A10" t="str">
            <v>PAS</v>
          </cell>
          <cell r="B10">
            <v>38403765.619991995</v>
          </cell>
          <cell r="C10">
            <v>0.26568000529179031</v>
          </cell>
          <cell r="D10">
            <v>0.19482722850408132</v>
          </cell>
        </row>
        <row r="11">
          <cell r="A11" t="str">
            <v>PDI</v>
          </cell>
          <cell r="B11">
            <v>81596849.068997994</v>
          </cell>
          <cell r="C11">
            <v>0.56449285486628065</v>
          </cell>
          <cell r="D11">
            <v>0.41395128061356035</v>
          </cell>
        </row>
        <row r="12">
          <cell r="A12" t="str">
            <v>Persoal investigador</v>
          </cell>
          <cell r="B12">
            <v>24026155.920000009</v>
          </cell>
          <cell r="C12">
            <v>0.16621467006985424</v>
          </cell>
          <cell r="D12">
            <v>0.12188777048112563</v>
          </cell>
        </row>
        <row r="13">
          <cell r="A13" t="str">
            <v>Outros gastos</v>
          </cell>
          <cell r="B13">
            <v>522178.71</v>
          </cell>
          <cell r="C13">
            <v>3.6124697720746361E-3</v>
          </cell>
          <cell r="D13">
            <v>2.6490795683894088E-3</v>
          </cell>
        </row>
        <row r="14">
          <cell r="A14" t="str">
            <v>TOTAL</v>
          </cell>
          <cell r="B14">
            <v>144548949.31899002</v>
          </cell>
          <cell r="C14">
            <v>1</v>
          </cell>
          <cell r="D14">
            <v>0.73331535916715684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_Retribucións_tipo persoal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2024 Equipo de goberno"/>
      <sheetName val="2024_Cargos académicos"/>
      <sheetName val="2023 Equipo de goberno"/>
      <sheetName val="2023 Cargos académicos"/>
      <sheetName val="2022 Equipo de goberno"/>
      <sheetName val="2022 Cargos académicos"/>
      <sheetName val="2021 Equipo de goberno"/>
      <sheetName val="2021 Cargos académicos"/>
      <sheetName val="2020 Equipo de goberno"/>
      <sheetName val="2020 Cargos académicos"/>
      <sheetName val="2019 Equipo de goberno"/>
      <sheetName val="2019 Cargos académico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"/>
      <sheetName val="2023 "/>
      <sheetName val="2022"/>
      <sheetName val="2021"/>
      <sheetName val="2020"/>
      <sheetName val="2019"/>
      <sheetName val="2018"/>
      <sheetName val="2017"/>
      <sheetName val="2016"/>
      <sheetName val="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ónica Zas Varela" refreshedDate="45838.392870023148" createdVersion="8" refreshedVersion="8" minRefreshableVersion="3" recordCount="39" xr:uid="{01EE50DF-A8D2-464D-A7AC-D19E8C120286}">
  <cacheSource type="worksheet">
    <worksheetSource name="Tabla4"/>
  </cacheSource>
  <cacheFields count="9">
    <cacheField name="ID_RELACIÓN" numFmtId="0">
      <sharedItems containsSemiMixedTypes="0" containsString="0" containsNumber="1" containsInteger="1" minValue="10" maxValue="761"/>
    </cacheField>
    <cacheField name="TIPO_PERSOAL" numFmtId="0">
      <sharedItems count="4">
        <s v="PTXAS"/>
        <s v="PDI"/>
        <s v="Persoal investigador"/>
        <s v="Outros gastos"/>
      </sharedItems>
    </cacheField>
    <cacheField name="NOMBRE RELACIÓN" numFmtId="0">
      <sharedItems/>
    </cacheField>
    <cacheField name="TOTAL_DEVENGOS (A)" numFmtId="164">
      <sharedItems containsSemiMixedTypes="0" containsString="0" containsNumber="1" minValue="0" maxValue="58531263.009999998"/>
    </cacheField>
    <cacheField name="PAGO DELEGADO (B)" numFmtId="164">
      <sharedItems containsSemiMixedTypes="0" containsString="0" containsNumber="1" minValue="0" maxValue="926150.63"/>
    </cacheField>
    <cacheField name="PREST_ACC (C)" numFmtId="164">
      <sharedItems containsSemiMixedTypes="0" containsString="0" containsNumber="1" minValue="0" maxValue="19932.82"/>
    </cacheField>
    <cacheField name="COSTE_SS_EMP (D)" numFmtId="164">
      <sharedItems containsSemiMixedTypes="0" containsString="0" containsNumber="1" minValue="0" maxValue="5391254.0199999996"/>
    </cacheField>
    <cacheField name="COSTE SS.SOCIAL (E) = (D - B - C)" numFmtId="164">
      <sharedItems containsSemiMixedTypes="0" containsString="0" containsNumber="1" minValue="0" maxValue="4460011.6900000004"/>
    </cacheField>
    <cacheField name="COSTE TOTAL (A + E)" numFmtId="164">
      <sharedItems containsSemiMixedTypes="0" containsString="0" containsNumber="1" minValue="0" maxValue="61647879.5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n v="10"/>
    <x v="0"/>
    <s v="FUNCIONARIO/A PTXAS"/>
    <n v="21141286.469999999"/>
    <n v="926150.63"/>
    <n v="5091.7"/>
    <n v="5391254.0199999996"/>
    <n v="4460011.6900000004"/>
    <n v="25601298.16"/>
  </r>
  <r>
    <n v="11"/>
    <x v="0"/>
    <s v="FUNCIONARIO/A INTERINO/A PTXAS"/>
    <n v="6053817.29"/>
    <n v="218872.62"/>
    <n v="19932.82"/>
    <n v="1920598.31"/>
    <n v="1681792.87"/>
    <n v="7735610.1600000001"/>
  </r>
  <r>
    <n v="12"/>
    <x v="0"/>
    <s v="FUNCIONARIO/A EVENTUAL PTXAS"/>
    <n v="416033.64"/>
    <n v="0"/>
    <n v="0"/>
    <n v="91157.759999999995"/>
    <n v="91157.759999999995"/>
    <n v="507191.4"/>
  </r>
  <r>
    <n v="20"/>
    <x v="1"/>
    <s v="FUNCIONARIO/A DE CARRERA PDI"/>
    <n v="58531263.009999998"/>
    <n v="0"/>
    <n v="0"/>
    <n v="3116616.56"/>
    <n v="3116616.56"/>
    <n v="61647879.57"/>
  </r>
  <r>
    <n v="21"/>
    <x v="1"/>
    <s v="FUNCIONARIO/A INTERINO/A PDI"/>
    <n v="152436.62"/>
    <n v="0"/>
    <n v="0"/>
    <n v="48653.440000000002"/>
    <n v="48653.440000000002"/>
    <n v="201090.06"/>
  </r>
  <r>
    <n v="30"/>
    <x v="0"/>
    <s v="LABORAL PTXAS FIXO/A"/>
    <n v="526284.97"/>
    <n v="57364.95"/>
    <n v="0"/>
    <n v="144629.01"/>
    <n v="87264.06"/>
    <n v="613549.03"/>
  </r>
  <r>
    <n v="31"/>
    <x v="0"/>
    <s v="LABORAL PTXAS CONTRATADO/A"/>
    <n v="3239042.72"/>
    <n v="144712.79"/>
    <n v="0"/>
    <n v="1031482.77"/>
    <n v="886769.98"/>
    <n v="4125812.7"/>
  </r>
  <r>
    <n v="32"/>
    <x v="0"/>
    <s v="LABORAL PTXAS CONTRATADO/A SENTENZA CON 2 PAGAS EXTRAS"/>
    <n v="21619.8"/>
    <n v="70.930000000000007"/>
    <n v="0"/>
    <n v="6710.08"/>
    <n v="6639.15"/>
    <n v="28258.949999999997"/>
  </r>
  <r>
    <n v="330"/>
    <x v="2"/>
    <s v="PTP CON FINANCIACION EUROPEA"/>
    <n v="337.99"/>
    <n v="0"/>
    <n v="0"/>
    <n v="104.34"/>
    <n v="104.34"/>
    <n v="442.33000000000004"/>
  </r>
  <r>
    <n v="331"/>
    <x v="2"/>
    <s v="PTP CON FINANCIACION ESTATAL"/>
    <n v="53185.03"/>
    <n v="0"/>
    <n v="0"/>
    <n v="15782.62"/>
    <n v="15782.62"/>
    <n v="68967.649999999994"/>
  </r>
  <r>
    <n v="332"/>
    <x v="2"/>
    <s v="PTP CON FINANCIACION XUNTA GALICIA"/>
    <n v="477.5"/>
    <n v="0"/>
    <n v="0"/>
    <n v="138.78"/>
    <n v="138.78"/>
    <n v="616.28"/>
  </r>
  <r>
    <n v="43"/>
    <x v="1"/>
    <s v="LECTOR/A DE IDIOMA ESTRANXEIRO"/>
    <n v="155091.65"/>
    <n v="0"/>
    <n v="0"/>
    <n v="51432.31"/>
    <n v="51432.31"/>
    <n v="206523.96"/>
  </r>
  <r>
    <n v="45"/>
    <x v="1"/>
    <s v="LABORAL PDI CONTRATADO/A con  extra"/>
    <n v="7065291.5"/>
    <n v="30119.87"/>
    <n v="11500.71"/>
    <n v="2271259.7999999998"/>
    <n v="2229639.219999"/>
    <n v="9294930.7199990004"/>
  </r>
  <r>
    <n v="454"/>
    <x v="1"/>
    <s v="LABORAL PDI CONTRATADO DOCTOR"/>
    <n v="301377.84999999998"/>
    <n v="18.8"/>
    <n v="0"/>
    <n v="97168.22"/>
    <n v="97149.42"/>
    <n v="398527.26999999996"/>
  </r>
  <r>
    <n v="46"/>
    <x v="1"/>
    <s v="LABORAL PDI CONTRATADO/A sin  extra"/>
    <n v="1156099.8400000001"/>
    <n v="5716.45"/>
    <n v="0.24"/>
    <n v="273504.27"/>
    <n v="267787.58"/>
    <n v="1423887.4200000002"/>
  </r>
  <r>
    <n v="481"/>
    <x v="2"/>
    <s v="PERSOAL INVESTIGADOR E/OU TECNICO CON FINANCIACION ESTATAL"/>
    <n v="3557373.76"/>
    <n v="31836.13"/>
    <n v="4701.16"/>
    <n v="1087684.3899999999"/>
    <n v="1051147.0954839999"/>
    <n v="4608520.8554839995"/>
  </r>
  <r>
    <n v="482"/>
    <x v="2"/>
    <s v="PERSOAL INVESTIGADOR E/OU TECNICO CON FINANCIACION XUNTA DE"/>
    <n v="2266410.5699999998"/>
    <n v="31108.06"/>
    <n v="0"/>
    <n v="702119.45"/>
    <n v="671011.39"/>
    <n v="2937421.96"/>
  </r>
  <r>
    <n v="483"/>
    <x v="2"/>
    <s v="PERSOAL INVESTIGADOR E/OU TECNICO CON FINANCIACION UVIGO"/>
    <n v="323456.09999999998"/>
    <n v="8509.9599999999991"/>
    <n v="0"/>
    <n v="108731.99"/>
    <n v="100222.03"/>
    <n v="423678.13"/>
  </r>
  <r>
    <n v="484"/>
    <x v="2"/>
    <s v="PERS. FINANC. FONDOS DE RECUALIFICACION - MARIA ZAMBRANO"/>
    <n v="363751.85"/>
    <n v="1240.56"/>
    <n v="0"/>
    <n v="101843.45"/>
    <n v="100602.89"/>
    <n v="464354.74"/>
  </r>
  <r>
    <n v="485"/>
    <x v="2"/>
    <s v="PERS. FINANC. FONDOS DE RECUALIFICACION - MARGARITA SALAS"/>
    <n v="639813.4"/>
    <n v="0"/>
    <n v="0"/>
    <n v="193956.08"/>
    <n v="193956.08"/>
    <n v="833769.48"/>
  </r>
  <r>
    <n v="486"/>
    <x v="2"/>
    <s v="PERS. FINANC. FONDOS DE RECUALIFICACION - PROGRAMA INVESTIGO"/>
    <n v="317745.01"/>
    <n v="0"/>
    <n v="0"/>
    <n v="89768.84"/>
    <n v="89768.84"/>
    <n v="407513.85"/>
  </r>
  <r>
    <n v="50"/>
    <x v="1"/>
    <s v="LABORAL PDI FIJO/A"/>
    <n v="9075817.4100000001"/>
    <n v="151886.99"/>
    <n v="0.61"/>
    <n v="2722812.27"/>
    <n v="2570924.67"/>
    <n v="11646742.08"/>
  </r>
  <r>
    <n v="70"/>
    <x v="2"/>
    <s v="PERSOAL COLABORADOR  PROGR. E/O SUBVENC."/>
    <n v="7477809.5"/>
    <n v="71031.69"/>
    <n v="217.66"/>
    <n v="2408321.17"/>
    <n v="2337071.8199999998"/>
    <n v="9814881.3200000003"/>
  </r>
  <r>
    <n v="700"/>
    <x v="2"/>
    <s v="PERSOAL COLABORADOR  PROGR. E/O SUBVENC. - EUROPEA"/>
    <n v="1125744.46"/>
    <n v="8867.5400000000009"/>
    <n v="0"/>
    <n v="344128.68"/>
    <n v="335261.14"/>
    <n v="1461005.6"/>
  </r>
  <r>
    <n v="701"/>
    <x v="2"/>
    <s v="PERSOAL COLABORADOR  PROGR. E/O SUBVENC. - ESTATAL"/>
    <n v="2030611.26"/>
    <n v="1385.55"/>
    <n v="0"/>
    <n v="641924.76"/>
    <n v="640539.21"/>
    <n v="2671150.4699999997"/>
  </r>
  <r>
    <n v="702"/>
    <x v="2"/>
    <s v="PERSOAL COLABORADOR  PROGR. E/O SUBVENC. - XUNTA DE GALICIA"/>
    <n v="1051892.42"/>
    <n v="0.21"/>
    <n v="0"/>
    <n v="330040.63"/>
    <n v="330040.42"/>
    <n v="1381932.8399999999"/>
  </r>
  <r>
    <n v="703"/>
    <x v="2"/>
    <s v="PERSOAL COLABORADOR  PROGR. E/O SUBVENC. - UVIGO"/>
    <n v="80900"/>
    <n v="0"/>
    <n v="0"/>
    <n v="26480.34"/>
    <n v="26480.34"/>
    <n v="107380.34"/>
  </r>
  <r>
    <n v="704"/>
    <x v="2"/>
    <s v="PERSOAL COLABORADOR  PROGR. E/O SUBVENC. -  EMPRESAS NAC/INT"/>
    <n v="494811.61"/>
    <n v="536.24"/>
    <n v="0"/>
    <n v="153026.60999999999"/>
    <n v="152490.37"/>
    <n v="647301.98"/>
  </r>
  <r>
    <n v="705"/>
    <x v="2"/>
    <s v="PERSOAL COLABORADOR  PROGR. E/O SUBVENC. -  ADMINISTRACION L"/>
    <n v="3237.12"/>
    <n v="0"/>
    <n v="0"/>
    <n v="1039.8499999999999"/>
    <n v="1039.8499999999999"/>
    <n v="4276.9699999999993"/>
  </r>
  <r>
    <n v="707"/>
    <x v="2"/>
    <s v="PERSOAL COLABORADOR  PROGR. E/O SUBVENC. - ORG. NON EUROPEA"/>
    <n v="13537.98"/>
    <n v="0"/>
    <n v="0"/>
    <n v="4357.75"/>
    <n v="4357.75"/>
    <n v="17895.73"/>
  </r>
  <r>
    <n v="74"/>
    <x v="2"/>
    <s v="PERSOAL INVESTIGADOR PROPIO - UNIV. VIGO"/>
    <n v="431277.16"/>
    <n v="6234.99"/>
    <n v="0"/>
    <n v="125702.93"/>
    <n v="119467.94"/>
    <n v="550745.1"/>
  </r>
  <r>
    <n v="752"/>
    <x v="2"/>
    <s v="PTP/S CON FINANCIACION XUNTA DE GALICIA"/>
    <n v="4605.1899999999996"/>
    <n v="0"/>
    <n v="2.61"/>
    <n v="1272.92"/>
    <n v="1270.31"/>
    <n v="5875.5"/>
  </r>
  <r>
    <n v="76"/>
    <x v="3"/>
    <s v="BOLSEIROS PROGRAMAS FORMACION-PRACTICAS ACADEMICAS EXTERNAS"/>
    <n v="432668.37"/>
    <n v="198.45"/>
    <n v="0"/>
    <n v="11438.23"/>
    <n v="11239.78"/>
    <n v="443908.15"/>
  </r>
  <r>
    <n v="761"/>
    <x v="3"/>
    <s v="PRACTICAS REMUNERADAS"/>
    <n v="0"/>
    <n v="0"/>
    <n v="0"/>
    <n v="150.9"/>
    <n v="150.9"/>
    <n v="150.9"/>
  </r>
  <r>
    <n v="77"/>
    <x v="3"/>
    <s v="PRACTICAS NO REMUNERADAS"/>
    <n v="1025.48"/>
    <n v="0"/>
    <n v="1025.48"/>
    <n v="81758.34"/>
    <n v="80732.86"/>
    <n v="81758.34"/>
  </r>
  <r>
    <n v="80"/>
    <x v="3"/>
    <s v="OUTRAS PRESTACIONS SOCIAIS"/>
    <n v="3339.15"/>
    <n v="0"/>
    <n v="0"/>
    <n v="0"/>
    <n v="0"/>
    <n v="3339.15"/>
  </r>
  <r>
    <n v="84"/>
    <x v="3"/>
    <s v="INCIDENCIAS DE NÓMINA"/>
    <n v="31583.69"/>
    <n v="0"/>
    <n v="0"/>
    <n v="0"/>
    <n v="0"/>
    <n v="31583.69"/>
  </r>
  <r>
    <n v="87"/>
    <x v="3"/>
    <s v="PERSOAL INVESTIGADOR HONORÍFICO"/>
    <n v="0"/>
    <n v="0"/>
    <n v="0"/>
    <n v="0"/>
    <n v="0"/>
    <n v="0"/>
  </r>
  <r>
    <n v="90"/>
    <x v="0"/>
    <s v="ALTOS CARGOS"/>
    <n v="158543.75"/>
    <n v="0"/>
    <n v="0"/>
    <n v="32541.72"/>
    <n v="32541.72"/>
    <n v="191085.4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70F4EC-B612-41DC-BEA7-4374EF8BF95B}" name="TablaDinámica2" cacheId="1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D50:E55" firstHeaderRow="1" firstDataRow="1" firstDataCol="1"/>
  <pivotFields count="9">
    <pivotField showAll="0"/>
    <pivotField axis="axisRow" showAll="0">
      <items count="5">
        <item x="3"/>
        <item x="1"/>
        <item x="2"/>
        <item x="0"/>
        <item t="default"/>
      </items>
    </pivotField>
    <pivotField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a de COSTE TOTAL (A + E)" fld="8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38FB82D-9C59-4CE4-A729-93BD2CD2FDC5}" name="Tabla46" displayName="Tabla46" ref="A9:D14" totalsRowShown="0" headerRowDxfId="39">
  <autoFilter ref="A9:D14" xr:uid="{F38FB82D-9C59-4CE4-A729-93BD2CD2FDC5}"/>
  <tableColumns count="4">
    <tableColumn id="1" xr3:uid="{8C584532-34BB-419D-9865-1F830765FADE}" name="Tipo de persoal" dataDxfId="38"/>
    <tableColumn id="2" xr3:uid="{4C4DA6DD-841C-4CBB-9618-5D19C5E79E85}" name="Custo total" dataDxfId="37"/>
    <tableColumn id="3" xr3:uid="{C1AD2FDC-F7A1-40D3-980D-A04AA578F3C4}" name="% sobre custo total do persoal" dataDxfId="36" dataCellStyle="Porcentaje">
      <calculatedColumnFormula>Tabla46[[#This Row],[Custo total]]/$B$14</calculatedColumnFormula>
    </tableColumn>
    <tableColumn id="4" xr3:uid="{332B03F0-3518-44D1-88B9-32FF301C6AC2}" name="% sobre orzamento total*" dataDxfId="35" dataCellStyle="Porcentaje">
      <calculatedColumnFormula>Tabla46[[#This Row],[Custo total]]/$C$17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9BC2915-906C-4791-AE44-E715B45EB3F1}" name="Tabla48" displayName="Tabla48" ref="A24:I63" totalsRowShown="0">
  <autoFilter ref="A24:I63" xr:uid="{19BC2915-906C-4791-AE44-E715B45EB3F1}"/>
  <tableColumns count="9">
    <tableColumn id="1" xr3:uid="{3774C92F-CB0E-4DC0-827E-2B683A129B2B}" name="ID_RELACIÓN"/>
    <tableColumn id="9" xr3:uid="{2F17DBCB-A2CB-4239-9E76-782D9FA67A05}" name="TIPO_PERSOAL" dataDxfId="21">
      <calculatedColumnFormula>VLOOKUP(Tabla48[[#This Row],[ID_RELACIÓN]],convenios_PAS_PDI!$A:$B,2,FALSE)</calculatedColumnFormula>
    </tableColumn>
    <tableColumn id="2" xr3:uid="{B85DD655-08F3-40D4-87E2-A97481500C90}" name="NOMBRE RELACIÓN"/>
    <tableColumn id="3" xr3:uid="{A4505B14-417F-4DC9-AA2C-F7C8B958DB7A}" name="TOTAL_DEVENGOS (A)" dataDxfId="20"/>
    <tableColumn id="4" xr3:uid="{0742F959-60FE-4C56-A0E2-132D49726090}" name="PAGO DELEGADO (B)" dataDxfId="19"/>
    <tableColumn id="5" xr3:uid="{6CA2BDDE-8BCB-43EE-B154-FF24AF30E3C7}" name="PREST_ACC (C)" dataDxfId="18"/>
    <tableColumn id="6" xr3:uid="{E2451664-88E9-4CB4-ADBA-FC79BA15B8C5}" name="COSTE_SS_EMP (D)" dataDxfId="17"/>
    <tableColumn id="7" xr3:uid="{1F55556A-9D83-4BFF-9AAE-192AD5B09CE4}" name="COSTE SS.SOCIAL (E) = (D - B - C)" dataDxfId="16"/>
    <tableColumn id="8" xr3:uid="{08BB1E85-DC75-4FD3-850D-3741F304E837}" name="COSTE TOTAL (A + E)" dataDxfId="1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B3D7498-1EC8-443A-9495-0D748886E39F}" name="Tabla6" displayName="Tabla6" ref="A9:E10" totalsRowShown="0" headerRowDxfId="14" dataDxfId="13">
  <autoFilter ref="A9:E10" xr:uid="{C12F20B2-9698-47E9-90D1-A39283226E70}"/>
  <tableColumns count="5">
    <tableColumn id="1" xr3:uid="{0023CF8C-1E76-4201-B92E-A1D7421352CE}" name="Retribucións Persoal investigador" dataDxfId="12">
      <calculatedColumnFormula>'2024_Retribucións_tipo persoal'!B12</calculatedColumnFormula>
    </tableColumn>
    <tableColumn id="2" xr3:uid="{9C8CBF8C-DCD2-4F50-B7BD-BC600290BCF7}" name="Gastos totais de persoal" dataDxfId="11">
      <calculatedColumnFormula>'2024_Retribucións_tipo persoal'!B14</calculatedColumnFormula>
    </tableColumn>
    <tableColumn id="3" xr3:uid="{D7261E94-E93B-4CBC-A7C6-351F4849DE02}" name="Orzamento total* Uvigo" dataDxfId="8">
      <calculatedColumnFormula>'2024_Retribucións_tipo persoal'!C17</calculatedColumnFormula>
    </tableColumn>
    <tableColumn id="4" xr3:uid="{9710E1F6-E993-4D18-AC0C-6808FA263204}" name="% Gastos totais persoal" dataDxfId="10">
      <calculatedColumnFormula>Tabla6[[#This Row],[Retribucións Persoal investigador]]/Tabla6[[#This Row],[Gastos totais de persoal]]</calculatedColumnFormula>
    </tableColumn>
    <tableColumn id="5" xr3:uid="{AE89BC20-8699-464D-A071-6156CA67B00D}" name="% Orzamento total*" dataDxfId="9">
      <calculatedColumnFormula>Tabla6[[#This Row],[Retribucións Persoal investigador]]/Tabla6[[#This Row],[Orzamento total* Uvigo]]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14401F7-0310-45D5-B17A-EF09423DAB5D}" name="Tabla4" displayName="Tabla4" ref="A1:I40" totalsRowShown="0">
  <autoFilter ref="A1:I40" xr:uid="{214401F7-0310-45D5-B17A-EF09423DAB5D}"/>
  <tableColumns count="9">
    <tableColumn id="1" xr3:uid="{547440E7-AD20-4B9F-BD77-20161F06FD9F}" name="ID_RELACIÓN"/>
    <tableColumn id="9" xr3:uid="{D4DEE49D-8EBC-4ACB-B9CC-97678B7A939A}" name="TIPO_PERSOAL" dataDxfId="40">
      <calculatedColumnFormula>VLOOKUP(Tabla4[[#This Row],[ID_RELACIÓN]],convenios_PAS_PDI!$A:$B,2,FALSE)</calculatedColumnFormula>
    </tableColumn>
    <tableColumn id="2" xr3:uid="{DCDE38F0-6D9C-4E53-8B02-C99F087BBA6C}" name="NOMBRE RELACIÓN"/>
    <tableColumn id="3" xr3:uid="{0CAF0D12-9871-4D11-80DD-384A5BA0207E}" name="TOTAL_DEVENGOS (A)" dataDxfId="46"/>
    <tableColumn id="4" xr3:uid="{10019BF9-C2FF-437B-B9CD-4B965B610C1D}" name="PAGO DELEGADO (B)" dataDxfId="45"/>
    <tableColumn id="5" xr3:uid="{DF2D2E9B-F071-4607-88EB-33232402A479}" name="PREST_ACC (C)" dataDxfId="44"/>
    <tableColumn id="6" xr3:uid="{9ABD1DD5-C09F-4A55-AC97-6BAA1BB518B6}" name="COSTE_SS_EMP (D)" dataDxfId="43"/>
    <tableColumn id="7" xr3:uid="{AFBBC366-287B-4C23-BE1C-0981A017028B}" name="COSTE SS.SOCIAL (E) = (D - B - C)" dataDxfId="42"/>
    <tableColumn id="8" xr3:uid="{436B84DF-FEFD-44B9-BEB1-11FD1DF6BE3B}" name="COSTE TOTAL (A + E)" dataDxfId="4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8A471F-815A-4903-8FD8-C34FFE8111CB}" name="maeCONVENIOSTOTAL" displayName="maeCONVENIOSTOTAL" ref="A1:C43" totalsRowShown="0">
  <autoFilter ref="A1:C43" xr:uid="{66C615DE-50D0-4EFE-BFF0-CAFBC8AC88DD}"/>
  <sortState xmlns:xlrd2="http://schemas.microsoft.com/office/spreadsheetml/2017/richdata2" ref="A2:C37">
    <sortCondition ref="A2:A37"/>
  </sortState>
  <tableColumns count="3">
    <tableColumn id="1" xr3:uid="{3B39E373-455F-4ACA-AAE2-28F02E73A54C}" name="ID_CONVENIO"/>
    <tableColumn id="2" xr3:uid="{AF02F572-2786-4F3E-9FBF-71E74D28CB10}" name="Tipo de persoal"/>
    <tableColumn id="3" xr3:uid="{2879C8E8-7D2B-4306-8AE0-EA78D085DBFE}" name="Tipo de relación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D40A18E-A6F7-47A3-9B8B-DFD5ACBB69AC}" name="Tabla2" displayName="Tabla2" ref="A8:F475" totalsRowCount="1">
  <autoFilter ref="A8:F474" xr:uid="{EA684852-6D24-466A-9ECE-3E9CF0136998}"/>
  <sortState xmlns:xlrd2="http://schemas.microsoft.com/office/spreadsheetml/2017/richdata2" ref="A9:F474">
    <sortCondition ref="A9:A474"/>
  </sortState>
  <tableColumns count="6">
    <tableColumn id="1" xr3:uid="{AD9D0E25-4B53-47C3-A9AA-2F138A9CDF52}" name="Apelidos e nome " dataDxfId="7" totalsRowDxfId="3" totalsRowCellStyle="Normal 3"/>
    <tableColumn id="2" xr3:uid="{40DD9EA3-1BF4-4EB7-8752-262A51890116}" name="Cargo" totalsRowCellStyle="Normal 3"/>
    <tableColumn id="3" xr3:uid="{DF89D2FB-4129-48D7-BAB7-8194312B333A}" name="Tipo_cargo" totalsRowCellStyle="Normal 3"/>
    <tableColumn id="4" xr3:uid="{74807833-7166-488B-A245-EB718340CEC2}" name="Data_inicio" dataDxfId="6" totalsRowDxfId="2" totalsRowCellStyle="Normal 3"/>
    <tableColumn id="5" xr3:uid="{7FEDC0C9-FDE1-4243-A30B-ECC32989BB61}" name="Data_fin" dataDxfId="5" totalsRowDxfId="1" totalsRowCellStyle="Normal 3"/>
    <tableColumn id="6" xr3:uid="{5A51B1A2-1BAC-4689-BA72-13AFBF8870A0}" name="Importe" totalsRowFunction="sum" dataDxfId="4" totalsRowDxfId="0" totalsRowCellStyle="Normal 3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485D90D-9AE6-431C-823D-4C95E404EA6F}" name="Tabla1" displayName="Tabla1" ref="A10:K19" totalsRowShown="0" headerRowDxfId="34" dataDxfId="33" headerRowCellStyle="Normal 2">
  <autoFilter ref="A10:K19" xr:uid="{8C544FF6-95BF-4F30-BCEE-F632235D604B}"/>
  <tableColumns count="11">
    <tableColumn id="1" xr3:uid="{09590E49-E74E-42D4-ACFC-C0CB9E4A9023}" name="Capítulo" dataDxfId="32" dataCellStyle="Normal 2"/>
    <tableColumn id="2" xr3:uid="{43A66A60-3174-4351-A41B-26566CB7168E}" name="Denominación" dataDxfId="31" dataCellStyle="Normal 2"/>
    <tableColumn id="3" xr3:uid="{6F5C65A1-B78D-43D5-8D61-4EBE97FB12B1}" name="Crédito inicial" dataDxfId="30"/>
    <tableColumn id="4" xr3:uid="{46EED2E4-3E33-4C36-8584-242331C83C63}" name="Modificacións _x000a_orzamentarias" dataDxfId="29"/>
    <tableColumn id="5" xr3:uid="{471A1F16-927A-4359-A5AE-8208A554CE10}" name="Crédito total" dataDxfId="28">
      <calculatedColumnFormula>SUM(Tabla1[[#This Row],[Crédito inicial]:[Modificacións 
orzamentarias]])</calculatedColumnFormula>
    </tableColumn>
    <tableColumn id="6" xr3:uid="{1326A549-9144-47EF-BF40-08DFD00CA637}" name="Retencións" dataDxfId="27"/>
    <tableColumn id="7" xr3:uid="{4778494E-7F7B-4CBA-8378-E16297D9EBFD}" name="Autorizacións" dataDxfId="26"/>
    <tableColumn id="8" xr3:uid="{D3E48829-CF0D-411D-A628-23B8CAF96E11}" name="Compromisos" dataDxfId="25"/>
    <tableColumn id="9" xr3:uid="{F37619BF-4476-49EF-B469-1272D7CEC69E}" name="Obrigas" dataDxfId="24"/>
    <tableColumn id="10" xr3:uid="{27772A0C-B21A-4EE1-93D7-919B2A3933BC}" name="Reintegros" dataDxfId="23"/>
    <tableColumn id="11" xr3:uid="{3AEDD14F-A2EB-4D84-BD49-24501E3A3E1D}" name="Pagos Realizados" dataDxfId="22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vigo.gal/es/universidad/administracion-personal/pdi/gestiones-laborales-formativas-economicas/salarios-impuestos" TargetMode="External"/><Relationship Id="rId1" Type="http://schemas.openxmlformats.org/officeDocument/2006/relationships/hyperlink" Target="https://www.uvigo.gal/es/universidad/administracion-personal/pdi/gestiones-laborales-formativas-economicas/salarios-impuestos" TargetMode="External"/><Relationship Id="rId4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92443-B787-4BBC-960E-44F26E943C5A}">
  <dimension ref="A1:I63"/>
  <sheetViews>
    <sheetView tabSelected="1" workbookViewId="0">
      <selection activeCell="B12" sqref="B12"/>
    </sheetView>
  </sheetViews>
  <sheetFormatPr baseColWidth="10" defaultRowHeight="15" x14ac:dyDescent="0.25"/>
  <cols>
    <col min="1" max="1" width="21" customWidth="1"/>
    <col min="2" max="2" width="35.42578125" bestFit="1" customWidth="1"/>
    <col min="3" max="3" width="30.140625" bestFit="1" customWidth="1"/>
    <col min="4" max="4" width="26.140625" bestFit="1" customWidth="1"/>
    <col min="5" max="5" width="21.7109375" bestFit="1" customWidth="1"/>
    <col min="6" max="6" width="16.140625" bestFit="1" customWidth="1"/>
    <col min="7" max="7" width="21.140625" customWidth="1"/>
    <col min="8" max="8" width="31.42578125" bestFit="1" customWidth="1"/>
    <col min="9" max="9" width="21" bestFit="1" customWidth="1"/>
  </cols>
  <sheetData>
    <row r="1" spans="1:9" s="9" customFormat="1" ht="63" customHeight="1" thickBot="1" x14ac:dyDescent="0.3">
      <c r="A1" s="6"/>
      <c r="B1" s="7"/>
      <c r="C1" s="6"/>
      <c r="D1" s="6"/>
      <c r="E1" s="6"/>
      <c r="F1" s="8" t="s">
        <v>61</v>
      </c>
      <c r="G1" s="8"/>
      <c r="H1" s="8"/>
      <c r="I1" s="8"/>
    </row>
    <row r="2" spans="1:9" s="9" customFormat="1" x14ac:dyDescent="0.25"/>
    <row r="3" spans="1:9" s="9" customFormat="1" x14ac:dyDescent="0.25">
      <c r="A3" s="9" t="s">
        <v>62</v>
      </c>
    </row>
    <row r="4" spans="1:9" s="9" customFormat="1" x14ac:dyDescent="0.25">
      <c r="A4" s="9" t="s">
        <v>63</v>
      </c>
    </row>
    <row r="5" spans="1:9" s="9" customFormat="1" x14ac:dyDescent="0.25">
      <c r="A5" s="9" t="s">
        <v>64</v>
      </c>
    </row>
    <row r="6" spans="1:9" s="9" customFormat="1" x14ac:dyDescent="0.25">
      <c r="A6" s="9" t="s">
        <v>65</v>
      </c>
    </row>
    <row r="9" spans="1:9" x14ac:dyDescent="0.25">
      <c r="A9" s="9" t="s">
        <v>45</v>
      </c>
      <c r="B9" s="9" t="s">
        <v>66</v>
      </c>
      <c r="C9" s="9" t="s">
        <v>67</v>
      </c>
      <c r="D9" s="10" t="s">
        <v>68</v>
      </c>
    </row>
    <row r="10" spans="1:9" x14ac:dyDescent="0.25">
      <c r="A10" s="9" t="s">
        <v>60</v>
      </c>
      <c r="B10" s="10">
        <v>38802805.870000005</v>
      </c>
      <c r="C10" s="11">
        <f>Tabla46[[#This Row],[Custo total]]/$B$14</f>
        <v>0.25767039451548968</v>
      </c>
      <c r="D10" s="11">
        <f>Tabla46[[#This Row],[Custo total]]/$C$17</f>
        <v>0.18225196294717119</v>
      </c>
    </row>
    <row r="11" spans="1:9" x14ac:dyDescent="0.25">
      <c r="A11" s="9" t="s">
        <v>49</v>
      </c>
      <c r="B11" s="10">
        <v>84819581.079999</v>
      </c>
      <c r="C11" s="11">
        <f>Tabla46[[#This Row],[Custo total]]/$B$14</f>
        <v>0.56324521975920461</v>
      </c>
      <c r="D11" s="11">
        <f>Tabla46[[#This Row],[Custo total]]/$C$17</f>
        <v>0.39838704448273338</v>
      </c>
    </row>
    <row r="12" spans="1:9" x14ac:dyDescent="0.25">
      <c r="A12" s="9" t="s">
        <v>51</v>
      </c>
      <c r="B12" s="10">
        <v>26407731.125484001</v>
      </c>
      <c r="C12" s="11">
        <f>Tabla46[[#This Row],[Custo total]]/$B$14</f>
        <v>0.17536078499475888</v>
      </c>
      <c r="D12" s="11">
        <f>Tabla46[[#This Row],[Custo total]]/$C$17</f>
        <v>0.12403383535523095</v>
      </c>
    </row>
    <row r="13" spans="1:9" x14ac:dyDescent="0.25">
      <c r="A13" s="9" t="s">
        <v>52</v>
      </c>
      <c r="B13" s="10">
        <v>560740.23</v>
      </c>
      <c r="C13" s="11">
        <f>Tabla46[[#This Row],[Custo total]]/$B$14</f>
        <v>3.7236007305470253E-3</v>
      </c>
      <c r="D13" s="11">
        <f>Tabla46[[#This Row],[Custo total]]/$C$17</f>
        <v>2.6337272609442929E-3</v>
      </c>
    </row>
    <row r="14" spans="1:9" x14ac:dyDescent="0.25">
      <c r="A14" s="9" t="s">
        <v>69</v>
      </c>
      <c r="B14" s="10">
        <f>SUBTOTAL(109,B10:B13)</f>
        <v>150590858.30548298</v>
      </c>
      <c r="C14" s="11">
        <f>Tabla46[[#This Row],[Custo total]]/$B$14</f>
        <v>1</v>
      </c>
      <c r="D14" s="11">
        <f>Tabla46[[#This Row],[Custo total]]/$C$17</f>
        <v>0.70730657004607966</v>
      </c>
    </row>
    <row r="15" spans="1:9" x14ac:dyDescent="0.25">
      <c r="D15" s="10"/>
    </row>
    <row r="16" spans="1:9" x14ac:dyDescent="0.25">
      <c r="D16" s="10"/>
    </row>
    <row r="17" spans="1:9" x14ac:dyDescent="0.25">
      <c r="A17" s="9"/>
      <c r="B17" s="12" t="s">
        <v>70</v>
      </c>
      <c r="C17" s="10">
        <v>212907478.42999998</v>
      </c>
      <c r="D17" s="10"/>
    </row>
    <row r="24" spans="1:9" x14ac:dyDescent="0.25">
      <c r="A24" t="s">
        <v>55</v>
      </c>
      <c r="B24" t="s">
        <v>54</v>
      </c>
      <c r="C24" t="s">
        <v>56</v>
      </c>
      <c r="D24" s="4" t="s">
        <v>0</v>
      </c>
      <c r="E24" s="4" t="s">
        <v>1</v>
      </c>
      <c r="F24" s="4" t="s">
        <v>2</v>
      </c>
      <c r="G24" s="4" t="s">
        <v>57</v>
      </c>
      <c r="H24" s="4" t="s">
        <v>58</v>
      </c>
      <c r="I24" s="4" t="s">
        <v>59</v>
      </c>
    </row>
    <row r="25" spans="1:9" x14ac:dyDescent="0.25">
      <c r="A25">
        <v>10</v>
      </c>
      <c r="B25" t="str">
        <f>VLOOKUP(Tabla48[[#This Row],[ID_RELACIÓN]],convenios_PAS_PDI!$A:$B,2,FALSE)</f>
        <v>PTXAS</v>
      </c>
      <c r="C25" t="s">
        <v>18</v>
      </c>
      <c r="D25" s="4">
        <v>21141286.469999999</v>
      </c>
      <c r="E25" s="4">
        <v>926150.63</v>
      </c>
      <c r="F25" s="4">
        <v>5091.7</v>
      </c>
      <c r="G25" s="4">
        <v>5391254.0199999996</v>
      </c>
      <c r="H25" s="4">
        <v>4460011.6900000004</v>
      </c>
      <c r="I25" s="4">
        <v>25601298.16</v>
      </c>
    </row>
    <row r="26" spans="1:9" x14ac:dyDescent="0.25">
      <c r="A26">
        <v>11</v>
      </c>
      <c r="B26" t="str">
        <f>VLOOKUP(Tabla48[[#This Row],[ID_RELACIÓN]],convenios_PAS_PDI!$A:$B,2,FALSE)</f>
        <v>PTXAS</v>
      </c>
      <c r="C26" t="s">
        <v>20</v>
      </c>
      <c r="D26" s="4">
        <v>6053817.29</v>
      </c>
      <c r="E26" s="4">
        <v>218872.62</v>
      </c>
      <c r="F26" s="4">
        <v>19932.82</v>
      </c>
      <c r="G26" s="4">
        <v>1920598.31</v>
      </c>
      <c r="H26" s="4">
        <v>1681792.87</v>
      </c>
      <c r="I26" s="4">
        <v>7735610.1600000001</v>
      </c>
    </row>
    <row r="27" spans="1:9" x14ac:dyDescent="0.25">
      <c r="A27">
        <v>12</v>
      </c>
      <c r="B27" t="str">
        <f>VLOOKUP(Tabla48[[#This Row],[ID_RELACIÓN]],convenios_PAS_PDI!$A:$B,2,FALSE)</f>
        <v>PTXAS</v>
      </c>
      <c r="C27" t="s">
        <v>31</v>
      </c>
      <c r="D27" s="4">
        <v>416033.64</v>
      </c>
      <c r="E27" s="4">
        <v>0</v>
      </c>
      <c r="F27" s="4">
        <v>0</v>
      </c>
      <c r="G27" s="4">
        <v>91157.759999999995</v>
      </c>
      <c r="H27" s="4">
        <v>91157.759999999995</v>
      </c>
      <c r="I27" s="4">
        <v>507191.4</v>
      </c>
    </row>
    <row r="28" spans="1:9" x14ac:dyDescent="0.25">
      <c r="A28">
        <v>20</v>
      </c>
      <c r="B28" t="str">
        <f>VLOOKUP(Tabla48[[#This Row],[ID_RELACIÓN]],convenios_PAS_PDI!$A:$B,2,FALSE)</f>
        <v>PDI</v>
      </c>
      <c r="C28" t="s">
        <v>9</v>
      </c>
      <c r="D28" s="4">
        <v>58531263.009999998</v>
      </c>
      <c r="E28" s="4">
        <v>0</v>
      </c>
      <c r="F28" s="4">
        <v>0</v>
      </c>
      <c r="G28" s="4">
        <v>3116616.56</v>
      </c>
      <c r="H28" s="4">
        <v>3116616.56</v>
      </c>
      <c r="I28" s="4">
        <v>61647879.57</v>
      </c>
    </row>
    <row r="29" spans="1:9" x14ac:dyDescent="0.25">
      <c r="A29">
        <v>21</v>
      </c>
      <c r="B29" t="str">
        <f>VLOOKUP(Tabla48[[#This Row],[ID_RELACIÓN]],convenios_PAS_PDI!$A:$B,2,FALSE)</f>
        <v>PDI</v>
      </c>
      <c r="C29" t="s">
        <v>19</v>
      </c>
      <c r="D29" s="4">
        <v>152436.62</v>
      </c>
      <c r="E29" s="4">
        <v>0</v>
      </c>
      <c r="F29" s="4">
        <v>0</v>
      </c>
      <c r="G29" s="4">
        <v>48653.440000000002</v>
      </c>
      <c r="H29" s="4">
        <v>48653.440000000002</v>
      </c>
      <c r="I29" s="4">
        <v>201090.06</v>
      </c>
    </row>
    <row r="30" spans="1:9" x14ac:dyDescent="0.25">
      <c r="A30">
        <v>30</v>
      </c>
      <c r="B30" t="str">
        <f>VLOOKUP(Tabla48[[#This Row],[ID_RELACIÓN]],convenios_PAS_PDI!$A:$B,2,FALSE)</f>
        <v>PTXAS</v>
      </c>
      <c r="C30" t="s">
        <v>35</v>
      </c>
      <c r="D30" s="4">
        <v>526284.97</v>
      </c>
      <c r="E30" s="4">
        <v>57364.95</v>
      </c>
      <c r="F30" s="4">
        <v>0</v>
      </c>
      <c r="G30" s="4">
        <v>144629.01</v>
      </c>
      <c r="H30" s="4">
        <v>87264.06</v>
      </c>
      <c r="I30" s="4">
        <v>613549.03</v>
      </c>
    </row>
    <row r="31" spans="1:9" x14ac:dyDescent="0.25">
      <c r="A31">
        <v>31</v>
      </c>
      <c r="B31" t="str">
        <f>VLOOKUP(Tabla48[[#This Row],[ID_RELACIÓN]],convenios_PAS_PDI!$A:$B,2,FALSE)</f>
        <v>PTXAS</v>
      </c>
      <c r="C31" t="s">
        <v>22</v>
      </c>
      <c r="D31" s="4">
        <v>3239042.72</v>
      </c>
      <c r="E31" s="4">
        <v>144712.79</v>
      </c>
      <c r="F31" s="4">
        <v>0</v>
      </c>
      <c r="G31" s="4">
        <v>1031482.77</v>
      </c>
      <c r="H31" s="4">
        <v>886769.98</v>
      </c>
      <c r="I31" s="4">
        <v>4125812.7</v>
      </c>
    </row>
    <row r="32" spans="1:9" x14ac:dyDescent="0.25">
      <c r="A32">
        <v>32</v>
      </c>
      <c r="B32" t="str">
        <f>VLOOKUP(Tabla48[[#This Row],[ID_RELACIÓN]],convenios_PAS_PDI!$A:$B,2,FALSE)</f>
        <v>PTXAS</v>
      </c>
      <c r="C32" t="s">
        <v>40</v>
      </c>
      <c r="D32" s="4">
        <v>21619.8</v>
      </c>
      <c r="E32" s="4">
        <v>70.930000000000007</v>
      </c>
      <c r="F32" s="4">
        <v>0</v>
      </c>
      <c r="G32" s="4">
        <v>6710.08</v>
      </c>
      <c r="H32" s="4">
        <v>6639.15</v>
      </c>
      <c r="I32" s="4">
        <v>28258.949999999997</v>
      </c>
    </row>
    <row r="33" spans="1:9" x14ac:dyDescent="0.25">
      <c r="A33">
        <v>330</v>
      </c>
      <c r="B33" t="str">
        <f>VLOOKUP(Tabla48[[#This Row],[ID_RELACIÓN]],convenios_PAS_PDI!$A:$B,2,FALSE)</f>
        <v>Persoal investigador</v>
      </c>
      <c r="C33" t="s">
        <v>41</v>
      </c>
      <c r="D33" s="4">
        <v>337.99</v>
      </c>
      <c r="E33" s="4">
        <v>0</v>
      </c>
      <c r="F33" s="4">
        <v>0</v>
      </c>
      <c r="G33" s="4">
        <v>104.34</v>
      </c>
      <c r="H33" s="4">
        <v>104.34</v>
      </c>
      <c r="I33" s="4">
        <v>442.33000000000004</v>
      </c>
    </row>
    <row r="34" spans="1:9" x14ac:dyDescent="0.25">
      <c r="A34">
        <v>331</v>
      </c>
      <c r="B34" t="str">
        <f>VLOOKUP(Tabla48[[#This Row],[ID_RELACIÓN]],convenios_PAS_PDI!$A:$B,2,FALSE)</f>
        <v>Persoal investigador</v>
      </c>
      <c r="C34" t="s">
        <v>27</v>
      </c>
      <c r="D34" s="4">
        <v>53185.03</v>
      </c>
      <c r="E34" s="4">
        <v>0</v>
      </c>
      <c r="F34" s="4">
        <v>0</v>
      </c>
      <c r="G34" s="4">
        <v>15782.62</v>
      </c>
      <c r="H34" s="4">
        <v>15782.62</v>
      </c>
      <c r="I34" s="4">
        <v>68967.649999999994</v>
      </c>
    </row>
    <row r="35" spans="1:9" x14ac:dyDescent="0.25">
      <c r="A35">
        <v>332</v>
      </c>
      <c r="B35" t="str">
        <f>VLOOKUP(Tabla48[[#This Row],[ID_RELACIÓN]],convenios_PAS_PDI!$A:$B,2,FALSE)</f>
        <v>Persoal investigador</v>
      </c>
      <c r="C35" t="s">
        <v>29</v>
      </c>
      <c r="D35" s="4">
        <v>477.5</v>
      </c>
      <c r="E35" s="4">
        <v>0</v>
      </c>
      <c r="F35" s="4">
        <v>0</v>
      </c>
      <c r="G35" s="4">
        <v>138.78</v>
      </c>
      <c r="H35" s="4">
        <v>138.78</v>
      </c>
      <c r="I35" s="4">
        <v>616.28</v>
      </c>
    </row>
    <row r="36" spans="1:9" x14ac:dyDescent="0.25">
      <c r="A36">
        <v>43</v>
      </c>
      <c r="B36" t="str">
        <f>VLOOKUP(Tabla48[[#This Row],[ID_RELACIÓN]],convenios_PAS_PDI!$A:$B,2,FALSE)</f>
        <v>PDI</v>
      </c>
      <c r="C36" t="s">
        <v>24</v>
      </c>
      <c r="D36" s="4">
        <v>155091.65</v>
      </c>
      <c r="E36" s="4">
        <v>0</v>
      </c>
      <c r="F36" s="4">
        <v>0</v>
      </c>
      <c r="G36" s="4">
        <v>51432.31</v>
      </c>
      <c r="H36" s="4">
        <v>51432.31</v>
      </c>
      <c r="I36" s="4">
        <v>206523.96</v>
      </c>
    </row>
    <row r="37" spans="1:9" x14ac:dyDescent="0.25">
      <c r="A37">
        <v>45</v>
      </c>
      <c r="B37" t="str">
        <f>VLOOKUP(Tabla48[[#This Row],[ID_RELACIÓN]],convenios_PAS_PDI!$A:$B,2,FALSE)</f>
        <v>PDI</v>
      </c>
      <c r="C37" t="s">
        <v>4</v>
      </c>
      <c r="D37" s="4">
        <v>7065291.5</v>
      </c>
      <c r="E37" s="4">
        <v>30119.87</v>
      </c>
      <c r="F37" s="4">
        <v>11500.71</v>
      </c>
      <c r="G37" s="4">
        <v>2271259.7999999998</v>
      </c>
      <c r="H37" s="4">
        <v>2229639.219999</v>
      </c>
      <c r="I37" s="4">
        <v>9294930.7199990004</v>
      </c>
    </row>
    <row r="38" spans="1:9" x14ac:dyDescent="0.25">
      <c r="A38">
        <v>454</v>
      </c>
      <c r="B38" t="str">
        <f>VLOOKUP(Tabla48[[#This Row],[ID_RELACIÓN]],convenios_PAS_PDI!$A:$B,2,FALSE)</f>
        <v>PDI</v>
      </c>
      <c r="C38" t="s">
        <v>6</v>
      </c>
      <c r="D38" s="4">
        <v>301377.84999999998</v>
      </c>
      <c r="E38" s="4">
        <v>18.8</v>
      </c>
      <c r="F38" s="4">
        <v>0</v>
      </c>
      <c r="G38" s="4">
        <v>97168.22</v>
      </c>
      <c r="H38" s="4">
        <v>97149.42</v>
      </c>
      <c r="I38" s="4">
        <v>398527.26999999996</v>
      </c>
    </row>
    <row r="39" spans="1:9" x14ac:dyDescent="0.25">
      <c r="A39">
        <v>46</v>
      </c>
      <c r="B39" t="str">
        <f>VLOOKUP(Tabla48[[#This Row],[ID_RELACIÓN]],convenios_PAS_PDI!$A:$B,2,FALSE)</f>
        <v>PDI</v>
      </c>
      <c r="C39" t="s">
        <v>7</v>
      </c>
      <c r="D39" s="4">
        <v>1156099.8400000001</v>
      </c>
      <c r="E39" s="4">
        <v>5716.45</v>
      </c>
      <c r="F39" s="4">
        <v>0.24</v>
      </c>
      <c r="G39" s="4">
        <v>273504.27</v>
      </c>
      <c r="H39" s="4">
        <v>267787.58</v>
      </c>
      <c r="I39" s="4">
        <v>1423887.4200000002</v>
      </c>
    </row>
    <row r="40" spans="1:9" x14ac:dyDescent="0.25">
      <c r="A40">
        <v>481</v>
      </c>
      <c r="B40" t="str">
        <f>VLOOKUP(Tabla48[[#This Row],[ID_RELACIÓN]],convenios_PAS_PDI!$A:$B,2,FALSE)</f>
        <v>Persoal investigador</v>
      </c>
      <c r="C40" t="s">
        <v>3</v>
      </c>
      <c r="D40" s="4">
        <v>3557373.76</v>
      </c>
      <c r="E40" s="4">
        <v>31836.13</v>
      </c>
      <c r="F40" s="4">
        <v>4701.16</v>
      </c>
      <c r="G40" s="4">
        <v>1087684.3899999999</v>
      </c>
      <c r="H40" s="4">
        <v>1051147.0954839999</v>
      </c>
      <c r="I40" s="4">
        <v>4608520.8554839995</v>
      </c>
    </row>
    <row r="41" spans="1:9" x14ac:dyDescent="0.25">
      <c r="A41">
        <v>482</v>
      </c>
      <c r="B41" t="str">
        <f>VLOOKUP(Tabla48[[#This Row],[ID_RELACIÓN]],convenios_PAS_PDI!$A:$B,2,FALSE)</f>
        <v>Persoal investigador</v>
      </c>
      <c r="C41" t="s">
        <v>10</v>
      </c>
      <c r="D41" s="4">
        <v>2266410.5699999998</v>
      </c>
      <c r="E41" s="4">
        <v>31108.06</v>
      </c>
      <c r="F41" s="4">
        <v>0</v>
      </c>
      <c r="G41" s="4">
        <v>702119.45</v>
      </c>
      <c r="H41" s="4">
        <v>671011.39</v>
      </c>
      <c r="I41" s="4">
        <v>2937421.96</v>
      </c>
    </row>
    <row r="42" spans="1:9" x14ac:dyDescent="0.25">
      <c r="A42">
        <v>483</v>
      </c>
      <c r="B42" t="str">
        <f>VLOOKUP(Tabla48[[#This Row],[ID_RELACIÓN]],convenios_PAS_PDI!$A:$B,2,FALSE)</f>
        <v>Persoal investigador</v>
      </c>
      <c r="C42" t="s">
        <v>28</v>
      </c>
      <c r="D42" s="4">
        <v>323456.09999999998</v>
      </c>
      <c r="E42" s="4">
        <v>8509.9599999999991</v>
      </c>
      <c r="F42" s="4">
        <v>0</v>
      </c>
      <c r="G42" s="4">
        <v>108731.99</v>
      </c>
      <c r="H42" s="4">
        <v>100222.03</v>
      </c>
      <c r="I42" s="4">
        <v>423678.13</v>
      </c>
    </row>
    <row r="43" spans="1:9" x14ac:dyDescent="0.25">
      <c r="A43">
        <v>484</v>
      </c>
      <c r="B43" t="str">
        <f>VLOOKUP(Tabla48[[#This Row],[ID_RELACIÓN]],convenios_PAS_PDI!$A:$B,2,FALSE)</f>
        <v>Persoal investigador</v>
      </c>
      <c r="C43" t="s">
        <v>14</v>
      </c>
      <c r="D43" s="4">
        <v>363751.85</v>
      </c>
      <c r="E43" s="4">
        <v>1240.56</v>
      </c>
      <c r="F43" s="4">
        <v>0</v>
      </c>
      <c r="G43" s="4">
        <v>101843.45</v>
      </c>
      <c r="H43" s="4">
        <v>100602.89</v>
      </c>
      <c r="I43" s="4">
        <v>464354.74</v>
      </c>
    </row>
    <row r="44" spans="1:9" x14ac:dyDescent="0.25">
      <c r="A44">
        <v>485</v>
      </c>
      <c r="B44" t="str">
        <f>VLOOKUP(Tabla48[[#This Row],[ID_RELACIÓN]],convenios_PAS_PDI!$A:$B,2,FALSE)</f>
        <v>Persoal investigador</v>
      </c>
      <c r="C44" t="s">
        <v>15</v>
      </c>
      <c r="D44" s="4">
        <v>639813.4</v>
      </c>
      <c r="E44" s="4">
        <v>0</v>
      </c>
      <c r="F44" s="4">
        <v>0</v>
      </c>
      <c r="G44" s="4">
        <v>193956.08</v>
      </c>
      <c r="H44" s="4">
        <v>193956.08</v>
      </c>
      <c r="I44" s="4">
        <v>833769.48</v>
      </c>
    </row>
    <row r="45" spans="1:9" x14ac:dyDescent="0.25">
      <c r="A45">
        <v>486</v>
      </c>
      <c r="B45" t="str">
        <f>VLOOKUP(Tabla48[[#This Row],[ID_RELACIÓN]],convenios_PAS_PDI!$A:$B,2,FALSE)</f>
        <v>Persoal investigador</v>
      </c>
      <c r="C45" t="s">
        <v>32</v>
      </c>
      <c r="D45" s="4">
        <v>317745.01</v>
      </c>
      <c r="E45" s="4">
        <v>0</v>
      </c>
      <c r="F45" s="4">
        <v>0</v>
      </c>
      <c r="G45" s="4">
        <v>89768.84</v>
      </c>
      <c r="H45" s="4">
        <v>89768.84</v>
      </c>
      <c r="I45" s="4">
        <v>407513.85</v>
      </c>
    </row>
    <row r="46" spans="1:9" x14ac:dyDescent="0.25">
      <c r="A46">
        <v>50</v>
      </c>
      <c r="B46" t="str">
        <f>VLOOKUP(Tabla48[[#This Row],[ID_RELACIÓN]],convenios_PAS_PDI!$A:$B,2,FALSE)</f>
        <v>PDI</v>
      </c>
      <c r="C46" t="s">
        <v>21</v>
      </c>
      <c r="D46" s="4">
        <v>9075817.4100000001</v>
      </c>
      <c r="E46" s="4">
        <v>151886.99</v>
      </c>
      <c r="F46" s="4">
        <v>0.61</v>
      </c>
      <c r="G46" s="4">
        <v>2722812.27</v>
      </c>
      <c r="H46" s="4">
        <v>2570924.67</v>
      </c>
      <c r="I46" s="4">
        <v>11646742.08</v>
      </c>
    </row>
    <row r="47" spans="1:9" x14ac:dyDescent="0.25">
      <c r="A47">
        <v>70</v>
      </c>
      <c r="B47" t="str">
        <f>VLOOKUP(Tabla48[[#This Row],[ID_RELACIÓN]],convenios_PAS_PDI!$A:$B,2,FALSE)</f>
        <v>Persoal investigador</v>
      </c>
      <c r="C47" t="s">
        <v>12</v>
      </c>
      <c r="D47" s="4">
        <v>7477809.5</v>
      </c>
      <c r="E47" s="4">
        <v>71031.69</v>
      </c>
      <c r="F47" s="4">
        <v>217.66</v>
      </c>
      <c r="G47" s="4">
        <v>2408321.17</v>
      </c>
      <c r="H47" s="4">
        <v>2337071.8199999998</v>
      </c>
      <c r="I47" s="4">
        <v>9814881.3200000003</v>
      </c>
    </row>
    <row r="48" spans="1:9" x14ac:dyDescent="0.25">
      <c r="A48">
        <v>700</v>
      </c>
      <c r="B48" t="str">
        <f>VLOOKUP(Tabla48[[#This Row],[ID_RELACIÓN]],convenios_PAS_PDI!$A:$B,2,FALSE)</f>
        <v>Persoal investigador</v>
      </c>
      <c r="C48" t="s">
        <v>25</v>
      </c>
      <c r="D48" s="4">
        <v>1125744.46</v>
      </c>
      <c r="E48" s="4">
        <v>8867.5400000000009</v>
      </c>
      <c r="F48" s="4">
        <v>0</v>
      </c>
      <c r="G48" s="4">
        <v>344128.68</v>
      </c>
      <c r="H48" s="4">
        <v>335261.14</v>
      </c>
      <c r="I48" s="4">
        <v>1461005.6</v>
      </c>
    </row>
    <row r="49" spans="1:9" x14ac:dyDescent="0.25">
      <c r="A49">
        <v>701</v>
      </c>
      <c r="B49" t="str">
        <f>VLOOKUP(Tabla48[[#This Row],[ID_RELACIÓN]],convenios_PAS_PDI!$A:$B,2,FALSE)</f>
        <v>Persoal investigador</v>
      </c>
      <c r="C49" t="s">
        <v>8</v>
      </c>
      <c r="D49" s="4">
        <v>2030611.26</v>
      </c>
      <c r="E49" s="4">
        <v>1385.55</v>
      </c>
      <c r="F49" s="4">
        <v>0</v>
      </c>
      <c r="G49" s="4">
        <v>641924.76</v>
      </c>
      <c r="H49" s="4">
        <v>640539.21</v>
      </c>
      <c r="I49" s="4">
        <v>2671150.4699999997</v>
      </c>
    </row>
    <row r="50" spans="1:9" x14ac:dyDescent="0.25">
      <c r="A50">
        <v>702</v>
      </c>
      <c r="B50" t="str">
        <f>VLOOKUP(Tabla48[[#This Row],[ID_RELACIÓN]],convenios_PAS_PDI!$A:$B,2,FALSE)</f>
        <v>Persoal investigador</v>
      </c>
      <c r="C50" t="s">
        <v>26</v>
      </c>
      <c r="D50" s="4">
        <v>1051892.42</v>
      </c>
      <c r="E50" s="4">
        <v>0.21</v>
      </c>
      <c r="F50" s="4">
        <v>0</v>
      </c>
      <c r="G50" s="4">
        <v>330040.63</v>
      </c>
      <c r="H50" s="4">
        <v>330040.42</v>
      </c>
      <c r="I50" s="4">
        <v>1381932.8399999999</v>
      </c>
    </row>
    <row r="51" spans="1:9" x14ac:dyDescent="0.25">
      <c r="A51">
        <v>703</v>
      </c>
      <c r="B51" t="str">
        <f>VLOOKUP(Tabla48[[#This Row],[ID_RELACIÓN]],convenios_PAS_PDI!$A:$B,2,FALSE)</f>
        <v>Persoal investigador</v>
      </c>
      <c r="C51" t="s">
        <v>33</v>
      </c>
      <c r="D51" s="4">
        <v>80900</v>
      </c>
      <c r="E51" s="4">
        <v>0</v>
      </c>
      <c r="F51" s="4">
        <v>0</v>
      </c>
      <c r="G51" s="4">
        <v>26480.34</v>
      </c>
      <c r="H51" s="4">
        <v>26480.34</v>
      </c>
      <c r="I51" s="4">
        <v>107380.34</v>
      </c>
    </row>
    <row r="52" spans="1:9" x14ac:dyDescent="0.25">
      <c r="A52">
        <v>704</v>
      </c>
      <c r="B52" t="str">
        <f>VLOOKUP(Tabla48[[#This Row],[ID_RELACIÓN]],convenios_PAS_PDI!$A:$B,2,FALSE)</f>
        <v>Persoal investigador</v>
      </c>
      <c r="C52" t="s">
        <v>13</v>
      </c>
      <c r="D52" s="4">
        <v>494811.61</v>
      </c>
      <c r="E52" s="4">
        <v>536.24</v>
      </c>
      <c r="F52" s="4">
        <v>0</v>
      </c>
      <c r="G52" s="4">
        <v>153026.60999999999</v>
      </c>
      <c r="H52" s="4">
        <v>152490.37</v>
      </c>
      <c r="I52" s="4">
        <v>647301.98</v>
      </c>
    </row>
    <row r="53" spans="1:9" x14ac:dyDescent="0.25">
      <c r="A53">
        <v>705</v>
      </c>
      <c r="B53" t="str">
        <f>VLOOKUP(Tabla48[[#This Row],[ID_RELACIÓN]],convenios_PAS_PDI!$A:$B,2,FALSE)</f>
        <v>Persoal investigador</v>
      </c>
      <c r="C53" t="s">
        <v>36</v>
      </c>
      <c r="D53" s="4">
        <v>3237.12</v>
      </c>
      <c r="E53" s="4">
        <v>0</v>
      </c>
      <c r="F53" s="4">
        <v>0</v>
      </c>
      <c r="G53" s="4">
        <v>1039.8499999999999</v>
      </c>
      <c r="H53" s="4">
        <v>1039.8499999999999</v>
      </c>
      <c r="I53" s="4">
        <v>4276.9699999999993</v>
      </c>
    </row>
    <row r="54" spans="1:9" x14ac:dyDescent="0.25">
      <c r="A54">
        <v>707</v>
      </c>
      <c r="B54" t="str">
        <f>VLOOKUP(Tabla48[[#This Row],[ID_RELACIÓN]],convenios_PAS_PDI!$A:$B,2,FALSE)</f>
        <v>Persoal investigador</v>
      </c>
      <c r="C54" t="s">
        <v>34</v>
      </c>
      <c r="D54" s="4">
        <v>13537.98</v>
      </c>
      <c r="E54" s="4">
        <v>0</v>
      </c>
      <c r="F54" s="4">
        <v>0</v>
      </c>
      <c r="G54" s="4">
        <v>4357.75</v>
      </c>
      <c r="H54" s="4">
        <v>4357.75</v>
      </c>
      <c r="I54" s="4">
        <v>17895.73</v>
      </c>
    </row>
    <row r="55" spans="1:9" x14ac:dyDescent="0.25">
      <c r="A55">
        <v>74</v>
      </c>
      <c r="B55" t="str">
        <f>VLOOKUP(Tabla48[[#This Row],[ID_RELACIÓN]],convenios_PAS_PDI!$A:$B,2,FALSE)</f>
        <v>Persoal investigador</v>
      </c>
      <c r="C55" t="s">
        <v>5</v>
      </c>
      <c r="D55" s="4">
        <v>431277.16</v>
      </c>
      <c r="E55" s="4">
        <v>6234.99</v>
      </c>
      <c r="F55" s="4">
        <v>0</v>
      </c>
      <c r="G55" s="4">
        <v>125702.93</v>
      </c>
      <c r="H55" s="4">
        <v>119467.94</v>
      </c>
      <c r="I55" s="4">
        <v>550745.1</v>
      </c>
    </row>
    <row r="56" spans="1:9" x14ac:dyDescent="0.25">
      <c r="A56">
        <v>752</v>
      </c>
      <c r="B56" t="str">
        <f>VLOOKUP(Tabla48[[#This Row],[ID_RELACIÓN]],convenios_PAS_PDI!$A:$B,2,FALSE)</f>
        <v>Persoal investigador</v>
      </c>
      <c r="C56" t="s">
        <v>38</v>
      </c>
      <c r="D56" s="4">
        <v>4605.1899999999996</v>
      </c>
      <c r="E56" s="4">
        <v>0</v>
      </c>
      <c r="F56" s="4">
        <v>2.61</v>
      </c>
      <c r="G56" s="4">
        <v>1272.92</v>
      </c>
      <c r="H56" s="4">
        <v>1270.31</v>
      </c>
      <c r="I56" s="4">
        <v>5875.5</v>
      </c>
    </row>
    <row r="57" spans="1:9" x14ac:dyDescent="0.25">
      <c r="A57">
        <v>76</v>
      </c>
      <c r="B57" t="str">
        <f>VLOOKUP(Tabla48[[#This Row],[ID_RELACIÓN]],convenios_PAS_PDI!$A:$B,2,FALSE)</f>
        <v>Outros gastos</v>
      </c>
      <c r="C57" t="s">
        <v>16</v>
      </c>
      <c r="D57" s="4">
        <v>432668.37</v>
      </c>
      <c r="E57" s="4">
        <v>198.45</v>
      </c>
      <c r="F57" s="4">
        <v>0</v>
      </c>
      <c r="G57" s="4">
        <v>11438.23</v>
      </c>
      <c r="H57" s="4">
        <v>11239.78</v>
      </c>
      <c r="I57" s="4">
        <v>443908.15</v>
      </c>
    </row>
    <row r="58" spans="1:9" x14ac:dyDescent="0.25">
      <c r="A58">
        <v>761</v>
      </c>
      <c r="B58" t="str">
        <f>VLOOKUP(Tabla48[[#This Row],[ID_RELACIÓN]],convenios_PAS_PDI!$A:$B,2,FALSE)</f>
        <v>Outros gastos</v>
      </c>
      <c r="C58" t="s">
        <v>37</v>
      </c>
      <c r="D58" s="4">
        <v>0</v>
      </c>
      <c r="E58" s="4">
        <v>0</v>
      </c>
      <c r="F58" s="4">
        <v>0</v>
      </c>
      <c r="G58" s="4">
        <v>150.9</v>
      </c>
      <c r="H58" s="4">
        <v>150.9</v>
      </c>
      <c r="I58" s="4">
        <v>150.9</v>
      </c>
    </row>
    <row r="59" spans="1:9" x14ac:dyDescent="0.25">
      <c r="A59">
        <v>77</v>
      </c>
      <c r="B59" t="str">
        <f>VLOOKUP(Tabla48[[#This Row],[ID_RELACIÓN]],convenios_PAS_PDI!$A:$B,2,FALSE)</f>
        <v>Outros gastos</v>
      </c>
      <c r="C59" t="s">
        <v>17</v>
      </c>
      <c r="D59" s="4">
        <v>1025.48</v>
      </c>
      <c r="E59" s="4">
        <v>0</v>
      </c>
      <c r="F59" s="4">
        <v>1025.48</v>
      </c>
      <c r="G59" s="4">
        <v>81758.34</v>
      </c>
      <c r="H59" s="4">
        <v>80732.86</v>
      </c>
      <c r="I59" s="4">
        <v>81758.34</v>
      </c>
    </row>
    <row r="60" spans="1:9" x14ac:dyDescent="0.25">
      <c r="A60">
        <v>80</v>
      </c>
      <c r="B60" t="str">
        <f>VLOOKUP(Tabla48[[#This Row],[ID_RELACIÓN]],convenios_PAS_PDI!$A:$B,2,FALSE)</f>
        <v>Outros gastos</v>
      </c>
      <c r="C60" t="s">
        <v>39</v>
      </c>
      <c r="D60" s="4">
        <v>3339.15</v>
      </c>
      <c r="E60" s="4">
        <v>0</v>
      </c>
      <c r="F60" s="4">
        <v>0</v>
      </c>
      <c r="G60" s="4">
        <v>0</v>
      </c>
      <c r="H60" s="4">
        <v>0</v>
      </c>
      <c r="I60" s="4">
        <v>3339.15</v>
      </c>
    </row>
    <row r="61" spans="1:9" x14ac:dyDescent="0.25">
      <c r="A61">
        <v>84</v>
      </c>
      <c r="B61" t="str">
        <f>VLOOKUP(Tabla48[[#This Row],[ID_RELACIÓN]],convenios_PAS_PDI!$A:$B,2,FALSE)</f>
        <v>Outros gastos</v>
      </c>
      <c r="C61" t="s">
        <v>11</v>
      </c>
      <c r="D61" s="4">
        <v>31583.69</v>
      </c>
      <c r="E61" s="4">
        <v>0</v>
      </c>
      <c r="F61" s="4">
        <v>0</v>
      </c>
      <c r="G61" s="4">
        <v>0</v>
      </c>
      <c r="H61" s="4">
        <v>0</v>
      </c>
      <c r="I61" s="4">
        <v>31583.69</v>
      </c>
    </row>
    <row r="62" spans="1:9" x14ac:dyDescent="0.25">
      <c r="A62">
        <v>87</v>
      </c>
      <c r="B62" t="str">
        <f>VLOOKUP(Tabla48[[#This Row],[ID_RELACIÓN]],convenios_PAS_PDI!$A:$B,2,FALSE)</f>
        <v>Outros gastos</v>
      </c>
      <c r="C62" t="s">
        <v>23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</row>
    <row r="63" spans="1:9" x14ac:dyDescent="0.25">
      <c r="A63">
        <v>90</v>
      </c>
      <c r="B63" t="str">
        <f>VLOOKUP(Tabla48[[#This Row],[ID_RELACIÓN]],convenios_PAS_PDI!$A:$B,2,FALSE)</f>
        <v>PTXAS</v>
      </c>
      <c r="C63" t="s">
        <v>30</v>
      </c>
      <c r="D63" s="4">
        <v>158543.75</v>
      </c>
      <c r="E63" s="4">
        <v>0</v>
      </c>
      <c r="F63" s="4">
        <v>0</v>
      </c>
      <c r="G63" s="4">
        <v>32541.72</v>
      </c>
      <c r="H63" s="4">
        <v>32541.72</v>
      </c>
      <c r="I63" s="4">
        <v>191085.47</v>
      </c>
    </row>
  </sheetData>
  <mergeCells count="1">
    <mergeCell ref="F1:I1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D3D6C-B76A-4D1C-A385-B852A37C773B}">
  <dimension ref="A1:I40"/>
  <sheetViews>
    <sheetView workbookViewId="0">
      <selection activeCell="A34" sqref="A34"/>
    </sheetView>
  </sheetViews>
  <sheetFormatPr baseColWidth="10" defaultRowHeight="15" x14ac:dyDescent="0.25"/>
  <cols>
    <col min="1" max="1" width="41.85546875" style="32" customWidth="1"/>
    <col min="2" max="2" width="24.28515625" style="32" customWidth="1"/>
    <col min="3" max="3" width="24.140625" style="32" customWidth="1"/>
    <col min="4" max="4" width="23.5703125" style="32" customWidth="1"/>
    <col min="5" max="5" width="20.5703125" style="32" customWidth="1"/>
    <col min="6" max="16384" width="11.42578125" style="32"/>
  </cols>
  <sheetData>
    <row r="1" spans="1:9" ht="63" customHeight="1" thickBot="1" x14ac:dyDescent="0.3">
      <c r="A1" s="6"/>
      <c r="B1" s="7"/>
      <c r="C1" s="6"/>
      <c r="D1" s="6"/>
      <c r="E1" s="6"/>
      <c r="F1" s="8" t="s">
        <v>61</v>
      </c>
      <c r="G1" s="8"/>
      <c r="H1" s="8"/>
      <c r="I1" s="8"/>
    </row>
    <row r="3" spans="1:9" x14ac:dyDescent="0.25">
      <c r="A3" s="32" t="s">
        <v>96</v>
      </c>
    </row>
    <row r="4" spans="1:9" x14ac:dyDescent="0.25">
      <c r="A4" s="32" t="s">
        <v>108</v>
      </c>
    </row>
    <row r="5" spans="1:9" x14ac:dyDescent="0.25">
      <c r="A5" s="32" t="s">
        <v>64</v>
      </c>
    </row>
    <row r="6" spans="1:9" x14ac:dyDescent="0.25">
      <c r="A6" s="32" t="s">
        <v>65</v>
      </c>
    </row>
    <row r="9" spans="1:9" x14ac:dyDescent="0.25">
      <c r="A9" s="33" t="s">
        <v>97</v>
      </c>
      <c r="B9" s="33" t="s">
        <v>98</v>
      </c>
      <c r="C9" s="33" t="s">
        <v>99</v>
      </c>
      <c r="D9" s="33" t="s">
        <v>100</v>
      </c>
      <c r="E9" s="33" t="s">
        <v>101</v>
      </c>
      <c r="G9" s="34"/>
    </row>
    <row r="10" spans="1:9" x14ac:dyDescent="0.25">
      <c r="A10" s="35">
        <f>'2024_Retribucións_tipo persoal'!B12</f>
        <v>26407731.125484001</v>
      </c>
      <c r="B10" s="35">
        <f>'2024_Retribucións_tipo persoal'!B14</f>
        <v>150590858.30548298</v>
      </c>
      <c r="C10" s="10">
        <f>'2024_Retribucións_tipo persoal'!C17</f>
        <v>212907478.42999998</v>
      </c>
      <c r="D10" s="36">
        <f>Tabla6[[#This Row],[Retribucións Persoal investigador]]/Tabla6[[#This Row],[Gastos totais de persoal]]</f>
        <v>0.17536078499475888</v>
      </c>
      <c r="E10" s="37">
        <f>Tabla6[[#This Row],[Retribucións Persoal investigador]]/Tabla6[[#This Row],[Orzamento total* Uvigo]]</f>
        <v>0.12403383535523095</v>
      </c>
    </row>
    <row r="13" spans="1:9" x14ac:dyDescent="0.25">
      <c r="A13" s="38" t="s">
        <v>102</v>
      </c>
      <c r="B13" s="39" t="s">
        <v>98</v>
      </c>
      <c r="C13" s="39" t="s">
        <v>99</v>
      </c>
      <c r="D13" s="39" t="s">
        <v>100</v>
      </c>
      <c r="E13" s="40" t="s">
        <v>101</v>
      </c>
    </row>
    <row r="14" spans="1:9" x14ac:dyDescent="0.25">
      <c r="A14" s="41">
        <f>'2024_Retribucións_tipo persoal'!B11</f>
        <v>84819581.079999</v>
      </c>
      <c r="B14" s="42">
        <f>Tabla46[[#This Row],[Custo total]]</f>
        <v>150590858.30548298</v>
      </c>
      <c r="C14" s="46">
        <f>'2024_Retribucións_tipo persoal'!C17</f>
        <v>212907478.42999998</v>
      </c>
      <c r="D14" s="44">
        <f>A14/B14</f>
        <v>0.56324521975920461</v>
      </c>
      <c r="E14" s="45">
        <f>A14/C14</f>
        <v>0.39838704448273338</v>
      </c>
    </row>
    <row r="17" spans="1:6" x14ac:dyDescent="0.25">
      <c r="A17" s="38" t="s">
        <v>109</v>
      </c>
      <c r="B17" s="39" t="s">
        <v>98</v>
      </c>
      <c r="C17" s="39" t="s">
        <v>99</v>
      </c>
      <c r="D17" s="39" t="s">
        <v>100</v>
      </c>
      <c r="E17" s="40" t="s">
        <v>101</v>
      </c>
    </row>
    <row r="18" spans="1:6" x14ac:dyDescent="0.25">
      <c r="A18" s="41">
        <f>'2024_Retribucións_tipo persoal'!B10</f>
        <v>38802805.870000005</v>
      </c>
      <c r="B18" s="42">
        <f>'2024_Retribucións_tipo persoal'!B14</f>
        <v>150590858.30548298</v>
      </c>
      <c r="C18" s="43">
        <f>'2024_Retribucións_tipo persoal'!C17</f>
        <v>212907478.42999998</v>
      </c>
      <c r="D18" s="44">
        <f>A18/B18</f>
        <v>0.25767039451548968</v>
      </c>
      <c r="E18" s="45">
        <f>A18/C18</f>
        <v>0.18225196294717119</v>
      </c>
    </row>
    <row r="21" spans="1:6" x14ac:dyDescent="0.25">
      <c r="A21" s="38" t="s">
        <v>52</v>
      </c>
      <c r="B21" s="39" t="s">
        <v>98</v>
      </c>
      <c r="C21" s="39" t="s">
        <v>99</v>
      </c>
      <c r="D21" s="39" t="s">
        <v>100</v>
      </c>
      <c r="E21" s="40" t="s">
        <v>101</v>
      </c>
    </row>
    <row r="22" spans="1:6" x14ac:dyDescent="0.25">
      <c r="A22" s="41">
        <f>'2024_Retribucións_tipo persoal'!B13</f>
        <v>560740.23</v>
      </c>
      <c r="B22" s="42">
        <f>'2024_Retribucións_tipo persoal'!B14</f>
        <v>150590858.30548298</v>
      </c>
      <c r="C22" s="43">
        <f>'2024_Retribucións_tipo persoal'!C17</f>
        <v>212907478.42999998</v>
      </c>
      <c r="D22" s="44">
        <f>A22/B22</f>
        <v>3.7236007305470253E-3</v>
      </c>
      <c r="E22" s="45">
        <f>A22/C22</f>
        <v>2.6337272609442929E-3</v>
      </c>
    </row>
    <row r="25" spans="1:6" x14ac:dyDescent="0.25">
      <c r="A25" s="38" t="s">
        <v>103</v>
      </c>
      <c r="B25" s="39" t="s">
        <v>98</v>
      </c>
      <c r="C25" s="39" t="s">
        <v>99</v>
      </c>
      <c r="D25" s="39" t="s">
        <v>100</v>
      </c>
      <c r="E25" s="40" t="s">
        <v>101</v>
      </c>
    </row>
    <row r="26" spans="1:6" x14ac:dyDescent="0.25">
      <c r="A26" s="41">
        <v>1204792.414410959</v>
      </c>
      <c r="B26" s="42">
        <f>'2024_Retribucións_tipo persoal'!B14</f>
        <v>150590858.30548298</v>
      </c>
      <c r="C26" s="43">
        <f>'2024_Retribucións_tipo persoal'!C17</f>
        <v>212907478.42999998</v>
      </c>
      <c r="D26" s="44">
        <f>A26/B26</f>
        <v>8.0004352718872369E-3</v>
      </c>
      <c r="E26" s="45">
        <f>A26/C26</f>
        <v>5.6587604310342357E-3</v>
      </c>
    </row>
    <row r="29" spans="1:6" x14ac:dyDescent="0.25">
      <c r="A29" s="38" t="s">
        <v>104</v>
      </c>
      <c r="B29" s="39" t="s">
        <v>98</v>
      </c>
      <c r="C29" s="39" t="s">
        <v>99</v>
      </c>
      <c r="D29" s="39" t="s">
        <v>100</v>
      </c>
      <c r="E29" s="40" t="s">
        <v>101</v>
      </c>
      <c r="F29" s="34"/>
    </row>
    <row r="30" spans="1:6" x14ac:dyDescent="0.25">
      <c r="A30" s="41">
        <v>471105.88</v>
      </c>
      <c r="B30" s="42">
        <f>'2024_Retribucións_tipo persoal'!B14</f>
        <v>150590858.30548298</v>
      </c>
      <c r="C30" s="43">
        <f>'2024_Retribucións_tipo persoal'!C17</f>
        <v>212907478.42999998</v>
      </c>
      <c r="D30" s="44">
        <f>A30/B30</f>
        <v>3.1283829928396597E-3</v>
      </c>
      <c r="E30" s="45">
        <f>A30/C30</f>
        <v>2.2127258444559093E-3</v>
      </c>
    </row>
    <row r="33" spans="1:6" x14ac:dyDescent="0.25">
      <c r="A33" s="38" t="s">
        <v>105</v>
      </c>
      <c r="B33" s="39" t="s">
        <v>98</v>
      </c>
      <c r="C33" s="39" t="s">
        <v>99</v>
      </c>
      <c r="D33" s="39" t="s">
        <v>100</v>
      </c>
      <c r="E33" s="40" t="s">
        <v>101</v>
      </c>
      <c r="F33" s="34"/>
    </row>
    <row r="34" spans="1:6" x14ac:dyDescent="0.25">
      <c r="A34" s="41">
        <v>1487691.2899999979</v>
      </c>
      <c r="B34" s="42">
        <f>'2024_Retribucións_tipo persoal'!B14</f>
        <v>150590858.30548298</v>
      </c>
      <c r="C34" s="43">
        <f>'2024_Retribucións_tipo persoal'!C17</f>
        <v>212907478.42999998</v>
      </c>
      <c r="D34" s="44">
        <f>A34/B34</f>
        <v>9.8790278954524781E-3</v>
      </c>
      <c r="E34" s="45">
        <f>A34/C34</f>
        <v>6.987501336122034E-3</v>
      </c>
    </row>
    <row r="38" spans="1:6" x14ac:dyDescent="0.25">
      <c r="A38" s="32" t="s">
        <v>106</v>
      </c>
    </row>
    <row r="40" spans="1:6" x14ac:dyDescent="0.25">
      <c r="A40" s="32" t="s">
        <v>107</v>
      </c>
    </row>
  </sheetData>
  <mergeCells count="1">
    <mergeCell ref="F1:I1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307AB-C44A-407A-8B68-456C922C5E0B}">
  <dimension ref="A1:I67"/>
  <sheetViews>
    <sheetView workbookViewId="0">
      <selection sqref="A1:I40"/>
    </sheetView>
  </sheetViews>
  <sheetFormatPr baseColWidth="10" defaultRowHeight="15" x14ac:dyDescent="0.25"/>
  <cols>
    <col min="1" max="2" width="14.85546875" customWidth="1"/>
    <col min="3" max="3" width="20.42578125" customWidth="1"/>
    <col min="4" max="4" width="19.140625" style="4" bestFit="1" customWidth="1"/>
    <col min="5" max="5" width="27" style="4" bestFit="1" customWidth="1"/>
    <col min="6" max="6" width="16" style="4" customWidth="1"/>
    <col min="7" max="7" width="19.85546875" style="4" customWidth="1"/>
    <col min="8" max="8" width="30.85546875" style="4" customWidth="1"/>
    <col min="9" max="9" width="20.7109375" style="4" customWidth="1"/>
  </cols>
  <sheetData>
    <row r="1" spans="1:9" x14ac:dyDescent="0.25">
      <c r="A1" t="s">
        <v>55</v>
      </c>
      <c r="B1" s="5" t="s">
        <v>54</v>
      </c>
      <c r="C1" t="s">
        <v>56</v>
      </c>
      <c r="D1" s="4" t="s">
        <v>0</v>
      </c>
      <c r="E1" s="4" t="s">
        <v>1</v>
      </c>
      <c r="F1" s="4" t="s">
        <v>2</v>
      </c>
      <c r="G1" s="4" t="s">
        <v>57</v>
      </c>
      <c r="H1" s="4" t="s">
        <v>58</v>
      </c>
      <c r="I1" s="4" t="s">
        <v>59</v>
      </c>
    </row>
    <row r="2" spans="1:9" x14ac:dyDescent="0.25">
      <c r="A2">
        <v>10</v>
      </c>
      <c r="B2" t="str">
        <f>VLOOKUP(Tabla4[[#This Row],[ID_RELACIÓN]],convenios_PAS_PDI!$A:$B,2,FALSE)</f>
        <v>PTXAS</v>
      </c>
      <c r="C2" t="s">
        <v>18</v>
      </c>
      <c r="D2" s="4">
        <v>21141286.469999999</v>
      </c>
      <c r="E2" s="4">
        <v>926150.63</v>
      </c>
      <c r="F2" s="4">
        <v>5091.7</v>
      </c>
      <c r="G2" s="4">
        <v>5391254.0199999996</v>
      </c>
      <c r="H2" s="4">
        <v>4460011.6900000004</v>
      </c>
      <c r="I2" s="4">
        <v>25601298.16</v>
      </c>
    </row>
    <row r="3" spans="1:9" x14ac:dyDescent="0.25">
      <c r="A3">
        <v>11</v>
      </c>
      <c r="B3" t="str">
        <f>VLOOKUP(Tabla4[[#This Row],[ID_RELACIÓN]],convenios_PAS_PDI!$A:$B,2,FALSE)</f>
        <v>PTXAS</v>
      </c>
      <c r="C3" t="s">
        <v>20</v>
      </c>
      <c r="D3" s="4">
        <v>6053817.29</v>
      </c>
      <c r="E3" s="4">
        <v>218872.62</v>
      </c>
      <c r="F3" s="4">
        <v>19932.82</v>
      </c>
      <c r="G3" s="4">
        <v>1920598.31</v>
      </c>
      <c r="H3" s="4">
        <v>1681792.87</v>
      </c>
      <c r="I3" s="4">
        <v>7735610.1600000001</v>
      </c>
    </row>
    <row r="4" spans="1:9" x14ac:dyDescent="0.25">
      <c r="A4">
        <v>12</v>
      </c>
      <c r="B4" t="str">
        <f>VLOOKUP(Tabla4[[#This Row],[ID_RELACIÓN]],convenios_PAS_PDI!$A:$B,2,FALSE)</f>
        <v>PTXAS</v>
      </c>
      <c r="C4" t="s">
        <v>31</v>
      </c>
      <c r="D4" s="4">
        <v>416033.64</v>
      </c>
      <c r="E4" s="4">
        <v>0</v>
      </c>
      <c r="F4" s="4">
        <v>0</v>
      </c>
      <c r="G4" s="4">
        <v>91157.759999999995</v>
      </c>
      <c r="H4" s="4">
        <v>91157.759999999995</v>
      </c>
      <c r="I4" s="4">
        <v>507191.4</v>
      </c>
    </row>
    <row r="5" spans="1:9" x14ac:dyDescent="0.25">
      <c r="A5">
        <v>20</v>
      </c>
      <c r="B5" t="str">
        <f>VLOOKUP(Tabla4[[#This Row],[ID_RELACIÓN]],convenios_PAS_PDI!$A:$B,2,FALSE)</f>
        <v>PDI</v>
      </c>
      <c r="C5" t="s">
        <v>9</v>
      </c>
      <c r="D5" s="4">
        <v>58531263.009999998</v>
      </c>
      <c r="E5" s="4">
        <v>0</v>
      </c>
      <c r="F5" s="4">
        <v>0</v>
      </c>
      <c r="G5" s="4">
        <v>3116616.56</v>
      </c>
      <c r="H5" s="4">
        <v>3116616.56</v>
      </c>
      <c r="I5" s="4">
        <v>61647879.57</v>
      </c>
    </row>
    <row r="6" spans="1:9" x14ac:dyDescent="0.25">
      <c r="A6">
        <v>21</v>
      </c>
      <c r="B6" t="str">
        <f>VLOOKUP(Tabla4[[#This Row],[ID_RELACIÓN]],convenios_PAS_PDI!$A:$B,2,FALSE)</f>
        <v>PDI</v>
      </c>
      <c r="C6" t="s">
        <v>19</v>
      </c>
      <c r="D6" s="4">
        <v>152436.62</v>
      </c>
      <c r="E6" s="4">
        <v>0</v>
      </c>
      <c r="F6" s="4">
        <v>0</v>
      </c>
      <c r="G6" s="4">
        <v>48653.440000000002</v>
      </c>
      <c r="H6" s="4">
        <v>48653.440000000002</v>
      </c>
      <c r="I6" s="4">
        <v>201090.06</v>
      </c>
    </row>
    <row r="7" spans="1:9" x14ac:dyDescent="0.25">
      <c r="A7">
        <v>30</v>
      </c>
      <c r="B7" t="str">
        <f>VLOOKUP(Tabla4[[#This Row],[ID_RELACIÓN]],convenios_PAS_PDI!$A:$B,2,FALSE)</f>
        <v>PTXAS</v>
      </c>
      <c r="C7" t="s">
        <v>35</v>
      </c>
      <c r="D7" s="4">
        <v>526284.97</v>
      </c>
      <c r="E7" s="4">
        <v>57364.95</v>
      </c>
      <c r="F7" s="4">
        <v>0</v>
      </c>
      <c r="G7" s="4">
        <v>144629.01</v>
      </c>
      <c r="H7" s="4">
        <v>87264.06</v>
      </c>
      <c r="I7" s="4">
        <v>613549.03</v>
      </c>
    </row>
    <row r="8" spans="1:9" x14ac:dyDescent="0.25">
      <c r="A8">
        <v>31</v>
      </c>
      <c r="B8" t="str">
        <f>VLOOKUP(Tabla4[[#This Row],[ID_RELACIÓN]],convenios_PAS_PDI!$A:$B,2,FALSE)</f>
        <v>PTXAS</v>
      </c>
      <c r="C8" t="s">
        <v>22</v>
      </c>
      <c r="D8" s="4">
        <v>3239042.72</v>
      </c>
      <c r="E8" s="4">
        <v>144712.79</v>
      </c>
      <c r="F8" s="4">
        <v>0</v>
      </c>
      <c r="G8" s="4">
        <v>1031482.77</v>
      </c>
      <c r="H8" s="4">
        <v>886769.98</v>
      </c>
      <c r="I8" s="4">
        <v>4125812.7</v>
      </c>
    </row>
    <row r="9" spans="1:9" x14ac:dyDescent="0.25">
      <c r="A9">
        <v>32</v>
      </c>
      <c r="B9" t="str">
        <f>VLOOKUP(Tabla4[[#This Row],[ID_RELACIÓN]],convenios_PAS_PDI!$A:$B,2,FALSE)</f>
        <v>PTXAS</v>
      </c>
      <c r="C9" t="s">
        <v>40</v>
      </c>
      <c r="D9" s="4">
        <v>21619.8</v>
      </c>
      <c r="E9" s="4">
        <v>70.930000000000007</v>
      </c>
      <c r="F9" s="4">
        <v>0</v>
      </c>
      <c r="G9" s="4">
        <v>6710.08</v>
      </c>
      <c r="H9" s="4">
        <v>6639.15</v>
      </c>
      <c r="I9" s="4">
        <v>28258.949999999997</v>
      </c>
    </row>
    <row r="10" spans="1:9" x14ac:dyDescent="0.25">
      <c r="A10">
        <v>330</v>
      </c>
      <c r="B10" t="str">
        <f>VLOOKUP(Tabla4[[#This Row],[ID_RELACIÓN]],convenios_PAS_PDI!$A:$B,2,FALSE)</f>
        <v>Persoal investigador</v>
      </c>
      <c r="C10" t="s">
        <v>41</v>
      </c>
      <c r="D10" s="4">
        <v>337.99</v>
      </c>
      <c r="E10" s="4">
        <v>0</v>
      </c>
      <c r="F10" s="4">
        <v>0</v>
      </c>
      <c r="G10" s="4">
        <v>104.34</v>
      </c>
      <c r="H10" s="4">
        <v>104.34</v>
      </c>
      <c r="I10" s="4">
        <v>442.33000000000004</v>
      </c>
    </row>
    <row r="11" spans="1:9" x14ac:dyDescent="0.25">
      <c r="A11">
        <v>331</v>
      </c>
      <c r="B11" t="str">
        <f>VLOOKUP(Tabla4[[#This Row],[ID_RELACIÓN]],convenios_PAS_PDI!$A:$B,2,FALSE)</f>
        <v>Persoal investigador</v>
      </c>
      <c r="C11" t="s">
        <v>27</v>
      </c>
      <c r="D11" s="4">
        <v>53185.03</v>
      </c>
      <c r="E11" s="4">
        <v>0</v>
      </c>
      <c r="F11" s="4">
        <v>0</v>
      </c>
      <c r="G11" s="4">
        <v>15782.62</v>
      </c>
      <c r="H11" s="4">
        <v>15782.62</v>
      </c>
      <c r="I11" s="4">
        <v>68967.649999999994</v>
      </c>
    </row>
    <row r="12" spans="1:9" x14ac:dyDescent="0.25">
      <c r="A12">
        <v>332</v>
      </c>
      <c r="B12" t="str">
        <f>VLOOKUP(Tabla4[[#This Row],[ID_RELACIÓN]],convenios_PAS_PDI!$A:$B,2,FALSE)</f>
        <v>Persoal investigador</v>
      </c>
      <c r="C12" t="s">
        <v>29</v>
      </c>
      <c r="D12" s="4">
        <v>477.5</v>
      </c>
      <c r="E12" s="4">
        <v>0</v>
      </c>
      <c r="F12" s="4">
        <v>0</v>
      </c>
      <c r="G12" s="4">
        <v>138.78</v>
      </c>
      <c r="H12" s="4">
        <v>138.78</v>
      </c>
      <c r="I12" s="4">
        <v>616.28</v>
      </c>
    </row>
    <row r="13" spans="1:9" x14ac:dyDescent="0.25">
      <c r="A13">
        <v>43</v>
      </c>
      <c r="B13" t="str">
        <f>VLOOKUP(Tabla4[[#This Row],[ID_RELACIÓN]],convenios_PAS_PDI!$A:$B,2,FALSE)</f>
        <v>PDI</v>
      </c>
      <c r="C13" t="s">
        <v>24</v>
      </c>
      <c r="D13" s="4">
        <v>155091.65</v>
      </c>
      <c r="E13" s="4">
        <v>0</v>
      </c>
      <c r="F13" s="4">
        <v>0</v>
      </c>
      <c r="G13" s="4">
        <v>51432.31</v>
      </c>
      <c r="H13" s="4">
        <v>51432.31</v>
      </c>
      <c r="I13" s="4">
        <v>206523.96</v>
      </c>
    </row>
    <row r="14" spans="1:9" x14ac:dyDescent="0.25">
      <c r="A14">
        <v>45</v>
      </c>
      <c r="B14" t="str">
        <f>VLOOKUP(Tabla4[[#This Row],[ID_RELACIÓN]],convenios_PAS_PDI!$A:$B,2,FALSE)</f>
        <v>PDI</v>
      </c>
      <c r="C14" t="s">
        <v>4</v>
      </c>
      <c r="D14" s="4">
        <v>7065291.5</v>
      </c>
      <c r="E14" s="4">
        <v>30119.87</v>
      </c>
      <c r="F14" s="4">
        <v>11500.71</v>
      </c>
      <c r="G14" s="4">
        <v>2271259.7999999998</v>
      </c>
      <c r="H14" s="4">
        <v>2229639.219999</v>
      </c>
      <c r="I14" s="4">
        <v>9294930.7199990004</v>
      </c>
    </row>
    <row r="15" spans="1:9" x14ac:dyDescent="0.25">
      <c r="A15">
        <v>454</v>
      </c>
      <c r="B15" t="str">
        <f>VLOOKUP(Tabla4[[#This Row],[ID_RELACIÓN]],convenios_PAS_PDI!$A:$B,2,FALSE)</f>
        <v>PDI</v>
      </c>
      <c r="C15" t="s">
        <v>6</v>
      </c>
      <c r="D15" s="4">
        <v>301377.84999999998</v>
      </c>
      <c r="E15" s="4">
        <v>18.8</v>
      </c>
      <c r="F15" s="4">
        <v>0</v>
      </c>
      <c r="G15" s="4">
        <v>97168.22</v>
      </c>
      <c r="H15" s="4">
        <v>97149.42</v>
      </c>
      <c r="I15" s="4">
        <v>398527.26999999996</v>
      </c>
    </row>
    <row r="16" spans="1:9" x14ac:dyDescent="0.25">
      <c r="A16">
        <v>46</v>
      </c>
      <c r="B16" t="str">
        <f>VLOOKUP(Tabla4[[#This Row],[ID_RELACIÓN]],convenios_PAS_PDI!$A:$B,2,FALSE)</f>
        <v>PDI</v>
      </c>
      <c r="C16" t="s">
        <v>7</v>
      </c>
      <c r="D16" s="4">
        <v>1156099.8400000001</v>
      </c>
      <c r="E16" s="4">
        <v>5716.45</v>
      </c>
      <c r="F16" s="4">
        <v>0.24</v>
      </c>
      <c r="G16" s="4">
        <v>273504.27</v>
      </c>
      <c r="H16" s="4">
        <v>267787.58</v>
      </c>
      <c r="I16" s="4">
        <v>1423887.4200000002</v>
      </c>
    </row>
    <row r="17" spans="1:9" x14ac:dyDescent="0.25">
      <c r="A17">
        <v>481</v>
      </c>
      <c r="B17" t="str">
        <f>VLOOKUP(Tabla4[[#This Row],[ID_RELACIÓN]],convenios_PAS_PDI!$A:$B,2,FALSE)</f>
        <v>Persoal investigador</v>
      </c>
      <c r="C17" t="s">
        <v>3</v>
      </c>
      <c r="D17" s="4">
        <v>3557373.76</v>
      </c>
      <c r="E17" s="4">
        <v>31836.13</v>
      </c>
      <c r="F17" s="4">
        <v>4701.16</v>
      </c>
      <c r="G17" s="4">
        <v>1087684.3899999999</v>
      </c>
      <c r="H17" s="4">
        <v>1051147.0954839999</v>
      </c>
      <c r="I17" s="4">
        <v>4608520.8554839995</v>
      </c>
    </row>
    <row r="18" spans="1:9" x14ac:dyDescent="0.25">
      <c r="A18">
        <v>482</v>
      </c>
      <c r="B18" t="str">
        <f>VLOOKUP(Tabla4[[#This Row],[ID_RELACIÓN]],convenios_PAS_PDI!$A:$B,2,FALSE)</f>
        <v>Persoal investigador</v>
      </c>
      <c r="C18" t="s">
        <v>10</v>
      </c>
      <c r="D18" s="4">
        <v>2266410.5699999998</v>
      </c>
      <c r="E18" s="4">
        <v>31108.06</v>
      </c>
      <c r="F18" s="4">
        <v>0</v>
      </c>
      <c r="G18" s="4">
        <v>702119.45</v>
      </c>
      <c r="H18" s="4">
        <v>671011.39</v>
      </c>
      <c r="I18" s="4">
        <v>2937421.96</v>
      </c>
    </row>
    <row r="19" spans="1:9" x14ac:dyDescent="0.25">
      <c r="A19">
        <v>483</v>
      </c>
      <c r="B19" t="str">
        <f>VLOOKUP(Tabla4[[#This Row],[ID_RELACIÓN]],convenios_PAS_PDI!$A:$B,2,FALSE)</f>
        <v>Persoal investigador</v>
      </c>
      <c r="C19" t="s">
        <v>28</v>
      </c>
      <c r="D19" s="4">
        <v>323456.09999999998</v>
      </c>
      <c r="E19" s="4">
        <v>8509.9599999999991</v>
      </c>
      <c r="F19" s="4">
        <v>0</v>
      </c>
      <c r="G19" s="4">
        <v>108731.99</v>
      </c>
      <c r="H19" s="4">
        <v>100222.03</v>
      </c>
      <c r="I19" s="4">
        <v>423678.13</v>
      </c>
    </row>
    <row r="20" spans="1:9" x14ac:dyDescent="0.25">
      <c r="A20">
        <v>484</v>
      </c>
      <c r="B20" t="str">
        <f>VLOOKUP(Tabla4[[#This Row],[ID_RELACIÓN]],convenios_PAS_PDI!$A:$B,2,FALSE)</f>
        <v>Persoal investigador</v>
      </c>
      <c r="C20" t="s">
        <v>14</v>
      </c>
      <c r="D20" s="4">
        <v>363751.85</v>
      </c>
      <c r="E20" s="4">
        <v>1240.56</v>
      </c>
      <c r="F20" s="4">
        <v>0</v>
      </c>
      <c r="G20" s="4">
        <v>101843.45</v>
      </c>
      <c r="H20" s="4">
        <v>100602.89</v>
      </c>
      <c r="I20" s="4">
        <v>464354.74</v>
      </c>
    </row>
    <row r="21" spans="1:9" x14ac:dyDescent="0.25">
      <c r="A21">
        <v>485</v>
      </c>
      <c r="B21" t="str">
        <f>VLOOKUP(Tabla4[[#This Row],[ID_RELACIÓN]],convenios_PAS_PDI!$A:$B,2,FALSE)</f>
        <v>Persoal investigador</v>
      </c>
      <c r="C21" t="s">
        <v>15</v>
      </c>
      <c r="D21" s="4">
        <v>639813.4</v>
      </c>
      <c r="E21" s="4">
        <v>0</v>
      </c>
      <c r="F21" s="4">
        <v>0</v>
      </c>
      <c r="G21" s="4">
        <v>193956.08</v>
      </c>
      <c r="H21" s="4">
        <v>193956.08</v>
      </c>
      <c r="I21" s="4">
        <v>833769.48</v>
      </c>
    </row>
    <row r="22" spans="1:9" x14ac:dyDescent="0.25">
      <c r="A22">
        <v>486</v>
      </c>
      <c r="B22" t="str">
        <f>VLOOKUP(Tabla4[[#This Row],[ID_RELACIÓN]],convenios_PAS_PDI!$A:$B,2,FALSE)</f>
        <v>Persoal investigador</v>
      </c>
      <c r="C22" t="s">
        <v>32</v>
      </c>
      <c r="D22" s="4">
        <v>317745.01</v>
      </c>
      <c r="E22" s="4">
        <v>0</v>
      </c>
      <c r="F22" s="4">
        <v>0</v>
      </c>
      <c r="G22" s="4">
        <v>89768.84</v>
      </c>
      <c r="H22" s="4">
        <v>89768.84</v>
      </c>
      <c r="I22" s="4">
        <v>407513.85</v>
      </c>
    </row>
    <row r="23" spans="1:9" x14ac:dyDescent="0.25">
      <c r="A23">
        <v>50</v>
      </c>
      <c r="B23" t="str">
        <f>VLOOKUP(Tabla4[[#This Row],[ID_RELACIÓN]],convenios_PAS_PDI!$A:$B,2,FALSE)</f>
        <v>PDI</v>
      </c>
      <c r="C23" t="s">
        <v>21</v>
      </c>
      <c r="D23" s="4">
        <v>9075817.4100000001</v>
      </c>
      <c r="E23" s="4">
        <v>151886.99</v>
      </c>
      <c r="F23" s="4">
        <v>0.61</v>
      </c>
      <c r="G23" s="4">
        <v>2722812.27</v>
      </c>
      <c r="H23" s="4">
        <v>2570924.67</v>
      </c>
      <c r="I23" s="4">
        <v>11646742.08</v>
      </c>
    </row>
    <row r="24" spans="1:9" x14ac:dyDescent="0.25">
      <c r="A24">
        <v>70</v>
      </c>
      <c r="B24" t="str">
        <f>VLOOKUP(Tabla4[[#This Row],[ID_RELACIÓN]],convenios_PAS_PDI!$A:$B,2,FALSE)</f>
        <v>Persoal investigador</v>
      </c>
      <c r="C24" t="s">
        <v>12</v>
      </c>
      <c r="D24" s="4">
        <v>7477809.5</v>
      </c>
      <c r="E24" s="4">
        <v>71031.69</v>
      </c>
      <c r="F24" s="4">
        <v>217.66</v>
      </c>
      <c r="G24" s="4">
        <v>2408321.17</v>
      </c>
      <c r="H24" s="4">
        <v>2337071.8199999998</v>
      </c>
      <c r="I24" s="4">
        <v>9814881.3200000003</v>
      </c>
    </row>
    <row r="25" spans="1:9" x14ac:dyDescent="0.25">
      <c r="A25">
        <v>700</v>
      </c>
      <c r="B25" t="str">
        <f>VLOOKUP(Tabla4[[#This Row],[ID_RELACIÓN]],convenios_PAS_PDI!$A:$B,2,FALSE)</f>
        <v>Persoal investigador</v>
      </c>
      <c r="C25" t="s">
        <v>25</v>
      </c>
      <c r="D25" s="4">
        <v>1125744.46</v>
      </c>
      <c r="E25" s="4">
        <v>8867.5400000000009</v>
      </c>
      <c r="F25" s="4">
        <v>0</v>
      </c>
      <c r="G25" s="4">
        <v>344128.68</v>
      </c>
      <c r="H25" s="4">
        <v>335261.14</v>
      </c>
      <c r="I25" s="4">
        <v>1461005.6</v>
      </c>
    </row>
    <row r="26" spans="1:9" x14ac:dyDescent="0.25">
      <c r="A26">
        <v>701</v>
      </c>
      <c r="B26" t="str">
        <f>VLOOKUP(Tabla4[[#This Row],[ID_RELACIÓN]],convenios_PAS_PDI!$A:$B,2,FALSE)</f>
        <v>Persoal investigador</v>
      </c>
      <c r="C26" t="s">
        <v>8</v>
      </c>
      <c r="D26" s="4">
        <v>2030611.26</v>
      </c>
      <c r="E26" s="4">
        <v>1385.55</v>
      </c>
      <c r="F26" s="4">
        <v>0</v>
      </c>
      <c r="G26" s="4">
        <v>641924.76</v>
      </c>
      <c r="H26" s="4">
        <v>640539.21</v>
      </c>
      <c r="I26" s="4">
        <v>2671150.4699999997</v>
      </c>
    </row>
    <row r="27" spans="1:9" x14ac:dyDescent="0.25">
      <c r="A27">
        <v>702</v>
      </c>
      <c r="B27" t="str">
        <f>VLOOKUP(Tabla4[[#This Row],[ID_RELACIÓN]],convenios_PAS_PDI!$A:$B,2,FALSE)</f>
        <v>Persoal investigador</v>
      </c>
      <c r="C27" t="s">
        <v>26</v>
      </c>
      <c r="D27" s="4">
        <v>1051892.42</v>
      </c>
      <c r="E27" s="4">
        <v>0.21</v>
      </c>
      <c r="F27" s="4">
        <v>0</v>
      </c>
      <c r="G27" s="4">
        <v>330040.63</v>
      </c>
      <c r="H27" s="4">
        <v>330040.42</v>
      </c>
      <c r="I27" s="4">
        <v>1381932.8399999999</v>
      </c>
    </row>
    <row r="28" spans="1:9" x14ac:dyDescent="0.25">
      <c r="A28">
        <v>703</v>
      </c>
      <c r="B28" t="str">
        <f>VLOOKUP(Tabla4[[#This Row],[ID_RELACIÓN]],convenios_PAS_PDI!$A:$B,2,FALSE)</f>
        <v>Persoal investigador</v>
      </c>
      <c r="C28" t="s">
        <v>33</v>
      </c>
      <c r="D28" s="4">
        <v>80900</v>
      </c>
      <c r="E28" s="4">
        <v>0</v>
      </c>
      <c r="F28" s="4">
        <v>0</v>
      </c>
      <c r="G28" s="4">
        <v>26480.34</v>
      </c>
      <c r="H28" s="4">
        <v>26480.34</v>
      </c>
      <c r="I28" s="4">
        <v>107380.34</v>
      </c>
    </row>
    <row r="29" spans="1:9" x14ac:dyDescent="0.25">
      <c r="A29">
        <v>704</v>
      </c>
      <c r="B29" t="str">
        <f>VLOOKUP(Tabla4[[#This Row],[ID_RELACIÓN]],convenios_PAS_PDI!$A:$B,2,FALSE)</f>
        <v>Persoal investigador</v>
      </c>
      <c r="C29" t="s">
        <v>13</v>
      </c>
      <c r="D29" s="4">
        <v>494811.61</v>
      </c>
      <c r="E29" s="4">
        <v>536.24</v>
      </c>
      <c r="F29" s="4">
        <v>0</v>
      </c>
      <c r="G29" s="4">
        <v>153026.60999999999</v>
      </c>
      <c r="H29" s="4">
        <v>152490.37</v>
      </c>
      <c r="I29" s="4">
        <v>647301.98</v>
      </c>
    </row>
    <row r="30" spans="1:9" x14ac:dyDescent="0.25">
      <c r="A30">
        <v>705</v>
      </c>
      <c r="B30" t="str">
        <f>VLOOKUP(Tabla4[[#This Row],[ID_RELACIÓN]],convenios_PAS_PDI!$A:$B,2,FALSE)</f>
        <v>Persoal investigador</v>
      </c>
      <c r="C30" t="s">
        <v>36</v>
      </c>
      <c r="D30" s="4">
        <v>3237.12</v>
      </c>
      <c r="E30" s="4">
        <v>0</v>
      </c>
      <c r="F30" s="4">
        <v>0</v>
      </c>
      <c r="G30" s="4">
        <v>1039.8499999999999</v>
      </c>
      <c r="H30" s="4">
        <v>1039.8499999999999</v>
      </c>
      <c r="I30" s="4">
        <v>4276.9699999999993</v>
      </c>
    </row>
    <row r="31" spans="1:9" x14ac:dyDescent="0.25">
      <c r="A31">
        <v>707</v>
      </c>
      <c r="B31" t="str">
        <f>VLOOKUP(Tabla4[[#This Row],[ID_RELACIÓN]],convenios_PAS_PDI!$A:$B,2,FALSE)</f>
        <v>Persoal investigador</v>
      </c>
      <c r="C31" t="s">
        <v>34</v>
      </c>
      <c r="D31" s="4">
        <v>13537.98</v>
      </c>
      <c r="E31" s="4">
        <v>0</v>
      </c>
      <c r="F31" s="4">
        <v>0</v>
      </c>
      <c r="G31" s="4">
        <v>4357.75</v>
      </c>
      <c r="H31" s="4">
        <v>4357.75</v>
      </c>
      <c r="I31" s="4">
        <v>17895.73</v>
      </c>
    </row>
    <row r="32" spans="1:9" x14ac:dyDescent="0.25">
      <c r="A32">
        <v>74</v>
      </c>
      <c r="B32" t="str">
        <f>VLOOKUP(Tabla4[[#This Row],[ID_RELACIÓN]],convenios_PAS_PDI!$A:$B,2,FALSE)</f>
        <v>Persoal investigador</v>
      </c>
      <c r="C32" t="s">
        <v>5</v>
      </c>
      <c r="D32" s="4">
        <v>431277.16</v>
      </c>
      <c r="E32" s="4">
        <v>6234.99</v>
      </c>
      <c r="F32" s="4">
        <v>0</v>
      </c>
      <c r="G32" s="4">
        <v>125702.93</v>
      </c>
      <c r="H32" s="4">
        <v>119467.94</v>
      </c>
      <c r="I32" s="4">
        <v>550745.1</v>
      </c>
    </row>
    <row r="33" spans="1:9" x14ac:dyDescent="0.25">
      <c r="A33">
        <v>752</v>
      </c>
      <c r="B33" t="str">
        <f>VLOOKUP(Tabla4[[#This Row],[ID_RELACIÓN]],convenios_PAS_PDI!$A:$B,2,FALSE)</f>
        <v>Persoal investigador</v>
      </c>
      <c r="C33" t="s">
        <v>38</v>
      </c>
      <c r="D33" s="4">
        <v>4605.1899999999996</v>
      </c>
      <c r="E33" s="4">
        <v>0</v>
      </c>
      <c r="F33" s="4">
        <v>2.61</v>
      </c>
      <c r="G33" s="4">
        <v>1272.92</v>
      </c>
      <c r="H33" s="4">
        <v>1270.31</v>
      </c>
      <c r="I33" s="4">
        <v>5875.5</v>
      </c>
    </row>
    <row r="34" spans="1:9" x14ac:dyDescent="0.25">
      <c r="A34">
        <v>76</v>
      </c>
      <c r="B34" t="str">
        <f>VLOOKUP(Tabla4[[#This Row],[ID_RELACIÓN]],convenios_PAS_PDI!$A:$B,2,FALSE)</f>
        <v>Outros gastos</v>
      </c>
      <c r="C34" t="s">
        <v>16</v>
      </c>
      <c r="D34" s="4">
        <v>432668.37</v>
      </c>
      <c r="E34" s="4">
        <v>198.45</v>
      </c>
      <c r="F34" s="4">
        <v>0</v>
      </c>
      <c r="G34" s="4">
        <v>11438.23</v>
      </c>
      <c r="H34" s="4">
        <v>11239.78</v>
      </c>
      <c r="I34" s="4">
        <v>443908.15</v>
      </c>
    </row>
    <row r="35" spans="1:9" x14ac:dyDescent="0.25">
      <c r="A35">
        <v>761</v>
      </c>
      <c r="B35" t="str">
        <f>VLOOKUP(Tabla4[[#This Row],[ID_RELACIÓN]],convenios_PAS_PDI!$A:$B,2,FALSE)</f>
        <v>Outros gastos</v>
      </c>
      <c r="C35" t="s">
        <v>37</v>
      </c>
      <c r="D35" s="4">
        <v>0</v>
      </c>
      <c r="E35" s="4">
        <v>0</v>
      </c>
      <c r="F35" s="4">
        <v>0</v>
      </c>
      <c r="G35" s="4">
        <v>150.9</v>
      </c>
      <c r="H35" s="4">
        <v>150.9</v>
      </c>
      <c r="I35" s="4">
        <v>150.9</v>
      </c>
    </row>
    <row r="36" spans="1:9" x14ac:dyDescent="0.25">
      <c r="A36">
        <v>77</v>
      </c>
      <c r="B36" t="str">
        <f>VLOOKUP(Tabla4[[#This Row],[ID_RELACIÓN]],convenios_PAS_PDI!$A:$B,2,FALSE)</f>
        <v>Outros gastos</v>
      </c>
      <c r="C36" t="s">
        <v>17</v>
      </c>
      <c r="D36" s="4">
        <v>1025.48</v>
      </c>
      <c r="E36" s="4">
        <v>0</v>
      </c>
      <c r="F36" s="4">
        <v>1025.48</v>
      </c>
      <c r="G36" s="4">
        <v>81758.34</v>
      </c>
      <c r="H36" s="4">
        <v>80732.86</v>
      </c>
      <c r="I36" s="4">
        <v>81758.34</v>
      </c>
    </row>
    <row r="37" spans="1:9" x14ac:dyDescent="0.25">
      <c r="A37">
        <v>80</v>
      </c>
      <c r="B37" t="str">
        <f>VLOOKUP(Tabla4[[#This Row],[ID_RELACIÓN]],convenios_PAS_PDI!$A:$B,2,FALSE)</f>
        <v>Outros gastos</v>
      </c>
      <c r="C37" t="s">
        <v>39</v>
      </c>
      <c r="D37" s="4">
        <v>3339.15</v>
      </c>
      <c r="E37" s="4">
        <v>0</v>
      </c>
      <c r="F37" s="4">
        <v>0</v>
      </c>
      <c r="G37" s="4">
        <v>0</v>
      </c>
      <c r="H37" s="4">
        <v>0</v>
      </c>
      <c r="I37" s="4">
        <v>3339.15</v>
      </c>
    </row>
    <row r="38" spans="1:9" x14ac:dyDescent="0.25">
      <c r="A38">
        <v>84</v>
      </c>
      <c r="B38" t="str">
        <f>VLOOKUP(Tabla4[[#This Row],[ID_RELACIÓN]],convenios_PAS_PDI!$A:$B,2,FALSE)</f>
        <v>Outros gastos</v>
      </c>
      <c r="C38" t="s">
        <v>11</v>
      </c>
      <c r="D38" s="4">
        <v>31583.69</v>
      </c>
      <c r="E38" s="4">
        <v>0</v>
      </c>
      <c r="F38" s="4">
        <v>0</v>
      </c>
      <c r="G38" s="4">
        <v>0</v>
      </c>
      <c r="H38" s="4">
        <v>0</v>
      </c>
      <c r="I38" s="4">
        <v>31583.69</v>
      </c>
    </row>
    <row r="39" spans="1:9" x14ac:dyDescent="0.25">
      <c r="A39">
        <v>87</v>
      </c>
      <c r="B39" t="str">
        <f>VLOOKUP(Tabla4[[#This Row],[ID_RELACIÓN]],convenios_PAS_PDI!$A:$B,2,FALSE)</f>
        <v>Outros gastos</v>
      </c>
      <c r="C39" t="s">
        <v>23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9" x14ac:dyDescent="0.25">
      <c r="A40">
        <v>90</v>
      </c>
      <c r="B40" t="str">
        <f>VLOOKUP(Tabla4[[#This Row],[ID_RELACIÓN]],convenios_PAS_PDI!$A:$B,2,FALSE)</f>
        <v>PTXAS</v>
      </c>
      <c r="C40" t="s">
        <v>30</v>
      </c>
      <c r="D40" s="4">
        <v>158543.75</v>
      </c>
      <c r="E40" s="4">
        <v>0</v>
      </c>
      <c r="F40" s="4">
        <v>0</v>
      </c>
      <c r="G40" s="4">
        <v>32541.72</v>
      </c>
      <c r="H40" s="4">
        <v>32541.72</v>
      </c>
      <c r="I40" s="4">
        <v>191085.47</v>
      </c>
    </row>
    <row r="50" spans="4:6" x14ac:dyDescent="0.25">
      <c r="D50" s="1" t="s">
        <v>42</v>
      </c>
      <c r="E50" t="s">
        <v>95</v>
      </c>
      <c r="F50"/>
    </row>
    <row r="51" spans="4:6" x14ac:dyDescent="0.25">
      <c r="D51" s="2" t="s">
        <v>52</v>
      </c>
      <c r="E51" s="4">
        <v>560740.23</v>
      </c>
      <c r="F51"/>
    </row>
    <row r="52" spans="4:6" x14ac:dyDescent="0.25">
      <c r="D52" s="2" t="s">
        <v>49</v>
      </c>
      <c r="E52" s="4">
        <v>84819581.079999</v>
      </c>
      <c r="F52"/>
    </row>
    <row r="53" spans="4:6" x14ac:dyDescent="0.25">
      <c r="D53" s="2" t="s">
        <v>51</v>
      </c>
      <c r="E53" s="4">
        <v>26407731.125484001</v>
      </c>
      <c r="F53"/>
    </row>
    <row r="54" spans="4:6" x14ac:dyDescent="0.25">
      <c r="D54" s="2" t="s">
        <v>60</v>
      </c>
      <c r="E54" s="4">
        <v>38802805.870000005</v>
      </c>
      <c r="F54"/>
    </row>
    <row r="55" spans="4:6" x14ac:dyDescent="0.25">
      <c r="D55" s="2" t="s">
        <v>43</v>
      </c>
      <c r="E55" s="4">
        <v>150590858.30548301</v>
      </c>
      <c r="F55"/>
    </row>
    <row r="56" spans="4:6" x14ac:dyDescent="0.25">
      <c r="D56"/>
      <c r="E56"/>
      <c r="F56"/>
    </row>
    <row r="57" spans="4:6" x14ac:dyDescent="0.25">
      <c r="D57"/>
      <c r="E57"/>
      <c r="F57"/>
    </row>
    <row r="58" spans="4:6" x14ac:dyDescent="0.25">
      <c r="D58"/>
      <c r="E58"/>
      <c r="F58"/>
    </row>
    <row r="59" spans="4:6" x14ac:dyDescent="0.25">
      <c r="D59"/>
      <c r="E59"/>
      <c r="F59"/>
    </row>
    <row r="60" spans="4:6" x14ac:dyDescent="0.25">
      <c r="D60"/>
      <c r="E60"/>
      <c r="F60"/>
    </row>
    <row r="61" spans="4:6" x14ac:dyDescent="0.25">
      <c r="D61"/>
      <c r="E61"/>
      <c r="F61"/>
    </row>
    <row r="62" spans="4:6" x14ac:dyDescent="0.25">
      <c r="D62"/>
      <c r="E62"/>
      <c r="F62"/>
    </row>
    <row r="63" spans="4:6" x14ac:dyDescent="0.25">
      <c r="D63"/>
      <c r="E63"/>
      <c r="F63"/>
    </row>
    <row r="64" spans="4:6" x14ac:dyDescent="0.25">
      <c r="D64"/>
      <c r="E64"/>
      <c r="F64"/>
    </row>
    <row r="65" spans="4:6" x14ac:dyDescent="0.25">
      <c r="D65"/>
      <c r="E65"/>
      <c r="F65"/>
    </row>
    <row r="66" spans="4:6" x14ac:dyDescent="0.25">
      <c r="D66"/>
      <c r="E66"/>
      <c r="F66"/>
    </row>
    <row r="67" spans="4:6" x14ac:dyDescent="0.25">
      <c r="D67"/>
      <c r="E67"/>
      <c r="F67"/>
    </row>
  </sheetData>
  <pageMargins left="0.7" right="0.7" top="0.75" bottom="0.75" header="0.3" footer="0.3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EC783-B3D6-4B0C-97C2-B1F63E9779AF}">
  <dimension ref="A1:C43"/>
  <sheetViews>
    <sheetView workbookViewId="0">
      <selection activeCell="B1" sqref="B1:B1048576"/>
    </sheetView>
  </sheetViews>
  <sheetFormatPr baseColWidth="10" defaultRowHeight="15" x14ac:dyDescent="0.25"/>
  <cols>
    <col min="1" max="1" width="15.7109375" style="3" customWidth="1"/>
    <col min="2" max="2" width="19.140625" style="3" bestFit="1" customWidth="1"/>
    <col min="3" max="3" width="32.140625" style="3" customWidth="1"/>
    <col min="4" max="16384" width="11.42578125" style="3"/>
  </cols>
  <sheetData>
    <row r="1" spans="1:3" x14ac:dyDescent="0.25">
      <c r="A1" s="3" t="s">
        <v>44</v>
      </c>
      <c r="B1" s="3" t="s">
        <v>45</v>
      </c>
      <c r="C1" s="3" t="s">
        <v>46</v>
      </c>
    </row>
    <row r="2" spans="1:3" x14ac:dyDescent="0.25">
      <c r="A2" s="3">
        <v>10</v>
      </c>
      <c r="B2" s="3" t="s">
        <v>60</v>
      </c>
      <c r="C2" s="3" t="s">
        <v>47</v>
      </c>
    </row>
    <row r="3" spans="1:3" x14ac:dyDescent="0.25">
      <c r="A3" s="3">
        <v>11</v>
      </c>
      <c r="B3" s="3" t="s">
        <v>60</v>
      </c>
      <c r="C3" s="3" t="s">
        <v>47</v>
      </c>
    </row>
    <row r="4" spans="1:3" x14ac:dyDescent="0.25">
      <c r="A4" s="3">
        <v>12</v>
      </c>
      <c r="B4" s="3" t="s">
        <v>60</v>
      </c>
      <c r="C4" s="3" t="s">
        <v>48</v>
      </c>
    </row>
    <row r="5" spans="1:3" x14ac:dyDescent="0.25">
      <c r="A5" s="3">
        <v>20</v>
      </c>
      <c r="B5" s="3" t="s">
        <v>49</v>
      </c>
      <c r="C5" s="3" t="s">
        <v>47</v>
      </c>
    </row>
    <row r="6" spans="1:3" x14ac:dyDescent="0.25">
      <c r="A6" s="3">
        <v>21</v>
      </c>
      <c r="B6" s="3" t="s">
        <v>49</v>
      </c>
      <c r="C6" s="3" t="s">
        <v>47</v>
      </c>
    </row>
    <row r="7" spans="1:3" x14ac:dyDescent="0.25">
      <c r="A7" s="3">
        <v>30</v>
      </c>
      <c r="B7" s="3" t="s">
        <v>60</v>
      </c>
      <c r="C7" s="3" t="s">
        <v>50</v>
      </c>
    </row>
    <row r="8" spans="1:3" x14ac:dyDescent="0.25">
      <c r="A8" s="3">
        <v>31</v>
      </c>
      <c r="B8" s="3" t="s">
        <v>60</v>
      </c>
      <c r="C8" s="3" t="s">
        <v>50</v>
      </c>
    </row>
    <row r="9" spans="1:3" x14ac:dyDescent="0.25">
      <c r="A9" s="3">
        <v>32</v>
      </c>
      <c r="B9" s="3" t="s">
        <v>60</v>
      </c>
      <c r="C9" s="3" t="s">
        <v>50</v>
      </c>
    </row>
    <row r="10" spans="1:3" x14ac:dyDescent="0.25">
      <c r="A10" s="3">
        <v>330</v>
      </c>
      <c r="B10" s="3" t="s">
        <v>51</v>
      </c>
      <c r="C10" s="3" t="s">
        <v>50</v>
      </c>
    </row>
    <row r="11" spans="1:3" x14ac:dyDescent="0.25">
      <c r="A11" s="3">
        <v>331</v>
      </c>
      <c r="B11" s="3" t="s">
        <v>51</v>
      </c>
      <c r="C11" s="3" t="s">
        <v>50</v>
      </c>
    </row>
    <row r="12" spans="1:3" x14ac:dyDescent="0.25">
      <c r="A12" s="3">
        <v>332</v>
      </c>
      <c r="B12" s="3" t="s">
        <v>51</v>
      </c>
      <c r="C12" s="3" t="s">
        <v>50</v>
      </c>
    </row>
    <row r="13" spans="1:3" x14ac:dyDescent="0.25">
      <c r="A13" s="3">
        <v>43</v>
      </c>
      <c r="B13" s="3" t="s">
        <v>49</v>
      </c>
      <c r="C13" s="3" t="s">
        <v>50</v>
      </c>
    </row>
    <row r="14" spans="1:3" x14ac:dyDescent="0.25">
      <c r="A14" s="3">
        <v>45</v>
      </c>
      <c r="B14" s="3" t="s">
        <v>49</v>
      </c>
      <c r="C14" s="3" t="s">
        <v>50</v>
      </c>
    </row>
    <row r="15" spans="1:3" x14ac:dyDescent="0.25">
      <c r="A15" s="3">
        <v>454</v>
      </c>
      <c r="B15" s="3" t="s">
        <v>49</v>
      </c>
      <c r="C15" s="3" t="s">
        <v>50</v>
      </c>
    </row>
    <row r="16" spans="1:3" x14ac:dyDescent="0.25">
      <c r="A16" s="3">
        <v>46</v>
      </c>
      <c r="B16" s="3" t="s">
        <v>49</v>
      </c>
      <c r="C16" s="3" t="s">
        <v>50</v>
      </c>
    </row>
    <row r="17" spans="1:3" x14ac:dyDescent="0.25">
      <c r="A17" s="3">
        <v>50</v>
      </c>
      <c r="B17" s="3" t="s">
        <v>49</v>
      </c>
      <c r="C17" s="3" t="s">
        <v>50</v>
      </c>
    </row>
    <row r="18" spans="1:3" x14ac:dyDescent="0.25">
      <c r="A18" s="3">
        <v>70</v>
      </c>
      <c r="B18" s="3" t="s">
        <v>51</v>
      </c>
      <c r="C18" s="3" t="s">
        <v>50</v>
      </c>
    </row>
    <row r="19" spans="1:3" x14ac:dyDescent="0.25">
      <c r="A19" s="3">
        <v>74</v>
      </c>
      <c r="B19" s="3" t="s">
        <v>51</v>
      </c>
      <c r="C19" s="3" t="s">
        <v>50</v>
      </c>
    </row>
    <row r="20" spans="1:3" x14ac:dyDescent="0.25">
      <c r="A20" s="3">
        <v>84</v>
      </c>
      <c r="B20" s="3" t="s">
        <v>52</v>
      </c>
      <c r="C20" s="3" t="s">
        <v>53</v>
      </c>
    </row>
    <row r="21" spans="1:3" x14ac:dyDescent="0.25">
      <c r="A21" s="3">
        <v>85</v>
      </c>
      <c r="B21" s="3" t="s">
        <v>53</v>
      </c>
      <c r="C21" s="3" t="s">
        <v>53</v>
      </c>
    </row>
    <row r="22" spans="1:3" x14ac:dyDescent="0.25">
      <c r="A22" s="3">
        <v>90</v>
      </c>
      <c r="B22" s="3" t="s">
        <v>60</v>
      </c>
      <c r="C22" s="3" t="s">
        <v>48</v>
      </c>
    </row>
    <row r="23" spans="1:3" x14ac:dyDescent="0.25">
      <c r="A23" s="3">
        <v>481</v>
      </c>
      <c r="B23" s="3" t="s">
        <v>51</v>
      </c>
      <c r="C23" s="3" t="s">
        <v>50</v>
      </c>
    </row>
    <row r="24" spans="1:3" x14ac:dyDescent="0.25">
      <c r="A24" s="3">
        <v>482</v>
      </c>
      <c r="B24" s="3" t="s">
        <v>51</v>
      </c>
      <c r="C24" s="3" t="s">
        <v>50</v>
      </c>
    </row>
    <row r="25" spans="1:3" x14ac:dyDescent="0.25">
      <c r="A25" s="3">
        <v>483</v>
      </c>
      <c r="B25" s="3" t="s">
        <v>51</v>
      </c>
      <c r="C25" s="3" t="s">
        <v>50</v>
      </c>
    </row>
    <row r="26" spans="1:3" x14ac:dyDescent="0.25">
      <c r="A26" s="3">
        <v>484</v>
      </c>
      <c r="B26" s="3" t="s">
        <v>51</v>
      </c>
      <c r="C26" s="3" t="s">
        <v>50</v>
      </c>
    </row>
    <row r="27" spans="1:3" x14ac:dyDescent="0.25">
      <c r="A27" s="3">
        <v>485</v>
      </c>
      <c r="B27" s="3" t="s">
        <v>51</v>
      </c>
      <c r="C27" s="3" t="s">
        <v>50</v>
      </c>
    </row>
    <row r="28" spans="1:3" x14ac:dyDescent="0.25">
      <c r="A28" s="3">
        <v>486</v>
      </c>
      <c r="B28" s="3" t="s">
        <v>51</v>
      </c>
      <c r="C28" s="3" t="s">
        <v>50</v>
      </c>
    </row>
    <row r="29" spans="1:3" x14ac:dyDescent="0.25">
      <c r="A29" s="3">
        <v>700</v>
      </c>
      <c r="B29" s="3" t="s">
        <v>51</v>
      </c>
      <c r="C29" s="3" t="s">
        <v>50</v>
      </c>
    </row>
    <row r="30" spans="1:3" x14ac:dyDescent="0.25">
      <c r="A30" s="3">
        <v>701</v>
      </c>
      <c r="B30" s="3" t="s">
        <v>51</v>
      </c>
      <c r="C30" s="3" t="s">
        <v>50</v>
      </c>
    </row>
    <row r="31" spans="1:3" x14ac:dyDescent="0.25">
      <c r="A31" s="3">
        <v>702</v>
      </c>
      <c r="B31" s="3" t="s">
        <v>51</v>
      </c>
      <c r="C31" s="3" t="s">
        <v>50</v>
      </c>
    </row>
    <row r="32" spans="1:3" x14ac:dyDescent="0.25">
      <c r="A32" s="3">
        <v>703</v>
      </c>
      <c r="B32" s="3" t="s">
        <v>51</v>
      </c>
      <c r="C32" s="3" t="s">
        <v>50</v>
      </c>
    </row>
    <row r="33" spans="1:3" x14ac:dyDescent="0.25">
      <c r="A33" s="3">
        <v>704</v>
      </c>
      <c r="B33" s="3" t="s">
        <v>51</v>
      </c>
      <c r="C33" s="3" t="s">
        <v>50</v>
      </c>
    </row>
    <row r="34" spans="1:3" x14ac:dyDescent="0.25">
      <c r="A34" s="3">
        <v>705</v>
      </c>
      <c r="B34" s="3" t="s">
        <v>51</v>
      </c>
      <c r="C34" s="3" t="s">
        <v>50</v>
      </c>
    </row>
    <row r="35" spans="1:3" x14ac:dyDescent="0.25">
      <c r="A35" s="3">
        <v>706</v>
      </c>
      <c r="B35" s="3" t="s">
        <v>51</v>
      </c>
      <c r="C35" s="3" t="s">
        <v>50</v>
      </c>
    </row>
    <row r="36" spans="1:3" x14ac:dyDescent="0.25">
      <c r="A36" s="3">
        <v>707</v>
      </c>
      <c r="B36" s="3" t="s">
        <v>51</v>
      </c>
      <c r="C36" s="3" t="s">
        <v>50</v>
      </c>
    </row>
    <row r="37" spans="1:3" x14ac:dyDescent="0.25">
      <c r="A37" s="3">
        <v>752</v>
      </c>
      <c r="B37" s="3" t="s">
        <v>51</v>
      </c>
      <c r="C37" s="3" t="s">
        <v>50</v>
      </c>
    </row>
    <row r="38" spans="1:3" x14ac:dyDescent="0.25">
      <c r="A38" s="3">
        <v>761</v>
      </c>
      <c r="B38" s="3" t="s">
        <v>52</v>
      </c>
    </row>
    <row r="39" spans="1:3" x14ac:dyDescent="0.25">
      <c r="A39" s="3">
        <v>76</v>
      </c>
      <c r="B39" s="3" t="s">
        <v>52</v>
      </c>
    </row>
    <row r="40" spans="1:3" x14ac:dyDescent="0.25">
      <c r="A40" s="3">
        <v>77</v>
      </c>
      <c r="B40" s="3" t="s">
        <v>52</v>
      </c>
    </row>
    <row r="41" spans="1:3" x14ac:dyDescent="0.25">
      <c r="A41" s="3">
        <v>80</v>
      </c>
      <c r="B41" s="3" t="s">
        <v>52</v>
      </c>
    </row>
    <row r="42" spans="1:3" x14ac:dyDescent="0.25">
      <c r="A42" s="3">
        <v>85</v>
      </c>
      <c r="B42" s="3" t="s">
        <v>52</v>
      </c>
    </row>
    <row r="43" spans="1:3" x14ac:dyDescent="0.25">
      <c r="A43" s="3">
        <v>87</v>
      </c>
      <c r="B43" s="3" t="s">
        <v>52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402DB-4CD8-4239-A66F-00C928B00422}">
  <sheetPr>
    <tabColor theme="0"/>
  </sheetPr>
  <dimension ref="A1:C39"/>
  <sheetViews>
    <sheetView workbookViewId="0">
      <selection activeCell="C27" sqref="C27"/>
    </sheetView>
  </sheetViews>
  <sheetFormatPr baseColWidth="10" defaultRowHeight="15" x14ac:dyDescent="0.25"/>
  <cols>
    <col min="1" max="1" width="44.140625" style="3" bestFit="1" customWidth="1"/>
    <col min="2" max="2" width="68.7109375" style="3" customWidth="1"/>
    <col min="3" max="3" width="24.28515625" style="3" customWidth="1"/>
    <col min="4" max="16384" width="11.42578125" style="3"/>
  </cols>
  <sheetData>
    <row r="1" spans="1:3" s="49" customFormat="1" ht="59.25" customHeight="1" thickBot="1" x14ac:dyDescent="0.3">
      <c r="A1" s="47"/>
      <c r="B1" s="48" t="s">
        <v>61</v>
      </c>
      <c r="C1" s="48"/>
    </row>
    <row r="3" spans="1:3" x14ac:dyDescent="0.25">
      <c r="A3" s="50" t="s">
        <v>110</v>
      </c>
    </row>
    <row r="4" spans="1:3" x14ac:dyDescent="0.25">
      <c r="A4" s="51" t="s">
        <v>111</v>
      </c>
    </row>
    <row r="5" spans="1:3" x14ac:dyDescent="0.25">
      <c r="A5" s="51" t="s">
        <v>112</v>
      </c>
    </row>
    <row r="6" spans="1:3" x14ac:dyDescent="0.25">
      <c r="A6" s="3" t="s">
        <v>113</v>
      </c>
    </row>
    <row r="8" spans="1:3" ht="24.95" customHeight="1" x14ac:dyDescent="0.4">
      <c r="A8" s="52" t="s">
        <v>114</v>
      </c>
      <c r="B8" s="52"/>
      <c r="C8" s="52"/>
    </row>
    <row r="9" spans="1:3" x14ac:dyDescent="0.25">
      <c r="A9" s="53" t="s">
        <v>115</v>
      </c>
      <c r="B9" s="53" t="s">
        <v>116</v>
      </c>
      <c r="C9" s="53" t="s">
        <v>117</v>
      </c>
    </row>
    <row r="10" spans="1:3" ht="15" customHeight="1" x14ac:dyDescent="0.25">
      <c r="A10" s="54" t="s">
        <v>118</v>
      </c>
      <c r="B10" s="54" t="s">
        <v>119</v>
      </c>
      <c r="C10" s="55">
        <v>115258.61</v>
      </c>
    </row>
    <row r="11" spans="1:3" ht="15" customHeight="1" x14ac:dyDescent="0.25">
      <c r="A11" s="54" t="s">
        <v>120</v>
      </c>
      <c r="B11" s="54" t="s">
        <v>121</v>
      </c>
      <c r="C11" s="55">
        <v>101650.65</v>
      </c>
    </row>
    <row r="12" spans="1:3" ht="15" customHeight="1" x14ac:dyDescent="0.25">
      <c r="A12" s="54" t="s">
        <v>122</v>
      </c>
      <c r="B12" s="54" t="s">
        <v>123</v>
      </c>
      <c r="C12" s="55">
        <v>33345.270630136998</v>
      </c>
    </row>
    <row r="13" spans="1:3" ht="15" customHeight="1" x14ac:dyDescent="0.25">
      <c r="A13" s="54" t="s">
        <v>124</v>
      </c>
      <c r="B13" s="54" t="s">
        <v>125</v>
      </c>
      <c r="C13" s="55">
        <v>66690.541260273982</v>
      </c>
    </row>
    <row r="14" spans="1:3" ht="15" customHeight="1" x14ac:dyDescent="0.25">
      <c r="A14" s="54" t="s">
        <v>126</v>
      </c>
      <c r="B14" s="56" t="s">
        <v>127</v>
      </c>
      <c r="C14" s="55">
        <v>80558.44</v>
      </c>
    </row>
    <row r="15" spans="1:3" ht="15" customHeight="1" x14ac:dyDescent="0.25">
      <c r="A15" s="54" t="s">
        <v>128</v>
      </c>
      <c r="B15" s="54" t="s">
        <v>129</v>
      </c>
      <c r="C15" s="55">
        <v>33345.270630136998</v>
      </c>
    </row>
    <row r="16" spans="1:3" ht="15" customHeight="1" x14ac:dyDescent="0.25">
      <c r="A16" s="54" t="s">
        <v>130</v>
      </c>
      <c r="B16" s="54" t="s">
        <v>131</v>
      </c>
      <c r="C16" s="55">
        <v>24872.292027397263</v>
      </c>
    </row>
    <row r="17" spans="1:3" ht="15" customHeight="1" x14ac:dyDescent="0.25">
      <c r="A17" s="54" t="s">
        <v>132</v>
      </c>
      <c r="B17" s="54" t="s">
        <v>133</v>
      </c>
      <c r="C17" s="55">
        <v>41818.249232876697</v>
      </c>
    </row>
    <row r="18" spans="1:3" ht="15" customHeight="1" x14ac:dyDescent="0.25">
      <c r="A18" s="54" t="s">
        <v>134</v>
      </c>
      <c r="B18" s="54" t="s">
        <v>135</v>
      </c>
      <c r="C18" s="55">
        <v>73734.570000000007</v>
      </c>
    </row>
    <row r="19" spans="1:3" ht="15" customHeight="1" x14ac:dyDescent="0.25">
      <c r="A19" s="54" t="s">
        <v>136</v>
      </c>
      <c r="B19" s="54" t="s">
        <v>137</v>
      </c>
      <c r="C19" s="55">
        <v>67446.740000000005</v>
      </c>
    </row>
    <row r="20" spans="1:3" ht="15" customHeight="1" x14ac:dyDescent="0.25">
      <c r="A20" s="54" t="s">
        <v>138</v>
      </c>
      <c r="B20" s="54" t="s">
        <v>139</v>
      </c>
      <c r="C20" s="55">
        <v>74225.919999999998</v>
      </c>
    </row>
    <row r="21" spans="1:3" ht="15" customHeight="1" x14ac:dyDescent="0.25">
      <c r="A21" s="54" t="s">
        <v>140</v>
      </c>
      <c r="B21" s="56" t="s">
        <v>141</v>
      </c>
      <c r="C21" s="55">
        <v>33345.270630136991</v>
      </c>
    </row>
    <row r="22" spans="1:3" ht="15" customHeight="1" x14ac:dyDescent="0.25">
      <c r="A22" s="54" t="s">
        <v>142</v>
      </c>
      <c r="B22" s="54" t="s">
        <v>143</v>
      </c>
      <c r="C22" s="55">
        <v>94073.77</v>
      </c>
    </row>
    <row r="23" spans="1:3" ht="15" customHeight="1" x14ac:dyDescent="0.25">
      <c r="A23" s="54" t="s">
        <v>144</v>
      </c>
      <c r="B23" s="54" t="s">
        <v>145</v>
      </c>
      <c r="C23" s="55">
        <v>93074.08</v>
      </c>
    </row>
    <row r="24" spans="1:3" ht="15" customHeight="1" x14ac:dyDescent="0.25">
      <c r="A24" s="54" t="s">
        <v>146</v>
      </c>
      <c r="B24" s="54" t="s">
        <v>147</v>
      </c>
      <c r="C24" s="55">
        <v>68506.960000000006</v>
      </c>
    </row>
    <row r="25" spans="1:3" ht="15" customHeight="1" x14ac:dyDescent="0.25">
      <c r="A25" s="54" t="s">
        <v>148</v>
      </c>
      <c r="B25" s="54" t="s">
        <v>149</v>
      </c>
      <c r="C25" s="55">
        <v>99500.69</v>
      </c>
    </row>
    <row r="26" spans="1:3" ht="15" customHeight="1" x14ac:dyDescent="0.25">
      <c r="A26" s="54" t="s">
        <v>150</v>
      </c>
      <c r="B26" s="54" t="s">
        <v>151</v>
      </c>
      <c r="C26" s="55">
        <v>103345.09</v>
      </c>
    </row>
    <row r="27" spans="1:3" ht="15" customHeight="1" x14ac:dyDescent="0.25">
      <c r="A27" s="57" t="s">
        <v>152</v>
      </c>
      <c r="B27" s="58"/>
      <c r="C27" s="59">
        <f>SUM(C10:C26)</f>
        <v>1204792.414410959</v>
      </c>
    </row>
    <row r="28" spans="1:3" x14ac:dyDescent="0.25">
      <c r="A28" s="60" t="s">
        <v>153</v>
      </c>
    </row>
    <row r="31" spans="1:3" ht="15.75" thickBot="1" x14ac:dyDescent="0.3"/>
    <row r="32" spans="1:3" ht="29.25" customHeight="1" thickTop="1" x14ac:dyDescent="0.25">
      <c r="A32" s="61" t="s">
        <v>154</v>
      </c>
      <c r="B32" s="62"/>
      <c r="C32" s="63"/>
    </row>
    <row r="33" spans="1:3" x14ac:dyDescent="0.25">
      <c r="A33" s="64" t="s">
        <v>155</v>
      </c>
      <c r="B33" s="20"/>
      <c r="C33" s="65"/>
    </row>
    <row r="34" spans="1:3" ht="15.75" thickBot="1" x14ac:dyDescent="0.3">
      <c r="A34" s="66" t="s">
        <v>156</v>
      </c>
      <c r="B34" s="67"/>
      <c r="C34" s="68"/>
    </row>
    <row r="35" spans="1:3" ht="16.5" thickTop="1" thickBot="1" x14ac:dyDescent="0.3"/>
    <row r="36" spans="1:3" ht="32.25" customHeight="1" thickTop="1" x14ac:dyDescent="0.25">
      <c r="A36" s="69" t="s">
        <v>157</v>
      </c>
      <c r="B36" s="70"/>
      <c r="C36" s="71"/>
    </row>
    <row r="37" spans="1:3" x14ac:dyDescent="0.25">
      <c r="A37" s="72" t="s">
        <v>158</v>
      </c>
      <c r="C37" s="73"/>
    </row>
    <row r="38" spans="1:3" ht="15.75" thickBot="1" x14ac:dyDescent="0.3">
      <c r="A38" s="74" t="s">
        <v>156</v>
      </c>
      <c r="B38" s="75"/>
      <c r="C38" s="76"/>
    </row>
    <row r="39" spans="1:3" ht="15.75" thickTop="1" x14ac:dyDescent="0.25"/>
  </sheetData>
  <mergeCells count="4">
    <mergeCell ref="B1:C1"/>
    <mergeCell ref="A8:C8"/>
    <mergeCell ref="A32:C32"/>
    <mergeCell ref="A36:C36"/>
  </mergeCells>
  <hyperlinks>
    <hyperlink ref="A38" r:id="rId1" xr:uid="{7669C97A-2116-40FD-BBB9-0F467A726203}"/>
    <hyperlink ref="A34" r:id="rId2" xr:uid="{AC281F9E-D739-46CD-9A57-4946FD0D895E}"/>
  </hyperlinks>
  <pageMargins left="0.7" right="0.7" top="0.75" bottom="0.75" header="0.3" footer="0.3"/>
  <pageSetup paperSize="9" orientation="portrait" horizontalDpi="1200" verticalDpi="1200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A3305-2077-467D-A448-98897D5949E1}">
  <dimension ref="A1:H475"/>
  <sheetViews>
    <sheetView workbookViewId="0">
      <pane ySplit="8" topLeftCell="A465" activePane="bottomLeft" state="frozen"/>
      <selection pane="bottomLeft" activeCell="F475" sqref="F475"/>
    </sheetView>
  </sheetViews>
  <sheetFormatPr baseColWidth="10" defaultRowHeight="15" x14ac:dyDescent="0.25"/>
  <cols>
    <col min="1" max="1" width="48.7109375" style="100" bestFit="1" customWidth="1"/>
    <col min="2" max="2" width="59.5703125" style="100" customWidth="1"/>
    <col min="3" max="3" width="22.5703125" style="100" customWidth="1"/>
    <col min="4" max="4" width="13" style="101" customWidth="1"/>
    <col min="5" max="5" width="10.7109375" style="101" customWidth="1"/>
    <col min="6" max="6" width="31.85546875" style="102" bestFit="1" customWidth="1"/>
    <col min="7" max="16384" width="11.42578125" style="100"/>
  </cols>
  <sheetData>
    <row r="1" spans="1:8" s="96" customFormat="1" ht="63" customHeight="1" thickBot="1" x14ac:dyDescent="0.35">
      <c r="A1" s="92"/>
      <c r="B1" s="92"/>
      <c r="C1" s="93"/>
      <c r="D1" s="94"/>
      <c r="E1" s="94"/>
      <c r="F1" s="95" t="s">
        <v>61</v>
      </c>
      <c r="G1" s="95"/>
      <c r="H1" s="95"/>
    </row>
    <row r="2" spans="1:8" s="97" customFormat="1" x14ac:dyDescent="0.25">
      <c r="E2" s="98"/>
    </row>
    <row r="3" spans="1:8" s="97" customFormat="1" x14ac:dyDescent="0.25">
      <c r="A3" s="97" t="s">
        <v>184</v>
      </c>
      <c r="E3" s="98"/>
    </row>
    <row r="4" spans="1:8" s="97" customFormat="1" x14ac:dyDescent="0.25">
      <c r="A4" s="99" t="s">
        <v>185</v>
      </c>
      <c r="E4" s="98"/>
    </row>
    <row r="5" spans="1:8" s="97" customFormat="1" x14ac:dyDescent="0.25">
      <c r="A5" s="99" t="s">
        <v>186</v>
      </c>
      <c r="E5" s="98"/>
    </row>
    <row r="8" spans="1:8" x14ac:dyDescent="0.25">
      <c r="A8" s="100" t="s">
        <v>187</v>
      </c>
      <c r="B8" s="100" t="s">
        <v>116</v>
      </c>
      <c r="C8" s="100" t="s">
        <v>188</v>
      </c>
      <c r="D8" s="100" t="s">
        <v>189</v>
      </c>
      <c r="E8" s="100" t="s">
        <v>190</v>
      </c>
      <c r="F8" s="100" t="s">
        <v>191</v>
      </c>
    </row>
    <row r="9" spans="1:8" x14ac:dyDescent="0.25">
      <c r="A9" s="100" t="s">
        <v>192</v>
      </c>
      <c r="B9" s="100" t="s">
        <v>193</v>
      </c>
      <c r="C9" s="100" t="s">
        <v>194</v>
      </c>
      <c r="D9" s="101">
        <v>45237</v>
      </c>
      <c r="F9" s="102">
        <v>3909.72</v>
      </c>
    </row>
    <row r="10" spans="1:8" x14ac:dyDescent="0.25">
      <c r="A10" s="100" t="s">
        <v>195</v>
      </c>
      <c r="B10" s="100" t="s">
        <v>196</v>
      </c>
      <c r="C10" s="100" t="s">
        <v>194</v>
      </c>
      <c r="D10" s="101">
        <v>45190</v>
      </c>
      <c r="E10" s="101">
        <v>45351</v>
      </c>
      <c r="F10" s="102">
        <v>3909.72</v>
      </c>
    </row>
    <row r="11" spans="1:8" x14ac:dyDescent="0.25">
      <c r="A11" s="100" t="s">
        <v>195</v>
      </c>
      <c r="B11" s="100" t="s">
        <v>196</v>
      </c>
      <c r="C11" s="100" t="s">
        <v>194</v>
      </c>
      <c r="D11" s="101">
        <v>45352</v>
      </c>
    </row>
    <row r="12" spans="1:8" x14ac:dyDescent="0.25">
      <c r="A12" s="100" t="s">
        <v>197</v>
      </c>
      <c r="B12" s="100" t="s">
        <v>196</v>
      </c>
      <c r="C12" s="100" t="s">
        <v>194</v>
      </c>
      <c r="D12" s="101">
        <v>45030</v>
      </c>
      <c r="E12" s="101">
        <v>45448</v>
      </c>
      <c r="F12" s="102">
        <v>1693.88</v>
      </c>
    </row>
    <row r="13" spans="1:8" x14ac:dyDescent="0.25">
      <c r="A13" s="100" t="s">
        <v>198</v>
      </c>
      <c r="B13" s="100" t="s">
        <v>196</v>
      </c>
      <c r="C13" s="100" t="s">
        <v>194</v>
      </c>
      <c r="D13" s="101">
        <v>45427</v>
      </c>
      <c r="F13" s="102">
        <v>2447.7199999999998</v>
      </c>
    </row>
    <row r="14" spans="1:8" x14ac:dyDescent="0.25">
      <c r="A14" s="100" t="s">
        <v>199</v>
      </c>
      <c r="B14" s="100" t="s">
        <v>200</v>
      </c>
      <c r="C14" s="100" t="s">
        <v>201</v>
      </c>
      <c r="D14" s="101">
        <v>44503</v>
      </c>
      <c r="E14" s="101">
        <v>45535</v>
      </c>
      <c r="F14" s="102">
        <v>1883.32</v>
      </c>
    </row>
    <row r="15" spans="1:8" x14ac:dyDescent="0.25">
      <c r="A15" s="100" t="s">
        <v>202</v>
      </c>
      <c r="B15" s="100" t="s">
        <v>203</v>
      </c>
      <c r="C15" s="100" t="s">
        <v>194</v>
      </c>
      <c r="D15" s="101">
        <v>44471</v>
      </c>
      <c r="E15" s="101">
        <v>45602</v>
      </c>
      <c r="F15" s="102">
        <v>7244.64</v>
      </c>
    </row>
    <row r="16" spans="1:8" x14ac:dyDescent="0.25">
      <c r="A16" s="100" t="s">
        <v>202</v>
      </c>
      <c r="B16" s="100" t="s">
        <v>203</v>
      </c>
      <c r="C16" s="100" t="s">
        <v>194</v>
      </c>
      <c r="D16" s="101">
        <v>45603</v>
      </c>
    </row>
    <row r="17" spans="1:6" x14ac:dyDescent="0.25">
      <c r="A17" s="100" t="s">
        <v>204</v>
      </c>
      <c r="B17" s="100" t="s">
        <v>205</v>
      </c>
      <c r="C17" s="100" t="s">
        <v>201</v>
      </c>
      <c r="D17" s="101">
        <v>44637</v>
      </c>
      <c r="F17" s="102">
        <v>2818.32</v>
      </c>
    </row>
    <row r="18" spans="1:6" x14ac:dyDescent="0.25">
      <c r="A18" s="100" t="s">
        <v>206</v>
      </c>
      <c r="B18" s="100" t="s">
        <v>196</v>
      </c>
      <c r="C18" s="100" t="s">
        <v>194</v>
      </c>
      <c r="D18" s="101">
        <v>45603</v>
      </c>
      <c r="E18" s="101">
        <v>45626</v>
      </c>
      <c r="F18" s="102">
        <v>259.42</v>
      </c>
    </row>
    <row r="19" spans="1:6" x14ac:dyDescent="0.25">
      <c r="A19" s="100" t="s">
        <v>206</v>
      </c>
      <c r="B19" s="100" t="s">
        <v>196</v>
      </c>
      <c r="C19" s="100" t="s">
        <v>194</v>
      </c>
      <c r="D19" s="101">
        <v>45627</v>
      </c>
    </row>
    <row r="20" spans="1:6" x14ac:dyDescent="0.25">
      <c r="A20" s="100" t="s">
        <v>207</v>
      </c>
      <c r="B20" s="100" t="s">
        <v>208</v>
      </c>
      <c r="C20" s="100" t="s">
        <v>201</v>
      </c>
      <c r="D20" s="101">
        <v>45617</v>
      </c>
      <c r="F20" s="102">
        <v>1324.16</v>
      </c>
    </row>
    <row r="21" spans="1:6" x14ac:dyDescent="0.25">
      <c r="A21" s="100" t="s">
        <v>207</v>
      </c>
      <c r="B21" s="100" t="s">
        <v>200</v>
      </c>
      <c r="C21" s="100" t="s">
        <v>201</v>
      </c>
      <c r="D21" s="101">
        <v>45209</v>
      </c>
      <c r="E21" s="101">
        <v>45306</v>
      </c>
    </row>
    <row r="22" spans="1:6" x14ac:dyDescent="0.25">
      <c r="A22" s="100" t="s">
        <v>209</v>
      </c>
      <c r="B22" s="100" t="s">
        <v>210</v>
      </c>
      <c r="C22" s="100" t="s">
        <v>194</v>
      </c>
      <c r="D22" s="101">
        <v>45346</v>
      </c>
      <c r="F22" s="102">
        <v>3309.79</v>
      </c>
    </row>
    <row r="23" spans="1:6" x14ac:dyDescent="0.25">
      <c r="A23" s="100" t="s">
        <v>211</v>
      </c>
      <c r="B23" s="100" t="s">
        <v>210</v>
      </c>
      <c r="C23" s="100" t="s">
        <v>194</v>
      </c>
      <c r="D23" s="101">
        <v>45536</v>
      </c>
      <c r="F23" s="102">
        <v>1297.08</v>
      </c>
    </row>
    <row r="24" spans="1:6" x14ac:dyDescent="0.25">
      <c r="A24" s="100" t="s">
        <v>212</v>
      </c>
      <c r="B24" s="100" t="s">
        <v>213</v>
      </c>
      <c r="C24" s="100" t="s">
        <v>194</v>
      </c>
      <c r="D24" s="101">
        <v>44968</v>
      </c>
      <c r="F24" s="102">
        <v>7242.88</v>
      </c>
    </row>
    <row r="25" spans="1:6" x14ac:dyDescent="0.25">
      <c r="A25" s="100" t="s">
        <v>214</v>
      </c>
      <c r="B25" s="100" t="s">
        <v>215</v>
      </c>
      <c r="C25" s="100" t="s">
        <v>216</v>
      </c>
      <c r="D25" s="101">
        <v>44732</v>
      </c>
      <c r="F25" s="102">
        <v>7244.64</v>
      </c>
    </row>
    <row r="26" spans="1:6" x14ac:dyDescent="0.25">
      <c r="A26" s="100" t="s">
        <v>217</v>
      </c>
      <c r="B26" s="100" t="s">
        <v>218</v>
      </c>
      <c r="C26" s="100" t="s">
        <v>216</v>
      </c>
      <c r="D26" s="101">
        <v>45565</v>
      </c>
      <c r="F26" s="102">
        <v>709.04</v>
      </c>
    </row>
    <row r="27" spans="1:6" x14ac:dyDescent="0.25">
      <c r="A27" s="100" t="s">
        <v>219</v>
      </c>
      <c r="B27" s="100" t="s">
        <v>196</v>
      </c>
      <c r="C27" s="100" t="s">
        <v>194</v>
      </c>
      <c r="D27" s="101">
        <v>44860</v>
      </c>
      <c r="F27" s="102">
        <v>3909.72</v>
      </c>
    </row>
    <row r="28" spans="1:6" x14ac:dyDescent="0.25">
      <c r="A28" s="100" t="s">
        <v>220</v>
      </c>
      <c r="B28" s="100" t="s">
        <v>221</v>
      </c>
      <c r="C28" s="100" t="s">
        <v>216</v>
      </c>
      <c r="D28" s="101">
        <v>45636</v>
      </c>
      <c r="F28" s="102">
        <v>426.43</v>
      </c>
    </row>
    <row r="29" spans="1:6" x14ac:dyDescent="0.25">
      <c r="A29" s="100" t="s">
        <v>222</v>
      </c>
      <c r="B29" s="100" t="s">
        <v>196</v>
      </c>
      <c r="C29" s="100" t="s">
        <v>194</v>
      </c>
      <c r="D29" s="101">
        <v>45038</v>
      </c>
      <c r="F29" s="102">
        <v>3909.72</v>
      </c>
    </row>
    <row r="30" spans="1:6" x14ac:dyDescent="0.25">
      <c r="A30" s="100" t="s">
        <v>223</v>
      </c>
      <c r="B30" s="100" t="s">
        <v>208</v>
      </c>
      <c r="C30" s="100" t="s">
        <v>201</v>
      </c>
      <c r="D30" s="101">
        <v>44504</v>
      </c>
      <c r="E30" s="101">
        <v>45608</v>
      </c>
      <c r="F30" s="102">
        <v>5242.68</v>
      </c>
    </row>
    <row r="31" spans="1:6" x14ac:dyDescent="0.25">
      <c r="A31" s="100" t="s">
        <v>223</v>
      </c>
      <c r="B31" s="100" t="s">
        <v>208</v>
      </c>
      <c r="C31" s="100" t="s">
        <v>201</v>
      </c>
      <c r="D31" s="101">
        <v>45609</v>
      </c>
      <c r="E31" s="101">
        <v>45645</v>
      </c>
    </row>
    <row r="32" spans="1:6" x14ac:dyDescent="0.25">
      <c r="A32" s="100" t="s">
        <v>224</v>
      </c>
      <c r="B32" s="100" t="s">
        <v>210</v>
      </c>
      <c r="C32" s="100" t="s">
        <v>194</v>
      </c>
      <c r="D32" s="101">
        <v>44810</v>
      </c>
      <c r="F32" s="102">
        <v>3909.72</v>
      </c>
    </row>
    <row r="33" spans="1:6" x14ac:dyDescent="0.25">
      <c r="A33" s="100" t="s">
        <v>225</v>
      </c>
      <c r="B33" s="100" t="s">
        <v>213</v>
      </c>
      <c r="C33" s="100" t="s">
        <v>194</v>
      </c>
      <c r="D33" s="101">
        <v>45227</v>
      </c>
      <c r="F33" s="102">
        <v>7216.6</v>
      </c>
    </row>
    <row r="34" spans="1:6" x14ac:dyDescent="0.25">
      <c r="A34" s="100" t="s">
        <v>226</v>
      </c>
      <c r="B34" s="100" t="s">
        <v>227</v>
      </c>
      <c r="C34" s="100" t="s">
        <v>228</v>
      </c>
      <c r="D34" s="101">
        <v>44775</v>
      </c>
      <c r="F34" s="102">
        <v>9291.6</v>
      </c>
    </row>
    <row r="35" spans="1:6" x14ac:dyDescent="0.25">
      <c r="A35" s="100" t="s">
        <v>229</v>
      </c>
      <c r="B35" s="100" t="s">
        <v>208</v>
      </c>
      <c r="C35" s="100" t="s">
        <v>201</v>
      </c>
      <c r="D35" s="101">
        <v>44835</v>
      </c>
      <c r="F35" s="102">
        <v>5242.68</v>
      </c>
    </row>
    <row r="36" spans="1:6" x14ac:dyDescent="0.25">
      <c r="A36" s="100" t="s">
        <v>230</v>
      </c>
      <c r="B36" s="100" t="s">
        <v>196</v>
      </c>
      <c r="C36" s="100" t="s">
        <v>194</v>
      </c>
      <c r="D36" s="101">
        <v>44881</v>
      </c>
      <c r="F36" s="102">
        <v>3909.72</v>
      </c>
    </row>
    <row r="37" spans="1:6" x14ac:dyDescent="0.25">
      <c r="A37" s="100" t="s">
        <v>231</v>
      </c>
      <c r="B37" s="100" t="s">
        <v>208</v>
      </c>
      <c r="C37" s="100" t="s">
        <v>201</v>
      </c>
      <c r="D37" s="101">
        <v>44917</v>
      </c>
      <c r="F37" s="102">
        <v>5242.68</v>
      </c>
    </row>
    <row r="38" spans="1:6" x14ac:dyDescent="0.25">
      <c r="A38" s="100" t="s">
        <v>232</v>
      </c>
      <c r="B38" s="100" t="s">
        <v>196</v>
      </c>
      <c r="C38" s="100" t="s">
        <v>194</v>
      </c>
      <c r="D38" s="101">
        <v>44695</v>
      </c>
      <c r="F38" s="102">
        <v>3909.72</v>
      </c>
    </row>
    <row r="39" spans="1:6" x14ac:dyDescent="0.25">
      <c r="A39" s="100" t="s">
        <v>233</v>
      </c>
      <c r="B39" s="100" t="s">
        <v>196</v>
      </c>
      <c r="C39" s="100" t="s">
        <v>194</v>
      </c>
      <c r="D39" s="101">
        <v>45227</v>
      </c>
      <c r="E39" s="101">
        <v>45411</v>
      </c>
      <c r="F39" s="102">
        <v>3894.52</v>
      </c>
    </row>
    <row r="40" spans="1:6" x14ac:dyDescent="0.25">
      <c r="A40" s="100" t="s">
        <v>233</v>
      </c>
      <c r="B40" s="100" t="s">
        <v>196</v>
      </c>
      <c r="C40" s="100" t="s">
        <v>194</v>
      </c>
      <c r="D40" s="101">
        <v>45412</v>
      </c>
    </row>
    <row r="41" spans="1:6" x14ac:dyDescent="0.25">
      <c r="A41" s="100" t="s">
        <v>234</v>
      </c>
      <c r="B41" s="100" t="s">
        <v>235</v>
      </c>
      <c r="C41" s="100" t="s">
        <v>228</v>
      </c>
      <c r="D41" s="101">
        <v>44732</v>
      </c>
      <c r="F41" s="102">
        <v>2818.32</v>
      </c>
    </row>
    <row r="42" spans="1:6" x14ac:dyDescent="0.25">
      <c r="A42" s="100" t="s">
        <v>234</v>
      </c>
      <c r="B42" s="100" t="s">
        <v>200</v>
      </c>
      <c r="C42" s="100" t="s">
        <v>201</v>
      </c>
      <c r="D42" s="101">
        <v>44624</v>
      </c>
    </row>
    <row r="43" spans="1:6" x14ac:dyDescent="0.25">
      <c r="A43" s="100" t="s">
        <v>236</v>
      </c>
      <c r="B43" s="100" t="s">
        <v>196</v>
      </c>
      <c r="C43" s="100" t="s">
        <v>194</v>
      </c>
      <c r="D43" s="101">
        <v>45262</v>
      </c>
      <c r="F43" s="102">
        <v>3909.72</v>
      </c>
    </row>
    <row r="44" spans="1:6" x14ac:dyDescent="0.25">
      <c r="A44" s="100" t="s">
        <v>237</v>
      </c>
      <c r="B44" s="100" t="s">
        <v>208</v>
      </c>
      <c r="C44" s="100" t="s">
        <v>201</v>
      </c>
      <c r="D44" s="101">
        <v>44625</v>
      </c>
      <c r="F44" s="102">
        <v>5242.68</v>
      </c>
    </row>
    <row r="45" spans="1:6" x14ac:dyDescent="0.25">
      <c r="A45" s="100" t="s">
        <v>238</v>
      </c>
      <c r="B45" s="100" t="s">
        <v>208</v>
      </c>
      <c r="C45" s="100" t="s">
        <v>201</v>
      </c>
      <c r="D45" s="101">
        <v>44532</v>
      </c>
      <c r="F45" s="102">
        <v>5242.68</v>
      </c>
    </row>
    <row r="46" spans="1:6" x14ac:dyDescent="0.25">
      <c r="A46" s="100" t="s">
        <v>239</v>
      </c>
      <c r="B46" s="100" t="s">
        <v>240</v>
      </c>
      <c r="C46" s="100" t="s">
        <v>216</v>
      </c>
      <c r="D46" s="101">
        <v>45180</v>
      </c>
      <c r="F46" s="102">
        <v>6518.12</v>
      </c>
    </row>
    <row r="47" spans="1:6" x14ac:dyDescent="0.25">
      <c r="A47" s="100" t="s">
        <v>241</v>
      </c>
      <c r="B47" s="100" t="s">
        <v>200</v>
      </c>
      <c r="C47" s="100" t="s">
        <v>201</v>
      </c>
      <c r="D47" s="101">
        <v>45394</v>
      </c>
      <c r="F47" s="102">
        <v>2018.04</v>
      </c>
    </row>
    <row r="48" spans="1:6" x14ac:dyDescent="0.25">
      <c r="A48" s="100" t="s">
        <v>242</v>
      </c>
      <c r="B48" s="100" t="s">
        <v>193</v>
      </c>
      <c r="C48" s="100" t="s">
        <v>194</v>
      </c>
      <c r="D48" s="101">
        <v>44715</v>
      </c>
      <c r="F48" s="102">
        <v>3909.72</v>
      </c>
    </row>
    <row r="49" spans="1:6" x14ac:dyDescent="0.25">
      <c r="A49" s="100" t="s">
        <v>243</v>
      </c>
      <c r="B49" s="100" t="s">
        <v>244</v>
      </c>
      <c r="C49" s="100" t="s">
        <v>216</v>
      </c>
      <c r="D49" s="101">
        <v>44818</v>
      </c>
      <c r="F49" s="102">
        <v>7244.64</v>
      </c>
    </row>
    <row r="50" spans="1:6" x14ac:dyDescent="0.25">
      <c r="A50" s="100" t="s">
        <v>245</v>
      </c>
      <c r="B50" s="100" t="s">
        <v>208</v>
      </c>
      <c r="C50" s="100" t="s">
        <v>201</v>
      </c>
      <c r="D50" s="101">
        <v>45254</v>
      </c>
      <c r="E50" s="101">
        <v>45383</v>
      </c>
      <c r="F50" s="102">
        <v>2053.92</v>
      </c>
    </row>
    <row r="51" spans="1:6" x14ac:dyDescent="0.25">
      <c r="A51" s="100" t="s">
        <v>245</v>
      </c>
      <c r="B51" s="100" t="s">
        <v>208</v>
      </c>
      <c r="C51" s="100" t="s">
        <v>201</v>
      </c>
      <c r="D51" s="101">
        <v>45608</v>
      </c>
    </row>
    <row r="52" spans="1:6" x14ac:dyDescent="0.25">
      <c r="A52" s="100" t="s">
        <v>246</v>
      </c>
      <c r="B52" s="100" t="s">
        <v>247</v>
      </c>
      <c r="C52" s="100" t="s">
        <v>216</v>
      </c>
      <c r="D52" s="101">
        <v>44775</v>
      </c>
      <c r="F52" s="102">
        <v>7244.64</v>
      </c>
    </row>
    <row r="53" spans="1:6" x14ac:dyDescent="0.25">
      <c r="A53" s="100" t="s">
        <v>248</v>
      </c>
      <c r="B53" s="100" t="s">
        <v>249</v>
      </c>
      <c r="C53" s="100" t="s">
        <v>216</v>
      </c>
      <c r="D53" s="101">
        <v>45548</v>
      </c>
      <c r="F53" s="102">
        <v>4139.99</v>
      </c>
    </row>
    <row r="54" spans="1:6" x14ac:dyDescent="0.25">
      <c r="A54" s="100" t="s">
        <v>248</v>
      </c>
      <c r="B54" s="100" t="s">
        <v>218</v>
      </c>
      <c r="C54" s="100" t="s">
        <v>216</v>
      </c>
      <c r="D54" s="101">
        <v>44732</v>
      </c>
      <c r="E54" s="101">
        <v>45547</v>
      </c>
    </row>
    <row r="55" spans="1:6" x14ac:dyDescent="0.25">
      <c r="A55" s="100" t="s">
        <v>250</v>
      </c>
      <c r="B55" s="100" t="s">
        <v>200</v>
      </c>
      <c r="C55" s="100" t="s">
        <v>201</v>
      </c>
      <c r="D55" s="101">
        <v>44372</v>
      </c>
      <c r="E55" s="101">
        <v>45386</v>
      </c>
      <c r="F55" s="102">
        <v>2818.32</v>
      </c>
    </row>
    <row r="56" spans="1:6" x14ac:dyDescent="0.25">
      <c r="A56" s="100" t="s">
        <v>250</v>
      </c>
      <c r="B56" s="100" t="s">
        <v>200</v>
      </c>
      <c r="C56" s="100" t="s">
        <v>201</v>
      </c>
      <c r="D56" s="101">
        <v>45387</v>
      </c>
    </row>
    <row r="57" spans="1:6" x14ac:dyDescent="0.25">
      <c r="A57" s="100" t="s">
        <v>251</v>
      </c>
      <c r="B57" s="100" t="s">
        <v>252</v>
      </c>
      <c r="C57" s="100" t="s">
        <v>216</v>
      </c>
      <c r="D57" s="101">
        <v>44732</v>
      </c>
      <c r="F57" s="102">
        <v>7244.64</v>
      </c>
    </row>
    <row r="58" spans="1:6" x14ac:dyDescent="0.25">
      <c r="A58" s="100" t="s">
        <v>253</v>
      </c>
      <c r="B58" s="100" t="s">
        <v>196</v>
      </c>
      <c r="C58" s="100" t="s">
        <v>194</v>
      </c>
      <c r="D58" s="101">
        <v>44968</v>
      </c>
      <c r="F58" s="102">
        <v>3348.54</v>
      </c>
    </row>
    <row r="59" spans="1:6" x14ac:dyDescent="0.25">
      <c r="A59" s="100" t="s">
        <v>254</v>
      </c>
      <c r="B59" s="100" t="s">
        <v>210</v>
      </c>
      <c r="C59" s="100" t="s">
        <v>194</v>
      </c>
      <c r="D59" s="101">
        <v>45195</v>
      </c>
      <c r="E59" s="101">
        <v>45345</v>
      </c>
      <c r="F59" s="102">
        <v>599.92999999999995</v>
      </c>
    </row>
    <row r="60" spans="1:6" x14ac:dyDescent="0.25">
      <c r="A60" s="100" t="s">
        <v>255</v>
      </c>
      <c r="B60" s="100" t="s">
        <v>256</v>
      </c>
      <c r="C60" s="100" t="s">
        <v>114</v>
      </c>
      <c r="D60" s="101">
        <v>45058</v>
      </c>
      <c r="E60" s="101">
        <v>45313</v>
      </c>
      <c r="F60" s="102">
        <v>9291.6</v>
      </c>
    </row>
    <row r="61" spans="1:6" x14ac:dyDescent="0.25">
      <c r="A61" s="100" t="s">
        <v>255</v>
      </c>
      <c r="B61" s="100" t="s">
        <v>256</v>
      </c>
      <c r="C61" s="100" t="s">
        <v>114</v>
      </c>
      <c r="D61" s="101">
        <v>45314</v>
      </c>
    </row>
    <row r="62" spans="1:6" x14ac:dyDescent="0.25">
      <c r="A62" s="100" t="s">
        <v>257</v>
      </c>
      <c r="B62" s="100" t="s">
        <v>208</v>
      </c>
      <c r="C62" s="100" t="s">
        <v>201</v>
      </c>
      <c r="D62" s="101">
        <v>45170</v>
      </c>
      <c r="E62" s="101">
        <v>45535</v>
      </c>
      <c r="F62" s="102">
        <v>4430.76</v>
      </c>
    </row>
    <row r="63" spans="1:6" x14ac:dyDescent="0.25">
      <c r="A63" s="100" t="s">
        <v>257</v>
      </c>
      <c r="B63" s="100" t="s">
        <v>200</v>
      </c>
      <c r="C63" s="100" t="s">
        <v>201</v>
      </c>
      <c r="D63" s="101">
        <v>45536</v>
      </c>
    </row>
    <row r="64" spans="1:6" x14ac:dyDescent="0.25">
      <c r="A64" s="100" t="s">
        <v>258</v>
      </c>
      <c r="B64" s="100" t="s">
        <v>193</v>
      </c>
      <c r="C64" s="100" t="s">
        <v>194</v>
      </c>
      <c r="D64" s="101">
        <v>45190</v>
      </c>
      <c r="F64" s="102">
        <v>3909.72</v>
      </c>
    </row>
    <row r="65" spans="1:6" x14ac:dyDescent="0.25">
      <c r="A65" s="100" t="s">
        <v>259</v>
      </c>
      <c r="B65" s="100" t="s">
        <v>260</v>
      </c>
      <c r="C65" s="100" t="s">
        <v>216</v>
      </c>
      <c r="D65" s="101">
        <v>44732</v>
      </c>
      <c r="F65" s="102">
        <v>5242.68</v>
      </c>
    </row>
    <row r="66" spans="1:6" x14ac:dyDescent="0.25">
      <c r="A66" s="100" t="s">
        <v>261</v>
      </c>
      <c r="B66" s="100" t="s">
        <v>213</v>
      </c>
      <c r="C66" s="100" t="s">
        <v>194</v>
      </c>
      <c r="D66" s="101">
        <v>45002</v>
      </c>
      <c r="F66" s="102">
        <v>7244.64</v>
      </c>
    </row>
    <row r="67" spans="1:6" x14ac:dyDescent="0.25">
      <c r="A67" s="100" t="s">
        <v>262</v>
      </c>
      <c r="B67" s="100" t="s">
        <v>263</v>
      </c>
      <c r="C67" s="100" t="s">
        <v>216</v>
      </c>
      <c r="D67" s="101">
        <v>44732</v>
      </c>
      <c r="E67" s="101">
        <v>45414</v>
      </c>
      <c r="F67" s="102">
        <v>2476.37</v>
      </c>
    </row>
    <row r="68" spans="1:6" x14ac:dyDescent="0.25">
      <c r="A68" s="100" t="s">
        <v>264</v>
      </c>
      <c r="B68" s="100" t="s">
        <v>265</v>
      </c>
      <c r="C68" s="100" t="s">
        <v>194</v>
      </c>
      <c r="D68" s="101">
        <v>45313</v>
      </c>
      <c r="F68" s="102">
        <v>6803.51</v>
      </c>
    </row>
    <row r="69" spans="1:6" x14ac:dyDescent="0.25">
      <c r="A69" s="100" t="s">
        <v>264</v>
      </c>
      <c r="B69" s="100" t="s">
        <v>193</v>
      </c>
      <c r="C69" s="100" t="s">
        <v>194</v>
      </c>
      <c r="D69" s="101">
        <v>45315</v>
      </c>
    </row>
    <row r="70" spans="1:6" x14ac:dyDescent="0.25">
      <c r="A70" s="100" t="s">
        <v>266</v>
      </c>
      <c r="B70" s="100" t="s">
        <v>200</v>
      </c>
      <c r="C70" s="100" t="s">
        <v>201</v>
      </c>
      <c r="D70" s="101">
        <v>45108</v>
      </c>
      <c r="F70" s="102">
        <v>2812.46</v>
      </c>
    </row>
    <row r="71" spans="1:6" x14ac:dyDescent="0.25">
      <c r="A71" s="100" t="s">
        <v>267</v>
      </c>
      <c r="B71" s="100" t="s">
        <v>203</v>
      </c>
      <c r="C71" s="100" t="s">
        <v>194</v>
      </c>
      <c r="D71" s="101">
        <v>45482</v>
      </c>
      <c r="F71" s="102">
        <v>5498</v>
      </c>
    </row>
    <row r="72" spans="1:6" x14ac:dyDescent="0.25">
      <c r="A72" s="100" t="s">
        <v>267</v>
      </c>
      <c r="B72" s="100" t="s">
        <v>210</v>
      </c>
      <c r="C72" s="100" t="s">
        <v>194</v>
      </c>
      <c r="D72" s="101">
        <v>44148</v>
      </c>
      <c r="E72" s="101">
        <v>45481</v>
      </c>
    </row>
    <row r="73" spans="1:6" x14ac:dyDescent="0.25">
      <c r="A73" s="100" t="s">
        <v>268</v>
      </c>
      <c r="B73" s="100" t="s">
        <v>210</v>
      </c>
      <c r="C73" s="100" t="s">
        <v>194</v>
      </c>
      <c r="D73" s="101">
        <v>44917</v>
      </c>
      <c r="E73" s="101">
        <v>45364</v>
      </c>
      <c r="F73" s="102">
        <v>3909.72</v>
      </c>
    </row>
    <row r="74" spans="1:6" x14ac:dyDescent="0.25">
      <c r="A74" s="100" t="s">
        <v>268</v>
      </c>
      <c r="B74" s="100" t="s">
        <v>210</v>
      </c>
      <c r="C74" s="100" t="s">
        <v>194</v>
      </c>
      <c r="D74" s="101">
        <v>45365</v>
      </c>
    </row>
    <row r="75" spans="1:6" x14ac:dyDescent="0.25">
      <c r="A75" s="100" t="s">
        <v>269</v>
      </c>
      <c r="B75" s="100" t="s">
        <v>270</v>
      </c>
      <c r="C75" s="100" t="s">
        <v>114</v>
      </c>
      <c r="D75" s="101">
        <v>44732</v>
      </c>
      <c r="F75" s="102">
        <v>9291.6</v>
      </c>
    </row>
    <row r="76" spans="1:6" x14ac:dyDescent="0.25">
      <c r="A76" s="100" t="s">
        <v>271</v>
      </c>
      <c r="B76" s="100" t="s">
        <v>272</v>
      </c>
      <c r="C76" s="100" t="s">
        <v>194</v>
      </c>
      <c r="D76" s="101">
        <v>44531</v>
      </c>
      <c r="F76" s="102">
        <v>7244.64</v>
      </c>
    </row>
    <row r="77" spans="1:6" x14ac:dyDescent="0.25">
      <c r="A77" s="100" t="s">
        <v>273</v>
      </c>
      <c r="B77" s="100" t="s">
        <v>200</v>
      </c>
      <c r="C77" s="100" t="s">
        <v>201</v>
      </c>
      <c r="D77" s="101">
        <v>44483</v>
      </c>
      <c r="E77" s="101">
        <v>45588</v>
      </c>
      <c r="F77" s="102">
        <v>2290.5</v>
      </c>
    </row>
    <row r="78" spans="1:6" x14ac:dyDescent="0.25">
      <c r="A78" s="100" t="s">
        <v>274</v>
      </c>
      <c r="B78" s="100" t="s">
        <v>210</v>
      </c>
      <c r="C78" s="100" t="s">
        <v>194</v>
      </c>
      <c r="D78" s="101">
        <v>45276</v>
      </c>
      <c r="E78" s="101">
        <v>45548</v>
      </c>
      <c r="F78" s="102">
        <v>2735.47</v>
      </c>
    </row>
    <row r="79" spans="1:6" x14ac:dyDescent="0.25">
      <c r="A79" s="100" t="s">
        <v>275</v>
      </c>
      <c r="B79" s="100" t="s">
        <v>276</v>
      </c>
      <c r="C79" s="100" t="s">
        <v>216</v>
      </c>
      <c r="D79" s="101">
        <v>45418</v>
      </c>
      <c r="F79" s="102">
        <v>4710.12</v>
      </c>
    </row>
    <row r="80" spans="1:6" x14ac:dyDescent="0.25">
      <c r="A80" s="100" t="s">
        <v>277</v>
      </c>
      <c r="B80" s="100" t="s">
        <v>208</v>
      </c>
      <c r="C80" s="100" t="s">
        <v>201</v>
      </c>
      <c r="D80" s="101">
        <v>44492</v>
      </c>
      <c r="F80" s="102">
        <v>5242.68</v>
      </c>
    </row>
    <row r="81" spans="1:6" x14ac:dyDescent="0.25">
      <c r="A81" s="100" t="s">
        <v>278</v>
      </c>
      <c r="B81" s="100" t="s">
        <v>210</v>
      </c>
      <c r="C81" s="100" t="s">
        <v>194</v>
      </c>
      <c r="D81" s="101">
        <v>45346</v>
      </c>
      <c r="F81" s="102">
        <v>3309.79</v>
      </c>
    </row>
    <row r="82" spans="1:6" x14ac:dyDescent="0.25">
      <c r="A82" s="100" t="s">
        <v>279</v>
      </c>
      <c r="B82" s="100" t="s">
        <v>193</v>
      </c>
      <c r="C82" s="100" t="s">
        <v>194</v>
      </c>
      <c r="D82" s="101">
        <v>44148</v>
      </c>
      <c r="E82" s="101">
        <v>45481</v>
      </c>
      <c r="F82" s="102">
        <v>3909.72</v>
      </c>
    </row>
    <row r="83" spans="1:6" x14ac:dyDescent="0.25">
      <c r="A83" s="100" t="s">
        <v>279</v>
      </c>
      <c r="B83" s="100" t="s">
        <v>193</v>
      </c>
      <c r="C83" s="100" t="s">
        <v>194</v>
      </c>
      <c r="D83" s="101">
        <v>45482</v>
      </c>
    </row>
    <row r="84" spans="1:6" x14ac:dyDescent="0.25">
      <c r="A84" s="100" t="s">
        <v>280</v>
      </c>
      <c r="B84" s="100" t="s">
        <v>196</v>
      </c>
      <c r="C84" s="100" t="s">
        <v>194</v>
      </c>
      <c r="D84" s="101">
        <v>45001</v>
      </c>
      <c r="F84" s="102">
        <v>3905.85</v>
      </c>
    </row>
    <row r="85" spans="1:6" x14ac:dyDescent="0.25">
      <c r="A85" s="100" t="s">
        <v>281</v>
      </c>
      <c r="B85" s="100" t="s">
        <v>235</v>
      </c>
      <c r="C85" s="100" t="s">
        <v>228</v>
      </c>
      <c r="D85" s="101">
        <v>44732</v>
      </c>
    </row>
    <row r="86" spans="1:6" x14ac:dyDescent="0.25">
      <c r="A86" s="100" t="s">
        <v>282</v>
      </c>
      <c r="B86" s="100" t="s">
        <v>283</v>
      </c>
      <c r="C86" s="100" t="s">
        <v>194</v>
      </c>
      <c r="D86" s="101">
        <v>45425</v>
      </c>
      <c r="F86" s="102">
        <v>6506.8</v>
      </c>
    </row>
    <row r="87" spans="1:6" x14ac:dyDescent="0.25">
      <c r="A87" s="100" t="s">
        <v>282</v>
      </c>
      <c r="B87" s="100" t="s">
        <v>284</v>
      </c>
      <c r="C87" s="100" t="s">
        <v>194</v>
      </c>
      <c r="D87" s="101">
        <v>45274</v>
      </c>
      <c r="E87" s="101">
        <v>45424</v>
      </c>
    </row>
    <row r="88" spans="1:6" x14ac:dyDescent="0.25">
      <c r="A88" s="100" t="s">
        <v>285</v>
      </c>
      <c r="B88" s="100" t="s">
        <v>286</v>
      </c>
      <c r="C88" s="100" t="s">
        <v>216</v>
      </c>
      <c r="D88" s="101">
        <v>45401</v>
      </c>
      <c r="E88" s="101">
        <v>45648</v>
      </c>
      <c r="F88" s="102">
        <v>5047.3900000000003</v>
      </c>
    </row>
    <row r="89" spans="1:6" x14ac:dyDescent="0.25">
      <c r="A89" s="100" t="s">
        <v>285</v>
      </c>
      <c r="B89" s="100" t="s">
        <v>286</v>
      </c>
      <c r="C89" s="100" t="s">
        <v>216</v>
      </c>
      <c r="D89" s="101">
        <v>45649</v>
      </c>
    </row>
    <row r="90" spans="1:6" x14ac:dyDescent="0.25">
      <c r="A90" s="100" t="s">
        <v>287</v>
      </c>
      <c r="B90" s="100" t="s">
        <v>208</v>
      </c>
      <c r="C90" s="100" t="s">
        <v>201</v>
      </c>
      <c r="D90" s="101">
        <v>45195</v>
      </c>
      <c r="F90" s="102">
        <v>5242.68</v>
      </c>
    </row>
    <row r="91" spans="1:6" x14ac:dyDescent="0.25">
      <c r="A91" s="100" t="s">
        <v>288</v>
      </c>
      <c r="B91" s="100" t="s">
        <v>213</v>
      </c>
      <c r="C91" s="100" t="s">
        <v>194</v>
      </c>
      <c r="D91" s="101">
        <v>45030</v>
      </c>
      <c r="E91" s="101">
        <v>45478</v>
      </c>
      <c r="F91" s="102">
        <v>3736.28</v>
      </c>
    </row>
    <row r="92" spans="1:6" x14ac:dyDescent="0.25">
      <c r="A92" s="100" t="s">
        <v>289</v>
      </c>
      <c r="B92" s="100" t="s">
        <v>208</v>
      </c>
      <c r="C92" s="100" t="s">
        <v>201</v>
      </c>
      <c r="D92" s="101">
        <v>44506</v>
      </c>
      <c r="E92" s="101">
        <v>45535</v>
      </c>
      <c r="F92" s="102">
        <v>3503.36</v>
      </c>
    </row>
    <row r="93" spans="1:6" x14ac:dyDescent="0.25">
      <c r="A93" s="100" t="s">
        <v>290</v>
      </c>
      <c r="B93" s="100" t="s">
        <v>193</v>
      </c>
      <c r="C93" s="100" t="s">
        <v>194</v>
      </c>
      <c r="D93" s="101">
        <v>45276</v>
      </c>
      <c r="F93" s="102">
        <v>3909.72</v>
      </c>
    </row>
    <row r="94" spans="1:6" x14ac:dyDescent="0.25">
      <c r="A94" s="100" t="s">
        <v>291</v>
      </c>
      <c r="B94" s="100" t="s">
        <v>270</v>
      </c>
      <c r="C94" s="100" t="s">
        <v>114</v>
      </c>
      <c r="D94" s="101">
        <v>45414</v>
      </c>
      <c r="F94" s="102">
        <v>6140.34</v>
      </c>
    </row>
    <row r="95" spans="1:6" x14ac:dyDescent="0.25">
      <c r="A95" s="100" t="s">
        <v>292</v>
      </c>
      <c r="B95" s="100" t="s">
        <v>293</v>
      </c>
      <c r="C95" s="100" t="s">
        <v>194</v>
      </c>
      <c r="D95" s="101">
        <v>45076</v>
      </c>
      <c r="F95" s="102">
        <v>9273.58</v>
      </c>
    </row>
    <row r="96" spans="1:6" x14ac:dyDescent="0.25">
      <c r="A96" s="100" t="s">
        <v>294</v>
      </c>
      <c r="B96" s="100" t="s">
        <v>295</v>
      </c>
      <c r="C96" s="100" t="s">
        <v>216</v>
      </c>
      <c r="D96" s="101">
        <v>44810</v>
      </c>
      <c r="E96" s="101">
        <v>45414</v>
      </c>
      <c r="F96" s="102">
        <v>2476.37</v>
      </c>
    </row>
    <row r="97" spans="1:6" x14ac:dyDescent="0.25">
      <c r="A97" s="100" t="s">
        <v>296</v>
      </c>
      <c r="B97" s="100" t="s">
        <v>210</v>
      </c>
      <c r="C97" s="100" t="s">
        <v>194</v>
      </c>
      <c r="D97" s="101">
        <v>44259</v>
      </c>
      <c r="E97" s="101">
        <v>45364</v>
      </c>
      <c r="F97" s="102">
        <v>3909.72</v>
      </c>
    </row>
    <row r="98" spans="1:6" x14ac:dyDescent="0.25">
      <c r="A98" s="100" t="s">
        <v>296</v>
      </c>
      <c r="B98" s="100" t="s">
        <v>210</v>
      </c>
      <c r="C98" s="100" t="s">
        <v>194</v>
      </c>
      <c r="D98" s="101">
        <v>45365</v>
      </c>
    </row>
    <row r="99" spans="1:6" x14ac:dyDescent="0.25">
      <c r="A99" s="100" t="s">
        <v>297</v>
      </c>
      <c r="B99" s="100" t="s">
        <v>200</v>
      </c>
      <c r="C99" s="100" t="s">
        <v>201</v>
      </c>
      <c r="D99" s="101">
        <v>44860</v>
      </c>
      <c r="F99" s="102">
        <v>2818.32</v>
      </c>
    </row>
    <row r="100" spans="1:6" x14ac:dyDescent="0.25">
      <c r="A100" s="100" t="s">
        <v>298</v>
      </c>
      <c r="B100" s="100" t="s">
        <v>210</v>
      </c>
      <c r="C100" s="100" t="s">
        <v>194</v>
      </c>
      <c r="D100" s="101">
        <v>44261</v>
      </c>
      <c r="F100" s="102">
        <v>2609</v>
      </c>
    </row>
    <row r="101" spans="1:6" x14ac:dyDescent="0.25">
      <c r="A101" s="100" t="s">
        <v>298</v>
      </c>
      <c r="B101" s="100" t="s">
        <v>210</v>
      </c>
      <c r="C101" s="100" t="s">
        <v>194</v>
      </c>
      <c r="D101" s="101">
        <v>44810</v>
      </c>
      <c r="E101" s="101">
        <v>45345</v>
      </c>
    </row>
    <row r="102" spans="1:6" x14ac:dyDescent="0.25">
      <c r="A102" s="100" t="s">
        <v>298</v>
      </c>
      <c r="B102" s="100" t="s">
        <v>210</v>
      </c>
      <c r="C102" s="100" t="s">
        <v>194</v>
      </c>
      <c r="D102" s="101">
        <v>45346</v>
      </c>
      <c r="E102" s="101">
        <v>45535</v>
      </c>
    </row>
    <row r="103" spans="1:6" x14ac:dyDescent="0.25">
      <c r="A103" s="100" t="s">
        <v>299</v>
      </c>
      <c r="B103" s="100" t="s">
        <v>200</v>
      </c>
      <c r="C103" s="100" t="s">
        <v>201</v>
      </c>
      <c r="D103" s="101">
        <v>45190</v>
      </c>
      <c r="F103" s="102">
        <v>2818.32</v>
      </c>
    </row>
    <row r="104" spans="1:6" x14ac:dyDescent="0.25">
      <c r="A104" s="100" t="s">
        <v>300</v>
      </c>
      <c r="B104" s="100" t="s">
        <v>208</v>
      </c>
      <c r="C104" s="100" t="s">
        <v>201</v>
      </c>
      <c r="D104" s="101">
        <v>44908</v>
      </c>
      <c r="F104" s="102">
        <v>5242.68</v>
      </c>
    </row>
    <row r="105" spans="1:6" x14ac:dyDescent="0.25">
      <c r="A105" s="100" t="s">
        <v>301</v>
      </c>
      <c r="B105" s="100" t="s">
        <v>208</v>
      </c>
      <c r="C105" s="100" t="s">
        <v>201</v>
      </c>
      <c r="D105" s="101">
        <v>45227</v>
      </c>
      <c r="F105" s="102">
        <v>5242.68</v>
      </c>
    </row>
    <row r="106" spans="1:6" x14ac:dyDescent="0.25">
      <c r="A106" s="100" t="s">
        <v>302</v>
      </c>
      <c r="B106" s="100" t="s">
        <v>303</v>
      </c>
      <c r="C106" s="100" t="s">
        <v>216</v>
      </c>
      <c r="D106" s="101">
        <v>44775</v>
      </c>
      <c r="F106" s="102">
        <v>7244.64</v>
      </c>
    </row>
    <row r="107" spans="1:6" x14ac:dyDescent="0.25">
      <c r="A107" s="100" t="s">
        <v>304</v>
      </c>
      <c r="B107" s="100" t="s">
        <v>208</v>
      </c>
      <c r="C107" s="100" t="s">
        <v>201</v>
      </c>
      <c r="D107" s="101">
        <v>44503</v>
      </c>
      <c r="E107" s="101">
        <v>45656</v>
      </c>
      <c r="F107" s="102">
        <v>5242.68</v>
      </c>
    </row>
    <row r="108" spans="1:6" x14ac:dyDescent="0.25">
      <c r="A108" s="100" t="s">
        <v>304</v>
      </c>
      <c r="B108" s="100" t="s">
        <v>208</v>
      </c>
      <c r="C108" s="100" t="s">
        <v>201</v>
      </c>
      <c r="D108" s="101">
        <v>45657</v>
      </c>
    </row>
    <row r="109" spans="1:6" x14ac:dyDescent="0.25">
      <c r="A109" s="100" t="s">
        <v>305</v>
      </c>
      <c r="B109" s="100" t="s">
        <v>306</v>
      </c>
      <c r="C109" s="100" t="s">
        <v>216</v>
      </c>
      <c r="D109" s="101">
        <v>44732</v>
      </c>
      <c r="F109" s="102">
        <v>7244.64</v>
      </c>
    </row>
    <row r="110" spans="1:6" x14ac:dyDescent="0.25">
      <c r="A110" s="100" t="s">
        <v>307</v>
      </c>
      <c r="B110" s="100" t="s">
        <v>200</v>
      </c>
      <c r="C110" s="100" t="s">
        <v>201</v>
      </c>
      <c r="D110" s="101">
        <v>45195</v>
      </c>
      <c r="F110" s="102">
        <v>2818.32</v>
      </c>
    </row>
    <row r="111" spans="1:6" x14ac:dyDescent="0.25">
      <c r="A111" s="100" t="s">
        <v>308</v>
      </c>
      <c r="B111" s="100" t="s">
        <v>213</v>
      </c>
      <c r="C111" s="100" t="s">
        <v>194</v>
      </c>
      <c r="D111" s="101">
        <v>44692</v>
      </c>
      <c r="F111" s="102">
        <v>7244.64</v>
      </c>
    </row>
    <row r="112" spans="1:6" x14ac:dyDescent="0.25">
      <c r="A112" s="100" t="s">
        <v>309</v>
      </c>
      <c r="B112" s="100" t="s">
        <v>310</v>
      </c>
      <c r="C112" s="100" t="s">
        <v>216</v>
      </c>
      <c r="D112" s="101">
        <v>44854</v>
      </c>
      <c r="F112" s="102">
        <v>2553.5100000000002</v>
      </c>
    </row>
    <row r="113" spans="1:6" x14ac:dyDescent="0.25">
      <c r="A113" s="100" t="s">
        <v>311</v>
      </c>
      <c r="B113" s="100" t="s">
        <v>193</v>
      </c>
      <c r="C113" s="100" t="s">
        <v>194</v>
      </c>
      <c r="D113" s="101">
        <v>45038</v>
      </c>
      <c r="F113" s="102">
        <v>3909.72</v>
      </c>
    </row>
    <row r="114" spans="1:6" x14ac:dyDescent="0.25">
      <c r="A114" s="100" t="s">
        <v>312</v>
      </c>
      <c r="B114" s="100" t="s">
        <v>208</v>
      </c>
      <c r="C114" s="100" t="s">
        <v>201</v>
      </c>
      <c r="D114" s="101">
        <v>45248</v>
      </c>
      <c r="F114" s="102">
        <v>5220.91</v>
      </c>
    </row>
    <row r="115" spans="1:6" x14ac:dyDescent="0.25">
      <c r="A115" s="100" t="s">
        <v>313</v>
      </c>
      <c r="B115" s="100" t="s">
        <v>272</v>
      </c>
      <c r="C115" s="100" t="s">
        <v>194</v>
      </c>
      <c r="D115" s="101">
        <v>44715</v>
      </c>
      <c r="F115" s="102">
        <v>7244.64</v>
      </c>
    </row>
    <row r="116" spans="1:6" x14ac:dyDescent="0.25">
      <c r="A116" s="100" t="s">
        <v>314</v>
      </c>
      <c r="B116" s="100" t="s">
        <v>196</v>
      </c>
      <c r="C116" s="100" t="s">
        <v>194</v>
      </c>
      <c r="D116" s="101">
        <v>45237</v>
      </c>
      <c r="F116" s="102">
        <v>3909.72</v>
      </c>
    </row>
    <row r="117" spans="1:6" x14ac:dyDescent="0.25">
      <c r="A117" s="100" t="s">
        <v>315</v>
      </c>
      <c r="B117" s="100" t="s">
        <v>208</v>
      </c>
      <c r="C117" s="100" t="s">
        <v>201</v>
      </c>
      <c r="D117" s="101">
        <v>45316</v>
      </c>
      <c r="F117" s="102">
        <v>4881.32</v>
      </c>
    </row>
    <row r="118" spans="1:6" x14ac:dyDescent="0.25">
      <c r="A118" s="100" t="s">
        <v>316</v>
      </c>
      <c r="B118" s="100" t="s">
        <v>193</v>
      </c>
      <c r="C118" s="100" t="s">
        <v>194</v>
      </c>
      <c r="D118" s="101">
        <v>45204</v>
      </c>
      <c r="F118" s="102">
        <v>3909.72</v>
      </c>
    </row>
    <row r="119" spans="1:6" x14ac:dyDescent="0.25">
      <c r="A119" s="100" t="s">
        <v>317</v>
      </c>
      <c r="B119" s="100" t="s">
        <v>196</v>
      </c>
      <c r="C119" s="100" t="s">
        <v>194</v>
      </c>
      <c r="D119" s="101">
        <v>44887</v>
      </c>
      <c r="F119" s="102">
        <v>3909.72</v>
      </c>
    </row>
    <row r="120" spans="1:6" x14ac:dyDescent="0.25">
      <c r="A120" s="100" t="s">
        <v>318</v>
      </c>
      <c r="B120" s="100" t="s">
        <v>193</v>
      </c>
      <c r="C120" s="100" t="s">
        <v>194</v>
      </c>
      <c r="D120" s="101">
        <v>44860</v>
      </c>
      <c r="F120" s="102">
        <v>3909.72</v>
      </c>
    </row>
    <row r="121" spans="1:6" x14ac:dyDescent="0.25">
      <c r="A121" s="100" t="s">
        <v>319</v>
      </c>
      <c r="B121" s="100" t="s">
        <v>210</v>
      </c>
      <c r="C121" s="100" t="s">
        <v>194</v>
      </c>
      <c r="D121" s="101">
        <v>44908</v>
      </c>
      <c r="F121" s="102">
        <v>3909.72</v>
      </c>
    </row>
    <row r="122" spans="1:6" x14ac:dyDescent="0.25">
      <c r="A122" s="100" t="s">
        <v>320</v>
      </c>
      <c r="B122" s="100" t="s">
        <v>270</v>
      </c>
      <c r="C122" s="100" t="s">
        <v>114</v>
      </c>
      <c r="D122" s="101">
        <v>44810</v>
      </c>
      <c r="F122" s="102">
        <v>9291.6</v>
      </c>
    </row>
    <row r="123" spans="1:6" x14ac:dyDescent="0.25">
      <c r="A123" s="100" t="s">
        <v>321</v>
      </c>
      <c r="B123" s="100" t="s">
        <v>208</v>
      </c>
      <c r="C123" s="100" t="s">
        <v>201</v>
      </c>
      <c r="D123" s="101">
        <v>44637</v>
      </c>
      <c r="F123" s="102">
        <v>5242.68</v>
      </c>
    </row>
    <row r="124" spans="1:6" x14ac:dyDescent="0.25">
      <c r="A124" s="100" t="s">
        <v>322</v>
      </c>
      <c r="B124" s="100" t="s">
        <v>200</v>
      </c>
      <c r="C124" s="100" t="s">
        <v>201</v>
      </c>
      <c r="D124" s="101">
        <v>44813</v>
      </c>
      <c r="F124" s="102">
        <v>2818.32</v>
      </c>
    </row>
    <row r="125" spans="1:6" x14ac:dyDescent="0.25">
      <c r="A125" s="100" t="s">
        <v>323</v>
      </c>
      <c r="B125" s="100" t="s">
        <v>196</v>
      </c>
      <c r="C125" s="100" t="s">
        <v>194</v>
      </c>
      <c r="D125" s="101">
        <v>45030</v>
      </c>
      <c r="E125" s="101">
        <v>45478</v>
      </c>
      <c r="F125" s="102">
        <v>2016.4</v>
      </c>
    </row>
    <row r="126" spans="1:6" x14ac:dyDescent="0.25">
      <c r="A126" s="100" t="s">
        <v>324</v>
      </c>
      <c r="B126" s="100" t="s">
        <v>203</v>
      </c>
      <c r="C126" s="100" t="s">
        <v>194</v>
      </c>
      <c r="D126" s="101">
        <v>44775</v>
      </c>
      <c r="E126" s="101">
        <v>45335</v>
      </c>
      <c r="F126" s="102">
        <v>7244.64</v>
      </c>
    </row>
    <row r="127" spans="1:6" x14ac:dyDescent="0.25">
      <c r="A127" s="100" t="s">
        <v>324</v>
      </c>
      <c r="B127" s="100" t="s">
        <v>203</v>
      </c>
      <c r="C127" s="100" t="s">
        <v>194</v>
      </c>
      <c r="D127" s="101">
        <v>45336</v>
      </c>
      <c r="E127" s="101">
        <v>45364</v>
      </c>
    </row>
    <row r="128" spans="1:6" x14ac:dyDescent="0.25">
      <c r="A128" s="100" t="s">
        <v>324</v>
      </c>
      <c r="B128" s="100" t="s">
        <v>203</v>
      </c>
      <c r="C128" s="100" t="s">
        <v>194</v>
      </c>
      <c r="D128" s="101">
        <v>45365</v>
      </c>
    </row>
    <row r="129" spans="1:6" x14ac:dyDescent="0.25">
      <c r="A129" s="100" t="s">
        <v>325</v>
      </c>
      <c r="B129" s="100" t="s">
        <v>200</v>
      </c>
      <c r="C129" s="100" t="s">
        <v>201</v>
      </c>
      <c r="D129" s="101">
        <v>45568</v>
      </c>
      <c r="F129" s="102">
        <v>686.17</v>
      </c>
    </row>
    <row r="130" spans="1:6" x14ac:dyDescent="0.25">
      <c r="A130" s="100" t="s">
        <v>326</v>
      </c>
      <c r="B130" s="100" t="s">
        <v>208</v>
      </c>
      <c r="C130" s="100" t="s">
        <v>201</v>
      </c>
      <c r="D130" s="101">
        <v>44594</v>
      </c>
      <c r="E130" s="101">
        <v>45419</v>
      </c>
      <c r="F130" s="102">
        <v>5242.68</v>
      </c>
    </row>
    <row r="131" spans="1:6" x14ac:dyDescent="0.25">
      <c r="A131" s="100" t="s">
        <v>326</v>
      </c>
      <c r="B131" s="100" t="s">
        <v>208</v>
      </c>
      <c r="C131" s="100" t="s">
        <v>201</v>
      </c>
      <c r="D131" s="101">
        <v>45420</v>
      </c>
      <c r="E131" s="101">
        <v>45693</v>
      </c>
    </row>
    <row r="132" spans="1:6" x14ac:dyDescent="0.25">
      <c r="A132" s="100" t="s">
        <v>327</v>
      </c>
      <c r="B132" s="100" t="s">
        <v>328</v>
      </c>
      <c r="C132" s="100" t="s">
        <v>201</v>
      </c>
      <c r="D132" s="101">
        <v>43721</v>
      </c>
    </row>
    <row r="133" spans="1:6" x14ac:dyDescent="0.25">
      <c r="A133" s="100" t="s">
        <v>329</v>
      </c>
      <c r="B133" s="100" t="s">
        <v>210</v>
      </c>
      <c r="C133" s="100" t="s">
        <v>194</v>
      </c>
      <c r="D133" s="101">
        <v>44259</v>
      </c>
      <c r="E133" s="101">
        <v>45364</v>
      </c>
      <c r="F133" s="102">
        <v>803</v>
      </c>
    </row>
    <row r="134" spans="1:6" x14ac:dyDescent="0.25">
      <c r="A134" s="100" t="s">
        <v>330</v>
      </c>
      <c r="B134" s="100" t="s">
        <v>210</v>
      </c>
      <c r="C134" s="100" t="s">
        <v>194</v>
      </c>
      <c r="D134" s="101">
        <v>45536</v>
      </c>
      <c r="F134" s="102">
        <v>1300.73</v>
      </c>
    </row>
    <row r="135" spans="1:6" x14ac:dyDescent="0.25">
      <c r="A135" s="100" t="s">
        <v>331</v>
      </c>
      <c r="B135" s="100" t="s">
        <v>208</v>
      </c>
      <c r="C135" s="100" t="s">
        <v>201</v>
      </c>
      <c r="D135" s="101">
        <v>45583</v>
      </c>
      <c r="F135" s="102">
        <v>1066.03</v>
      </c>
    </row>
    <row r="136" spans="1:6" x14ac:dyDescent="0.25">
      <c r="A136" s="100" t="s">
        <v>332</v>
      </c>
      <c r="B136" s="100" t="s">
        <v>213</v>
      </c>
      <c r="C136" s="100" t="s">
        <v>194</v>
      </c>
      <c r="D136" s="101">
        <v>45426</v>
      </c>
      <c r="F136" s="102">
        <v>7244.64</v>
      </c>
    </row>
    <row r="137" spans="1:6" x14ac:dyDescent="0.25">
      <c r="A137" s="100" t="s">
        <v>332</v>
      </c>
      <c r="B137" s="100" t="s">
        <v>272</v>
      </c>
      <c r="C137" s="100" t="s">
        <v>194</v>
      </c>
      <c r="D137" s="101">
        <v>44810</v>
      </c>
      <c r="E137" s="101">
        <v>45425</v>
      </c>
    </row>
    <row r="138" spans="1:6" x14ac:dyDescent="0.25">
      <c r="A138" s="100" t="s">
        <v>333</v>
      </c>
      <c r="B138" s="100" t="s">
        <v>193</v>
      </c>
      <c r="C138" s="100" t="s">
        <v>194</v>
      </c>
      <c r="D138" s="101">
        <v>45426</v>
      </c>
      <c r="F138" s="102">
        <v>2458.1799999999998</v>
      </c>
    </row>
    <row r="139" spans="1:6" x14ac:dyDescent="0.25">
      <c r="A139" s="100" t="s">
        <v>334</v>
      </c>
      <c r="B139" s="100" t="s">
        <v>196</v>
      </c>
      <c r="C139" s="100" t="s">
        <v>194</v>
      </c>
      <c r="D139" s="101">
        <v>45479</v>
      </c>
      <c r="F139" s="102">
        <v>5044.58</v>
      </c>
    </row>
    <row r="140" spans="1:6" x14ac:dyDescent="0.25">
      <c r="A140" s="100" t="s">
        <v>334</v>
      </c>
      <c r="B140" s="100" t="s">
        <v>270</v>
      </c>
      <c r="C140" s="100" t="s">
        <v>114</v>
      </c>
      <c r="D140" s="101">
        <v>44732</v>
      </c>
      <c r="E140" s="101">
        <v>45413</v>
      </c>
    </row>
    <row r="141" spans="1:6" x14ac:dyDescent="0.25">
      <c r="A141" s="100" t="s">
        <v>335</v>
      </c>
      <c r="B141" s="100" t="s">
        <v>272</v>
      </c>
      <c r="C141" s="100" t="s">
        <v>194</v>
      </c>
      <c r="D141" s="101">
        <v>44943</v>
      </c>
      <c r="E141" s="101">
        <v>45688</v>
      </c>
      <c r="F141" s="102">
        <v>7237.5</v>
      </c>
    </row>
    <row r="142" spans="1:6" x14ac:dyDescent="0.25">
      <c r="A142" s="100" t="s">
        <v>335</v>
      </c>
      <c r="B142" s="100" t="s">
        <v>235</v>
      </c>
      <c r="C142" s="100" t="s">
        <v>228</v>
      </c>
      <c r="D142" s="101">
        <v>44732</v>
      </c>
    </row>
    <row r="143" spans="1:6" x14ac:dyDescent="0.25">
      <c r="A143" s="100" t="s">
        <v>336</v>
      </c>
      <c r="B143" s="100" t="s">
        <v>208</v>
      </c>
      <c r="C143" s="100" t="s">
        <v>201</v>
      </c>
      <c r="D143" s="101">
        <v>44492</v>
      </c>
      <c r="E143" s="101">
        <v>45313</v>
      </c>
      <c r="F143" s="102">
        <v>5242.68</v>
      </c>
    </row>
    <row r="144" spans="1:6" x14ac:dyDescent="0.25">
      <c r="A144" s="100" t="s">
        <v>336</v>
      </c>
      <c r="B144" s="100" t="s">
        <v>208</v>
      </c>
      <c r="C144" s="100" t="s">
        <v>201</v>
      </c>
      <c r="D144" s="101">
        <v>45314</v>
      </c>
      <c r="E144" s="101">
        <v>45676</v>
      </c>
    </row>
    <row r="145" spans="1:6" x14ac:dyDescent="0.25">
      <c r="A145" s="100" t="s">
        <v>337</v>
      </c>
      <c r="B145" s="100" t="s">
        <v>210</v>
      </c>
      <c r="C145" s="100" t="s">
        <v>194</v>
      </c>
      <c r="D145" s="101">
        <v>44261</v>
      </c>
      <c r="E145" s="101">
        <v>45345</v>
      </c>
      <c r="F145" s="102">
        <v>3909.72</v>
      </c>
    </row>
    <row r="146" spans="1:6" x14ac:dyDescent="0.25">
      <c r="A146" s="100" t="s">
        <v>337</v>
      </c>
      <c r="B146" s="100" t="s">
        <v>210</v>
      </c>
      <c r="C146" s="100" t="s">
        <v>194</v>
      </c>
      <c r="D146" s="101">
        <v>45346</v>
      </c>
    </row>
    <row r="147" spans="1:6" x14ac:dyDescent="0.25">
      <c r="A147" s="100" t="s">
        <v>338</v>
      </c>
      <c r="B147" s="100" t="s">
        <v>210</v>
      </c>
      <c r="C147" s="100" t="s">
        <v>194</v>
      </c>
      <c r="D147" s="101">
        <v>44261</v>
      </c>
    </row>
    <row r="148" spans="1:6" x14ac:dyDescent="0.25">
      <c r="A148" s="100" t="s">
        <v>339</v>
      </c>
      <c r="B148" s="100" t="s">
        <v>196</v>
      </c>
      <c r="C148" s="100" t="s">
        <v>194</v>
      </c>
      <c r="D148" s="101">
        <v>45209</v>
      </c>
      <c r="F148" s="102">
        <v>4766.99</v>
      </c>
    </row>
    <row r="149" spans="1:6" x14ac:dyDescent="0.25">
      <c r="A149" s="100" t="s">
        <v>340</v>
      </c>
      <c r="B149" s="100" t="s">
        <v>200</v>
      </c>
      <c r="C149" s="100" t="s">
        <v>201</v>
      </c>
      <c r="D149" s="101">
        <v>45248</v>
      </c>
      <c r="F149" s="102">
        <v>2806.59</v>
      </c>
    </row>
    <row r="150" spans="1:6" x14ac:dyDescent="0.25">
      <c r="A150" s="100" t="s">
        <v>341</v>
      </c>
      <c r="B150" s="100" t="s">
        <v>208</v>
      </c>
      <c r="C150" s="100" t="s">
        <v>201</v>
      </c>
      <c r="D150" s="101">
        <v>45247</v>
      </c>
      <c r="E150" s="101">
        <v>45315</v>
      </c>
      <c r="F150" s="102">
        <v>361.36</v>
      </c>
    </row>
    <row r="151" spans="1:6" x14ac:dyDescent="0.25">
      <c r="A151" s="100" t="s">
        <v>342</v>
      </c>
      <c r="B151" s="100" t="s">
        <v>193</v>
      </c>
      <c r="C151" s="100" t="s">
        <v>194</v>
      </c>
      <c r="D151" s="101">
        <v>45002</v>
      </c>
      <c r="F151" s="102">
        <v>3905.85</v>
      </c>
    </row>
    <row r="152" spans="1:6" x14ac:dyDescent="0.25">
      <c r="A152" s="100" t="s">
        <v>343</v>
      </c>
      <c r="B152" s="100" t="s">
        <v>344</v>
      </c>
      <c r="C152" s="100" t="s">
        <v>216</v>
      </c>
      <c r="D152" s="101">
        <v>44732</v>
      </c>
      <c r="E152" s="101">
        <v>45428</v>
      </c>
      <c r="F152" s="102">
        <v>2747.73</v>
      </c>
    </row>
    <row r="153" spans="1:6" x14ac:dyDescent="0.25">
      <c r="A153" s="100" t="s">
        <v>345</v>
      </c>
      <c r="B153" s="100" t="s">
        <v>203</v>
      </c>
      <c r="C153" s="100" t="s">
        <v>194</v>
      </c>
      <c r="D153" s="101">
        <v>45346</v>
      </c>
      <c r="F153" s="102">
        <v>6133.12</v>
      </c>
    </row>
    <row r="154" spans="1:6" x14ac:dyDescent="0.25">
      <c r="A154" s="100" t="s">
        <v>346</v>
      </c>
      <c r="B154" s="100" t="s">
        <v>200</v>
      </c>
      <c r="C154" s="100" t="s">
        <v>201</v>
      </c>
      <c r="D154" s="101">
        <v>45536</v>
      </c>
      <c r="F154" s="102">
        <v>935</v>
      </c>
    </row>
    <row r="155" spans="1:6" x14ac:dyDescent="0.25">
      <c r="A155" s="100" t="s">
        <v>347</v>
      </c>
      <c r="B155" s="100" t="s">
        <v>348</v>
      </c>
      <c r="C155" s="100" t="s">
        <v>349</v>
      </c>
      <c r="D155" s="101">
        <v>45209</v>
      </c>
      <c r="F155" s="102">
        <v>7243.81</v>
      </c>
    </row>
    <row r="156" spans="1:6" x14ac:dyDescent="0.25">
      <c r="A156" s="100" t="s">
        <v>350</v>
      </c>
      <c r="B156" s="100" t="s">
        <v>200</v>
      </c>
      <c r="C156" s="100" t="s">
        <v>201</v>
      </c>
      <c r="D156" s="101">
        <v>45195</v>
      </c>
      <c r="E156" s="101">
        <v>45621</v>
      </c>
      <c r="F156" s="102">
        <v>2818.32</v>
      </c>
    </row>
    <row r="157" spans="1:6" x14ac:dyDescent="0.25">
      <c r="A157" s="100" t="s">
        <v>350</v>
      </c>
      <c r="B157" s="100" t="s">
        <v>200</v>
      </c>
      <c r="C157" s="100" t="s">
        <v>201</v>
      </c>
      <c r="D157" s="101">
        <v>45622</v>
      </c>
    </row>
    <row r="158" spans="1:6" x14ac:dyDescent="0.25">
      <c r="A158" s="100" t="s">
        <v>351</v>
      </c>
      <c r="B158" s="100" t="s">
        <v>196</v>
      </c>
      <c r="C158" s="100" t="s">
        <v>194</v>
      </c>
      <c r="D158" s="101">
        <v>44881</v>
      </c>
      <c r="F158" s="102">
        <v>3909.72</v>
      </c>
    </row>
    <row r="159" spans="1:6" x14ac:dyDescent="0.25">
      <c r="A159" s="100" t="s">
        <v>352</v>
      </c>
      <c r="B159" s="100" t="s">
        <v>208</v>
      </c>
      <c r="C159" s="100" t="s">
        <v>201</v>
      </c>
      <c r="D159" s="101">
        <v>44834</v>
      </c>
      <c r="F159" s="102">
        <v>5242.68</v>
      </c>
    </row>
    <row r="160" spans="1:6" x14ac:dyDescent="0.25">
      <c r="A160" s="100" t="s">
        <v>353</v>
      </c>
      <c r="B160" s="100" t="s">
        <v>200</v>
      </c>
      <c r="C160" s="100" t="s">
        <v>201</v>
      </c>
      <c r="D160" s="101">
        <v>45428</v>
      </c>
      <c r="E160" s="101">
        <v>45496</v>
      </c>
      <c r="F160" s="102">
        <v>1756.9</v>
      </c>
    </row>
    <row r="161" spans="1:6" x14ac:dyDescent="0.25">
      <c r="A161" s="100" t="s">
        <v>353</v>
      </c>
      <c r="B161" s="100" t="s">
        <v>200</v>
      </c>
      <c r="C161" s="100" t="s">
        <v>201</v>
      </c>
      <c r="D161" s="101">
        <v>45497</v>
      </c>
    </row>
    <row r="162" spans="1:6" x14ac:dyDescent="0.25">
      <c r="A162" s="100" t="s">
        <v>354</v>
      </c>
      <c r="B162" s="100" t="s">
        <v>196</v>
      </c>
      <c r="C162" s="100" t="s">
        <v>194</v>
      </c>
      <c r="D162" s="101">
        <v>45227</v>
      </c>
      <c r="F162" s="102">
        <v>3909.72</v>
      </c>
    </row>
    <row r="163" spans="1:6" x14ac:dyDescent="0.25">
      <c r="A163" s="100" t="s">
        <v>355</v>
      </c>
      <c r="B163" s="100" t="s">
        <v>356</v>
      </c>
      <c r="C163" s="100" t="s">
        <v>216</v>
      </c>
      <c r="D163" s="101">
        <v>44732</v>
      </c>
      <c r="F163" s="102">
        <v>7244.64</v>
      </c>
    </row>
    <row r="164" spans="1:6" x14ac:dyDescent="0.25">
      <c r="A164" s="100" t="s">
        <v>357</v>
      </c>
      <c r="B164" s="100" t="s">
        <v>196</v>
      </c>
      <c r="C164" s="100" t="s">
        <v>194</v>
      </c>
      <c r="D164" s="101">
        <v>44968</v>
      </c>
      <c r="F164" s="102">
        <v>3907.63</v>
      </c>
    </row>
    <row r="165" spans="1:6" x14ac:dyDescent="0.25">
      <c r="A165" s="100" t="s">
        <v>358</v>
      </c>
      <c r="B165" s="100" t="s">
        <v>359</v>
      </c>
      <c r="C165" s="100" t="s">
        <v>216</v>
      </c>
      <c r="D165" s="101">
        <v>45600</v>
      </c>
      <c r="F165" s="102">
        <v>1141.67</v>
      </c>
    </row>
    <row r="166" spans="1:6" x14ac:dyDescent="0.25">
      <c r="A166" s="100" t="s">
        <v>360</v>
      </c>
      <c r="B166" s="100" t="s">
        <v>210</v>
      </c>
      <c r="C166" s="100" t="s">
        <v>194</v>
      </c>
      <c r="D166" s="101">
        <v>44261</v>
      </c>
      <c r="E166" s="101">
        <v>45345</v>
      </c>
      <c r="F166" s="102">
        <v>599.92999999999995</v>
      </c>
    </row>
    <row r="167" spans="1:6" x14ac:dyDescent="0.25">
      <c r="A167" s="100" t="s">
        <v>361</v>
      </c>
      <c r="B167" s="100" t="s">
        <v>196</v>
      </c>
      <c r="C167" s="100" t="s">
        <v>194</v>
      </c>
      <c r="D167" s="101">
        <v>45479</v>
      </c>
      <c r="F167" s="102">
        <v>1893.32</v>
      </c>
    </row>
    <row r="168" spans="1:6" x14ac:dyDescent="0.25">
      <c r="A168" s="100" t="s">
        <v>362</v>
      </c>
      <c r="B168" s="100" t="s">
        <v>200</v>
      </c>
      <c r="C168" s="100" t="s">
        <v>201</v>
      </c>
      <c r="D168" s="101">
        <v>45170</v>
      </c>
      <c r="F168" s="102">
        <v>2809.44</v>
      </c>
    </row>
    <row r="169" spans="1:6" x14ac:dyDescent="0.25">
      <c r="A169" s="100" t="s">
        <v>363</v>
      </c>
      <c r="B169" s="100" t="s">
        <v>364</v>
      </c>
      <c r="C169" s="100" t="s">
        <v>216</v>
      </c>
      <c r="D169" s="101">
        <v>44809</v>
      </c>
      <c r="F169" s="102">
        <v>7244.64</v>
      </c>
    </row>
    <row r="170" spans="1:6" x14ac:dyDescent="0.25">
      <c r="A170" s="100" t="s">
        <v>365</v>
      </c>
      <c r="B170" s="100" t="s">
        <v>366</v>
      </c>
      <c r="C170" s="100" t="s">
        <v>216</v>
      </c>
      <c r="D170" s="101">
        <v>45218</v>
      </c>
      <c r="F170" s="102">
        <v>6885.92</v>
      </c>
    </row>
    <row r="171" spans="1:6" x14ac:dyDescent="0.25">
      <c r="A171" s="100" t="s">
        <v>367</v>
      </c>
      <c r="B171" s="100" t="s">
        <v>200</v>
      </c>
      <c r="C171" s="100" t="s">
        <v>201</v>
      </c>
      <c r="D171" s="101">
        <v>44488</v>
      </c>
      <c r="E171" s="101">
        <v>45567</v>
      </c>
      <c r="F171" s="102">
        <v>2132.15</v>
      </c>
    </row>
    <row r="172" spans="1:6" x14ac:dyDescent="0.25">
      <c r="A172" s="100" t="s">
        <v>368</v>
      </c>
      <c r="B172" s="100" t="s">
        <v>210</v>
      </c>
      <c r="C172" s="100" t="s">
        <v>194</v>
      </c>
      <c r="D172" s="101">
        <v>45246</v>
      </c>
      <c r="E172" s="101">
        <v>45345</v>
      </c>
      <c r="F172" s="102">
        <v>583.76</v>
      </c>
    </row>
    <row r="173" spans="1:6" x14ac:dyDescent="0.25">
      <c r="A173" s="100" t="s">
        <v>369</v>
      </c>
      <c r="B173" s="100" t="s">
        <v>203</v>
      </c>
      <c r="C173" s="100" t="s">
        <v>194</v>
      </c>
      <c r="D173" s="101">
        <v>44995</v>
      </c>
      <c r="F173" s="102">
        <v>7238.13</v>
      </c>
    </row>
    <row r="174" spans="1:6" x14ac:dyDescent="0.25">
      <c r="A174" s="100" t="s">
        <v>370</v>
      </c>
      <c r="B174" s="100" t="s">
        <v>208</v>
      </c>
      <c r="C174" s="100" t="s">
        <v>201</v>
      </c>
      <c r="D174" s="101">
        <v>45602</v>
      </c>
      <c r="F174" s="102">
        <v>797.19</v>
      </c>
    </row>
    <row r="175" spans="1:6" x14ac:dyDescent="0.25">
      <c r="A175" s="100" t="s">
        <v>371</v>
      </c>
      <c r="B175" s="100" t="s">
        <v>213</v>
      </c>
      <c r="C175" s="100" t="s">
        <v>194</v>
      </c>
      <c r="D175" s="101">
        <v>44973</v>
      </c>
      <c r="F175" s="102">
        <v>7244.64</v>
      </c>
    </row>
    <row r="176" spans="1:6" x14ac:dyDescent="0.25">
      <c r="A176" s="100" t="s">
        <v>372</v>
      </c>
      <c r="B176" s="100" t="s">
        <v>295</v>
      </c>
      <c r="C176" s="100" t="s">
        <v>216</v>
      </c>
      <c r="D176" s="101">
        <v>45427</v>
      </c>
      <c r="F176" s="102">
        <v>3749.36</v>
      </c>
    </row>
    <row r="177" spans="1:6" x14ac:dyDescent="0.25">
      <c r="A177" s="100" t="s">
        <v>373</v>
      </c>
      <c r="B177" s="100" t="s">
        <v>196</v>
      </c>
      <c r="C177" s="100" t="s">
        <v>194</v>
      </c>
      <c r="D177" s="101">
        <v>45262</v>
      </c>
      <c r="F177" s="102">
        <v>4134.25</v>
      </c>
    </row>
    <row r="178" spans="1:6" x14ac:dyDescent="0.25">
      <c r="A178" s="100" t="s">
        <v>374</v>
      </c>
      <c r="B178" s="100" t="s">
        <v>208</v>
      </c>
      <c r="C178" s="100" t="s">
        <v>201</v>
      </c>
      <c r="D178" s="101">
        <v>44280</v>
      </c>
      <c r="E178" s="101">
        <v>45441</v>
      </c>
      <c r="F178" s="102">
        <v>3822.15</v>
      </c>
    </row>
    <row r="179" spans="1:6" x14ac:dyDescent="0.25">
      <c r="A179" s="100" t="s">
        <v>374</v>
      </c>
      <c r="B179" s="100" t="s">
        <v>200</v>
      </c>
      <c r="C179" s="100" t="s">
        <v>201</v>
      </c>
      <c r="D179" s="101">
        <v>45442</v>
      </c>
    </row>
    <row r="180" spans="1:6" x14ac:dyDescent="0.25">
      <c r="A180" s="100" t="s">
        <v>375</v>
      </c>
      <c r="B180" s="100" t="s">
        <v>205</v>
      </c>
      <c r="C180" s="100" t="s">
        <v>201</v>
      </c>
      <c r="D180" s="101">
        <v>44732</v>
      </c>
      <c r="E180" s="101">
        <v>45645</v>
      </c>
      <c r="F180" s="102">
        <v>2818.32</v>
      </c>
    </row>
    <row r="181" spans="1:6" x14ac:dyDescent="0.25">
      <c r="A181" s="100" t="s">
        <v>376</v>
      </c>
      <c r="B181" s="100" t="s">
        <v>377</v>
      </c>
      <c r="C181" s="100" t="s">
        <v>216</v>
      </c>
      <c r="D181" s="101">
        <v>44732</v>
      </c>
      <c r="F181" s="102">
        <v>7244.64</v>
      </c>
    </row>
    <row r="182" spans="1:6" x14ac:dyDescent="0.25">
      <c r="A182" s="100" t="s">
        <v>378</v>
      </c>
      <c r="B182" s="100" t="s">
        <v>208</v>
      </c>
      <c r="C182" s="100" t="s">
        <v>201</v>
      </c>
      <c r="D182" s="101">
        <v>44483</v>
      </c>
      <c r="E182" s="101">
        <v>45561</v>
      </c>
      <c r="F182" s="102">
        <v>4788.63</v>
      </c>
    </row>
    <row r="183" spans="1:6" x14ac:dyDescent="0.25">
      <c r="A183" s="100" t="s">
        <v>378</v>
      </c>
      <c r="B183" s="100" t="s">
        <v>208</v>
      </c>
      <c r="C183" s="100" t="s">
        <v>201</v>
      </c>
      <c r="D183" s="101">
        <v>45562</v>
      </c>
      <c r="E183" s="101">
        <v>45588</v>
      </c>
    </row>
    <row r="184" spans="1:6" x14ac:dyDescent="0.25">
      <c r="A184" s="100" t="s">
        <v>378</v>
      </c>
      <c r="B184" s="100" t="s">
        <v>200</v>
      </c>
      <c r="C184" s="100" t="s">
        <v>201</v>
      </c>
      <c r="D184" s="101">
        <v>45589</v>
      </c>
    </row>
    <row r="185" spans="1:6" x14ac:dyDescent="0.25">
      <c r="A185" s="100" t="s">
        <v>379</v>
      </c>
      <c r="B185" s="100" t="s">
        <v>213</v>
      </c>
      <c r="C185" s="100" t="s">
        <v>194</v>
      </c>
      <c r="D185" s="101">
        <v>44810</v>
      </c>
      <c r="E185" s="101">
        <v>45319</v>
      </c>
      <c r="F185" s="102">
        <v>7244.64</v>
      </c>
    </row>
    <row r="186" spans="1:6" x14ac:dyDescent="0.25">
      <c r="A186" s="100" t="s">
        <v>379</v>
      </c>
      <c r="B186" s="100" t="s">
        <v>213</v>
      </c>
      <c r="C186" s="100" t="s">
        <v>194</v>
      </c>
      <c r="D186" s="101">
        <v>45320</v>
      </c>
      <c r="E186" s="101">
        <v>45351</v>
      </c>
    </row>
    <row r="187" spans="1:6" x14ac:dyDescent="0.25">
      <c r="A187" s="100" t="s">
        <v>379</v>
      </c>
      <c r="B187" s="100" t="s">
        <v>213</v>
      </c>
      <c r="C187" s="100" t="s">
        <v>194</v>
      </c>
      <c r="D187" s="101">
        <v>45352</v>
      </c>
    </row>
    <row r="188" spans="1:6" x14ac:dyDescent="0.25">
      <c r="A188" s="100" t="s">
        <v>380</v>
      </c>
      <c r="B188" s="100" t="s">
        <v>193</v>
      </c>
      <c r="C188" s="100" t="s">
        <v>194</v>
      </c>
      <c r="D188" s="101">
        <v>44471</v>
      </c>
      <c r="F188" s="102">
        <v>3909.72</v>
      </c>
    </row>
    <row r="189" spans="1:6" x14ac:dyDescent="0.25">
      <c r="A189" s="100" t="s">
        <v>381</v>
      </c>
      <c r="B189" s="100" t="s">
        <v>210</v>
      </c>
      <c r="C189" s="100" t="s">
        <v>194</v>
      </c>
      <c r="D189" s="101">
        <v>45597</v>
      </c>
      <c r="F189" s="102">
        <v>648.54</v>
      </c>
    </row>
    <row r="190" spans="1:6" x14ac:dyDescent="0.25">
      <c r="A190" s="100" t="s">
        <v>382</v>
      </c>
      <c r="B190" s="100" t="s">
        <v>193</v>
      </c>
      <c r="C190" s="100" t="s">
        <v>194</v>
      </c>
      <c r="D190" s="101">
        <v>44898</v>
      </c>
      <c r="F190" s="102">
        <v>3909.72</v>
      </c>
    </row>
    <row r="191" spans="1:6" x14ac:dyDescent="0.25">
      <c r="A191" s="100" t="s">
        <v>383</v>
      </c>
      <c r="B191" s="100" t="s">
        <v>193</v>
      </c>
      <c r="C191" s="100" t="s">
        <v>194</v>
      </c>
      <c r="D191" s="101">
        <v>45262</v>
      </c>
      <c r="F191" s="102">
        <v>3909.72</v>
      </c>
    </row>
    <row r="192" spans="1:6" x14ac:dyDescent="0.25">
      <c r="A192" s="100" t="s">
        <v>384</v>
      </c>
      <c r="B192" s="100" t="s">
        <v>210</v>
      </c>
      <c r="C192" s="100" t="s">
        <v>194</v>
      </c>
      <c r="D192" s="101">
        <v>44810</v>
      </c>
      <c r="F192" s="102">
        <v>3909.72</v>
      </c>
    </row>
    <row r="193" spans="1:6" x14ac:dyDescent="0.25">
      <c r="A193" s="100" t="s">
        <v>385</v>
      </c>
      <c r="B193" s="100" t="s">
        <v>205</v>
      </c>
      <c r="C193" s="100" t="s">
        <v>201</v>
      </c>
      <c r="D193" s="101">
        <v>45248</v>
      </c>
      <c r="F193" s="102">
        <v>2828.36</v>
      </c>
    </row>
    <row r="194" spans="1:6" x14ac:dyDescent="0.25">
      <c r="A194" s="100" t="s">
        <v>386</v>
      </c>
      <c r="B194" s="100" t="s">
        <v>387</v>
      </c>
      <c r="C194" s="100" t="s">
        <v>216</v>
      </c>
      <c r="D194" s="101">
        <v>44866</v>
      </c>
      <c r="F194" s="102">
        <v>7244.64</v>
      </c>
    </row>
    <row r="195" spans="1:6" x14ac:dyDescent="0.25">
      <c r="A195" s="100" t="s">
        <v>388</v>
      </c>
      <c r="B195" s="100" t="s">
        <v>200</v>
      </c>
      <c r="C195" s="100" t="s">
        <v>201</v>
      </c>
      <c r="D195" s="101">
        <v>45227</v>
      </c>
      <c r="F195" s="102">
        <v>2818.32</v>
      </c>
    </row>
    <row r="196" spans="1:6" x14ac:dyDescent="0.25">
      <c r="A196" s="100" t="s">
        <v>389</v>
      </c>
      <c r="B196" s="100" t="s">
        <v>390</v>
      </c>
      <c r="C196" s="100" t="s">
        <v>228</v>
      </c>
      <c r="D196" s="101">
        <v>44732</v>
      </c>
      <c r="E196" s="101">
        <v>45300</v>
      </c>
      <c r="F196" s="102">
        <v>208.53</v>
      </c>
    </row>
    <row r="197" spans="1:6" x14ac:dyDescent="0.25">
      <c r="A197" s="100" t="s">
        <v>391</v>
      </c>
      <c r="B197" s="100" t="s">
        <v>213</v>
      </c>
      <c r="C197" s="100" t="s">
        <v>194</v>
      </c>
      <c r="D197" s="101">
        <v>44860</v>
      </c>
      <c r="F197" s="102">
        <v>7244.64</v>
      </c>
    </row>
    <row r="198" spans="1:6" x14ac:dyDescent="0.25">
      <c r="A198" s="100" t="s">
        <v>392</v>
      </c>
      <c r="B198" s="100" t="s">
        <v>200</v>
      </c>
      <c r="C198" s="100" t="s">
        <v>201</v>
      </c>
      <c r="D198" s="101">
        <v>44743</v>
      </c>
      <c r="F198" s="102">
        <v>2810.77</v>
      </c>
    </row>
    <row r="199" spans="1:6" x14ac:dyDescent="0.25">
      <c r="A199" s="100" t="s">
        <v>393</v>
      </c>
      <c r="B199" s="100" t="s">
        <v>193</v>
      </c>
      <c r="C199" s="100" t="s">
        <v>194</v>
      </c>
      <c r="D199" s="101">
        <v>44973</v>
      </c>
      <c r="F199" s="102">
        <v>3909.72</v>
      </c>
    </row>
    <row r="200" spans="1:6" x14ac:dyDescent="0.25">
      <c r="A200" s="100" t="s">
        <v>394</v>
      </c>
      <c r="B200" s="100" t="s">
        <v>200</v>
      </c>
      <c r="C200" s="100" t="s">
        <v>201</v>
      </c>
      <c r="D200" s="101">
        <v>45537</v>
      </c>
      <c r="F200" s="102">
        <v>927.21</v>
      </c>
    </row>
    <row r="201" spans="1:6" x14ac:dyDescent="0.25">
      <c r="A201" s="100" t="s">
        <v>395</v>
      </c>
      <c r="B201" s="100" t="s">
        <v>396</v>
      </c>
      <c r="C201" s="100" t="s">
        <v>216</v>
      </c>
      <c r="D201" s="101">
        <v>44732</v>
      </c>
      <c r="F201" s="102">
        <v>2818.32</v>
      </c>
    </row>
    <row r="202" spans="1:6" x14ac:dyDescent="0.25">
      <c r="A202" s="100" t="s">
        <v>397</v>
      </c>
      <c r="B202" s="100" t="s">
        <v>210</v>
      </c>
      <c r="C202" s="100" t="s">
        <v>194</v>
      </c>
      <c r="D202" s="101">
        <v>45253</v>
      </c>
      <c r="F202" s="102">
        <v>3893.19</v>
      </c>
    </row>
    <row r="203" spans="1:6" x14ac:dyDescent="0.25">
      <c r="A203" s="100" t="s">
        <v>398</v>
      </c>
      <c r="B203" s="100" t="s">
        <v>399</v>
      </c>
      <c r="C203" s="100" t="s">
        <v>216</v>
      </c>
      <c r="D203" s="101">
        <v>44732</v>
      </c>
      <c r="E203" s="101">
        <v>45657</v>
      </c>
      <c r="F203" s="102">
        <v>7244.64</v>
      </c>
    </row>
    <row r="204" spans="1:6" x14ac:dyDescent="0.25">
      <c r="A204" s="100" t="s">
        <v>400</v>
      </c>
      <c r="B204" s="100" t="s">
        <v>208</v>
      </c>
      <c r="C204" s="100" t="s">
        <v>201</v>
      </c>
      <c r="D204" s="101">
        <v>45536</v>
      </c>
      <c r="F204" s="102">
        <v>1755.8</v>
      </c>
    </row>
    <row r="205" spans="1:6" x14ac:dyDescent="0.25">
      <c r="A205" s="100" t="s">
        <v>401</v>
      </c>
      <c r="B205" s="100" t="s">
        <v>200</v>
      </c>
      <c r="C205" s="100" t="s">
        <v>201</v>
      </c>
      <c r="D205" s="101">
        <v>45200</v>
      </c>
      <c r="F205" s="102">
        <v>2769.36</v>
      </c>
    </row>
    <row r="206" spans="1:6" x14ac:dyDescent="0.25">
      <c r="A206" s="100" t="s">
        <v>402</v>
      </c>
      <c r="B206" s="100" t="s">
        <v>403</v>
      </c>
      <c r="C206" s="100" t="s">
        <v>216</v>
      </c>
      <c r="D206" s="101">
        <v>45419</v>
      </c>
      <c r="F206" s="102">
        <v>4690.74</v>
      </c>
    </row>
    <row r="207" spans="1:6" x14ac:dyDescent="0.25">
      <c r="A207" s="100" t="s">
        <v>404</v>
      </c>
      <c r="B207" s="100" t="s">
        <v>196</v>
      </c>
      <c r="C207" s="100" t="s">
        <v>194</v>
      </c>
      <c r="D207" s="101">
        <v>44715</v>
      </c>
      <c r="F207" s="102">
        <v>3909.72</v>
      </c>
    </row>
    <row r="208" spans="1:6" x14ac:dyDescent="0.25">
      <c r="A208" s="100" t="s">
        <v>405</v>
      </c>
      <c r="B208" s="100" t="s">
        <v>200</v>
      </c>
      <c r="C208" s="100" t="s">
        <v>201</v>
      </c>
      <c r="D208" s="101">
        <v>44637</v>
      </c>
      <c r="F208" s="102">
        <v>2818.32</v>
      </c>
    </row>
    <row r="209" spans="1:6" x14ac:dyDescent="0.25">
      <c r="A209" s="100" t="s">
        <v>406</v>
      </c>
      <c r="B209" s="100" t="s">
        <v>208</v>
      </c>
      <c r="C209" s="100" t="s">
        <v>201</v>
      </c>
      <c r="D209" s="101">
        <v>44856</v>
      </c>
      <c r="F209" s="102">
        <v>5242.68</v>
      </c>
    </row>
    <row r="210" spans="1:6" x14ac:dyDescent="0.25">
      <c r="A210" s="100" t="s">
        <v>407</v>
      </c>
      <c r="B210" s="100" t="s">
        <v>387</v>
      </c>
      <c r="C210" s="100" t="s">
        <v>216</v>
      </c>
      <c r="D210" s="101">
        <v>44907</v>
      </c>
      <c r="E210" s="101">
        <v>45648</v>
      </c>
      <c r="F210" s="102">
        <v>7242.64</v>
      </c>
    </row>
    <row r="211" spans="1:6" x14ac:dyDescent="0.25">
      <c r="A211" s="100" t="s">
        <v>407</v>
      </c>
      <c r="B211" s="100" t="s">
        <v>387</v>
      </c>
      <c r="C211" s="100" t="s">
        <v>216</v>
      </c>
      <c r="D211" s="101">
        <v>45649</v>
      </c>
    </row>
    <row r="212" spans="1:6" x14ac:dyDescent="0.25">
      <c r="A212" s="100" t="s">
        <v>408</v>
      </c>
      <c r="B212" s="100" t="s">
        <v>200</v>
      </c>
      <c r="C212" s="100" t="s">
        <v>201</v>
      </c>
      <c r="D212" s="101">
        <v>45307</v>
      </c>
      <c r="E212" s="101">
        <v>45616</v>
      </c>
      <c r="F212" s="102">
        <v>2380.23</v>
      </c>
    </row>
    <row r="213" spans="1:6" x14ac:dyDescent="0.25">
      <c r="A213" s="100" t="s">
        <v>409</v>
      </c>
      <c r="B213" s="100" t="s">
        <v>410</v>
      </c>
      <c r="C213" s="100" t="s">
        <v>216</v>
      </c>
      <c r="D213" s="101">
        <v>45536</v>
      </c>
      <c r="F213" s="102">
        <v>2403.52</v>
      </c>
    </row>
    <row r="214" spans="1:6" x14ac:dyDescent="0.25">
      <c r="A214" s="100" t="s">
        <v>411</v>
      </c>
      <c r="B214" s="100" t="s">
        <v>193</v>
      </c>
      <c r="C214" s="100" t="s">
        <v>194</v>
      </c>
      <c r="D214" s="101">
        <v>44995</v>
      </c>
      <c r="F214" s="102">
        <v>3909.72</v>
      </c>
    </row>
    <row r="215" spans="1:6" x14ac:dyDescent="0.25">
      <c r="A215" s="100" t="s">
        <v>412</v>
      </c>
      <c r="B215" s="100" t="s">
        <v>413</v>
      </c>
      <c r="C215" s="100" t="s">
        <v>216</v>
      </c>
      <c r="D215" s="101">
        <v>45407</v>
      </c>
      <c r="F215" s="102">
        <v>6177.07</v>
      </c>
    </row>
    <row r="216" spans="1:6" x14ac:dyDescent="0.25">
      <c r="A216" s="100" t="s">
        <v>412</v>
      </c>
      <c r="B216" s="100" t="s">
        <v>196</v>
      </c>
      <c r="C216" s="100" t="s">
        <v>194</v>
      </c>
      <c r="D216" s="101">
        <v>44944</v>
      </c>
      <c r="E216" s="101">
        <v>45406</v>
      </c>
    </row>
    <row r="217" spans="1:6" x14ac:dyDescent="0.25">
      <c r="A217" s="100" t="s">
        <v>414</v>
      </c>
      <c r="B217" s="100" t="s">
        <v>208</v>
      </c>
      <c r="C217" s="100" t="s">
        <v>201</v>
      </c>
      <c r="D217" s="101">
        <v>44488</v>
      </c>
      <c r="E217" s="101">
        <v>45545</v>
      </c>
      <c r="F217" s="102">
        <v>3966.24</v>
      </c>
    </row>
    <row r="218" spans="1:6" x14ac:dyDescent="0.25">
      <c r="A218" s="100" t="s">
        <v>414</v>
      </c>
      <c r="B218" s="100" t="s">
        <v>208</v>
      </c>
      <c r="C218" s="100" t="s">
        <v>201</v>
      </c>
      <c r="D218" s="101">
        <v>45546</v>
      </c>
      <c r="E218" s="101">
        <v>45567</v>
      </c>
    </row>
    <row r="219" spans="1:6" x14ac:dyDescent="0.25">
      <c r="A219" s="100" t="s">
        <v>415</v>
      </c>
      <c r="B219" s="100" t="s">
        <v>193</v>
      </c>
      <c r="C219" s="100" t="s">
        <v>194</v>
      </c>
      <c r="D219" s="101">
        <v>44491</v>
      </c>
      <c r="E219" s="101">
        <v>45322</v>
      </c>
      <c r="F219" s="102">
        <v>-300.36</v>
      </c>
    </row>
    <row r="220" spans="1:6" x14ac:dyDescent="0.25">
      <c r="A220" s="100" t="s">
        <v>416</v>
      </c>
      <c r="B220" s="100" t="s">
        <v>208</v>
      </c>
      <c r="C220" s="100" t="s">
        <v>201</v>
      </c>
      <c r="D220" s="101">
        <v>44908</v>
      </c>
      <c r="F220" s="102">
        <v>5242.68</v>
      </c>
    </row>
    <row r="221" spans="1:6" x14ac:dyDescent="0.25">
      <c r="A221" s="100" t="s">
        <v>417</v>
      </c>
      <c r="B221" s="100" t="s">
        <v>200</v>
      </c>
      <c r="C221" s="100" t="s">
        <v>201</v>
      </c>
      <c r="D221" s="101">
        <v>44611</v>
      </c>
      <c r="F221" s="102">
        <v>2818.32</v>
      </c>
    </row>
    <row r="222" spans="1:6" x14ac:dyDescent="0.25">
      <c r="A222" s="100" t="s">
        <v>418</v>
      </c>
      <c r="B222" s="100" t="s">
        <v>419</v>
      </c>
      <c r="C222" s="100" t="s">
        <v>420</v>
      </c>
      <c r="D222" s="101">
        <v>40464</v>
      </c>
    </row>
    <row r="223" spans="1:6" x14ac:dyDescent="0.25">
      <c r="A223" s="100" t="s">
        <v>421</v>
      </c>
      <c r="B223" s="100" t="s">
        <v>196</v>
      </c>
      <c r="C223" s="100" t="s">
        <v>194</v>
      </c>
      <c r="D223" s="101">
        <v>45227</v>
      </c>
      <c r="F223" s="102">
        <v>3909.72</v>
      </c>
    </row>
    <row r="224" spans="1:6" x14ac:dyDescent="0.25">
      <c r="A224" s="100" t="s">
        <v>422</v>
      </c>
      <c r="B224" s="100" t="s">
        <v>423</v>
      </c>
      <c r="C224" s="100" t="s">
        <v>216</v>
      </c>
      <c r="D224" s="101">
        <v>45041</v>
      </c>
      <c r="E224" s="101">
        <v>45323</v>
      </c>
      <c r="F224" s="102">
        <v>668.26</v>
      </c>
    </row>
    <row r="225" spans="1:6" x14ac:dyDescent="0.25">
      <c r="A225" s="100" t="s">
        <v>424</v>
      </c>
      <c r="B225" s="100" t="s">
        <v>200</v>
      </c>
      <c r="C225" s="100" t="s">
        <v>201</v>
      </c>
      <c r="D225" s="101">
        <v>44834</v>
      </c>
      <c r="F225" s="102">
        <v>2818.32</v>
      </c>
    </row>
    <row r="226" spans="1:6" x14ac:dyDescent="0.25">
      <c r="A226" s="100" t="s">
        <v>425</v>
      </c>
      <c r="B226" s="100" t="s">
        <v>208</v>
      </c>
      <c r="C226" s="100" t="s">
        <v>201</v>
      </c>
      <c r="D226" s="101">
        <v>45384</v>
      </c>
      <c r="E226" s="101">
        <v>45393</v>
      </c>
      <c r="F226" s="102">
        <v>144.94</v>
      </c>
    </row>
    <row r="227" spans="1:6" x14ac:dyDescent="0.25">
      <c r="A227" s="100" t="s">
        <v>426</v>
      </c>
      <c r="B227" s="100" t="s">
        <v>427</v>
      </c>
      <c r="C227" s="100" t="s">
        <v>216</v>
      </c>
      <c r="D227" s="101">
        <v>45419</v>
      </c>
      <c r="F227" s="102">
        <v>4690.74</v>
      </c>
    </row>
    <row r="228" spans="1:6" x14ac:dyDescent="0.25">
      <c r="A228" s="100" t="s">
        <v>428</v>
      </c>
      <c r="B228" s="100" t="s">
        <v>429</v>
      </c>
      <c r="C228" s="100" t="s">
        <v>194</v>
      </c>
      <c r="D228" s="101">
        <v>44732</v>
      </c>
      <c r="F228" s="102">
        <v>5242.68</v>
      </c>
    </row>
    <row r="229" spans="1:6" x14ac:dyDescent="0.25">
      <c r="A229" s="100" t="s">
        <v>430</v>
      </c>
      <c r="B229" s="100" t="s">
        <v>200</v>
      </c>
      <c r="C229" s="100" t="s">
        <v>201</v>
      </c>
      <c r="D229" s="101">
        <v>44532</v>
      </c>
      <c r="F229" s="102">
        <v>2818.32</v>
      </c>
    </row>
    <row r="230" spans="1:6" x14ac:dyDescent="0.25">
      <c r="A230" s="100" t="s">
        <v>431</v>
      </c>
      <c r="B230" s="100" t="s">
        <v>196</v>
      </c>
      <c r="C230" s="100" t="s">
        <v>194</v>
      </c>
      <c r="D230" s="101">
        <v>44881</v>
      </c>
      <c r="F230" s="102">
        <v>3909.72</v>
      </c>
    </row>
    <row r="231" spans="1:6" x14ac:dyDescent="0.25">
      <c r="A231" s="100" t="s">
        <v>432</v>
      </c>
      <c r="B231" s="100" t="s">
        <v>196</v>
      </c>
      <c r="C231" s="100" t="s">
        <v>194</v>
      </c>
      <c r="D231" s="101">
        <v>45030</v>
      </c>
      <c r="E231" s="101">
        <v>45412</v>
      </c>
      <c r="F231" s="102">
        <v>3909.72</v>
      </c>
    </row>
    <row r="232" spans="1:6" x14ac:dyDescent="0.25">
      <c r="A232" s="100" t="s">
        <v>432</v>
      </c>
      <c r="B232" s="100" t="s">
        <v>196</v>
      </c>
      <c r="C232" s="100" t="s">
        <v>194</v>
      </c>
      <c r="D232" s="101">
        <v>45413</v>
      </c>
      <c r="E232" s="101">
        <v>45478</v>
      </c>
    </row>
    <row r="233" spans="1:6" x14ac:dyDescent="0.25">
      <c r="A233" s="100" t="s">
        <v>432</v>
      </c>
      <c r="B233" s="100" t="s">
        <v>196</v>
      </c>
      <c r="C233" s="100" t="s">
        <v>194</v>
      </c>
      <c r="D233" s="101">
        <v>45479</v>
      </c>
    </row>
    <row r="234" spans="1:6" x14ac:dyDescent="0.25">
      <c r="A234" s="100" t="s">
        <v>433</v>
      </c>
      <c r="B234" s="100" t="s">
        <v>235</v>
      </c>
      <c r="C234" s="100" t="s">
        <v>228</v>
      </c>
      <c r="D234" s="101">
        <v>44732</v>
      </c>
    </row>
    <row r="235" spans="1:6" x14ac:dyDescent="0.25">
      <c r="A235" s="100" t="s">
        <v>434</v>
      </c>
      <c r="B235" s="100" t="s">
        <v>435</v>
      </c>
      <c r="C235" s="100" t="s">
        <v>216</v>
      </c>
      <c r="D235" s="101">
        <v>45627</v>
      </c>
      <c r="F235" s="102">
        <v>600.88</v>
      </c>
    </row>
    <row r="236" spans="1:6" x14ac:dyDescent="0.25">
      <c r="A236" s="100" t="s">
        <v>436</v>
      </c>
      <c r="B236" s="100" t="s">
        <v>437</v>
      </c>
      <c r="C236" s="100" t="s">
        <v>349</v>
      </c>
      <c r="D236" s="101">
        <v>45175</v>
      </c>
      <c r="F236" s="102">
        <v>3120.28</v>
      </c>
    </row>
    <row r="237" spans="1:6" x14ac:dyDescent="0.25">
      <c r="A237" s="100" t="s">
        <v>438</v>
      </c>
      <c r="B237" s="100" t="s">
        <v>193</v>
      </c>
      <c r="C237" s="100" t="s">
        <v>194</v>
      </c>
      <c r="D237" s="101">
        <v>45030</v>
      </c>
      <c r="E237" s="101">
        <v>45478</v>
      </c>
      <c r="F237" s="102">
        <v>3908.95</v>
      </c>
    </row>
    <row r="238" spans="1:6" x14ac:dyDescent="0.25">
      <c r="A238" s="100" t="s">
        <v>438</v>
      </c>
      <c r="B238" s="100" t="s">
        <v>193</v>
      </c>
      <c r="C238" s="100" t="s">
        <v>194</v>
      </c>
      <c r="D238" s="101">
        <v>45479</v>
      </c>
    </row>
    <row r="239" spans="1:6" x14ac:dyDescent="0.25">
      <c r="A239" s="100" t="s">
        <v>439</v>
      </c>
      <c r="B239" s="100" t="s">
        <v>200</v>
      </c>
      <c r="C239" s="100" t="s">
        <v>201</v>
      </c>
      <c r="D239" s="101">
        <v>45190</v>
      </c>
      <c r="F239" s="102">
        <v>2818.32</v>
      </c>
    </row>
    <row r="240" spans="1:6" x14ac:dyDescent="0.25">
      <c r="A240" s="100" t="s">
        <v>440</v>
      </c>
      <c r="B240" s="100" t="s">
        <v>200</v>
      </c>
      <c r="C240" s="100" t="s">
        <v>201</v>
      </c>
      <c r="D240" s="101">
        <v>45316</v>
      </c>
      <c r="F240" s="102">
        <v>2624.03</v>
      </c>
    </row>
    <row r="241" spans="1:6" x14ac:dyDescent="0.25">
      <c r="A241" s="100" t="s">
        <v>441</v>
      </c>
      <c r="B241" s="100" t="s">
        <v>193</v>
      </c>
      <c r="C241" s="100" t="s">
        <v>194</v>
      </c>
      <c r="D241" s="101">
        <v>45190</v>
      </c>
      <c r="E241" s="101">
        <v>45345</v>
      </c>
      <c r="F241" s="102">
        <v>3909.72</v>
      </c>
    </row>
    <row r="242" spans="1:6" x14ac:dyDescent="0.25">
      <c r="A242" s="100" t="s">
        <v>441</v>
      </c>
      <c r="B242" s="100" t="s">
        <v>193</v>
      </c>
      <c r="C242" s="100" t="s">
        <v>194</v>
      </c>
      <c r="D242" s="101">
        <v>45346</v>
      </c>
    </row>
    <row r="243" spans="1:6" x14ac:dyDescent="0.25">
      <c r="A243" s="100" t="s">
        <v>442</v>
      </c>
      <c r="B243" s="100" t="s">
        <v>443</v>
      </c>
      <c r="C243" s="100" t="s">
        <v>216</v>
      </c>
      <c r="D243" s="101">
        <v>45045</v>
      </c>
      <c r="E243" s="101">
        <v>45669</v>
      </c>
      <c r="F243" s="102">
        <v>7233.47</v>
      </c>
    </row>
    <row r="244" spans="1:6" x14ac:dyDescent="0.25">
      <c r="A244" s="100" t="s">
        <v>444</v>
      </c>
      <c r="B244" s="100" t="s">
        <v>270</v>
      </c>
      <c r="C244" s="100" t="s">
        <v>114</v>
      </c>
      <c r="D244" s="101">
        <v>45036</v>
      </c>
      <c r="F244" s="102">
        <v>9291.6</v>
      </c>
    </row>
    <row r="245" spans="1:6" x14ac:dyDescent="0.25">
      <c r="A245" s="100" t="s">
        <v>445</v>
      </c>
      <c r="B245" s="100" t="s">
        <v>270</v>
      </c>
      <c r="C245" s="100" t="s">
        <v>114</v>
      </c>
      <c r="D245" s="101">
        <v>44732</v>
      </c>
      <c r="F245" s="102">
        <v>9291.6</v>
      </c>
    </row>
    <row r="246" spans="1:6" x14ac:dyDescent="0.25">
      <c r="A246" s="100" t="s">
        <v>446</v>
      </c>
      <c r="B246" s="100" t="s">
        <v>208</v>
      </c>
      <c r="C246" s="100" t="s">
        <v>201</v>
      </c>
      <c r="D246" s="101">
        <v>44478</v>
      </c>
      <c r="E246" s="101">
        <v>45562</v>
      </c>
      <c r="F246" s="102">
        <v>4445.49</v>
      </c>
    </row>
    <row r="247" spans="1:6" x14ac:dyDescent="0.25">
      <c r="A247" s="100" t="s">
        <v>446</v>
      </c>
      <c r="B247" s="100" t="s">
        <v>208</v>
      </c>
      <c r="C247" s="100" t="s">
        <v>201</v>
      </c>
      <c r="D247" s="101">
        <v>45563</v>
      </c>
      <c r="E247" s="101">
        <v>45601</v>
      </c>
    </row>
    <row r="248" spans="1:6" x14ac:dyDescent="0.25">
      <c r="A248" s="100" t="s">
        <v>447</v>
      </c>
      <c r="B248" s="100" t="s">
        <v>210</v>
      </c>
      <c r="C248" s="100" t="s">
        <v>194</v>
      </c>
      <c r="D248" s="101">
        <v>44995</v>
      </c>
      <c r="F248" s="102">
        <v>3909.72</v>
      </c>
    </row>
    <row r="249" spans="1:6" x14ac:dyDescent="0.25">
      <c r="A249" s="100" t="s">
        <v>448</v>
      </c>
      <c r="B249" s="100" t="s">
        <v>200</v>
      </c>
      <c r="C249" s="100" t="s">
        <v>201</v>
      </c>
      <c r="D249" s="101">
        <v>45209</v>
      </c>
      <c r="E249" s="101">
        <v>45488</v>
      </c>
      <c r="F249" s="102">
        <v>3435.21</v>
      </c>
    </row>
    <row r="250" spans="1:6" x14ac:dyDescent="0.25">
      <c r="A250" s="100" t="s">
        <v>448</v>
      </c>
      <c r="B250" s="100" t="s">
        <v>200</v>
      </c>
      <c r="C250" s="100" t="s">
        <v>201</v>
      </c>
      <c r="D250" s="101">
        <v>45489</v>
      </c>
    </row>
    <row r="251" spans="1:6" x14ac:dyDescent="0.25">
      <c r="A251" s="100" t="s">
        <v>449</v>
      </c>
      <c r="B251" s="100" t="s">
        <v>196</v>
      </c>
      <c r="C251" s="100" t="s">
        <v>194</v>
      </c>
      <c r="D251" s="101">
        <v>45002</v>
      </c>
      <c r="F251" s="102">
        <v>3909.72</v>
      </c>
    </row>
    <row r="252" spans="1:6" x14ac:dyDescent="0.25">
      <c r="A252" s="100" t="s">
        <v>450</v>
      </c>
      <c r="B252" s="100" t="s">
        <v>451</v>
      </c>
      <c r="C252" s="100" t="s">
        <v>216</v>
      </c>
      <c r="D252" s="101">
        <v>44732</v>
      </c>
      <c r="F252" s="102">
        <v>7244.64</v>
      </c>
    </row>
    <row r="253" spans="1:6" x14ac:dyDescent="0.25">
      <c r="A253" s="100" t="s">
        <v>452</v>
      </c>
      <c r="B253" s="100" t="s">
        <v>208</v>
      </c>
      <c r="C253" s="100" t="s">
        <v>201</v>
      </c>
      <c r="D253" s="101">
        <v>45646</v>
      </c>
    </row>
    <row r="254" spans="1:6" x14ac:dyDescent="0.25">
      <c r="A254" s="100" t="s">
        <v>453</v>
      </c>
      <c r="B254" s="100" t="s">
        <v>454</v>
      </c>
      <c r="C254" s="100" t="s">
        <v>455</v>
      </c>
      <c r="D254" s="101">
        <v>45313</v>
      </c>
      <c r="E254" s="101">
        <v>45413</v>
      </c>
      <c r="F254" s="102">
        <v>5337.56</v>
      </c>
    </row>
    <row r="255" spans="1:6" x14ac:dyDescent="0.25">
      <c r="A255" s="100" t="s">
        <v>453</v>
      </c>
      <c r="B255" s="100" t="s">
        <v>456</v>
      </c>
      <c r="C255" s="100" t="s">
        <v>216</v>
      </c>
      <c r="D255" s="101">
        <v>45035</v>
      </c>
      <c r="E255" s="101">
        <v>45312</v>
      </c>
    </row>
    <row r="256" spans="1:6" x14ac:dyDescent="0.25">
      <c r="A256" s="100" t="s">
        <v>453</v>
      </c>
      <c r="B256" s="100" t="s">
        <v>270</v>
      </c>
      <c r="C256" s="100" t="s">
        <v>114</v>
      </c>
      <c r="D256" s="101">
        <v>45414</v>
      </c>
      <c r="E256" s="101">
        <v>45419</v>
      </c>
    </row>
    <row r="257" spans="1:6" x14ac:dyDescent="0.25">
      <c r="A257" s="100" t="s">
        <v>453</v>
      </c>
      <c r="B257" s="100" t="s">
        <v>270</v>
      </c>
      <c r="C257" s="100" t="s">
        <v>114</v>
      </c>
      <c r="D257" s="101">
        <v>45420</v>
      </c>
      <c r="E257" s="101">
        <v>45504</v>
      </c>
    </row>
    <row r="258" spans="1:6" x14ac:dyDescent="0.25">
      <c r="A258" s="100" t="s">
        <v>457</v>
      </c>
      <c r="B258" s="100" t="s">
        <v>200</v>
      </c>
      <c r="C258" s="100" t="s">
        <v>201</v>
      </c>
      <c r="D258" s="101">
        <v>45028</v>
      </c>
      <c r="F258" s="102">
        <v>2818.32</v>
      </c>
    </row>
    <row r="259" spans="1:6" x14ac:dyDescent="0.25">
      <c r="A259" s="100" t="s">
        <v>458</v>
      </c>
      <c r="B259" s="100" t="s">
        <v>208</v>
      </c>
      <c r="C259" s="100" t="s">
        <v>201</v>
      </c>
      <c r="D259" s="101">
        <v>44470</v>
      </c>
      <c r="E259" s="101">
        <v>45558</v>
      </c>
      <c r="F259" s="102">
        <v>5242.68</v>
      </c>
    </row>
    <row r="260" spans="1:6" x14ac:dyDescent="0.25">
      <c r="A260" s="100" t="s">
        <v>458</v>
      </c>
      <c r="B260" s="100" t="s">
        <v>208</v>
      </c>
      <c r="C260" s="100" t="s">
        <v>201</v>
      </c>
      <c r="D260" s="101">
        <v>45559</v>
      </c>
    </row>
    <row r="261" spans="1:6" x14ac:dyDescent="0.25">
      <c r="A261" s="100" t="s">
        <v>459</v>
      </c>
      <c r="B261" s="100" t="s">
        <v>203</v>
      </c>
      <c r="C261" s="100" t="s">
        <v>194</v>
      </c>
      <c r="D261" s="101">
        <v>45276</v>
      </c>
      <c r="F261" s="102">
        <v>7229.71</v>
      </c>
    </row>
    <row r="262" spans="1:6" x14ac:dyDescent="0.25">
      <c r="A262" s="100" t="s">
        <v>460</v>
      </c>
      <c r="B262" s="100" t="s">
        <v>210</v>
      </c>
      <c r="C262" s="100" t="s">
        <v>194</v>
      </c>
      <c r="D262" s="101">
        <v>44995</v>
      </c>
      <c r="F262" s="102">
        <v>3909.72</v>
      </c>
    </row>
    <row r="263" spans="1:6" x14ac:dyDescent="0.25">
      <c r="A263" s="100" t="s">
        <v>461</v>
      </c>
      <c r="B263" s="100" t="s">
        <v>462</v>
      </c>
      <c r="C263" s="100" t="s">
        <v>216</v>
      </c>
      <c r="D263" s="101">
        <v>44774</v>
      </c>
      <c r="E263" s="101">
        <v>45535</v>
      </c>
      <c r="F263" s="102">
        <v>3016.59</v>
      </c>
    </row>
    <row r="264" spans="1:6" x14ac:dyDescent="0.25">
      <c r="A264" s="100" t="s">
        <v>463</v>
      </c>
      <c r="B264" s="100" t="s">
        <v>464</v>
      </c>
      <c r="C264" s="100" t="s">
        <v>194</v>
      </c>
      <c r="D264" s="101">
        <v>45425</v>
      </c>
      <c r="F264" s="102">
        <v>2468.64</v>
      </c>
    </row>
    <row r="265" spans="1:6" x14ac:dyDescent="0.25">
      <c r="A265" s="100" t="s">
        <v>465</v>
      </c>
      <c r="B265" s="100" t="s">
        <v>196</v>
      </c>
      <c r="C265" s="100" t="s">
        <v>194</v>
      </c>
      <c r="D265" s="101">
        <v>44894</v>
      </c>
      <c r="F265" s="102">
        <v>3909.72</v>
      </c>
    </row>
    <row r="266" spans="1:6" x14ac:dyDescent="0.25">
      <c r="A266" s="100" t="s">
        <v>466</v>
      </c>
      <c r="B266" s="100" t="s">
        <v>200</v>
      </c>
      <c r="C266" s="100" t="s">
        <v>201</v>
      </c>
      <c r="D266" s="101">
        <v>44679</v>
      </c>
      <c r="F266" s="102">
        <v>2818.32</v>
      </c>
    </row>
    <row r="267" spans="1:6" x14ac:dyDescent="0.25">
      <c r="A267" s="100" t="s">
        <v>467</v>
      </c>
      <c r="B267" s="100" t="s">
        <v>205</v>
      </c>
      <c r="C267" s="100" t="s">
        <v>201</v>
      </c>
      <c r="D267" s="101">
        <v>44908</v>
      </c>
      <c r="F267" s="102">
        <v>2818.32</v>
      </c>
    </row>
    <row r="268" spans="1:6" x14ac:dyDescent="0.25">
      <c r="A268" s="100" t="s">
        <v>468</v>
      </c>
      <c r="B268" s="100" t="s">
        <v>196</v>
      </c>
      <c r="C268" s="100" t="s">
        <v>194</v>
      </c>
      <c r="D268" s="101">
        <v>44973</v>
      </c>
      <c r="F268" s="102">
        <v>3909.72</v>
      </c>
    </row>
    <row r="269" spans="1:6" x14ac:dyDescent="0.25">
      <c r="A269" s="100" t="s">
        <v>469</v>
      </c>
      <c r="B269" s="100" t="s">
        <v>470</v>
      </c>
      <c r="C269" s="100" t="s">
        <v>349</v>
      </c>
      <c r="D269" s="101">
        <v>44995</v>
      </c>
      <c r="E269" s="101">
        <v>45419</v>
      </c>
      <c r="F269" s="102">
        <v>2036.76</v>
      </c>
    </row>
    <row r="270" spans="1:6" x14ac:dyDescent="0.25">
      <c r="A270" s="100" t="s">
        <v>469</v>
      </c>
      <c r="B270" s="100" t="s">
        <v>470</v>
      </c>
      <c r="C270" s="100" t="s">
        <v>349</v>
      </c>
      <c r="D270" s="101">
        <v>45420</v>
      </c>
    </row>
    <row r="271" spans="1:6" x14ac:dyDescent="0.25">
      <c r="A271" s="100" t="s">
        <v>471</v>
      </c>
      <c r="B271" s="100" t="s">
        <v>200</v>
      </c>
      <c r="C271" s="100" t="s">
        <v>201</v>
      </c>
      <c r="D271" s="101">
        <v>45299</v>
      </c>
      <c r="F271" s="102">
        <v>2752.22</v>
      </c>
    </row>
    <row r="272" spans="1:6" x14ac:dyDescent="0.25">
      <c r="A272" s="100" t="s">
        <v>472</v>
      </c>
      <c r="B272" s="100" t="s">
        <v>208</v>
      </c>
      <c r="C272" s="100" t="s">
        <v>201</v>
      </c>
      <c r="D272" s="101">
        <v>44488</v>
      </c>
      <c r="E272" s="101">
        <v>45582</v>
      </c>
      <c r="F272" s="102">
        <v>5242.68</v>
      </c>
    </row>
    <row r="273" spans="1:6" x14ac:dyDescent="0.25">
      <c r="A273" s="100" t="s">
        <v>472</v>
      </c>
      <c r="B273" s="100" t="s">
        <v>208</v>
      </c>
      <c r="C273" s="100" t="s">
        <v>201</v>
      </c>
      <c r="D273" s="101">
        <v>45583</v>
      </c>
      <c r="E273" s="101">
        <v>45621</v>
      </c>
    </row>
    <row r="274" spans="1:6" x14ac:dyDescent="0.25">
      <c r="A274" s="100" t="s">
        <v>472</v>
      </c>
      <c r="B274" s="100" t="s">
        <v>208</v>
      </c>
      <c r="C274" s="100" t="s">
        <v>201</v>
      </c>
      <c r="D274" s="101">
        <v>45622</v>
      </c>
    </row>
    <row r="275" spans="1:6" x14ac:dyDescent="0.25">
      <c r="A275" s="100" t="s">
        <v>473</v>
      </c>
      <c r="B275" s="100" t="s">
        <v>200</v>
      </c>
      <c r="C275" s="100" t="s">
        <v>201</v>
      </c>
      <c r="D275" s="101">
        <v>45261</v>
      </c>
      <c r="F275" s="102">
        <v>2828.77</v>
      </c>
    </row>
    <row r="276" spans="1:6" x14ac:dyDescent="0.25">
      <c r="A276" s="100" t="s">
        <v>474</v>
      </c>
      <c r="B276" s="100" t="s">
        <v>200</v>
      </c>
      <c r="C276" s="100" t="s">
        <v>201</v>
      </c>
      <c r="D276" s="101">
        <v>45617</v>
      </c>
      <c r="F276" s="102">
        <v>311.67</v>
      </c>
    </row>
    <row r="277" spans="1:6" x14ac:dyDescent="0.25">
      <c r="A277" s="100" t="s">
        <v>475</v>
      </c>
      <c r="B277" s="100" t="s">
        <v>476</v>
      </c>
      <c r="C277" s="100" t="s">
        <v>349</v>
      </c>
      <c r="D277" s="101">
        <v>45618</v>
      </c>
      <c r="F277" s="102">
        <v>219.87</v>
      </c>
    </row>
    <row r="278" spans="1:6" x14ac:dyDescent="0.25">
      <c r="A278" s="100" t="s">
        <v>477</v>
      </c>
      <c r="B278" s="100" t="s">
        <v>200</v>
      </c>
      <c r="C278" s="100" t="s">
        <v>201</v>
      </c>
      <c r="D278" s="101">
        <v>44628</v>
      </c>
      <c r="F278" s="102">
        <v>2818.32</v>
      </c>
    </row>
    <row r="279" spans="1:6" x14ac:dyDescent="0.25">
      <c r="A279" s="100" t="s">
        <v>478</v>
      </c>
      <c r="B279" s="100" t="s">
        <v>200</v>
      </c>
      <c r="C279" s="100" t="s">
        <v>201</v>
      </c>
      <c r="D279" s="101">
        <v>45231</v>
      </c>
      <c r="E279" s="101">
        <v>45535</v>
      </c>
      <c r="F279" s="102">
        <v>3263.34</v>
      </c>
    </row>
    <row r="280" spans="1:6" x14ac:dyDescent="0.25">
      <c r="A280" s="100" t="s">
        <v>478</v>
      </c>
      <c r="B280" s="100" t="s">
        <v>200</v>
      </c>
      <c r="C280" s="100" t="s">
        <v>201</v>
      </c>
      <c r="D280" s="101">
        <v>45536</v>
      </c>
    </row>
    <row r="281" spans="1:6" x14ac:dyDescent="0.25">
      <c r="A281" s="100" t="s">
        <v>479</v>
      </c>
      <c r="B281" s="100" t="s">
        <v>210</v>
      </c>
      <c r="C281" s="100" t="s">
        <v>194</v>
      </c>
      <c r="D281" s="101">
        <v>44261</v>
      </c>
      <c r="E281" s="101">
        <v>45345</v>
      </c>
      <c r="F281" s="102">
        <v>599.92999999999995</v>
      </c>
    </row>
    <row r="282" spans="1:6" x14ac:dyDescent="0.25">
      <c r="A282" s="100" t="s">
        <v>480</v>
      </c>
      <c r="B282" s="100" t="s">
        <v>200</v>
      </c>
      <c r="C282" s="100" t="s">
        <v>201</v>
      </c>
      <c r="D282" s="101">
        <v>44596</v>
      </c>
      <c r="F282" s="102">
        <v>1061.43</v>
      </c>
    </row>
    <row r="283" spans="1:6" x14ac:dyDescent="0.25">
      <c r="A283" s="100" t="s">
        <v>480</v>
      </c>
      <c r="B283" s="100" t="s">
        <v>200</v>
      </c>
      <c r="C283" s="100" t="s">
        <v>201</v>
      </c>
      <c r="D283" s="101">
        <v>44697</v>
      </c>
      <c r="E283" s="101">
        <v>45427</v>
      </c>
    </row>
    <row r="284" spans="1:6" x14ac:dyDescent="0.25">
      <c r="A284" s="100" t="s">
        <v>481</v>
      </c>
      <c r="B284" s="100" t="s">
        <v>482</v>
      </c>
      <c r="C284" s="100" t="s">
        <v>349</v>
      </c>
      <c r="D284" s="101">
        <v>45587</v>
      </c>
      <c r="F284" s="102">
        <v>392.82</v>
      </c>
    </row>
    <row r="285" spans="1:6" x14ac:dyDescent="0.25">
      <c r="A285" s="100" t="s">
        <v>483</v>
      </c>
      <c r="B285" s="100" t="s">
        <v>390</v>
      </c>
      <c r="C285" s="100" t="s">
        <v>228</v>
      </c>
      <c r="D285" s="101">
        <v>45301</v>
      </c>
      <c r="F285" s="102">
        <v>7052</v>
      </c>
    </row>
    <row r="286" spans="1:6" x14ac:dyDescent="0.25">
      <c r="A286" s="100" t="s">
        <v>484</v>
      </c>
      <c r="B286" s="100" t="s">
        <v>208</v>
      </c>
      <c r="C286" s="100" t="s">
        <v>201</v>
      </c>
      <c r="D286" s="101">
        <v>45489</v>
      </c>
      <c r="F286" s="102">
        <v>2398.58</v>
      </c>
    </row>
    <row r="287" spans="1:6" x14ac:dyDescent="0.25">
      <c r="A287" s="100" t="s">
        <v>485</v>
      </c>
      <c r="B287" s="100" t="s">
        <v>196</v>
      </c>
      <c r="C287" s="100" t="s">
        <v>194</v>
      </c>
      <c r="D287" s="101">
        <v>44973</v>
      </c>
      <c r="F287" s="102">
        <v>3909.72</v>
      </c>
    </row>
    <row r="288" spans="1:6" x14ac:dyDescent="0.25">
      <c r="A288" s="100" t="s">
        <v>486</v>
      </c>
      <c r="B288" s="100" t="s">
        <v>270</v>
      </c>
      <c r="C288" s="100" t="s">
        <v>114</v>
      </c>
      <c r="D288" s="101">
        <v>44732</v>
      </c>
      <c r="E288" s="101">
        <v>45413</v>
      </c>
      <c r="F288" s="102">
        <v>3151.26</v>
      </c>
    </row>
    <row r="289" spans="1:6" x14ac:dyDescent="0.25">
      <c r="A289" s="100" t="s">
        <v>487</v>
      </c>
      <c r="B289" s="100" t="s">
        <v>213</v>
      </c>
      <c r="C289" s="100" t="s">
        <v>194</v>
      </c>
      <c r="D289" s="101">
        <v>45479</v>
      </c>
      <c r="F289" s="102">
        <v>5524.77</v>
      </c>
    </row>
    <row r="290" spans="1:6" x14ac:dyDescent="0.25">
      <c r="A290" s="100" t="s">
        <v>487</v>
      </c>
      <c r="B290" s="100" t="s">
        <v>196</v>
      </c>
      <c r="C290" s="100" t="s">
        <v>194</v>
      </c>
      <c r="D290" s="101">
        <v>45190</v>
      </c>
      <c r="E290" s="101">
        <v>45478</v>
      </c>
    </row>
    <row r="291" spans="1:6" x14ac:dyDescent="0.25">
      <c r="A291" s="100" t="s">
        <v>488</v>
      </c>
      <c r="B291" s="100" t="s">
        <v>489</v>
      </c>
      <c r="C291" s="100" t="s">
        <v>216</v>
      </c>
      <c r="D291" s="101">
        <v>44732</v>
      </c>
      <c r="F291" s="102">
        <v>7244.64</v>
      </c>
    </row>
    <row r="292" spans="1:6" x14ac:dyDescent="0.25">
      <c r="A292" s="100" t="s">
        <v>490</v>
      </c>
      <c r="B292" s="100" t="s">
        <v>213</v>
      </c>
      <c r="C292" s="100" t="s">
        <v>194</v>
      </c>
      <c r="D292" s="101">
        <v>45038</v>
      </c>
      <c r="F292" s="102">
        <v>7244.64</v>
      </c>
    </row>
    <row r="293" spans="1:6" x14ac:dyDescent="0.25">
      <c r="A293" s="100" t="s">
        <v>491</v>
      </c>
      <c r="B293" s="100" t="s">
        <v>200</v>
      </c>
      <c r="C293" s="100" t="s">
        <v>201</v>
      </c>
      <c r="D293" s="101">
        <v>45219</v>
      </c>
      <c r="F293" s="102">
        <v>2807.65</v>
      </c>
    </row>
    <row r="294" spans="1:6" x14ac:dyDescent="0.25">
      <c r="A294" s="100" t="s">
        <v>492</v>
      </c>
      <c r="B294" s="100" t="s">
        <v>208</v>
      </c>
      <c r="C294" s="100" t="s">
        <v>201</v>
      </c>
      <c r="D294" s="101">
        <v>44611</v>
      </c>
      <c r="F294" s="102">
        <v>5242.68</v>
      </c>
    </row>
    <row r="295" spans="1:6" x14ac:dyDescent="0.25">
      <c r="A295" s="100" t="s">
        <v>493</v>
      </c>
      <c r="B295" s="100" t="s">
        <v>494</v>
      </c>
      <c r="C295" s="100" t="s">
        <v>216</v>
      </c>
      <c r="D295" s="101">
        <v>45425</v>
      </c>
      <c r="F295" s="102">
        <v>7244.64</v>
      </c>
    </row>
    <row r="296" spans="1:6" x14ac:dyDescent="0.25">
      <c r="A296" s="100" t="s">
        <v>493</v>
      </c>
      <c r="B296" s="100" t="s">
        <v>283</v>
      </c>
      <c r="C296" s="100" t="s">
        <v>194</v>
      </c>
      <c r="D296" s="101">
        <v>45274</v>
      </c>
      <c r="E296" s="101">
        <v>45424</v>
      </c>
    </row>
    <row r="297" spans="1:6" x14ac:dyDescent="0.25">
      <c r="A297" s="100" t="s">
        <v>495</v>
      </c>
      <c r="B297" s="100" t="s">
        <v>193</v>
      </c>
      <c r="C297" s="100" t="s">
        <v>194</v>
      </c>
      <c r="D297" s="101">
        <v>45190</v>
      </c>
      <c r="F297" s="102">
        <v>3909.72</v>
      </c>
    </row>
    <row r="298" spans="1:6" x14ac:dyDescent="0.25">
      <c r="A298" s="100" t="s">
        <v>496</v>
      </c>
      <c r="B298" s="100" t="s">
        <v>208</v>
      </c>
      <c r="C298" s="100" t="s">
        <v>201</v>
      </c>
      <c r="D298" s="101">
        <v>44908</v>
      </c>
      <c r="E298" s="101">
        <v>45341</v>
      </c>
      <c r="F298" s="102">
        <v>5242.68</v>
      </c>
    </row>
    <row r="299" spans="1:6" x14ac:dyDescent="0.25">
      <c r="A299" s="100" t="s">
        <v>496</v>
      </c>
      <c r="B299" s="100" t="s">
        <v>208</v>
      </c>
      <c r="C299" s="100" t="s">
        <v>201</v>
      </c>
      <c r="D299" s="101">
        <v>45342</v>
      </c>
      <c r="E299" s="101">
        <v>45363</v>
      </c>
    </row>
    <row r="300" spans="1:6" x14ac:dyDescent="0.25">
      <c r="A300" s="100" t="s">
        <v>496</v>
      </c>
      <c r="B300" s="100" t="s">
        <v>208</v>
      </c>
      <c r="C300" s="100" t="s">
        <v>201</v>
      </c>
      <c r="D300" s="101">
        <v>45364</v>
      </c>
    </row>
    <row r="301" spans="1:6" x14ac:dyDescent="0.25">
      <c r="A301" s="100" t="s">
        <v>497</v>
      </c>
      <c r="B301" s="100" t="s">
        <v>200</v>
      </c>
      <c r="C301" s="100" t="s">
        <v>201</v>
      </c>
      <c r="D301" s="101">
        <v>44835</v>
      </c>
      <c r="F301" s="102">
        <v>2818.32</v>
      </c>
    </row>
    <row r="302" spans="1:6" x14ac:dyDescent="0.25">
      <c r="A302" s="100" t="s">
        <v>498</v>
      </c>
      <c r="B302" s="100" t="s">
        <v>196</v>
      </c>
      <c r="C302" s="100" t="s">
        <v>194</v>
      </c>
      <c r="D302" s="101">
        <v>44491</v>
      </c>
      <c r="E302" s="101">
        <v>45623</v>
      </c>
      <c r="F302" s="102">
        <v>3909.72</v>
      </c>
    </row>
    <row r="303" spans="1:6" x14ac:dyDescent="0.25">
      <c r="A303" s="100" t="s">
        <v>498</v>
      </c>
      <c r="B303" s="100" t="s">
        <v>196</v>
      </c>
      <c r="C303" s="100" t="s">
        <v>194</v>
      </c>
      <c r="D303" s="101">
        <v>45624</v>
      </c>
    </row>
    <row r="304" spans="1:6" x14ac:dyDescent="0.25">
      <c r="A304" s="100" t="s">
        <v>499</v>
      </c>
      <c r="B304" s="100" t="s">
        <v>208</v>
      </c>
      <c r="C304" s="100" t="s">
        <v>201</v>
      </c>
      <c r="D304" s="101">
        <v>44314</v>
      </c>
      <c r="E304" s="101">
        <v>45409</v>
      </c>
      <c r="F304" s="102">
        <v>4940.25</v>
      </c>
    </row>
    <row r="305" spans="1:6" x14ac:dyDescent="0.25">
      <c r="A305" s="100" t="s">
        <v>499</v>
      </c>
      <c r="B305" s="100" t="s">
        <v>208</v>
      </c>
      <c r="C305" s="100" t="s">
        <v>201</v>
      </c>
      <c r="D305" s="101">
        <v>45410</v>
      </c>
      <c r="E305" s="101">
        <v>45582</v>
      </c>
    </row>
    <row r="306" spans="1:6" x14ac:dyDescent="0.25">
      <c r="A306" s="100" t="s">
        <v>499</v>
      </c>
      <c r="B306" s="100" t="s">
        <v>210</v>
      </c>
      <c r="C306" s="100" t="s">
        <v>194</v>
      </c>
      <c r="D306" s="101">
        <v>45586</v>
      </c>
    </row>
    <row r="307" spans="1:6" x14ac:dyDescent="0.25">
      <c r="A307" s="100" t="s">
        <v>500</v>
      </c>
      <c r="B307" s="100" t="s">
        <v>213</v>
      </c>
      <c r="C307" s="100" t="s">
        <v>194</v>
      </c>
      <c r="D307" s="101">
        <v>44491</v>
      </c>
      <c r="E307" s="101">
        <v>45590</v>
      </c>
      <c r="F307" s="102">
        <v>6583.67</v>
      </c>
    </row>
    <row r="308" spans="1:6" x14ac:dyDescent="0.25">
      <c r="A308" s="100" t="s">
        <v>500</v>
      </c>
      <c r="B308" s="100" t="s">
        <v>213</v>
      </c>
      <c r="C308" s="100" t="s">
        <v>194</v>
      </c>
      <c r="D308" s="101">
        <v>45591</v>
      </c>
      <c r="E308" s="101">
        <v>45623</v>
      </c>
    </row>
    <row r="309" spans="1:6" x14ac:dyDescent="0.25">
      <c r="A309" s="100" t="s">
        <v>501</v>
      </c>
      <c r="B309" s="100" t="s">
        <v>208</v>
      </c>
      <c r="C309" s="100" t="s">
        <v>201</v>
      </c>
      <c r="D309" s="101">
        <v>44679</v>
      </c>
      <c r="F309" s="102">
        <v>5242.68</v>
      </c>
    </row>
    <row r="310" spans="1:6" x14ac:dyDescent="0.25">
      <c r="A310" s="100" t="s">
        <v>502</v>
      </c>
      <c r="B310" s="100" t="s">
        <v>208</v>
      </c>
      <c r="C310" s="100" t="s">
        <v>201</v>
      </c>
      <c r="D310" s="101">
        <v>44593</v>
      </c>
      <c r="E310" s="101">
        <v>45692</v>
      </c>
      <c r="F310" s="102">
        <v>5242.68</v>
      </c>
    </row>
    <row r="311" spans="1:6" x14ac:dyDescent="0.25">
      <c r="A311" s="100" t="s">
        <v>503</v>
      </c>
      <c r="B311" s="100" t="s">
        <v>196</v>
      </c>
      <c r="C311" s="100" t="s">
        <v>194</v>
      </c>
      <c r="D311" s="101">
        <v>44881</v>
      </c>
      <c r="F311" s="102">
        <v>3909.72</v>
      </c>
    </row>
    <row r="312" spans="1:6" x14ac:dyDescent="0.25">
      <c r="A312" s="100" t="s">
        <v>504</v>
      </c>
      <c r="B312" s="100" t="s">
        <v>208</v>
      </c>
      <c r="C312" s="100" t="s">
        <v>201</v>
      </c>
      <c r="D312" s="101">
        <v>45394</v>
      </c>
      <c r="E312" s="101">
        <v>45607</v>
      </c>
      <c r="F312" s="102">
        <v>3844.09</v>
      </c>
    </row>
    <row r="313" spans="1:6" x14ac:dyDescent="0.25">
      <c r="A313" s="100" t="s">
        <v>504</v>
      </c>
      <c r="B313" s="100" t="s">
        <v>200</v>
      </c>
      <c r="C313" s="100" t="s">
        <v>201</v>
      </c>
      <c r="D313" s="101">
        <v>44833</v>
      </c>
      <c r="E313" s="101">
        <v>45393</v>
      </c>
    </row>
    <row r="314" spans="1:6" x14ac:dyDescent="0.25">
      <c r="A314" s="100" t="s">
        <v>505</v>
      </c>
      <c r="B314" s="100" t="s">
        <v>200</v>
      </c>
      <c r="C314" s="100" t="s">
        <v>201</v>
      </c>
      <c r="D314" s="101">
        <v>45224</v>
      </c>
      <c r="F314" s="102">
        <v>2869.82</v>
      </c>
    </row>
    <row r="315" spans="1:6" x14ac:dyDescent="0.25">
      <c r="A315" s="100" t="s">
        <v>506</v>
      </c>
      <c r="B315" s="100" t="s">
        <v>196</v>
      </c>
      <c r="C315" s="100" t="s">
        <v>194</v>
      </c>
      <c r="D315" s="101">
        <v>44860</v>
      </c>
      <c r="F315" s="102">
        <v>3909.72</v>
      </c>
    </row>
    <row r="316" spans="1:6" x14ac:dyDescent="0.25">
      <c r="A316" s="100" t="s">
        <v>507</v>
      </c>
      <c r="B316" s="100" t="s">
        <v>196</v>
      </c>
      <c r="C316" s="100" t="s">
        <v>194</v>
      </c>
      <c r="D316" s="101">
        <v>44715</v>
      </c>
      <c r="F316" s="102">
        <v>3909.72</v>
      </c>
    </row>
    <row r="317" spans="1:6" x14ac:dyDescent="0.25">
      <c r="A317" s="100" t="s">
        <v>508</v>
      </c>
      <c r="B317" s="100" t="s">
        <v>208</v>
      </c>
      <c r="C317" s="100" t="s">
        <v>201</v>
      </c>
      <c r="D317" s="101">
        <v>44909</v>
      </c>
      <c r="F317" s="102">
        <v>5242.68</v>
      </c>
    </row>
    <row r="318" spans="1:6" x14ac:dyDescent="0.25">
      <c r="A318" s="100" t="s">
        <v>509</v>
      </c>
      <c r="B318" s="100" t="s">
        <v>203</v>
      </c>
      <c r="C318" s="100" t="s">
        <v>194</v>
      </c>
      <c r="D318" s="101">
        <v>44261</v>
      </c>
      <c r="E318" s="101">
        <v>45345</v>
      </c>
      <c r="F318" s="102">
        <v>1111.52</v>
      </c>
    </row>
    <row r="319" spans="1:6" x14ac:dyDescent="0.25">
      <c r="A319" s="100" t="s">
        <v>510</v>
      </c>
      <c r="B319" s="100" t="s">
        <v>511</v>
      </c>
      <c r="C319" s="100" t="s">
        <v>349</v>
      </c>
      <c r="D319" s="101">
        <v>44916</v>
      </c>
      <c r="E319" s="101">
        <v>45419</v>
      </c>
      <c r="F319" s="102">
        <v>3126.63</v>
      </c>
    </row>
    <row r="320" spans="1:6" x14ac:dyDescent="0.25">
      <c r="A320" s="100" t="s">
        <v>510</v>
      </c>
      <c r="B320" s="100" t="s">
        <v>511</v>
      </c>
      <c r="C320" s="100" t="s">
        <v>349</v>
      </c>
      <c r="D320" s="101">
        <v>45420</v>
      </c>
    </row>
    <row r="321" spans="1:6" x14ac:dyDescent="0.25">
      <c r="A321" s="100" t="s">
        <v>512</v>
      </c>
      <c r="B321" s="100" t="s">
        <v>193</v>
      </c>
      <c r="C321" s="100" t="s">
        <v>194</v>
      </c>
      <c r="D321" s="101">
        <v>45323</v>
      </c>
      <c r="E321" s="101">
        <v>45623</v>
      </c>
      <c r="F321" s="102">
        <v>3566.97</v>
      </c>
    </row>
    <row r="322" spans="1:6" x14ac:dyDescent="0.25">
      <c r="A322" s="100" t="s">
        <v>512</v>
      </c>
      <c r="B322" s="100" t="s">
        <v>193</v>
      </c>
      <c r="C322" s="100" t="s">
        <v>194</v>
      </c>
      <c r="D322" s="101">
        <v>45624</v>
      </c>
    </row>
    <row r="323" spans="1:6" x14ac:dyDescent="0.25">
      <c r="A323" s="100" t="s">
        <v>513</v>
      </c>
      <c r="B323" s="100" t="s">
        <v>200</v>
      </c>
      <c r="C323" s="100" t="s">
        <v>201</v>
      </c>
      <c r="D323" s="101">
        <v>44314</v>
      </c>
      <c r="E323" s="101">
        <v>45582</v>
      </c>
      <c r="F323" s="102">
        <v>2245.2600000000002</v>
      </c>
    </row>
    <row r="324" spans="1:6" x14ac:dyDescent="0.25">
      <c r="A324" s="100" t="s">
        <v>514</v>
      </c>
      <c r="B324" s="100" t="s">
        <v>494</v>
      </c>
      <c r="C324" s="100" t="s">
        <v>216</v>
      </c>
      <c r="D324" s="101">
        <v>45195</v>
      </c>
      <c r="E324" s="101">
        <v>45414</v>
      </c>
      <c r="F324" s="102">
        <v>2476.37</v>
      </c>
    </row>
    <row r="325" spans="1:6" x14ac:dyDescent="0.25">
      <c r="A325" s="100" t="s">
        <v>515</v>
      </c>
      <c r="B325" s="100" t="s">
        <v>200</v>
      </c>
      <c r="C325" s="100" t="s">
        <v>201</v>
      </c>
      <c r="D325" s="101">
        <v>44917</v>
      </c>
      <c r="F325" s="102">
        <v>2818.32</v>
      </c>
    </row>
    <row r="326" spans="1:6" x14ac:dyDescent="0.25">
      <c r="A326" s="100" t="s">
        <v>516</v>
      </c>
      <c r="B326" s="100" t="s">
        <v>196</v>
      </c>
      <c r="C326" s="100" t="s">
        <v>194</v>
      </c>
      <c r="D326" s="101">
        <v>45190</v>
      </c>
      <c r="E326" s="101">
        <v>45351</v>
      </c>
      <c r="F326" s="102">
        <v>7410.2</v>
      </c>
    </row>
    <row r="327" spans="1:6" x14ac:dyDescent="0.25">
      <c r="A327" s="100" t="s">
        <v>516</v>
      </c>
      <c r="B327" s="100" t="s">
        <v>196</v>
      </c>
      <c r="C327" s="100" t="s">
        <v>194</v>
      </c>
      <c r="D327" s="101">
        <v>45352</v>
      </c>
    </row>
    <row r="328" spans="1:6" x14ac:dyDescent="0.25">
      <c r="A328" s="100" t="s">
        <v>517</v>
      </c>
      <c r="B328" s="100" t="s">
        <v>518</v>
      </c>
      <c r="C328" s="100" t="s">
        <v>216</v>
      </c>
      <c r="D328" s="101">
        <v>45195</v>
      </c>
      <c r="E328" s="101">
        <v>45420</v>
      </c>
      <c r="F328" s="102">
        <v>2592.67</v>
      </c>
    </row>
    <row r="329" spans="1:6" x14ac:dyDescent="0.25">
      <c r="A329" s="100" t="s">
        <v>519</v>
      </c>
      <c r="B329" s="100" t="s">
        <v>454</v>
      </c>
      <c r="C329" s="100" t="s">
        <v>455</v>
      </c>
      <c r="D329" s="101">
        <v>44774</v>
      </c>
      <c r="F329" s="102">
        <v>331.63</v>
      </c>
    </row>
    <row r="330" spans="1:6" x14ac:dyDescent="0.25">
      <c r="A330" s="100" t="s">
        <v>520</v>
      </c>
      <c r="B330" s="100" t="s">
        <v>208</v>
      </c>
      <c r="C330" s="100" t="s">
        <v>201</v>
      </c>
      <c r="D330" s="101">
        <v>45209</v>
      </c>
      <c r="E330" s="101">
        <v>45386</v>
      </c>
      <c r="F330" s="102">
        <v>6392.24</v>
      </c>
    </row>
    <row r="331" spans="1:6" x14ac:dyDescent="0.25">
      <c r="A331" s="100" t="s">
        <v>520</v>
      </c>
      <c r="B331" s="100" t="s">
        <v>208</v>
      </c>
      <c r="C331" s="100" t="s">
        <v>201</v>
      </c>
      <c r="D331" s="101">
        <v>45387</v>
      </c>
    </row>
    <row r="332" spans="1:6" x14ac:dyDescent="0.25">
      <c r="A332" s="100" t="s">
        <v>521</v>
      </c>
      <c r="B332" s="100" t="s">
        <v>522</v>
      </c>
      <c r="C332" s="100" t="s">
        <v>216</v>
      </c>
      <c r="D332" s="101">
        <v>45485</v>
      </c>
      <c r="E332" s="101">
        <v>45535</v>
      </c>
      <c r="F332" s="102">
        <v>988.54</v>
      </c>
    </row>
    <row r="333" spans="1:6" x14ac:dyDescent="0.25">
      <c r="A333" s="100" t="s">
        <v>523</v>
      </c>
      <c r="B333" s="100" t="s">
        <v>208</v>
      </c>
      <c r="C333" s="100" t="s">
        <v>201</v>
      </c>
      <c r="D333" s="101">
        <v>44916</v>
      </c>
      <c r="F333" s="102">
        <v>5070.49</v>
      </c>
    </row>
    <row r="334" spans="1:6" x14ac:dyDescent="0.25">
      <c r="A334" s="100" t="s">
        <v>524</v>
      </c>
      <c r="B334" s="100" t="s">
        <v>196</v>
      </c>
      <c r="C334" s="100" t="s">
        <v>194</v>
      </c>
      <c r="D334" s="101">
        <v>44908</v>
      </c>
      <c r="E334" s="101">
        <v>45602</v>
      </c>
      <c r="F334" s="102">
        <v>3326.03</v>
      </c>
    </row>
    <row r="335" spans="1:6" x14ac:dyDescent="0.25">
      <c r="A335" s="100" t="s">
        <v>525</v>
      </c>
      <c r="B335" s="100" t="s">
        <v>213</v>
      </c>
      <c r="C335" s="100" t="s">
        <v>194</v>
      </c>
      <c r="D335" s="101">
        <v>44898</v>
      </c>
      <c r="F335" s="102">
        <v>7244.64</v>
      </c>
    </row>
    <row r="336" spans="1:6" x14ac:dyDescent="0.25">
      <c r="A336" s="100" t="s">
        <v>526</v>
      </c>
      <c r="B336" s="100" t="s">
        <v>193</v>
      </c>
      <c r="C336" s="100" t="s">
        <v>194</v>
      </c>
      <c r="D336" s="101">
        <v>45227</v>
      </c>
      <c r="F336" s="102">
        <v>3915.06</v>
      </c>
    </row>
    <row r="337" spans="1:6" x14ac:dyDescent="0.25">
      <c r="A337" s="100" t="s">
        <v>527</v>
      </c>
      <c r="B337" s="100" t="s">
        <v>528</v>
      </c>
      <c r="C337" s="100" t="s">
        <v>216</v>
      </c>
      <c r="D337" s="101">
        <v>44732</v>
      </c>
      <c r="E337" s="101">
        <v>45414</v>
      </c>
      <c r="F337" s="102">
        <v>2476.37</v>
      </c>
    </row>
    <row r="338" spans="1:6" x14ac:dyDescent="0.25">
      <c r="A338" s="100" t="s">
        <v>529</v>
      </c>
      <c r="B338" s="100" t="s">
        <v>235</v>
      </c>
      <c r="C338" s="100" t="s">
        <v>228</v>
      </c>
      <c r="D338" s="101">
        <v>44732</v>
      </c>
    </row>
    <row r="339" spans="1:6" x14ac:dyDescent="0.25">
      <c r="A339" s="100" t="s">
        <v>530</v>
      </c>
      <c r="B339" s="100" t="s">
        <v>196</v>
      </c>
      <c r="C339" s="100" t="s">
        <v>194</v>
      </c>
      <c r="D339" s="101">
        <v>45262</v>
      </c>
      <c r="F339" s="102">
        <v>3816.2</v>
      </c>
    </row>
    <row r="340" spans="1:6" x14ac:dyDescent="0.25">
      <c r="A340" s="100" t="s">
        <v>531</v>
      </c>
      <c r="B340" s="100" t="s">
        <v>196</v>
      </c>
      <c r="C340" s="100" t="s">
        <v>194</v>
      </c>
      <c r="D340" s="101">
        <v>44973</v>
      </c>
      <c r="F340" s="102">
        <v>3907.35</v>
      </c>
    </row>
    <row r="341" spans="1:6" x14ac:dyDescent="0.25">
      <c r="A341" s="100" t="s">
        <v>532</v>
      </c>
      <c r="B341" s="100" t="s">
        <v>437</v>
      </c>
      <c r="C341" s="100" t="s">
        <v>349</v>
      </c>
      <c r="D341" s="101">
        <v>45587</v>
      </c>
      <c r="F341" s="102">
        <v>603.01</v>
      </c>
    </row>
    <row r="342" spans="1:6" x14ac:dyDescent="0.25">
      <c r="A342" s="100" t="s">
        <v>533</v>
      </c>
      <c r="B342" s="100" t="s">
        <v>196</v>
      </c>
      <c r="C342" s="100" t="s">
        <v>194</v>
      </c>
      <c r="D342" s="101">
        <v>44775</v>
      </c>
      <c r="F342" s="102">
        <v>3909.72</v>
      </c>
    </row>
    <row r="343" spans="1:6" x14ac:dyDescent="0.25">
      <c r="A343" s="100" t="s">
        <v>534</v>
      </c>
      <c r="B343" s="100" t="s">
        <v>535</v>
      </c>
      <c r="C343" s="100" t="s">
        <v>194</v>
      </c>
      <c r="D343" s="101">
        <v>45215</v>
      </c>
      <c r="F343" s="102">
        <v>5223.1499999999996</v>
      </c>
    </row>
    <row r="344" spans="1:6" x14ac:dyDescent="0.25">
      <c r="A344" s="100" t="s">
        <v>536</v>
      </c>
      <c r="B344" s="100" t="s">
        <v>235</v>
      </c>
      <c r="C344" s="100" t="s">
        <v>228</v>
      </c>
      <c r="D344" s="101">
        <v>44732</v>
      </c>
    </row>
    <row r="345" spans="1:6" x14ac:dyDescent="0.25">
      <c r="A345" s="100" t="s">
        <v>537</v>
      </c>
      <c r="B345" s="100" t="s">
        <v>208</v>
      </c>
      <c r="C345" s="100" t="s">
        <v>201</v>
      </c>
      <c r="D345" s="101">
        <v>44211</v>
      </c>
      <c r="E345" s="101">
        <v>45305</v>
      </c>
      <c r="F345" s="102">
        <v>5242.68</v>
      </c>
    </row>
    <row r="346" spans="1:6" x14ac:dyDescent="0.25">
      <c r="A346" s="100" t="s">
        <v>537</v>
      </c>
      <c r="B346" s="100" t="s">
        <v>208</v>
      </c>
      <c r="C346" s="100" t="s">
        <v>201</v>
      </c>
      <c r="D346" s="101">
        <v>45306</v>
      </c>
      <c r="E346" s="101">
        <v>45496</v>
      </c>
    </row>
    <row r="347" spans="1:6" x14ac:dyDescent="0.25">
      <c r="A347" s="100" t="s">
        <v>537</v>
      </c>
      <c r="B347" s="100" t="s">
        <v>208</v>
      </c>
      <c r="C347" s="100" t="s">
        <v>201</v>
      </c>
      <c r="D347" s="101">
        <v>45497</v>
      </c>
    </row>
    <row r="348" spans="1:6" x14ac:dyDescent="0.25">
      <c r="A348" s="100" t="s">
        <v>538</v>
      </c>
      <c r="B348" s="100" t="s">
        <v>210</v>
      </c>
      <c r="C348" s="100" t="s">
        <v>194</v>
      </c>
      <c r="D348" s="101">
        <v>44927</v>
      </c>
      <c r="F348" s="102">
        <v>7706.16</v>
      </c>
    </row>
    <row r="349" spans="1:6" x14ac:dyDescent="0.25">
      <c r="A349" s="100" t="s">
        <v>539</v>
      </c>
      <c r="B349" s="100" t="s">
        <v>208</v>
      </c>
      <c r="C349" s="100" t="s">
        <v>201</v>
      </c>
      <c r="D349" s="101">
        <v>44981</v>
      </c>
      <c r="F349" s="102">
        <v>5240.95</v>
      </c>
    </row>
    <row r="350" spans="1:6" x14ac:dyDescent="0.25">
      <c r="A350" s="100" t="s">
        <v>540</v>
      </c>
      <c r="B350" s="100" t="s">
        <v>196</v>
      </c>
      <c r="C350" s="100" t="s">
        <v>194</v>
      </c>
      <c r="D350" s="101">
        <v>44908</v>
      </c>
      <c r="E350" s="101">
        <v>45351</v>
      </c>
      <c r="F350" s="102">
        <v>3909.72</v>
      </c>
    </row>
    <row r="351" spans="1:6" x14ac:dyDescent="0.25">
      <c r="A351" s="100" t="s">
        <v>540</v>
      </c>
      <c r="B351" s="100" t="s">
        <v>196</v>
      </c>
      <c r="C351" s="100" t="s">
        <v>194</v>
      </c>
      <c r="D351" s="101">
        <v>45352</v>
      </c>
    </row>
    <row r="352" spans="1:6" x14ac:dyDescent="0.25">
      <c r="A352" s="100" t="s">
        <v>541</v>
      </c>
      <c r="B352" s="100" t="s">
        <v>196</v>
      </c>
      <c r="C352" s="100" t="s">
        <v>194</v>
      </c>
      <c r="D352" s="101">
        <v>45222</v>
      </c>
      <c r="F352" s="102">
        <v>3025.4</v>
      </c>
    </row>
    <row r="353" spans="1:6" x14ac:dyDescent="0.25">
      <c r="A353" s="100" t="s">
        <v>542</v>
      </c>
      <c r="B353" s="100" t="s">
        <v>208</v>
      </c>
      <c r="C353" s="100" t="s">
        <v>201</v>
      </c>
      <c r="D353" s="101">
        <v>44624</v>
      </c>
      <c r="F353" s="102">
        <v>5242.68</v>
      </c>
    </row>
    <row r="354" spans="1:6" x14ac:dyDescent="0.25">
      <c r="A354" s="100" t="s">
        <v>543</v>
      </c>
      <c r="B354" s="100" t="s">
        <v>196</v>
      </c>
      <c r="C354" s="100" t="s">
        <v>194</v>
      </c>
      <c r="D354" s="101">
        <v>45002</v>
      </c>
      <c r="F354" s="102">
        <v>3905.85</v>
      </c>
    </row>
    <row r="355" spans="1:6" x14ac:dyDescent="0.25">
      <c r="A355" s="100" t="s">
        <v>544</v>
      </c>
      <c r="B355" s="100" t="s">
        <v>203</v>
      </c>
      <c r="C355" s="100" t="s">
        <v>194</v>
      </c>
      <c r="D355" s="101">
        <v>45243</v>
      </c>
      <c r="E355" s="101">
        <v>45481</v>
      </c>
      <c r="F355" s="102">
        <v>5656.36</v>
      </c>
    </row>
    <row r="356" spans="1:6" x14ac:dyDescent="0.25">
      <c r="A356" s="100" t="s">
        <v>544</v>
      </c>
      <c r="B356" s="100" t="s">
        <v>210</v>
      </c>
      <c r="C356" s="100" t="s">
        <v>194</v>
      </c>
      <c r="D356" s="101">
        <v>45482</v>
      </c>
    </row>
    <row r="357" spans="1:6" x14ac:dyDescent="0.25">
      <c r="A357" s="100" t="s">
        <v>545</v>
      </c>
      <c r="B357" s="100" t="s">
        <v>546</v>
      </c>
      <c r="C357" s="100" t="s">
        <v>547</v>
      </c>
      <c r="D357" s="101">
        <v>43753</v>
      </c>
      <c r="F357" s="102">
        <v>9291.6</v>
      </c>
    </row>
    <row r="358" spans="1:6" x14ac:dyDescent="0.25">
      <c r="A358" s="100" t="s">
        <v>548</v>
      </c>
      <c r="B358" s="100" t="s">
        <v>235</v>
      </c>
      <c r="C358" s="100" t="s">
        <v>228</v>
      </c>
      <c r="D358" s="101">
        <v>44732</v>
      </c>
    </row>
    <row r="359" spans="1:6" x14ac:dyDescent="0.25">
      <c r="A359" s="100" t="s">
        <v>549</v>
      </c>
      <c r="B359" s="100" t="s">
        <v>196</v>
      </c>
      <c r="C359" s="100" t="s">
        <v>194</v>
      </c>
      <c r="D359" s="101">
        <v>45262</v>
      </c>
      <c r="F359" s="102">
        <v>3909.72</v>
      </c>
    </row>
    <row r="360" spans="1:6" x14ac:dyDescent="0.25">
      <c r="A360" s="100" t="s">
        <v>550</v>
      </c>
      <c r="B360" s="100" t="s">
        <v>551</v>
      </c>
      <c r="C360" s="100" t="s">
        <v>455</v>
      </c>
      <c r="D360" s="101">
        <v>44774</v>
      </c>
      <c r="E360" s="101">
        <v>45414</v>
      </c>
      <c r="F360" s="102">
        <v>3176.12</v>
      </c>
    </row>
    <row r="361" spans="1:6" x14ac:dyDescent="0.25">
      <c r="A361" s="100" t="s">
        <v>552</v>
      </c>
      <c r="B361" s="100" t="s">
        <v>205</v>
      </c>
      <c r="C361" s="100" t="s">
        <v>201</v>
      </c>
      <c r="D361" s="101">
        <v>44659</v>
      </c>
      <c r="E361" s="101">
        <v>45582</v>
      </c>
      <c r="F361" s="102">
        <v>6923.1</v>
      </c>
    </row>
    <row r="362" spans="1:6" x14ac:dyDescent="0.25">
      <c r="A362" s="100" t="s">
        <v>553</v>
      </c>
      <c r="B362" s="100" t="s">
        <v>554</v>
      </c>
      <c r="C362" s="100" t="s">
        <v>216</v>
      </c>
      <c r="D362" s="101">
        <v>44927</v>
      </c>
      <c r="F362" s="102">
        <v>7244.64</v>
      </c>
    </row>
    <row r="363" spans="1:6" x14ac:dyDescent="0.25">
      <c r="A363" s="100" t="s">
        <v>553</v>
      </c>
      <c r="B363" s="100" t="s">
        <v>210</v>
      </c>
      <c r="C363" s="100" t="s">
        <v>194</v>
      </c>
      <c r="D363" s="101">
        <v>44471</v>
      </c>
    </row>
    <row r="364" spans="1:6" x14ac:dyDescent="0.25">
      <c r="A364" s="100" t="s">
        <v>555</v>
      </c>
      <c r="B364" s="100" t="s">
        <v>213</v>
      </c>
      <c r="C364" s="100" t="s">
        <v>194</v>
      </c>
      <c r="D364" s="101">
        <v>45195</v>
      </c>
      <c r="F364" s="102">
        <v>7244.64</v>
      </c>
    </row>
    <row r="365" spans="1:6" x14ac:dyDescent="0.25">
      <c r="A365" s="100" t="s">
        <v>556</v>
      </c>
      <c r="B365" s="100" t="s">
        <v>196</v>
      </c>
      <c r="C365" s="100" t="s">
        <v>194</v>
      </c>
      <c r="D365" s="101">
        <v>44908</v>
      </c>
      <c r="F365" s="102">
        <v>3909.72</v>
      </c>
    </row>
    <row r="366" spans="1:6" x14ac:dyDescent="0.25">
      <c r="A366" s="100" t="s">
        <v>557</v>
      </c>
      <c r="B366" s="100" t="s">
        <v>200</v>
      </c>
      <c r="C366" s="100" t="s">
        <v>201</v>
      </c>
      <c r="D366" s="101">
        <v>45583</v>
      </c>
      <c r="F366" s="102">
        <v>573.05999999999995</v>
      </c>
    </row>
    <row r="367" spans="1:6" x14ac:dyDescent="0.25">
      <c r="A367" s="100" t="s">
        <v>558</v>
      </c>
      <c r="B367" s="100" t="s">
        <v>559</v>
      </c>
      <c r="C367" s="100" t="s">
        <v>216</v>
      </c>
      <c r="D367" s="101">
        <v>45570</v>
      </c>
      <c r="F367" s="102">
        <v>7244.64</v>
      </c>
    </row>
    <row r="368" spans="1:6" x14ac:dyDescent="0.25">
      <c r="A368" s="100" t="s">
        <v>558</v>
      </c>
      <c r="B368" s="100" t="s">
        <v>560</v>
      </c>
      <c r="C368" s="100" t="s">
        <v>216</v>
      </c>
      <c r="D368" s="101">
        <v>44732</v>
      </c>
      <c r="E368" s="101">
        <v>45569</v>
      </c>
    </row>
    <row r="369" spans="1:6" x14ac:dyDescent="0.25">
      <c r="A369" s="100" t="s">
        <v>561</v>
      </c>
      <c r="B369" s="100" t="s">
        <v>562</v>
      </c>
      <c r="C369" s="100" t="s">
        <v>216</v>
      </c>
      <c r="D369" s="101">
        <v>44732</v>
      </c>
      <c r="F369" s="102">
        <v>2818.32</v>
      </c>
    </row>
    <row r="370" spans="1:6" x14ac:dyDescent="0.25">
      <c r="A370" s="100" t="s">
        <v>563</v>
      </c>
      <c r="B370" s="100" t="s">
        <v>200</v>
      </c>
      <c r="C370" s="100" t="s">
        <v>201</v>
      </c>
      <c r="D370" s="101">
        <v>45170</v>
      </c>
      <c r="E370" s="101">
        <v>45535</v>
      </c>
      <c r="F370" s="102">
        <v>1874.44</v>
      </c>
    </row>
    <row r="371" spans="1:6" x14ac:dyDescent="0.25">
      <c r="A371" s="100" t="s">
        <v>564</v>
      </c>
      <c r="B371" s="100" t="s">
        <v>208</v>
      </c>
      <c r="C371" s="100" t="s">
        <v>201</v>
      </c>
      <c r="D371" s="101">
        <v>45261</v>
      </c>
      <c r="F371" s="102">
        <v>5232.2299999999996</v>
      </c>
    </row>
    <row r="372" spans="1:6" x14ac:dyDescent="0.25">
      <c r="A372" s="100" t="s">
        <v>565</v>
      </c>
      <c r="B372" s="100" t="s">
        <v>270</v>
      </c>
      <c r="C372" s="100" t="s">
        <v>114</v>
      </c>
      <c r="D372" s="101">
        <v>44732</v>
      </c>
      <c r="E372" s="101">
        <v>45313</v>
      </c>
      <c r="F372" s="102">
        <v>9291.6</v>
      </c>
    </row>
    <row r="373" spans="1:6" x14ac:dyDescent="0.25">
      <c r="A373" s="100" t="s">
        <v>565</v>
      </c>
      <c r="B373" s="100" t="s">
        <v>270</v>
      </c>
      <c r="C373" s="100" t="s">
        <v>114</v>
      </c>
      <c r="D373" s="101">
        <v>45314</v>
      </c>
    </row>
    <row r="374" spans="1:6" x14ac:dyDescent="0.25">
      <c r="A374" s="100" t="s">
        <v>566</v>
      </c>
      <c r="B374" s="100" t="s">
        <v>567</v>
      </c>
      <c r="C374" s="100" t="s">
        <v>114</v>
      </c>
      <c r="D374" s="101">
        <v>43259</v>
      </c>
      <c r="F374" s="102">
        <v>20552.52</v>
      </c>
    </row>
    <row r="375" spans="1:6" x14ac:dyDescent="0.25">
      <c r="A375" s="100" t="s">
        <v>568</v>
      </c>
      <c r="B375" s="100" t="s">
        <v>196</v>
      </c>
      <c r="C375" s="100" t="s">
        <v>194</v>
      </c>
      <c r="D375" s="101">
        <v>44908</v>
      </c>
      <c r="E375" s="101">
        <v>45351</v>
      </c>
      <c r="F375" s="102">
        <v>3909.72</v>
      </c>
    </row>
    <row r="376" spans="1:6" x14ac:dyDescent="0.25">
      <c r="A376" s="100" t="s">
        <v>568</v>
      </c>
      <c r="B376" s="100" t="s">
        <v>196</v>
      </c>
      <c r="C376" s="100" t="s">
        <v>194</v>
      </c>
      <c r="D376" s="101">
        <v>45352</v>
      </c>
    </row>
    <row r="377" spans="1:6" x14ac:dyDescent="0.25">
      <c r="A377" s="100" t="s">
        <v>569</v>
      </c>
      <c r="B377" s="100" t="s">
        <v>570</v>
      </c>
      <c r="C377" s="100" t="s">
        <v>216</v>
      </c>
      <c r="D377" s="101">
        <v>44732</v>
      </c>
      <c r="F377" s="102">
        <v>7244.64</v>
      </c>
    </row>
    <row r="378" spans="1:6" x14ac:dyDescent="0.25">
      <c r="A378" s="100" t="s">
        <v>571</v>
      </c>
      <c r="B378" s="100" t="s">
        <v>572</v>
      </c>
      <c r="C378" s="100" t="s">
        <v>216</v>
      </c>
      <c r="D378" s="101">
        <v>45547</v>
      </c>
      <c r="F378" s="102">
        <v>2183.1999999999998</v>
      </c>
    </row>
    <row r="379" spans="1:6" x14ac:dyDescent="0.25">
      <c r="A379" s="100" t="s">
        <v>573</v>
      </c>
      <c r="B379" s="100" t="s">
        <v>482</v>
      </c>
      <c r="C379" s="100" t="s">
        <v>349</v>
      </c>
      <c r="D379" s="101">
        <v>45175</v>
      </c>
      <c r="F379" s="102">
        <v>2032.63</v>
      </c>
    </row>
    <row r="380" spans="1:6" x14ac:dyDescent="0.25">
      <c r="A380" s="100" t="s">
        <v>574</v>
      </c>
      <c r="B380" s="100" t="s">
        <v>193</v>
      </c>
      <c r="C380" s="100" t="s">
        <v>194</v>
      </c>
      <c r="D380" s="101">
        <v>44881</v>
      </c>
      <c r="F380" s="102">
        <v>3909.72</v>
      </c>
    </row>
    <row r="381" spans="1:6" x14ac:dyDescent="0.25">
      <c r="A381" s="100" t="s">
        <v>575</v>
      </c>
      <c r="B381" s="100" t="s">
        <v>210</v>
      </c>
      <c r="C381" s="100" t="s">
        <v>194</v>
      </c>
      <c r="D381" s="101">
        <v>45209</v>
      </c>
      <c r="E381" s="101">
        <v>45345</v>
      </c>
      <c r="F381" s="102">
        <v>4766.99</v>
      </c>
    </row>
    <row r="382" spans="1:6" x14ac:dyDescent="0.25">
      <c r="A382" s="100" t="s">
        <v>575</v>
      </c>
      <c r="B382" s="100" t="s">
        <v>210</v>
      </c>
      <c r="C382" s="100" t="s">
        <v>194</v>
      </c>
      <c r="D382" s="101">
        <v>45346</v>
      </c>
    </row>
    <row r="383" spans="1:6" x14ac:dyDescent="0.25">
      <c r="A383" s="100" t="s">
        <v>576</v>
      </c>
      <c r="B383" s="100" t="s">
        <v>577</v>
      </c>
      <c r="C383" s="100" t="s">
        <v>216</v>
      </c>
      <c r="D383" s="101">
        <v>44775</v>
      </c>
      <c r="F383" s="102">
        <v>7244.64</v>
      </c>
    </row>
    <row r="384" spans="1:6" x14ac:dyDescent="0.25">
      <c r="A384" s="100" t="s">
        <v>578</v>
      </c>
      <c r="B384" s="100" t="s">
        <v>579</v>
      </c>
      <c r="C384" s="100" t="s">
        <v>216</v>
      </c>
      <c r="D384" s="101">
        <v>45420</v>
      </c>
      <c r="F384" s="102">
        <v>4671.3599999999997</v>
      </c>
    </row>
    <row r="385" spans="1:6" x14ac:dyDescent="0.25">
      <c r="A385" s="100" t="s">
        <v>580</v>
      </c>
      <c r="B385" s="100" t="s">
        <v>210</v>
      </c>
      <c r="C385" s="100" t="s">
        <v>194</v>
      </c>
      <c r="D385" s="101">
        <v>44261</v>
      </c>
      <c r="E385" s="101">
        <v>45345</v>
      </c>
      <c r="F385" s="102">
        <v>2612.64</v>
      </c>
    </row>
    <row r="386" spans="1:6" x14ac:dyDescent="0.25">
      <c r="A386" s="100" t="s">
        <v>580</v>
      </c>
      <c r="B386" s="100" t="s">
        <v>210</v>
      </c>
      <c r="C386" s="100" t="s">
        <v>194</v>
      </c>
      <c r="D386" s="101">
        <v>45346</v>
      </c>
      <c r="E386" s="101">
        <v>45535</v>
      </c>
    </row>
    <row r="387" spans="1:6" x14ac:dyDescent="0.25">
      <c r="A387" s="100" t="s">
        <v>581</v>
      </c>
      <c r="B387" s="100" t="s">
        <v>200</v>
      </c>
      <c r="C387" s="100" t="s">
        <v>201</v>
      </c>
      <c r="D387" s="101">
        <v>44810</v>
      </c>
      <c r="E387" s="101">
        <v>45315</v>
      </c>
      <c r="F387" s="102">
        <v>194.29</v>
      </c>
    </row>
    <row r="388" spans="1:6" x14ac:dyDescent="0.25">
      <c r="A388" s="100" t="s">
        <v>582</v>
      </c>
      <c r="B388" s="100" t="s">
        <v>208</v>
      </c>
      <c r="C388" s="100" t="s">
        <v>201</v>
      </c>
      <c r="D388" s="101">
        <v>45536</v>
      </c>
      <c r="F388" s="102">
        <v>1739.32</v>
      </c>
    </row>
    <row r="389" spans="1:6" x14ac:dyDescent="0.25">
      <c r="A389" s="100" t="s">
        <v>583</v>
      </c>
      <c r="B389" s="100" t="s">
        <v>208</v>
      </c>
      <c r="C389" s="100" t="s">
        <v>201</v>
      </c>
      <c r="D389" s="101">
        <v>44629</v>
      </c>
      <c r="F389" s="102">
        <v>5242.68</v>
      </c>
    </row>
    <row r="390" spans="1:6" x14ac:dyDescent="0.25">
      <c r="A390" s="100" t="s">
        <v>584</v>
      </c>
      <c r="B390" s="100" t="s">
        <v>193</v>
      </c>
      <c r="C390" s="100" t="s">
        <v>194</v>
      </c>
      <c r="D390" s="101">
        <v>44259</v>
      </c>
      <c r="E390" s="101">
        <v>45364</v>
      </c>
      <c r="F390" s="102">
        <v>3909.72</v>
      </c>
    </row>
    <row r="391" spans="1:6" x14ac:dyDescent="0.25">
      <c r="A391" s="100" t="s">
        <v>584</v>
      </c>
      <c r="B391" s="100" t="s">
        <v>193</v>
      </c>
      <c r="C391" s="100" t="s">
        <v>194</v>
      </c>
      <c r="D391" s="101">
        <v>45365</v>
      </c>
    </row>
    <row r="392" spans="1:6" x14ac:dyDescent="0.25">
      <c r="A392" s="100" t="s">
        <v>585</v>
      </c>
      <c r="B392" s="100" t="s">
        <v>196</v>
      </c>
      <c r="C392" s="100" t="s">
        <v>194</v>
      </c>
      <c r="D392" s="101">
        <v>44917</v>
      </c>
      <c r="E392" s="101">
        <v>45321</v>
      </c>
      <c r="F392" s="102">
        <v>877.49</v>
      </c>
    </row>
    <row r="393" spans="1:6" x14ac:dyDescent="0.25">
      <c r="A393" s="100" t="s">
        <v>585</v>
      </c>
      <c r="B393" s="100" t="s">
        <v>196</v>
      </c>
      <c r="C393" s="100" t="s">
        <v>194</v>
      </c>
      <c r="D393" s="101">
        <v>45322</v>
      </c>
      <c r="E393" s="101">
        <v>45370</v>
      </c>
    </row>
    <row r="394" spans="1:6" x14ac:dyDescent="0.25">
      <c r="A394" s="100" t="s">
        <v>586</v>
      </c>
      <c r="B394" s="100" t="s">
        <v>210</v>
      </c>
      <c r="C394" s="100" t="s">
        <v>194</v>
      </c>
      <c r="D394" s="101">
        <v>44995</v>
      </c>
      <c r="F394" s="102">
        <v>3912.69</v>
      </c>
    </row>
    <row r="395" spans="1:6" x14ac:dyDescent="0.25">
      <c r="A395" s="100" t="s">
        <v>587</v>
      </c>
      <c r="B395" s="100" t="s">
        <v>588</v>
      </c>
      <c r="C395" s="100" t="s">
        <v>216</v>
      </c>
      <c r="D395" s="101">
        <v>45341</v>
      </c>
      <c r="F395" s="102">
        <v>6236.72</v>
      </c>
    </row>
    <row r="396" spans="1:6" x14ac:dyDescent="0.25">
      <c r="A396" s="100" t="s">
        <v>589</v>
      </c>
      <c r="B396" s="100" t="s">
        <v>270</v>
      </c>
      <c r="C396" s="100" t="s">
        <v>114</v>
      </c>
      <c r="D396" s="101">
        <v>45101</v>
      </c>
      <c r="F396" s="102">
        <v>9286.93</v>
      </c>
    </row>
    <row r="397" spans="1:6" x14ac:dyDescent="0.25">
      <c r="A397" s="100" t="s">
        <v>590</v>
      </c>
      <c r="B397" s="100" t="s">
        <v>196</v>
      </c>
      <c r="C397" s="100" t="s">
        <v>194</v>
      </c>
      <c r="D397" s="101">
        <v>45038</v>
      </c>
      <c r="F397" s="102">
        <v>3909.72</v>
      </c>
    </row>
    <row r="398" spans="1:6" x14ac:dyDescent="0.25">
      <c r="A398" s="100" t="s">
        <v>591</v>
      </c>
      <c r="B398" s="100" t="s">
        <v>193</v>
      </c>
      <c r="C398" s="100" t="s">
        <v>194</v>
      </c>
      <c r="D398" s="101">
        <v>44695</v>
      </c>
      <c r="F398" s="102">
        <v>3909.72</v>
      </c>
    </row>
    <row r="399" spans="1:6" x14ac:dyDescent="0.25">
      <c r="A399" s="100" t="s">
        <v>592</v>
      </c>
      <c r="B399" s="100" t="s">
        <v>328</v>
      </c>
      <c r="C399" s="100" t="s">
        <v>201</v>
      </c>
      <c r="D399" s="101">
        <v>44695</v>
      </c>
      <c r="E399" s="101">
        <v>45419</v>
      </c>
    </row>
    <row r="400" spans="1:6" x14ac:dyDescent="0.25">
      <c r="A400" s="100" t="s">
        <v>592</v>
      </c>
      <c r="B400" s="100" t="s">
        <v>328</v>
      </c>
      <c r="C400" s="100" t="s">
        <v>201</v>
      </c>
      <c r="D400" s="101">
        <v>45420</v>
      </c>
    </row>
    <row r="401" spans="1:6" x14ac:dyDescent="0.25">
      <c r="A401" s="100" t="s">
        <v>593</v>
      </c>
      <c r="B401" s="100" t="s">
        <v>200</v>
      </c>
      <c r="C401" s="100" t="s">
        <v>201</v>
      </c>
      <c r="D401" s="101">
        <v>45602</v>
      </c>
      <c r="F401" s="102">
        <v>428.54</v>
      </c>
    </row>
    <row r="402" spans="1:6" x14ac:dyDescent="0.25">
      <c r="A402" s="100" t="s">
        <v>594</v>
      </c>
      <c r="B402" s="100" t="s">
        <v>193</v>
      </c>
      <c r="C402" s="100" t="s">
        <v>194</v>
      </c>
      <c r="D402" s="101">
        <v>44308</v>
      </c>
      <c r="E402" s="101">
        <v>45351</v>
      </c>
      <c r="F402" s="102">
        <v>3909.27</v>
      </c>
    </row>
    <row r="403" spans="1:6" x14ac:dyDescent="0.25">
      <c r="A403" s="100" t="s">
        <v>594</v>
      </c>
      <c r="B403" s="100" t="s">
        <v>193</v>
      </c>
      <c r="C403" s="100" t="s">
        <v>194</v>
      </c>
      <c r="D403" s="101">
        <v>45352</v>
      </c>
    </row>
    <row r="404" spans="1:6" x14ac:dyDescent="0.25">
      <c r="A404" s="100" t="s">
        <v>595</v>
      </c>
      <c r="B404" s="100" t="s">
        <v>200</v>
      </c>
      <c r="C404" s="100" t="s">
        <v>201</v>
      </c>
      <c r="D404" s="101">
        <v>44775</v>
      </c>
      <c r="E404" s="101">
        <v>45601</v>
      </c>
      <c r="F404" s="102">
        <v>2389.7800000000002</v>
      </c>
    </row>
    <row r="405" spans="1:6" x14ac:dyDescent="0.25">
      <c r="A405" s="100" t="s">
        <v>596</v>
      </c>
      <c r="B405" s="100" t="s">
        <v>208</v>
      </c>
      <c r="C405" s="100" t="s">
        <v>201</v>
      </c>
      <c r="D405" s="101">
        <v>44390</v>
      </c>
      <c r="E405" s="101">
        <v>45457</v>
      </c>
      <c r="F405" s="102">
        <v>2844.1</v>
      </c>
    </row>
    <row r="406" spans="1:6" x14ac:dyDescent="0.25">
      <c r="A406" s="100" t="s">
        <v>596</v>
      </c>
      <c r="B406" s="100" t="s">
        <v>208</v>
      </c>
      <c r="C406" s="100" t="s">
        <v>201</v>
      </c>
      <c r="D406" s="101">
        <v>45458</v>
      </c>
      <c r="E406" s="101">
        <v>45488</v>
      </c>
    </row>
    <row r="407" spans="1:6" x14ac:dyDescent="0.25">
      <c r="A407" s="100" t="s">
        <v>597</v>
      </c>
      <c r="B407" s="100" t="s">
        <v>270</v>
      </c>
      <c r="C407" s="100" t="s">
        <v>114</v>
      </c>
      <c r="D407" s="101">
        <v>44732</v>
      </c>
      <c r="F407" s="102">
        <v>9291.6</v>
      </c>
    </row>
    <row r="408" spans="1:6" x14ac:dyDescent="0.25">
      <c r="A408" s="100" t="s">
        <v>598</v>
      </c>
      <c r="B408" s="100" t="s">
        <v>200</v>
      </c>
      <c r="C408" s="100" t="s">
        <v>201</v>
      </c>
      <c r="D408" s="101">
        <v>44909</v>
      </c>
      <c r="F408" s="102">
        <v>2818.32</v>
      </c>
    </row>
    <row r="409" spans="1:6" x14ac:dyDescent="0.25">
      <c r="A409" s="100" t="s">
        <v>599</v>
      </c>
      <c r="B409" s="100" t="s">
        <v>284</v>
      </c>
      <c r="C409" s="100" t="s">
        <v>194</v>
      </c>
      <c r="D409" s="101">
        <v>45299</v>
      </c>
      <c r="E409" s="101">
        <v>45414</v>
      </c>
      <c r="F409" s="102">
        <v>1669.18</v>
      </c>
    </row>
    <row r="410" spans="1:6" x14ac:dyDescent="0.25">
      <c r="A410" s="100" t="s">
        <v>600</v>
      </c>
      <c r="B410" s="100" t="s">
        <v>476</v>
      </c>
      <c r="C410" s="100" t="s">
        <v>349</v>
      </c>
      <c r="D410" s="101">
        <v>45195</v>
      </c>
      <c r="E410" s="101">
        <v>45504</v>
      </c>
      <c r="F410" s="102">
        <v>5046.33</v>
      </c>
    </row>
    <row r="411" spans="1:6" x14ac:dyDescent="0.25">
      <c r="A411" s="100" t="s">
        <v>600</v>
      </c>
      <c r="B411" s="100" t="s">
        <v>270</v>
      </c>
      <c r="C411" s="100" t="s">
        <v>114</v>
      </c>
      <c r="D411" s="101">
        <v>45505</v>
      </c>
    </row>
    <row r="412" spans="1:6" x14ac:dyDescent="0.25">
      <c r="A412" s="100" t="s">
        <v>601</v>
      </c>
      <c r="B412" s="100" t="s">
        <v>193</v>
      </c>
      <c r="C412" s="100" t="s">
        <v>194</v>
      </c>
      <c r="D412" s="101">
        <v>44968</v>
      </c>
      <c r="F412" s="102">
        <v>3907.63</v>
      </c>
    </row>
    <row r="413" spans="1:6" x14ac:dyDescent="0.25">
      <c r="A413" s="100" t="s">
        <v>602</v>
      </c>
      <c r="B413" s="100" t="s">
        <v>196</v>
      </c>
      <c r="C413" s="100" t="s">
        <v>194</v>
      </c>
      <c r="D413" s="101">
        <v>44692</v>
      </c>
      <c r="F413" s="102">
        <v>3909.72</v>
      </c>
    </row>
    <row r="414" spans="1:6" x14ac:dyDescent="0.25">
      <c r="A414" s="100" t="s">
        <v>603</v>
      </c>
      <c r="B414" s="100" t="s">
        <v>518</v>
      </c>
      <c r="C414" s="100" t="s">
        <v>216</v>
      </c>
      <c r="D414" s="101">
        <v>45432</v>
      </c>
      <c r="F414" s="102">
        <v>4438.76</v>
      </c>
    </row>
    <row r="415" spans="1:6" x14ac:dyDescent="0.25">
      <c r="A415" s="100" t="s">
        <v>604</v>
      </c>
      <c r="B415" s="100" t="s">
        <v>210</v>
      </c>
      <c r="C415" s="100" t="s">
        <v>194</v>
      </c>
      <c r="D415" s="101">
        <v>44259</v>
      </c>
      <c r="E415" s="101">
        <v>45364</v>
      </c>
      <c r="F415" s="102">
        <v>3909.72</v>
      </c>
    </row>
    <row r="416" spans="1:6" x14ac:dyDescent="0.25">
      <c r="A416" s="100" t="s">
        <v>604</v>
      </c>
      <c r="B416" s="100" t="s">
        <v>210</v>
      </c>
      <c r="C416" s="100" t="s">
        <v>194</v>
      </c>
      <c r="D416" s="101">
        <v>45365</v>
      </c>
    </row>
    <row r="417" spans="1:6" x14ac:dyDescent="0.25">
      <c r="A417" s="100" t="s">
        <v>605</v>
      </c>
      <c r="B417" s="100" t="s">
        <v>205</v>
      </c>
      <c r="C417" s="100" t="s">
        <v>201</v>
      </c>
      <c r="D417" s="101">
        <v>45646</v>
      </c>
    </row>
    <row r="418" spans="1:6" x14ac:dyDescent="0.25">
      <c r="A418" s="100" t="s">
        <v>606</v>
      </c>
      <c r="B418" s="100" t="s">
        <v>607</v>
      </c>
      <c r="C418" s="100" t="s">
        <v>194</v>
      </c>
      <c r="D418" s="101">
        <v>45427</v>
      </c>
      <c r="F418" s="102">
        <v>2447.7199999999998</v>
      </c>
    </row>
    <row r="419" spans="1:6" x14ac:dyDescent="0.25">
      <c r="A419" s="100" t="s">
        <v>608</v>
      </c>
      <c r="B419" s="100" t="s">
        <v>196</v>
      </c>
      <c r="C419" s="100" t="s">
        <v>194</v>
      </c>
      <c r="D419" s="101">
        <v>45038</v>
      </c>
      <c r="F419" s="102">
        <v>3909.72</v>
      </c>
    </row>
    <row r="420" spans="1:6" x14ac:dyDescent="0.25">
      <c r="A420" s="100" t="s">
        <v>609</v>
      </c>
      <c r="B420" s="100" t="s">
        <v>200</v>
      </c>
      <c r="C420" s="100" t="s">
        <v>201</v>
      </c>
      <c r="D420" s="101">
        <v>45220</v>
      </c>
      <c r="F420" s="102">
        <v>2806.89</v>
      </c>
    </row>
    <row r="421" spans="1:6" x14ac:dyDescent="0.25">
      <c r="A421" s="100" t="s">
        <v>610</v>
      </c>
      <c r="B421" s="100" t="s">
        <v>208</v>
      </c>
      <c r="C421" s="100" t="s">
        <v>201</v>
      </c>
      <c r="D421" s="101">
        <v>45028</v>
      </c>
      <c r="F421" s="102">
        <v>5235.74</v>
      </c>
    </row>
    <row r="422" spans="1:6" x14ac:dyDescent="0.25">
      <c r="A422" s="100" t="s">
        <v>611</v>
      </c>
      <c r="B422" s="100" t="s">
        <v>612</v>
      </c>
      <c r="C422" s="100" t="s">
        <v>216</v>
      </c>
      <c r="D422" s="101">
        <v>45323</v>
      </c>
      <c r="F422" s="102">
        <v>2818.32</v>
      </c>
    </row>
    <row r="423" spans="1:6" x14ac:dyDescent="0.25">
      <c r="A423" s="100" t="s">
        <v>611</v>
      </c>
      <c r="B423" s="100" t="s">
        <v>613</v>
      </c>
      <c r="C423" s="100" t="s">
        <v>455</v>
      </c>
      <c r="D423" s="101">
        <v>45195</v>
      </c>
      <c r="E423" s="101">
        <v>45322</v>
      </c>
    </row>
    <row r="424" spans="1:6" x14ac:dyDescent="0.25">
      <c r="A424" s="100" t="s">
        <v>614</v>
      </c>
      <c r="B424" s="100" t="s">
        <v>200</v>
      </c>
      <c r="C424" s="100" t="s">
        <v>201</v>
      </c>
      <c r="D424" s="101">
        <v>45209</v>
      </c>
      <c r="E424" s="101">
        <v>45363</v>
      </c>
      <c r="F424" s="102">
        <v>2818.32</v>
      </c>
    </row>
    <row r="425" spans="1:6" x14ac:dyDescent="0.25">
      <c r="A425" s="100" t="s">
        <v>614</v>
      </c>
      <c r="B425" s="100" t="s">
        <v>200</v>
      </c>
      <c r="C425" s="100" t="s">
        <v>201</v>
      </c>
      <c r="D425" s="101">
        <v>45364</v>
      </c>
    </row>
    <row r="426" spans="1:6" x14ac:dyDescent="0.25">
      <c r="A426" s="100" t="s">
        <v>615</v>
      </c>
      <c r="B426" s="100" t="s">
        <v>196</v>
      </c>
      <c r="C426" s="100" t="s">
        <v>194</v>
      </c>
      <c r="D426" s="101">
        <v>45624</v>
      </c>
      <c r="F426" s="102">
        <v>356.7</v>
      </c>
    </row>
    <row r="427" spans="1:6" x14ac:dyDescent="0.25">
      <c r="A427" s="100" t="s">
        <v>616</v>
      </c>
      <c r="B427" s="100" t="s">
        <v>196</v>
      </c>
      <c r="C427" s="100" t="s">
        <v>194</v>
      </c>
      <c r="D427" s="101">
        <v>45038</v>
      </c>
      <c r="F427" s="102">
        <v>3909.72</v>
      </c>
    </row>
    <row r="428" spans="1:6" x14ac:dyDescent="0.25">
      <c r="A428" s="100" t="s">
        <v>617</v>
      </c>
      <c r="B428" s="100" t="s">
        <v>618</v>
      </c>
      <c r="C428" s="100" t="s">
        <v>216</v>
      </c>
      <c r="D428" s="101">
        <v>45457</v>
      </c>
      <c r="E428" s="101">
        <v>45541</v>
      </c>
      <c r="F428" s="102">
        <v>3945.78</v>
      </c>
    </row>
    <row r="429" spans="1:6" x14ac:dyDescent="0.25">
      <c r="A429" s="100" t="s">
        <v>617</v>
      </c>
      <c r="B429" s="100" t="s">
        <v>619</v>
      </c>
      <c r="C429" s="100" t="s">
        <v>216</v>
      </c>
      <c r="D429" s="101">
        <v>45542</v>
      </c>
    </row>
    <row r="430" spans="1:6" x14ac:dyDescent="0.25">
      <c r="A430" s="100" t="s">
        <v>620</v>
      </c>
      <c r="B430" s="100" t="s">
        <v>213</v>
      </c>
      <c r="C430" s="100" t="s">
        <v>194</v>
      </c>
      <c r="D430" s="101">
        <v>45237</v>
      </c>
      <c r="F430" s="102">
        <v>7244.64</v>
      </c>
    </row>
    <row r="431" spans="1:6" x14ac:dyDescent="0.25">
      <c r="A431" s="100" t="s">
        <v>621</v>
      </c>
      <c r="B431" s="100" t="s">
        <v>200</v>
      </c>
      <c r="C431" s="100" t="s">
        <v>201</v>
      </c>
      <c r="D431" s="101">
        <v>45050</v>
      </c>
      <c r="F431" s="102">
        <v>2818.32</v>
      </c>
    </row>
    <row r="432" spans="1:6" x14ac:dyDescent="0.25">
      <c r="A432" s="100" t="s">
        <v>622</v>
      </c>
      <c r="B432" s="100" t="s">
        <v>200</v>
      </c>
      <c r="C432" s="100" t="s">
        <v>201</v>
      </c>
      <c r="D432" s="101">
        <v>44504</v>
      </c>
      <c r="E432" s="101">
        <v>45645</v>
      </c>
      <c r="F432" s="102">
        <v>2818.32</v>
      </c>
    </row>
    <row r="433" spans="1:6" x14ac:dyDescent="0.25">
      <c r="A433" s="100" t="s">
        <v>622</v>
      </c>
      <c r="B433" s="100" t="s">
        <v>200</v>
      </c>
      <c r="C433" s="100" t="s">
        <v>201</v>
      </c>
      <c r="D433" s="101">
        <v>45646</v>
      </c>
    </row>
    <row r="434" spans="1:6" x14ac:dyDescent="0.25">
      <c r="A434" s="100" t="s">
        <v>623</v>
      </c>
      <c r="B434" s="100" t="s">
        <v>624</v>
      </c>
      <c r="C434" s="100" t="s">
        <v>216</v>
      </c>
      <c r="D434" s="101">
        <v>44908</v>
      </c>
      <c r="E434" s="101">
        <v>45419</v>
      </c>
      <c r="F434" s="102">
        <v>2573.2800000000002</v>
      </c>
    </row>
    <row r="435" spans="1:6" x14ac:dyDescent="0.25">
      <c r="A435" s="100" t="s">
        <v>625</v>
      </c>
      <c r="B435" s="100" t="s">
        <v>196</v>
      </c>
      <c r="C435" s="100" t="s">
        <v>194</v>
      </c>
      <c r="D435" s="101">
        <v>45219</v>
      </c>
      <c r="F435" s="102">
        <v>3894.91</v>
      </c>
    </row>
    <row r="436" spans="1:6" x14ac:dyDescent="0.25">
      <c r="A436" s="100" t="s">
        <v>626</v>
      </c>
      <c r="B436" s="100" t="s">
        <v>627</v>
      </c>
      <c r="C436" s="100" t="s">
        <v>216</v>
      </c>
      <c r="D436" s="101">
        <v>45532</v>
      </c>
      <c r="F436" s="102">
        <v>2481.0500000000002</v>
      </c>
    </row>
    <row r="437" spans="1:6" x14ac:dyDescent="0.25">
      <c r="A437" s="100" t="s">
        <v>628</v>
      </c>
      <c r="B437" s="100" t="s">
        <v>200</v>
      </c>
      <c r="C437" s="100" t="s">
        <v>201</v>
      </c>
      <c r="D437" s="101">
        <v>44506</v>
      </c>
      <c r="F437" s="102">
        <v>2818.32</v>
      </c>
    </row>
    <row r="438" spans="1:6" x14ac:dyDescent="0.25">
      <c r="A438" s="100" t="s">
        <v>629</v>
      </c>
      <c r="B438" s="100" t="s">
        <v>196</v>
      </c>
      <c r="C438" s="100" t="s">
        <v>194</v>
      </c>
      <c r="D438" s="101">
        <v>45371</v>
      </c>
      <c r="F438" s="102">
        <v>3043.95</v>
      </c>
    </row>
    <row r="439" spans="1:6" x14ac:dyDescent="0.25">
      <c r="A439" s="100" t="s">
        <v>630</v>
      </c>
      <c r="B439" s="100" t="s">
        <v>213</v>
      </c>
      <c r="C439" s="100" t="s">
        <v>194</v>
      </c>
      <c r="D439" s="101">
        <v>44881</v>
      </c>
      <c r="F439" s="102">
        <v>7244.64</v>
      </c>
    </row>
    <row r="440" spans="1:6" x14ac:dyDescent="0.25">
      <c r="A440" s="100" t="s">
        <v>631</v>
      </c>
      <c r="B440" s="100" t="s">
        <v>213</v>
      </c>
      <c r="C440" s="100" t="s">
        <v>194</v>
      </c>
      <c r="D440" s="101">
        <v>45262</v>
      </c>
      <c r="F440" s="102">
        <v>7244.64</v>
      </c>
    </row>
    <row r="441" spans="1:6" x14ac:dyDescent="0.25">
      <c r="A441" s="100" t="s">
        <v>632</v>
      </c>
      <c r="B441" s="100" t="s">
        <v>633</v>
      </c>
      <c r="C441" s="100" t="s">
        <v>216</v>
      </c>
      <c r="D441" s="101">
        <v>44866</v>
      </c>
      <c r="F441" s="102">
        <v>7244.64</v>
      </c>
    </row>
    <row r="442" spans="1:6" x14ac:dyDescent="0.25">
      <c r="A442" s="100" t="s">
        <v>634</v>
      </c>
      <c r="B442" s="100" t="s">
        <v>210</v>
      </c>
      <c r="C442" s="100" t="s">
        <v>194</v>
      </c>
      <c r="D442" s="101">
        <v>44810</v>
      </c>
      <c r="E442" s="101">
        <v>45345</v>
      </c>
      <c r="F442" s="102">
        <v>3909.72</v>
      </c>
    </row>
    <row r="443" spans="1:6" x14ac:dyDescent="0.25">
      <c r="A443" s="100" t="s">
        <v>634</v>
      </c>
      <c r="B443" s="100" t="s">
        <v>210</v>
      </c>
      <c r="C443" s="100" t="s">
        <v>194</v>
      </c>
      <c r="D443" s="101">
        <v>45346</v>
      </c>
    </row>
    <row r="444" spans="1:6" x14ac:dyDescent="0.25">
      <c r="A444" s="100" t="s">
        <v>635</v>
      </c>
      <c r="B444" s="100" t="s">
        <v>200</v>
      </c>
      <c r="C444" s="100" t="s">
        <v>201</v>
      </c>
      <c r="D444" s="101">
        <v>44916</v>
      </c>
      <c r="E444" s="101">
        <v>45535</v>
      </c>
      <c r="F444" s="102">
        <v>1883.32</v>
      </c>
    </row>
    <row r="445" spans="1:6" x14ac:dyDescent="0.25">
      <c r="A445" s="100" t="s">
        <v>636</v>
      </c>
      <c r="B445" s="100" t="s">
        <v>196</v>
      </c>
      <c r="C445" s="100" t="s">
        <v>194</v>
      </c>
      <c r="D445" s="101">
        <v>44692</v>
      </c>
      <c r="F445" s="102">
        <v>3909.72</v>
      </c>
    </row>
    <row r="446" spans="1:6" x14ac:dyDescent="0.25">
      <c r="A446" s="100" t="s">
        <v>637</v>
      </c>
      <c r="B446" s="100" t="s">
        <v>210</v>
      </c>
      <c r="C446" s="100" t="s">
        <v>194</v>
      </c>
      <c r="D446" s="101">
        <v>45276</v>
      </c>
      <c r="F446" s="102">
        <v>3892.03</v>
      </c>
    </row>
    <row r="447" spans="1:6" x14ac:dyDescent="0.25">
      <c r="A447" s="100" t="s">
        <v>638</v>
      </c>
      <c r="B447" s="100" t="s">
        <v>270</v>
      </c>
      <c r="C447" s="100" t="s">
        <v>114</v>
      </c>
      <c r="D447" s="101">
        <v>45036</v>
      </c>
      <c r="E447" s="101">
        <v>45413</v>
      </c>
      <c r="F447" s="102">
        <v>3151.26</v>
      </c>
    </row>
    <row r="448" spans="1:6" x14ac:dyDescent="0.25">
      <c r="A448" s="100" t="s">
        <v>639</v>
      </c>
      <c r="B448" s="100" t="s">
        <v>270</v>
      </c>
      <c r="C448" s="100" t="s">
        <v>114</v>
      </c>
      <c r="D448" s="101">
        <v>44732</v>
      </c>
      <c r="F448" s="102">
        <v>9291.6</v>
      </c>
    </row>
    <row r="449" spans="1:6" x14ac:dyDescent="0.25">
      <c r="A449" s="100" t="s">
        <v>640</v>
      </c>
      <c r="B449" s="100" t="s">
        <v>205</v>
      </c>
      <c r="C449" s="100" t="s">
        <v>201</v>
      </c>
      <c r="D449" s="101">
        <v>45583</v>
      </c>
      <c r="F449" s="102">
        <v>573.05999999999995</v>
      </c>
    </row>
    <row r="450" spans="1:6" x14ac:dyDescent="0.25">
      <c r="A450" s="100" t="s">
        <v>641</v>
      </c>
      <c r="B450" s="100" t="s">
        <v>208</v>
      </c>
      <c r="C450" s="100" t="s">
        <v>201</v>
      </c>
      <c r="D450" s="101">
        <v>44477</v>
      </c>
      <c r="E450" s="101">
        <v>45572</v>
      </c>
      <c r="F450" s="102">
        <v>4662.91</v>
      </c>
    </row>
    <row r="451" spans="1:6" x14ac:dyDescent="0.25">
      <c r="A451" s="100" t="s">
        <v>641</v>
      </c>
      <c r="B451" s="100" t="s">
        <v>208</v>
      </c>
      <c r="C451" s="100" t="s">
        <v>201</v>
      </c>
      <c r="D451" s="101">
        <v>45573</v>
      </c>
      <c r="E451" s="101">
        <v>45616</v>
      </c>
    </row>
    <row r="452" spans="1:6" x14ac:dyDescent="0.25">
      <c r="A452" s="100" t="s">
        <v>642</v>
      </c>
      <c r="B452" s="100" t="s">
        <v>208</v>
      </c>
      <c r="C452" s="100" t="s">
        <v>201</v>
      </c>
      <c r="D452" s="101">
        <v>45219</v>
      </c>
      <c r="F452" s="102">
        <v>5233.55</v>
      </c>
    </row>
    <row r="453" spans="1:6" x14ac:dyDescent="0.25">
      <c r="A453" s="100" t="s">
        <v>642</v>
      </c>
      <c r="B453" s="100" t="s">
        <v>210</v>
      </c>
      <c r="C453" s="100" t="s">
        <v>194</v>
      </c>
      <c r="D453" s="101">
        <v>44732</v>
      </c>
    </row>
    <row r="454" spans="1:6" x14ac:dyDescent="0.25">
      <c r="A454" s="100" t="s">
        <v>643</v>
      </c>
      <c r="B454" s="100" t="s">
        <v>213</v>
      </c>
      <c r="C454" s="100" t="s">
        <v>194</v>
      </c>
      <c r="D454" s="101">
        <v>44894</v>
      </c>
      <c r="F454" s="102">
        <v>7244.64</v>
      </c>
    </row>
    <row r="455" spans="1:6" x14ac:dyDescent="0.25">
      <c r="A455" s="100" t="s">
        <v>644</v>
      </c>
      <c r="B455" s="100" t="s">
        <v>193</v>
      </c>
      <c r="C455" s="100" t="s">
        <v>194</v>
      </c>
      <c r="D455" s="101">
        <v>44917</v>
      </c>
      <c r="E455" s="101">
        <v>45425</v>
      </c>
      <c r="F455" s="102">
        <v>3909.72</v>
      </c>
    </row>
    <row r="456" spans="1:6" x14ac:dyDescent="0.25">
      <c r="A456" s="100" t="s">
        <v>644</v>
      </c>
      <c r="B456" s="100" t="s">
        <v>196</v>
      </c>
      <c r="C456" s="100" t="s">
        <v>194</v>
      </c>
      <c r="D456" s="101">
        <v>45426</v>
      </c>
    </row>
    <row r="457" spans="1:6" x14ac:dyDescent="0.25">
      <c r="A457" s="100" t="s">
        <v>645</v>
      </c>
      <c r="B457" s="100" t="s">
        <v>208</v>
      </c>
      <c r="C457" s="100" t="s">
        <v>201</v>
      </c>
      <c r="D457" s="101">
        <v>45568</v>
      </c>
      <c r="F457" s="102">
        <v>1276.44</v>
      </c>
    </row>
    <row r="458" spans="1:6" x14ac:dyDescent="0.25">
      <c r="A458" s="100" t="s">
        <v>646</v>
      </c>
      <c r="B458" s="100" t="s">
        <v>196</v>
      </c>
      <c r="C458" s="100" t="s">
        <v>194</v>
      </c>
      <c r="D458" s="101">
        <v>45479</v>
      </c>
      <c r="F458" s="102">
        <v>1893.32</v>
      </c>
    </row>
    <row r="459" spans="1:6" x14ac:dyDescent="0.25">
      <c r="A459" s="100" t="s">
        <v>647</v>
      </c>
      <c r="B459" s="100" t="s">
        <v>208</v>
      </c>
      <c r="C459" s="100" t="s">
        <v>201</v>
      </c>
      <c r="D459" s="101">
        <v>45589</v>
      </c>
      <c r="F459" s="102">
        <v>981.87</v>
      </c>
    </row>
    <row r="460" spans="1:6" x14ac:dyDescent="0.25">
      <c r="A460" s="100" t="s">
        <v>648</v>
      </c>
      <c r="B460" s="100" t="s">
        <v>213</v>
      </c>
      <c r="C460" s="100" t="s">
        <v>194</v>
      </c>
      <c r="D460" s="101">
        <v>45624</v>
      </c>
      <c r="F460" s="102">
        <v>4213.99</v>
      </c>
    </row>
    <row r="461" spans="1:6" x14ac:dyDescent="0.25">
      <c r="A461" s="100" t="s">
        <v>648</v>
      </c>
      <c r="B461" s="100" t="s">
        <v>196</v>
      </c>
      <c r="C461" s="100" t="s">
        <v>194</v>
      </c>
      <c r="D461" s="101">
        <v>44491</v>
      </c>
      <c r="E461" s="101">
        <v>45623</v>
      </c>
    </row>
    <row r="462" spans="1:6" x14ac:dyDescent="0.25">
      <c r="A462" s="100" t="s">
        <v>649</v>
      </c>
      <c r="B462" s="100" t="s">
        <v>208</v>
      </c>
      <c r="C462" s="100" t="s">
        <v>201</v>
      </c>
      <c r="D462" s="101">
        <v>45442</v>
      </c>
      <c r="F462" s="102">
        <v>4238.8500000000004</v>
      </c>
    </row>
    <row r="463" spans="1:6" x14ac:dyDescent="0.25">
      <c r="A463" s="100" t="s">
        <v>649</v>
      </c>
      <c r="B463" s="100" t="s">
        <v>200</v>
      </c>
      <c r="C463" s="100" t="s">
        <v>201</v>
      </c>
      <c r="D463" s="101">
        <v>44280</v>
      </c>
      <c r="E463" s="101">
        <v>45441</v>
      </c>
    </row>
    <row r="464" spans="1:6" x14ac:dyDescent="0.25">
      <c r="A464" s="100" t="s">
        <v>650</v>
      </c>
      <c r="B464" s="100" t="s">
        <v>196</v>
      </c>
      <c r="C464" s="100" t="s">
        <v>194</v>
      </c>
      <c r="D464" s="101">
        <v>44860</v>
      </c>
      <c r="F464" s="102">
        <v>3909.72</v>
      </c>
    </row>
    <row r="465" spans="1:6" x14ac:dyDescent="0.25">
      <c r="A465" s="100" t="s">
        <v>651</v>
      </c>
      <c r="B465" s="100" t="s">
        <v>210</v>
      </c>
      <c r="C465" s="100" t="s">
        <v>194</v>
      </c>
      <c r="D465" s="101">
        <v>45346</v>
      </c>
      <c r="F465" s="102">
        <v>3309.79</v>
      </c>
    </row>
    <row r="466" spans="1:6" x14ac:dyDescent="0.25">
      <c r="A466" s="100" t="s">
        <v>652</v>
      </c>
      <c r="B466" s="100" t="s">
        <v>653</v>
      </c>
      <c r="C466" s="100" t="s">
        <v>216</v>
      </c>
      <c r="D466" s="101">
        <v>44732</v>
      </c>
      <c r="E466" s="101">
        <v>45300</v>
      </c>
      <c r="F466" s="102">
        <v>208.53</v>
      </c>
    </row>
    <row r="467" spans="1:6" x14ac:dyDescent="0.25">
      <c r="A467" s="100" t="s">
        <v>654</v>
      </c>
      <c r="B467" s="100" t="s">
        <v>210</v>
      </c>
      <c r="C467" s="100" t="s">
        <v>194</v>
      </c>
      <c r="D467" s="101">
        <v>44261</v>
      </c>
      <c r="E467" s="101">
        <v>45345</v>
      </c>
      <c r="F467" s="102">
        <v>3909.72</v>
      </c>
    </row>
    <row r="468" spans="1:6" x14ac:dyDescent="0.25">
      <c r="A468" s="100" t="s">
        <v>654</v>
      </c>
      <c r="B468" s="100" t="s">
        <v>210</v>
      </c>
      <c r="C468" s="100" t="s">
        <v>194</v>
      </c>
      <c r="D468" s="101">
        <v>45346</v>
      </c>
    </row>
    <row r="469" spans="1:6" x14ac:dyDescent="0.25">
      <c r="A469" s="100" t="s">
        <v>655</v>
      </c>
      <c r="B469" s="100" t="s">
        <v>208</v>
      </c>
      <c r="C469" s="100" t="s">
        <v>201</v>
      </c>
      <c r="D469" s="101">
        <v>44813</v>
      </c>
      <c r="F469" s="102">
        <v>5242.68</v>
      </c>
    </row>
    <row r="470" spans="1:6" x14ac:dyDescent="0.25">
      <c r="A470" s="100" t="s">
        <v>656</v>
      </c>
      <c r="B470" s="100" t="s">
        <v>208</v>
      </c>
      <c r="C470" s="100" t="s">
        <v>201</v>
      </c>
      <c r="D470" s="101">
        <v>45261</v>
      </c>
      <c r="F470" s="102">
        <v>5232.2299999999996</v>
      </c>
    </row>
    <row r="471" spans="1:6" x14ac:dyDescent="0.25">
      <c r="A471" s="100" t="s">
        <v>657</v>
      </c>
      <c r="B471" s="100" t="s">
        <v>208</v>
      </c>
      <c r="C471" s="100" t="s">
        <v>201</v>
      </c>
      <c r="D471" s="101">
        <v>44894</v>
      </c>
      <c r="F471" s="102">
        <v>5242.68</v>
      </c>
    </row>
    <row r="472" spans="1:6" x14ac:dyDescent="0.25">
      <c r="A472" s="100" t="s">
        <v>658</v>
      </c>
      <c r="B472" s="100" t="s">
        <v>659</v>
      </c>
      <c r="C472" s="100" t="s">
        <v>216</v>
      </c>
      <c r="D472" s="101">
        <v>44908</v>
      </c>
      <c r="F472" s="102">
        <v>7244.64</v>
      </c>
    </row>
    <row r="473" spans="1:6" x14ac:dyDescent="0.25">
      <c r="A473" s="100" t="s">
        <v>660</v>
      </c>
      <c r="B473" s="100" t="s">
        <v>661</v>
      </c>
      <c r="C473" s="100" t="s">
        <v>216</v>
      </c>
      <c r="D473" s="101">
        <v>44763</v>
      </c>
      <c r="E473" s="101">
        <v>45413</v>
      </c>
      <c r="F473" s="102">
        <v>7244.64</v>
      </c>
    </row>
    <row r="474" spans="1:6" x14ac:dyDescent="0.25">
      <c r="A474" s="100" t="s">
        <v>660</v>
      </c>
      <c r="B474" s="100" t="s">
        <v>661</v>
      </c>
      <c r="C474" s="100" t="s">
        <v>216</v>
      </c>
      <c r="D474" s="101">
        <v>45414</v>
      </c>
    </row>
    <row r="475" spans="1:6" x14ac:dyDescent="0.25">
      <c r="A475" s="103"/>
      <c r="F475" s="102">
        <f>SUBTOTAL(109,Tabla2[Importe])</f>
        <v>1487691.2899999979</v>
      </c>
    </row>
  </sheetData>
  <mergeCells count="1">
    <mergeCell ref="F1:H1"/>
  </mergeCell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2D612-C690-43DC-B709-562D6F2A479B}">
  <dimension ref="A1:E29"/>
  <sheetViews>
    <sheetView workbookViewId="0">
      <selection activeCell="F18" sqref="F18"/>
    </sheetView>
  </sheetViews>
  <sheetFormatPr baseColWidth="10" defaultRowHeight="15" x14ac:dyDescent="0.25"/>
  <cols>
    <col min="1" max="1" width="41.42578125" style="3" customWidth="1"/>
    <col min="2" max="2" width="57.5703125" style="3" bestFit="1" customWidth="1"/>
    <col min="3" max="3" width="35.28515625" style="3" customWidth="1"/>
    <col min="4" max="5" width="11.42578125" style="3"/>
    <col min="6" max="6" width="38.140625" style="3" customWidth="1"/>
    <col min="7" max="16384" width="11.42578125" style="3"/>
  </cols>
  <sheetData>
    <row r="1" spans="1:5" ht="73.5" customHeight="1" thickBot="1" x14ac:dyDescent="0.3">
      <c r="A1" s="77"/>
      <c r="B1" s="78"/>
      <c r="C1" s="18" t="s">
        <v>61</v>
      </c>
      <c r="D1" s="18"/>
      <c r="E1" s="79"/>
    </row>
    <row r="2" spans="1:5" ht="15" customHeight="1" x14ac:dyDescent="0.25"/>
    <row r="3" spans="1:5" ht="15" customHeight="1" x14ac:dyDescent="0.25">
      <c r="A3" s="3" t="s">
        <v>159</v>
      </c>
      <c r="D3" s="80"/>
    </row>
    <row r="4" spans="1:5" ht="15" customHeight="1" x14ac:dyDescent="0.25">
      <c r="A4" s="3" t="s">
        <v>160</v>
      </c>
    </row>
    <row r="5" spans="1:5" ht="15" customHeight="1" x14ac:dyDescent="0.25">
      <c r="A5" s="3" t="s">
        <v>161</v>
      </c>
    </row>
    <row r="6" spans="1:5" ht="15" customHeight="1" x14ac:dyDescent="0.25">
      <c r="A6" s="3" t="s">
        <v>162</v>
      </c>
    </row>
    <row r="7" spans="1:5" ht="15" customHeight="1" x14ac:dyDescent="0.25"/>
    <row r="8" spans="1:5" ht="24.95" customHeight="1" x14ac:dyDescent="0.4">
      <c r="A8" s="52" t="s">
        <v>163</v>
      </c>
      <c r="B8" s="52"/>
      <c r="C8" s="52"/>
    </row>
    <row r="9" spans="1:5" ht="15" customHeight="1" x14ac:dyDescent="0.25">
      <c r="A9" s="81" t="s">
        <v>164</v>
      </c>
      <c r="B9" s="82" t="s">
        <v>116</v>
      </c>
      <c r="C9" s="81" t="s">
        <v>117</v>
      </c>
    </row>
    <row r="10" spans="1:5" ht="15" customHeight="1" x14ac:dyDescent="0.25">
      <c r="A10" s="83" t="s">
        <v>165</v>
      </c>
      <c r="B10" s="83" t="s">
        <v>166</v>
      </c>
      <c r="C10" s="84">
        <v>55198.66</v>
      </c>
    </row>
    <row r="11" spans="1:5" ht="15" customHeight="1" x14ac:dyDescent="0.25">
      <c r="A11" s="83" t="s">
        <v>167</v>
      </c>
      <c r="B11" s="83" t="s">
        <v>168</v>
      </c>
      <c r="C11" s="84">
        <v>103345.09</v>
      </c>
    </row>
    <row r="12" spans="1:5" ht="15" customHeight="1" x14ac:dyDescent="0.25">
      <c r="A12" s="85"/>
      <c r="B12" s="85"/>
      <c r="C12" s="86">
        <f>SUM(C10:C11)</f>
        <v>158543.75</v>
      </c>
    </row>
    <row r="13" spans="1:5" x14ac:dyDescent="0.25">
      <c r="A13" s="87"/>
    </row>
    <row r="14" spans="1:5" ht="24.95" customHeight="1" x14ac:dyDescent="0.4">
      <c r="A14" s="52" t="s">
        <v>169</v>
      </c>
      <c r="B14" s="52"/>
      <c r="C14" s="52"/>
    </row>
    <row r="15" spans="1:5" ht="15" customHeight="1" x14ac:dyDescent="0.25">
      <c r="A15" s="81" t="s">
        <v>164</v>
      </c>
      <c r="B15" s="82" t="s">
        <v>116</v>
      </c>
      <c r="C15" s="81" t="s">
        <v>117</v>
      </c>
    </row>
    <row r="16" spans="1:5" ht="15" customHeight="1" x14ac:dyDescent="0.25">
      <c r="A16" s="83" t="s">
        <v>170</v>
      </c>
      <c r="B16" s="83" t="s">
        <v>171</v>
      </c>
      <c r="C16" s="84">
        <v>70969.919999999998</v>
      </c>
    </row>
    <row r="17" spans="1:4" ht="15" customHeight="1" x14ac:dyDescent="0.25">
      <c r="A17" s="83" t="s">
        <v>172</v>
      </c>
      <c r="B17" s="83" t="s">
        <v>173</v>
      </c>
      <c r="C17" s="84">
        <v>41399.26</v>
      </c>
    </row>
    <row r="18" spans="1:4" ht="15" customHeight="1" x14ac:dyDescent="0.25">
      <c r="A18" s="88" t="s">
        <v>174</v>
      </c>
      <c r="B18" s="88" t="s">
        <v>175</v>
      </c>
      <c r="C18" s="84">
        <v>74781.960000000006</v>
      </c>
    </row>
    <row r="19" spans="1:4" ht="15" customHeight="1" x14ac:dyDescent="0.25">
      <c r="A19" s="88" t="s">
        <v>176</v>
      </c>
      <c r="B19" s="88" t="s">
        <v>177</v>
      </c>
      <c r="C19" s="84">
        <v>77167.960000000006</v>
      </c>
    </row>
    <row r="20" spans="1:4" ht="15" customHeight="1" x14ac:dyDescent="0.25">
      <c r="A20" s="88" t="s">
        <v>178</v>
      </c>
      <c r="B20" s="88" t="s">
        <v>179</v>
      </c>
      <c r="C20" s="84">
        <v>45687.58</v>
      </c>
    </row>
    <row r="21" spans="1:4" ht="15" customHeight="1" x14ac:dyDescent="0.25">
      <c r="A21" s="88" t="s">
        <v>180</v>
      </c>
      <c r="B21" s="88" t="s">
        <v>175</v>
      </c>
      <c r="C21" s="84">
        <v>75781.17</v>
      </c>
    </row>
    <row r="22" spans="1:4" ht="15" customHeight="1" x14ac:dyDescent="0.25">
      <c r="A22" s="88" t="s">
        <v>181</v>
      </c>
      <c r="B22" s="89" t="s">
        <v>182</v>
      </c>
      <c r="C22" s="84">
        <v>30119.37</v>
      </c>
    </row>
    <row r="23" spans="1:4" ht="15" customHeight="1" x14ac:dyDescent="0.25">
      <c r="C23" s="86">
        <f>SUM(C16:C22)</f>
        <v>415907.22000000003</v>
      </c>
      <c r="D23" s="28"/>
    </row>
    <row r="24" spans="1:4" ht="15" customHeight="1" x14ac:dyDescent="0.25">
      <c r="A24" s="90" t="s">
        <v>183</v>
      </c>
      <c r="C24" s="28"/>
    </row>
    <row r="25" spans="1:4" ht="15" customHeight="1" x14ac:dyDescent="0.25">
      <c r="C25" s="28">
        <f>C23+C10</f>
        <v>471105.88</v>
      </c>
    </row>
    <row r="26" spans="1:4" ht="15" customHeight="1" x14ac:dyDescent="0.25">
      <c r="B26" s="91"/>
    </row>
    <row r="27" spans="1:4" ht="15" customHeight="1" x14ac:dyDescent="0.25">
      <c r="D27" s="28"/>
    </row>
    <row r="28" spans="1:4" ht="15" customHeight="1" x14ac:dyDescent="0.25"/>
    <row r="29" spans="1:4" ht="15" customHeight="1" x14ac:dyDescent="0.25"/>
  </sheetData>
  <mergeCells count="3">
    <mergeCell ref="C1:D1"/>
    <mergeCell ref="A8:C8"/>
    <mergeCell ref="A14:C1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8EB9C-74E6-4638-ABD2-06913C9EC41F}">
  <sheetPr>
    <tabColor theme="5" tint="0.59999389629810485"/>
  </sheetPr>
  <dimension ref="A1:L20"/>
  <sheetViews>
    <sheetView workbookViewId="0">
      <selection activeCell="I19" sqref="I19"/>
    </sheetView>
  </sheetViews>
  <sheetFormatPr baseColWidth="10" defaultRowHeight="15" x14ac:dyDescent="0.25"/>
  <cols>
    <col min="1" max="1" width="11.42578125" style="3"/>
    <col min="2" max="2" width="34.5703125" style="3" bestFit="1" customWidth="1"/>
    <col min="3" max="3" width="15.140625" style="3" bestFit="1" customWidth="1"/>
    <col min="4" max="4" width="14.140625" style="3" bestFit="1" customWidth="1"/>
    <col min="5" max="9" width="15.140625" style="3" bestFit="1" customWidth="1"/>
    <col min="10" max="10" width="11.5703125" style="3" bestFit="1" customWidth="1"/>
    <col min="11" max="11" width="16" style="3" customWidth="1"/>
    <col min="12" max="16384" width="11.42578125" style="3"/>
  </cols>
  <sheetData>
    <row r="1" spans="1:12" s="19" customFormat="1" ht="51" customHeight="1" thickBot="1" x14ac:dyDescent="0.3">
      <c r="A1" s="13"/>
      <c r="B1" s="14"/>
      <c r="C1" s="14"/>
      <c r="D1" s="14"/>
      <c r="E1" s="15"/>
      <c r="F1" s="16"/>
      <c r="G1" s="17"/>
      <c r="H1" s="15"/>
      <c r="I1" s="18" t="s">
        <v>71</v>
      </c>
      <c r="J1" s="18"/>
      <c r="K1" s="18"/>
    </row>
    <row r="2" spans="1:12" ht="15.75" customHeight="1" x14ac:dyDescent="0.25"/>
    <row r="3" spans="1:12" ht="15" customHeight="1" x14ac:dyDescent="0.25">
      <c r="A3" s="3" t="s">
        <v>72</v>
      </c>
    </row>
    <row r="4" spans="1:12" x14ac:dyDescent="0.25">
      <c r="A4" s="3" t="s">
        <v>73</v>
      </c>
    </row>
    <row r="5" spans="1:12" x14ac:dyDescent="0.25">
      <c r="A5" s="20" t="s">
        <v>65</v>
      </c>
    </row>
    <row r="6" spans="1:12" x14ac:dyDescent="0.25">
      <c r="A6" s="20"/>
    </row>
    <row r="7" spans="1:12" x14ac:dyDescent="0.25">
      <c r="A7" s="20"/>
    </row>
    <row r="9" spans="1:12" ht="15.75" x14ac:dyDescent="0.25">
      <c r="A9" s="21" t="s">
        <v>74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2" ht="27" x14ac:dyDescent="0.25">
      <c r="A10" s="22" t="s">
        <v>75</v>
      </c>
      <c r="B10" s="23" t="s">
        <v>76</v>
      </c>
      <c r="C10" s="24" t="s">
        <v>77</v>
      </c>
      <c r="D10" s="24" t="s">
        <v>78</v>
      </c>
      <c r="E10" s="22" t="s">
        <v>79</v>
      </c>
      <c r="F10" s="22" t="s">
        <v>80</v>
      </c>
      <c r="G10" s="22" t="s">
        <v>81</v>
      </c>
      <c r="H10" s="22" t="s">
        <v>82</v>
      </c>
      <c r="I10" s="22" t="s">
        <v>83</v>
      </c>
      <c r="J10" s="22" t="s">
        <v>84</v>
      </c>
      <c r="K10" s="22" t="s">
        <v>85</v>
      </c>
    </row>
    <row r="11" spans="1:12" x14ac:dyDescent="0.25">
      <c r="A11" s="25">
        <v>1</v>
      </c>
      <c r="B11" s="26" t="s">
        <v>86</v>
      </c>
      <c r="C11" s="27">
        <v>143696798</v>
      </c>
      <c r="D11" s="27">
        <v>111920.63</v>
      </c>
      <c r="E11" s="27">
        <f>SUM(Tabla1[[#This Row],[Crédito inicial]:[Modificacións 
orzamentarias]])</f>
        <v>143808718.63</v>
      </c>
      <c r="F11" s="27">
        <v>136099443.28</v>
      </c>
      <c r="G11" s="27">
        <v>136099443.28</v>
      </c>
      <c r="H11" s="27">
        <v>136099443.28</v>
      </c>
      <c r="I11" s="27">
        <v>136076875.13999999</v>
      </c>
      <c r="J11" s="27">
        <v>125271.49</v>
      </c>
      <c r="K11" s="27">
        <v>136202146.63</v>
      </c>
    </row>
    <row r="12" spans="1:12" x14ac:dyDescent="0.25">
      <c r="A12" s="25">
        <v>2</v>
      </c>
      <c r="B12" s="26" t="s">
        <v>87</v>
      </c>
      <c r="C12" s="27">
        <v>32241717</v>
      </c>
      <c r="D12" s="27">
        <v>357615.89</v>
      </c>
      <c r="E12" s="27">
        <f>SUM(Tabla1[[#This Row],[Crédito inicial]:[Modificacións 
orzamentarias]])</f>
        <v>32599332.890000001</v>
      </c>
      <c r="F12" s="27">
        <v>29323977.620000001</v>
      </c>
      <c r="G12" s="27">
        <v>29007771.859999999</v>
      </c>
      <c r="H12" s="27">
        <v>28995925.859999999</v>
      </c>
      <c r="I12" s="27">
        <v>26269497.920000002</v>
      </c>
      <c r="J12" s="27">
        <v>17122.759999999998</v>
      </c>
      <c r="K12" s="27">
        <v>26286620.68</v>
      </c>
      <c r="L12" s="28"/>
    </row>
    <row r="13" spans="1:12" x14ac:dyDescent="0.25">
      <c r="A13" s="25">
        <v>3</v>
      </c>
      <c r="B13" s="26" t="s">
        <v>88</v>
      </c>
      <c r="C13" s="27">
        <v>390000</v>
      </c>
      <c r="D13" s="27">
        <v>-21697.3</v>
      </c>
      <c r="E13" s="27">
        <f>SUM(Tabla1[[#This Row],[Crédito inicial]:[Modificacións 
orzamentarias]])</f>
        <v>368302.7</v>
      </c>
      <c r="F13" s="27">
        <v>359666.41</v>
      </c>
      <c r="G13" s="27">
        <v>345707.29</v>
      </c>
      <c r="H13" s="27">
        <v>345707.29</v>
      </c>
      <c r="I13" s="27">
        <v>345707.29</v>
      </c>
      <c r="J13" s="27">
        <v>47.76</v>
      </c>
      <c r="K13" s="27">
        <v>345755.05</v>
      </c>
      <c r="L13" s="28"/>
    </row>
    <row r="14" spans="1:12" x14ac:dyDescent="0.25">
      <c r="A14" s="25">
        <v>4</v>
      </c>
      <c r="B14" s="26" t="s">
        <v>89</v>
      </c>
      <c r="C14" s="27">
        <v>8384496</v>
      </c>
      <c r="D14" s="27">
        <v>508397.7</v>
      </c>
      <c r="E14" s="27">
        <f>SUM(Tabla1[[#This Row],[Crédito inicial]:[Modificacións 
orzamentarias]])</f>
        <v>8892893.6999999993</v>
      </c>
      <c r="F14" s="27">
        <v>7338566.2400000002</v>
      </c>
      <c r="G14" s="27">
        <v>6844934.46</v>
      </c>
      <c r="H14" s="27">
        <v>6149527.9500000002</v>
      </c>
      <c r="I14" s="27">
        <v>5605826.4800000004</v>
      </c>
      <c r="J14" s="27">
        <v>8406.25</v>
      </c>
      <c r="K14" s="27">
        <v>5614232.7300000004</v>
      </c>
    </row>
    <row r="15" spans="1:12" x14ac:dyDescent="0.25">
      <c r="A15" s="25">
        <v>5</v>
      </c>
      <c r="B15" s="26" t="s">
        <v>90</v>
      </c>
      <c r="C15" s="27">
        <v>1000000</v>
      </c>
      <c r="D15" s="27">
        <v>-95231.99</v>
      </c>
      <c r="E15" s="27">
        <f>SUM(Tabla1[[#This Row],[Crédito inicial]:[Modificacións 
orzamentarias]])</f>
        <v>904768.01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8"/>
    </row>
    <row r="16" spans="1:12" x14ac:dyDescent="0.25">
      <c r="A16" s="25">
        <v>6</v>
      </c>
      <c r="B16" s="26" t="s">
        <v>91</v>
      </c>
      <c r="C16" s="27">
        <v>62439956</v>
      </c>
      <c r="D16" s="27">
        <v>28496132.75</v>
      </c>
      <c r="E16" s="27">
        <f>SUM(Tabla1[[#This Row],[Crédito inicial]:[Modificacións 
orzamentarias]])</f>
        <v>90936088.75</v>
      </c>
      <c r="F16" s="27">
        <v>47408852.619999997</v>
      </c>
      <c r="G16" s="27">
        <v>45785948.130000003</v>
      </c>
      <c r="H16" s="27">
        <v>45231808.439999998</v>
      </c>
      <c r="I16" s="27">
        <v>43969087.409999996</v>
      </c>
      <c r="J16" s="27">
        <v>59362.41</v>
      </c>
      <c r="K16" s="27">
        <v>44028449.82</v>
      </c>
      <c r="L16" s="28"/>
    </row>
    <row r="17" spans="1:11" x14ac:dyDescent="0.25">
      <c r="A17" s="25">
        <v>8</v>
      </c>
      <c r="B17" s="26" t="s">
        <v>92</v>
      </c>
      <c r="C17" s="27">
        <v>70000</v>
      </c>
      <c r="D17" s="27">
        <v>0</v>
      </c>
      <c r="E17" s="27">
        <f>SUM(Tabla1[[#This Row],[Crédito inicial]:[Modificacións 
orzamentarias]])</f>
        <v>70000</v>
      </c>
      <c r="F17" s="27">
        <v>49290</v>
      </c>
      <c r="G17" s="27">
        <v>49290</v>
      </c>
      <c r="H17" s="27">
        <v>49290</v>
      </c>
      <c r="I17" s="27">
        <v>49290</v>
      </c>
      <c r="J17" s="27">
        <v>0</v>
      </c>
      <c r="K17" s="27">
        <v>49290</v>
      </c>
    </row>
    <row r="18" spans="1:11" x14ac:dyDescent="0.25">
      <c r="A18" s="25">
        <v>9</v>
      </c>
      <c r="B18" s="26" t="s">
        <v>93</v>
      </c>
      <c r="C18" s="27">
        <v>600000</v>
      </c>
      <c r="D18" s="27">
        <v>0</v>
      </c>
      <c r="E18" s="27">
        <f>SUM(Tabla1[[#This Row],[Crédito inicial]:[Modificacións 
orzamentarias]])</f>
        <v>600000</v>
      </c>
      <c r="F18" s="27">
        <v>591194.18999999994</v>
      </c>
      <c r="G18" s="27">
        <v>591194.18999999994</v>
      </c>
      <c r="H18" s="27">
        <v>591194.18999999994</v>
      </c>
      <c r="I18" s="27">
        <v>591194.18999999994</v>
      </c>
      <c r="J18" s="27">
        <v>0</v>
      </c>
      <c r="K18" s="27">
        <v>591194.18999999994</v>
      </c>
    </row>
    <row r="19" spans="1:11" x14ac:dyDescent="0.25">
      <c r="B19" s="29" t="s">
        <v>94</v>
      </c>
      <c r="C19" s="30">
        <f>SUM(C11:C18)</f>
        <v>248822967</v>
      </c>
      <c r="D19" s="30">
        <f>SUM(D11:D18)</f>
        <v>29357137.68</v>
      </c>
      <c r="E19" s="30">
        <f>SUM(Tabla1[[#This Row],[Crédito inicial]:[Modificacións 
orzamentarias]])</f>
        <v>278180104.68000001</v>
      </c>
      <c r="F19" s="30">
        <f t="shared" ref="F19:K19" si="0">SUM(F11:F18)</f>
        <v>221170990.36000001</v>
      </c>
      <c r="G19" s="30">
        <f t="shared" si="0"/>
        <v>218724289.20999998</v>
      </c>
      <c r="H19" s="30">
        <f t="shared" si="0"/>
        <v>217462897.00999996</v>
      </c>
      <c r="I19" s="31">
        <f t="shared" si="0"/>
        <v>212907478.42999998</v>
      </c>
      <c r="J19" s="30">
        <f t="shared" si="0"/>
        <v>210210.67</v>
      </c>
      <c r="K19" s="30">
        <f t="shared" si="0"/>
        <v>213117689.09999999</v>
      </c>
    </row>
    <row r="20" spans="1:11" x14ac:dyDescent="0.25">
      <c r="I20" s="28"/>
    </row>
  </sheetData>
  <mergeCells count="2">
    <mergeCell ref="I1:K1"/>
    <mergeCell ref="A9:K9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2024_Retribucións_tipo persoal</vt:lpstr>
      <vt:lpstr>2024_Ret. goberno_xeren_cargos</vt:lpstr>
      <vt:lpstr>2024_Custo por convenio</vt:lpstr>
      <vt:lpstr>convenios_PAS_PDI</vt:lpstr>
      <vt:lpstr>2024 Equipo de goberno</vt:lpstr>
      <vt:lpstr>2024_Cargos académicos</vt:lpstr>
      <vt:lpstr>2024_Ret. altos cargos</vt:lpstr>
      <vt:lpstr>2024_Gastos por capítulo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2025-06-30T07:00:59Z</dcterms:created>
  <dcterms:modified xsi:type="dcterms:W3CDTF">2025-06-30T08:07:37Z</dcterms:modified>
</cp:coreProperties>
</file>