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investigación\Investigación\"/>
    </mc:Choice>
  </mc:AlternateContent>
  <bookViews>
    <workbookView xWindow="0" yWindow="0" windowWidth="28800" windowHeight="12285"/>
  </bookViews>
  <sheets>
    <sheet name="2018_Investigación" sheetId="1" r:id="rId1"/>
    <sheet name="2018_Proxectos" sheetId="2" r:id="rId2"/>
    <sheet name="2018_ Proxectos centro e campus" sheetId="5" r:id="rId3"/>
    <sheet name="2018_Axudas UVIGO" sheetId="4" r:id="rId4"/>
  </sheets>
  <definedNames>
    <definedName name="_xlnm.Print_Area" localSheetId="1">'2018_Proxectos'!$A$1:$U$48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G49" i="5" l="1"/>
  <c r="I48" i="2" l="1"/>
  <c r="I37" i="2"/>
  <c r="L27" i="2"/>
  <c r="K27" i="2"/>
  <c r="J27" i="2"/>
  <c r="I27" i="2"/>
  <c r="H27" i="2"/>
  <c r="G27" i="2"/>
  <c r="F27" i="2"/>
  <c r="E27" i="2"/>
  <c r="C27" i="2"/>
  <c r="L16" i="2"/>
  <c r="K16" i="2"/>
  <c r="J16" i="2"/>
  <c r="I16" i="2"/>
  <c r="G16" i="2"/>
  <c r="D16" i="2"/>
  <c r="C16" i="2"/>
  <c r="I41" i="4" l="1"/>
  <c r="E41" i="4"/>
  <c r="B41" i="4"/>
  <c r="O40" i="4"/>
  <c r="N40" i="4"/>
  <c r="M40" i="4"/>
  <c r="J40" i="4"/>
  <c r="G40" i="4"/>
  <c r="D40" i="4"/>
  <c r="O39" i="4"/>
  <c r="N39" i="4"/>
  <c r="M39" i="4"/>
  <c r="J39" i="4"/>
  <c r="G39" i="4"/>
  <c r="D39" i="4"/>
  <c r="O38" i="4"/>
  <c r="N38" i="4"/>
  <c r="M38" i="4"/>
  <c r="J38" i="4"/>
  <c r="G38" i="4"/>
  <c r="D38" i="4"/>
  <c r="O37" i="4"/>
  <c r="N37" i="4"/>
  <c r="M37" i="4"/>
  <c r="J37" i="4"/>
  <c r="G37" i="4"/>
  <c r="D37" i="4"/>
  <c r="L36" i="4"/>
  <c r="O36" i="4" s="1"/>
  <c r="K36" i="4"/>
  <c r="M36" i="4" s="1"/>
  <c r="I36" i="4"/>
  <c r="H36" i="4"/>
  <c r="J36" i="4" s="1"/>
  <c r="G36" i="4"/>
  <c r="E36" i="4"/>
  <c r="N36" i="4" s="1"/>
  <c r="D36" i="4"/>
  <c r="L35" i="4"/>
  <c r="L41" i="4" s="1"/>
  <c r="K35" i="4"/>
  <c r="K41" i="4" s="1"/>
  <c r="I35" i="4"/>
  <c r="H35" i="4"/>
  <c r="H41" i="4" s="1"/>
  <c r="F35" i="4"/>
  <c r="G35" i="4" s="1"/>
  <c r="E35" i="4"/>
  <c r="D35" i="4"/>
  <c r="C35" i="4"/>
  <c r="O35" i="4" s="1"/>
  <c r="O34" i="4"/>
  <c r="N34" i="4"/>
  <c r="P34" i="4" s="1"/>
  <c r="O33" i="4"/>
  <c r="N33" i="4"/>
  <c r="O32" i="4"/>
  <c r="N32" i="4"/>
  <c r="O31" i="4"/>
  <c r="N31" i="4"/>
  <c r="P31" i="4" s="1"/>
  <c r="O30" i="4"/>
  <c r="N30" i="4"/>
  <c r="P20" i="4"/>
  <c r="M20" i="4"/>
  <c r="J20" i="4"/>
  <c r="I20" i="4"/>
  <c r="H20" i="4"/>
  <c r="G20" i="4"/>
  <c r="F20" i="4"/>
  <c r="E20" i="4"/>
  <c r="D20" i="4"/>
  <c r="B20" i="4"/>
  <c r="P40" i="4" l="1"/>
  <c r="P32" i="4"/>
  <c r="P39" i="4"/>
  <c r="G41" i="4"/>
  <c r="P37" i="4"/>
  <c r="P30" i="4"/>
  <c r="P33" i="4"/>
  <c r="D41" i="4"/>
  <c r="P36" i="4"/>
  <c r="P38" i="4"/>
  <c r="O41" i="4"/>
  <c r="M35" i="4"/>
  <c r="M41" i="4" s="1"/>
  <c r="F41" i="4"/>
  <c r="J35" i="4"/>
  <c r="J41" i="4" s="1"/>
  <c r="N35" i="4"/>
  <c r="P35" i="4" s="1"/>
  <c r="C41" i="4"/>
  <c r="P41" i="4" l="1"/>
  <c r="N41" i="4"/>
  <c r="H48" i="2" l="1"/>
  <c r="H37" i="2"/>
  <c r="G37" i="2" l="1"/>
  <c r="G48" i="2"/>
  <c r="H16" i="2" l="1"/>
  <c r="F16" i="2"/>
  <c r="E16" i="2"/>
  <c r="B57" i="1" l="1"/>
</calcChain>
</file>

<file path=xl/sharedStrings.xml><?xml version="1.0" encoding="utf-8"?>
<sst xmlns="http://schemas.openxmlformats.org/spreadsheetml/2006/main" count="347" uniqueCount="219">
  <si>
    <t>nº teses lidas</t>
  </si>
  <si>
    <t>Monografías</t>
  </si>
  <si>
    <t>Manuais</t>
  </si>
  <si>
    <t>Revistas</t>
  </si>
  <si>
    <t xml:space="preserve">GRUPOS DE INVESTIGACIÓN </t>
  </si>
  <si>
    <t>ÁMBITO</t>
  </si>
  <si>
    <t>Científico</t>
  </si>
  <si>
    <t>Humanístico</t>
  </si>
  <si>
    <t>Tecnolóxico</t>
  </si>
  <si>
    <t>Total</t>
  </si>
  <si>
    <t>Estranxeiros/as</t>
  </si>
  <si>
    <t>Número</t>
  </si>
  <si>
    <t>nº de grupos de investigación</t>
  </si>
  <si>
    <t>nº de membros grupos de investigación</t>
  </si>
  <si>
    <t>nº de membros mulleres</t>
  </si>
  <si>
    <t>nº de mulleres Investigadora principal</t>
  </si>
  <si>
    <t>PERSOAL investigador</t>
  </si>
  <si>
    <t>Mulleres</t>
  </si>
  <si>
    <t>PDI que participa en actividades de investigación competitiva e/ou transferencia</t>
  </si>
  <si>
    <t>PROXECTOS INVESTIGACIÓN A.X. ESTADO</t>
  </si>
  <si>
    <t>PROXECTOS INVESTIGACIÓN A.C. GALICIA</t>
  </si>
  <si>
    <t>PROXECTOS INVESTIGACIÓN EUROPEOS</t>
  </si>
  <si>
    <t>PROXECTOS INVESTIGACIÓN INTERREG.</t>
  </si>
  <si>
    <t>INFRAESTRUTURA FEDER</t>
  </si>
  <si>
    <t>PARQUE CIENTÍFICO-Tecnolóxico</t>
  </si>
  <si>
    <t>FACTURACIÓN C.A.C.T.I.</t>
  </si>
  <si>
    <t>FACTURACIÓN E.C.I.M.A.T.</t>
  </si>
  <si>
    <t>INFRAESTRUTURA NON FEDER</t>
  </si>
  <si>
    <t>CONTRATACIÓN I+D</t>
  </si>
  <si>
    <t>TOTAL</t>
  </si>
  <si>
    <t>%</t>
  </si>
  <si>
    <t>PROXECTOS</t>
  </si>
  <si>
    <t>Total Número</t>
  </si>
  <si>
    <t>Total Importe</t>
  </si>
  <si>
    <t>Xurídico-Social</t>
  </si>
  <si>
    <t>Importe</t>
  </si>
  <si>
    <t>E - CENTRAL DO ESTADO</t>
  </si>
  <si>
    <t>X - XUNTA DE GALICIA</t>
  </si>
  <si>
    <t>Europeo</t>
  </si>
  <si>
    <t>Intereg</t>
  </si>
  <si>
    <t>Total xeral</t>
  </si>
  <si>
    <t>HUMANIDADES</t>
  </si>
  <si>
    <t>XURÍDICO-SOCIAL</t>
  </si>
  <si>
    <t>TECNOLÓXICO</t>
  </si>
  <si>
    <t>CIENTÍFICO</t>
  </si>
  <si>
    <t>TOTAL AXUDAS</t>
  </si>
  <si>
    <t>Sol.</t>
  </si>
  <si>
    <t>Con.</t>
  </si>
  <si>
    <t>Contratos-Programa con Grupos de Investigación de Referencia e Consolidados</t>
  </si>
  <si>
    <t>Axudas para a realización, comisariado e montaxe de exposicións</t>
  </si>
  <si>
    <t>Organización de Congresos</t>
  </si>
  <si>
    <t>Reparación de equipamiento científico</t>
  </si>
  <si>
    <t xml:space="preserve">Bolsas de viaxe </t>
  </si>
  <si>
    <t>Estadías en centros de investigación</t>
  </si>
  <si>
    <t>Axudas Predoutorais</t>
  </si>
  <si>
    <t>Bolsas CACTI</t>
  </si>
  <si>
    <t>Bolsas CITI</t>
  </si>
  <si>
    <t>Bolsas ECIMAT</t>
  </si>
  <si>
    <t xml:space="preserve"> TOTAIS </t>
  </si>
  <si>
    <t>Fonte: Servizo de Investigación</t>
  </si>
  <si>
    <t>Xurídico/Social</t>
  </si>
  <si>
    <t>AGRUPACIÓN ESTRATÉXICAS A.C. GALICIA</t>
  </si>
  <si>
    <t>CONVENIOS</t>
  </si>
  <si>
    <t>Reparación de Equipamento Científico</t>
  </si>
  <si>
    <t>nº de coordinadores/as e investigadores/as principais</t>
  </si>
  <si>
    <t>Visitas de Investigadores/as</t>
  </si>
  <si>
    <t>Unidade de Análises e Programas</t>
  </si>
  <si>
    <t>nº de artigos publicados en revistas indexadas na Web of Science</t>
  </si>
  <si>
    <t>O - OUTROS (convenios)</t>
  </si>
  <si>
    <t>ORZAMENTO VIGO (PREVISIÓNS INICIAIS)</t>
  </si>
  <si>
    <t>FACTURACIÓN CINBIO</t>
  </si>
  <si>
    <t>Homes</t>
  </si>
  <si>
    <t>PROXECTOS 2018</t>
  </si>
  <si>
    <t>CONVOCATORIA 2018 DE AXUDAS Á INVESTIGACIÓN. UNIVERSIDADE DE VIGO</t>
  </si>
  <si>
    <t>H</t>
  </si>
  <si>
    <t>M</t>
  </si>
  <si>
    <t>Totais</t>
  </si>
  <si>
    <t>ÁMBITO DO PDI RESPONSABLE</t>
  </si>
  <si>
    <t>Sen asignar</t>
  </si>
  <si>
    <t>INOU</t>
  </si>
  <si>
    <t>Fonte: Unidade de apoio a xestión de centros de investigación; Meta4; SUXI</t>
  </si>
  <si>
    <t>Xurídico-social</t>
  </si>
  <si>
    <t xml:space="preserve">Total  </t>
  </si>
  <si>
    <t>Catedrático/a de Universidade</t>
  </si>
  <si>
    <t xml:space="preserve">Profesor/a Titular de Universidade </t>
  </si>
  <si>
    <t>Persoal investigador "Juan de la Cierva"</t>
  </si>
  <si>
    <t>Persoal investigador "programa Marie Curie"</t>
  </si>
  <si>
    <t>Persoal investigador " Ramón y Cajal"</t>
  </si>
  <si>
    <t>Profesor/a contrado/a doutor/a</t>
  </si>
  <si>
    <t>Persoal investigador "programa jóvenes investigadores"</t>
  </si>
  <si>
    <t>Persoal Predoutoral FPU</t>
  </si>
  <si>
    <t>Persoal investigador "Posdoutoral Xunta"</t>
  </si>
  <si>
    <t>Campus</t>
  </si>
  <si>
    <t>Centro</t>
  </si>
  <si>
    <t>Importe total</t>
  </si>
  <si>
    <t>Ourense</t>
  </si>
  <si>
    <t>Escola Superior de Enxeñaría Informática</t>
  </si>
  <si>
    <t>Facultade de Ciencias</t>
  </si>
  <si>
    <t>Facultade de Ciencias da Educación</t>
  </si>
  <si>
    <t>Facultade de Ciencias Empresariais e Turismo</t>
  </si>
  <si>
    <t>Facultade de Dereito</t>
  </si>
  <si>
    <t>Facultade de Historia</t>
  </si>
  <si>
    <t>Pontevedra</t>
  </si>
  <si>
    <t>Escola de Enxeñaría Forestal</t>
  </si>
  <si>
    <t>Facultade de Ciencias da Educación e do Deporte</t>
  </si>
  <si>
    <t>Facultade de Ciencias Sociais e da Comunicación</t>
  </si>
  <si>
    <t>Vigo</t>
  </si>
  <si>
    <t>Escola de Enxeñaría de Minas e Enerxía</t>
  </si>
  <si>
    <t>Escola de Enxeñaría de Telecomunicación</t>
  </si>
  <si>
    <t>Escola de Enxeñaría Industrial</t>
  </si>
  <si>
    <t>Facultade de Bioloxía</t>
  </si>
  <si>
    <t>Facultade de Ciencias do Mar</t>
  </si>
  <si>
    <t>Faculta de Ciencias Económicas e Empresariais</t>
  </si>
  <si>
    <t>Facultade de Ciencias Xurídicas e do Traballo</t>
  </si>
  <si>
    <t>Facultade de Filoloxía e Tradución</t>
  </si>
  <si>
    <t>Facultade de Química</t>
  </si>
  <si>
    <t>Actividades por ámbito, 
sexo e categoría do IP</t>
  </si>
  <si>
    <t>Sen asginar</t>
  </si>
  <si>
    <t>CACTI-CINBIO</t>
  </si>
  <si>
    <t>Actividades por campus, centro e sexo do IP</t>
  </si>
  <si>
    <t>PDI responsable por grupo de investigación e sexo</t>
  </si>
  <si>
    <t>Código</t>
  </si>
  <si>
    <t>Nome do grupo</t>
  </si>
  <si>
    <t>AA1</t>
  </si>
  <si>
    <t>Investigacións Agrarias e Alimentarias</t>
  </si>
  <si>
    <t>AF4</t>
  </si>
  <si>
    <t>Enxeñería Agroforestal</t>
  </si>
  <si>
    <t>APET</t>
  </si>
  <si>
    <t>Applied Power Electronics Technology (Tecnoloxía Electrónica de Potencia Aplicada)</t>
  </si>
  <si>
    <t>BA2</t>
  </si>
  <si>
    <t>Bioloxía Ambiental</t>
  </si>
  <si>
    <t>BB1</t>
  </si>
  <si>
    <t>Biomarcadores Moleculares</t>
  </si>
  <si>
    <t>BEV1</t>
  </si>
  <si>
    <t>Agrobioloxía Ambiental: Calidade, Solos e Plantas</t>
  </si>
  <si>
    <t>BV1</t>
  </si>
  <si>
    <t>Pranta, Solo e Aproveitamento de Subproductos</t>
  </si>
  <si>
    <t>BV6</t>
  </si>
  <si>
    <t>Laboratorio de Biotecnoloxía Vexetal: Fisioloxía, Bioloxía Molecular, Melora, Protección e Producción Vexetal</t>
  </si>
  <si>
    <t>ByCIAMA</t>
  </si>
  <si>
    <t>Biotecnoloxía e Calidade en Industrias Agroalimentarias e Medio Ambiente</t>
  </si>
  <si>
    <t>CI5</t>
  </si>
  <si>
    <t>Explotación de Minas</t>
  </si>
  <si>
    <t>EM1</t>
  </si>
  <si>
    <t>GTE (Grupo de Tecnoloxía Enerxética)</t>
  </si>
  <si>
    <t>ET2</t>
  </si>
  <si>
    <t>Enxeñería Telemática 2</t>
  </si>
  <si>
    <t>FA2</t>
  </si>
  <si>
    <t>Física Aplicada 2</t>
  </si>
  <si>
    <t>GEA</t>
  </si>
  <si>
    <t>H20</t>
  </si>
  <si>
    <t>Grupo de Estudos de Arqueoloxía, Antigüidade e Territorio (GEAAT)</t>
  </si>
  <si>
    <t>HI19</t>
  </si>
  <si>
    <t>Variación da Linguaxe e Categorización Textual (LVTC).</t>
  </si>
  <si>
    <t>IO1</t>
  </si>
  <si>
    <t>Inferencia Estatística, Decisión e Investigación Operativa</t>
  </si>
  <si>
    <t>OC2</t>
  </si>
  <si>
    <t>Organización e Comercialización</t>
  </si>
  <si>
    <t>PT1</t>
  </si>
  <si>
    <t>Saúde, Sexualidade e Xénero</t>
  </si>
  <si>
    <t>SC7</t>
  </si>
  <si>
    <t>Antenas, Radar e Comunicacións Ópticas</t>
  </si>
  <si>
    <t>SI4</t>
  </si>
  <si>
    <t>Sistemas Informáticos de Nova Xeración</t>
  </si>
  <si>
    <t>TC1</t>
  </si>
  <si>
    <t>Grupo de Tecnoloxías da Información</t>
  </si>
  <si>
    <t>TF1</t>
  </si>
  <si>
    <t>Xeotecnoloxías Aplicadas</t>
  </si>
  <si>
    <t>XB5</t>
  </si>
  <si>
    <t>Xenómica e  Biomedicina</t>
  </si>
  <si>
    <t>AG1</t>
  </si>
  <si>
    <t>NEV (Nutrición y Viticultura)</t>
  </si>
  <si>
    <t>AH2</t>
  </si>
  <si>
    <t>Arte e Cidade</t>
  </si>
  <si>
    <t>AI1</t>
  </si>
  <si>
    <t>Literatura Infantil e Xuvenil Angloxermana e a súa Tradución</t>
  </si>
  <si>
    <t>BiFeGa</t>
  </si>
  <si>
    <t>Grupo de Investigación en Estudos Literarios e Culturais, Tradución e Interpretación-</t>
  </si>
  <si>
    <t>BR</t>
  </si>
  <si>
    <t>BIORECURSOS</t>
  </si>
  <si>
    <t>CI11</t>
  </si>
  <si>
    <t>ENCOMAT (Enxeñería da Corrosión e Materiais)</t>
  </si>
  <si>
    <t>CI7</t>
  </si>
  <si>
    <t>Matemáticas</t>
  </si>
  <si>
    <t>CP2</t>
  </si>
  <si>
    <t>Comunicación Persuasiva</t>
  </si>
  <si>
    <t>CPS1</t>
  </si>
  <si>
    <t>Investigación Aplicada en Ciencia  Política e Socioloxía</t>
  </si>
  <si>
    <t>EA7</t>
  </si>
  <si>
    <t>ECOSOT: Economía, Sociedade e Territorio</t>
  </si>
  <si>
    <t>EG1</t>
  </si>
  <si>
    <t>Grupo de Enxeñería de Deseño e Fabricación (GEDEFA)</t>
  </si>
  <si>
    <t>EQ2</t>
  </si>
  <si>
    <t>Enxeñería Química</t>
  </si>
  <si>
    <t>ET3</t>
  </si>
  <si>
    <t>Laboratorio de redes</t>
  </si>
  <si>
    <t>FA4</t>
  </si>
  <si>
    <t>Laboratorio de Termofísica</t>
  </si>
  <si>
    <t>OB</t>
  </si>
  <si>
    <t>Oceanografía Biolóxica</t>
  </si>
  <si>
    <t>Ecoloxía Animal</t>
  </si>
  <si>
    <t>2018 INVESTIGACIÓN</t>
  </si>
  <si>
    <t>TESES DOUTORAMENTO 2018</t>
  </si>
  <si>
    <t>PUBLICACIÓNS CIENTÍFICAS 2018</t>
  </si>
  <si>
    <t>PUBLICACIÓNS PROPIAS 2018</t>
  </si>
  <si>
    <t>CONVOCATORIA 2018 DE AXUDAS Á INVESTIGACIÓN  POR SEXO</t>
  </si>
  <si>
    <t>RECURSOS EXTERNOS CAPTADOS 2018</t>
  </si>
  <si>
    <t>Persoal contratado con cargo a proxectos</t>
  </si>
  <si>
    <t>Nº  DE SEXENIOS OBTIDOS NO ANO 2018</t>
  </si>
  <si>
    <t>Ámbito Científico</t>
  </si>
  <si>
    <t>Ámbito Humanístico</t>
  </si>
  <si>
    <t>Ámbito Tecnolóxico</t>
  </si>
  <si>
    <t>Ámbito Xurídico/Social</t>
  </si>
  <si>
    <t>Bolseiro/a de investigación e proxectos *</t>
  </si>
  <si>
    <t>Persoal contratado con cargo a proxectos*</t>
  </si>
  <si>
    <t>Persoal de programas de investigación*</t>
  </si>
  <si>
    <t>Persoal técnico de programas*</t>
  </si>
  <si>
    <t>Persoal técnico de programas de investigación*</t>
  </si>
  <si>
    <t>*datos do persoal investigador a 31 de decembro de 2018. Ver máis información no  indicador de persoal 2018_UVI en cifras RRHH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</si>
</sst>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#,##0.00\ &quot;€&quot;"/>
    <numFmt numFmtId="165" formatCode="#,##0\ &quot;€&quot;"/>
    <numFmt numFmtId="166" formatCode="#,##0.00\ [$€-C0A]"/>
    <numFmt numFmtId="167" formatCode="_-* #,##0.00\ [$€]_-;\-* #,##0.00\ [$€]_-;_-* &quot;-&quot;??\ [$€]_-;_-@_-"/>
    <numFmt numFmtId="168" formatCode="#,##0.00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10"/>
      <name val="Calibri"/>
      <family val="2"/>
    </font>
    <font>
      <b/>
      <sz val="9"/>
      <color theme="0" tint="-0.14999847407452621"/>
      <name val="Calibri"/>
      <family val="2"/>
    </font>
    <font>
      <sz val="11"/>
      <color indexed="8"/>
      <name val="Calibri"/>
      <family val="2"/>
    </font>
    <font>
      <b/>
      <u/>
      <sz val="8"/>
      <color theme="1"/>
      <name val="Trebuchet MS"/>
      <family val="2"/>
    </font>
    <font>
      <sz val="10"/>
      <name val="Trebuchet MS"/>
      <family val="2"/>
    </font>
    <font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indexed="8"/>
      <name val="Calibri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9" fontId="10" fillId="0" borderId="0" applyFont="0" applyFill="0" applyBorder="0" applyAlignment="0" applyProtection="0"/>
    <xf numFmtId="0" fontId="12" fillId="0" borderId="0"/>
    <xf numFmtId="0" fontId="21" fillId="0" borderId="0"/>
    <xf numFmtId="0" fontId="12" fillId="0" borderId="0"/>
    <xf numFmtId="167" fontId="12" fillId="0" borderId="0" applyFont="0" applyFill="0" applyBorder="0" applyAlignment="0" applyProtection="0"/>
  </cellStyleXfs>
  <cellXfs count="193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1" xfId="1" applyBorder="1"/>
    <xf numFmtId="0" fontId="0" fillId="0" borderId="1" xfId="0" applyBorder="1"/>
    <xf numFmtId="0" fontId="1" fillId="0" borderId="1" xfId="1" applyFont="1" applyBorder="1" applyAlignment="1">
      <alignment wrapText="1"/>
    </xf>
    <xf numFmtId="0" fontId="3" fillId="0" borderId="1" xfId="1" applyFont="1" applyBorder="1" applyAlignment="1">
      <alignment horizontal="left" wrapText="1"/>
    </xf>
    <xf numFmtId="3" fontId="0" fillId="0" borderId="0" xfId="0" applyNumberFormat="1"/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6" fillId="0" borderId="3" xfId="0" applyFont="1" applyBorder="1"/>
    <xf numFmtId="3" fontId="6" fillId="0" borderId="3" xfId="0" applyNumberFormat="1" applyFont="1" applyBorder="1"/>
    <xf numFmtId="0" fontId="4" fillId="3" borderId="3" xfId="0" applyFont="1" applyFill="1" applyBorder="1" applyAlignment="1">
      <alignment horizontal="center" vertical="center"/>
    </xf>
    <xf numFmtId="0" fontId="5" fillId="0" borderId="0" xfId="0" applyFont="1"/>
    <xf numFmtId="0" fontId="7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/>
    <xf numFmtId="3" fontId="6" fillId="0" borderId="0" xfId="0" applyNumberFormat="1" applyFont="1" applyBorder="1"/>
    <xf numFmtId="0" fontId="9" fillId="9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left" vertical="center"/>
    </xf>
    <xf numFmtId="0" fontId="6" fillId="0" borderId="0" xfId="0" applyFont="1"/>
    <xf numFmtId="0" fontId="5" fillId="0" borderId="5" xfId="0" applyFont="1" applyBorder="1"/>
    <xf numFmtId="0" fontId="6" fillId="8" borderId="3" xfId="0" applyFont="1" applyFill="1" applyBorder="1" applyAlignment="1">
      <alignment horizontal="center"/>
    </xf>
    <xf numFmtId="164" fontId="6" fillId="8" borderId="3" xfId="0" applyNumberFormat="1" applyFont="1" applyFill="1" applyBorder="1" applyAlignment="1">
      <alignment horizontal="right" vertical="center"/>
    </xf>
    <xf numFmtId="10" fontId="6" fillId="8" borderId="3" xfId="0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7" fillId="8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Border="1"/>
    <xf numFmtId="3" fontId="6" fillId="0" borderId="3" xfId="0" applyNumberFormat="1" applyFont="1" applyFill="1" applyBorder="1"/>
    <xf numFmtId="0" fontId="6" fillId="0" borderId="3" xfId="0" applyFont="1" applyFill="1" applyBorder="1"/>
    <xf numFmtId="0" fontId="13" fillId="0" borderId="0" xfId="1" applyFont="1"/>
    <xf numFmtId="0" fontId="2" fillId="0" borderId="0" xfId="1" applyFont="1" applyBorder="1" applyAlignment="1">
      <alignment vertical="center" wrapText="1"/>
    </xf>
    <xf numFmtId="0" fontId="1" fillId="0" borderId="0" xfId="1" applyBorder="1"/>
    <xf numFmtId="0" fontId="1" fillId="0" borderId="0" xfId="1" applyFont="1" applyBorder="1" applyAlignment="1">
      <alignment wrapText="1"/>
    </xf>
    <xf numFmtId="0" fontId="3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center" wrapText="1"/>
    </xf>
    <xf numFmtId="0" fontId="14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6" fillId="0" borderId="11" xfId="0" applyNumberFormat="1" applyFont="1" applyBorder="1" applyAlignment="1">
      <alignment horizontal="center" vertical="center"/>
    </xf>
    <xf numFmtId="0" fontId="7" fillId="8" borderId="11" xfId="0" applyNumberFormat="1" applyFont="1" applyFill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164" fontId="6" fillId="0" borderId="14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left"/>
    </xf>
    <xf numFmtId="164" fontId="6" fillId="0" borderId="14" xfId="0" applyNumberFormat="1" applyFont="1" applyFill="1" applyBorder="1" applyAlignment="1">
      <alignment horizontal="right"/>
    </xf>
    <xf numFmtId="0" fontId="6" fillId="8" borderId="3" xfId="0" applyFont="1" applyFill="1" applyBorder="1" applyAlignment="1">
      <alignment horizontal="left"/>
    </xf>
    <xf numFmtId="165" fontId="6" fillId="0" borderId="3" xfId="0" applyNumberFormat="1" applyFont="1" applyBorder="1" applyAlignment="1">
      <alignment horizontal="right" vertical="center" indent="1"/>
    </xf>
    <xf numFmtId="165" fontId="7" fillId="8" borderId="3" xfId="0" applyNumberFormat="1" applyFont="1" applyFill="1" applyBorder="1" applyAlignment="1">
      <alignment horizontal="right" vertical="center" indent="1"/>
    </xf>
    <xf numFmtId="3" fontId="4" fillId="8" borderId="11" xfId="0" applyNumberFormat="1" applyFont="1" applyFill="1" applyBorder="1" applyAlignment="1">
      <alignment horizontal="right" vertical="center" indent="1"/>
    </xf>
    <xf numFmtId="3" fontId="7" fillId="8" borderId="11" xfId="0" applyNumberFormat="1" applyFont="1" applyFill="1" applyBorder="1" applyAlignment="1">
      <alignment horizontal="right" vertical="center" indent="1"/>
    </xf>
    <xf numFmtId="0" fontId="5" fillId="0" borderId="5" xfId="0" applyFont="1" applyBorder="1" applyAlignment="1">
      <alignment horizontal="left"/>
    </xf>
    <xf numFmtId="0" fontId="6" fillId="0" borderId="0" xfId="0" applyFont="1" applyFill="1" applyBorder="1"/>
    <xf numFmtId="0" fontId="19" fillId="15" borderId="15" xfId="0" applyFont="1" applyFill="1" applyBorder="1" applyAlignment="1">
      <alignment vertical="center"/>
    </xf>
    <xf numFmtId="165" fontId="6" fillId="0" borderId="3" xfId="0" applyNumberFormat="1" applyFont="1" applyBorder="1" applyAlignment="1"/>
    <xf numFmtId="0" fontId="20" fillId="0" borderId="0" xfId="0" applyFont="1"/>
    <xf numFmtId="165" fontId="0" fillId="0" borderId="0" xfId="0" applyNumberFormat="1"/>
    <xf numFmtId="0" fontId="21" fillId="0" borderId="1" xfId="4" applyBorder="1"/>
    <xf numFmtId="0" fontId="21" fillId="0" borderId="0" xfId="4" applyBorder="1"/>
    <xf numFmtId="0" fontId="14" fillId="0" borderId="0" xfId="4" applyFont="1"/>
    <xf numFmtId="0" fontId="21" fillId="0" borderId="0" xfId="4"/>
    <xf numFmtId="0" fontId="21" fillId="0" borderId="0" xfId="4" applyAlignment="1">
      <alignment wrapText="1"/>
    </xf>
    <xf numFmtId="0" fontId="16" fillId="0" borderId="0" xfId="4" applyFont="1" applyBorder="1" applyAlignment="1"/>
    <xf numFmtId="0" fontId="21" fillId="0" borderId="0" xfId="4" applyAlignment="1"/>
    <xf numFmtId="0" fontId="16" fillId="11" borderId="17" xfId="4" applyFont="1" applyFill="1" applyBorder="1" applyAlignment="1">
      <alignment horizontal="right" vertical="center"/>
    </xf>
    <xf numFmtId="0" fontId="16" fillId="11" borderId="14" xfId="4" applyFont="1" applyFill="1" applyBorder="1" applyAlignment="1">
      <alignment horizontal="right" vertical="center"/>
    </xf>
    <xf numFmtId="0" fontId="16" fillId="11" borderId="9" xfId="4" applyFont="1" applyFill="1" applyBorder="1" applyAlignment="1">
      <alignment horizontal="right" vertical="center"/>
    </xf>
    <xf numFmtId="0" fontId="16" fillId="12" borderId="20" xfId="4" applyFont="1" applyFill="1" applyBorder="1" applyAlignment="1">
      <alignment vertical="center"/>
    </xf>
    <xf numFmtId="0" fontId="18" fillId="2" borderId="17" xfId="5" applyFont="1" applyFill="1" applyBorder="1" applyAlignment="1">
      <alignment horizontal="right" indent="1"/>
    </xf>
    <xf numFmtId="0" fontId="18" fillId="2" borderId="14" xfId="5" applyFont="1" applyFill="1" applyBorder="1" applyAlignment="1">
      <alignment horizontal="right" indent="1"/>
    </xf>
    <xf numFmtId="166" fontId="18" fillId="2" borderId="14" xfId="5" applyNumberFormat="1" applyFont="1" applyFill="1" applyBorder="1" applyAlignment="1">
      <alignment horizontal="right" indent="1"/>
    </xf>
    <xf numFmtId="8" fontId="16" fillId="0" borderId="9" xfId="4" applyNumberFormat="1" applyFont="1" applyFill="1" applyBorder="1" applyAlignment="1">
      <alignment horizontal="right" vertical="center" indent="1"/>
    </xf>
    <xf numFmtId="0" fontId="16" fillId="12" borderId="21" xfId="4" applyFont="1" applyFill="1" applyBorder="1" applyAlignment="1">
      <alignment vertical="center"/>
    </xf>
    <xf numFmtId="0" fontId="18" fillId="0" borderId="17" xfId="5" applyFont="1" applyFill="1" applyBorder="1" applyAlignment="1">
      <alignment horizontal="right" indent="1"/>
    </xf>
    <xf numFmtId="0" fontId="18" fillId="0" borderId="14" xfId="5" applyFont="1" applyFill="1" applyBorder="1" applyAlignment="1">
      <alignment horizontal="right" indent="1"/>
    </xf>
    <xf numFmtId="166" fontId="18" fillId="0" borderId="14" xfId="5" applyNumberFormat="1" applyFont="1" applyFill="1" applyBorder="1" applyAlignment="1">
      <alignment horizontal="right" indent="1"/>
    </xf>
    <xf numFmtId="0" fontId="17" fillId="13" borderId="22" xfId="4" applyFont="1" applyFill="1" applyBorder="1" applyAlignment="1">
      <alignment horizontal="right" vertical="center"/>
    </xf>
    <xf numFmtId="0" fontId="17" fillId="13" borderId="18" xfId="4" applyFont="1" applyFill="1" applyBorder="1" applyAlignment="1">
      <alignment horizontal="right" vertical="center" indent="1"/>
    </xf>
    <xf numFmtId="0" fontId="17" fillId="13" borderId="19" xfId="4" applyFont="1" applyFill="1" applyBorder="1" applyAlignment="1">
      <alignment horizontal="right" vertical="center" indent="1"/>
    </xf>
    <xf numFmtId="164" fontId="17" fillId="13" borderId="19" xfId="4" applyNumberFormat="1" applyFont="1" applyFill="1" applyBorder="1" applyAlignment="1">
      <alignment horizontal="right" vertical="center" indent="1"/>
    </xf>
    <xf numFmtId="164" fontId="17" fillId="13" borderId="10" xfId="4" applyNumberFormat="1" applyFont="1" applyFill="1" applyBorder="1" applyAlignment="1">
      <alignment horizontal="right" vertical="center" indent="1"/>
    </xf>
    <xf numFmtId="3" fontId="21" fillId="0" borderId="0" xfId="4" applyNumberFormat="1"/>
    <xf numFmtId="166" fontId="21" fillId="0" borderId="0" xfId="4" applyNumberFormat="1"/>
    <xf numFmtId="0" fontId="6" fillId="0" borderId="14" xfId="0" applyNumberFormat="1" applyFont="1" applyBorder="1" applyAlignment="1">
      <alignment horizontal="center" vertical="center"/>
    </xf>
    <xf numFmtId="0" fontId="7" fillId="8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6" fillId="11" borderId="12" xfId="4" applyFont="1" applyFill="1" applyBorder="1" applyAlignment="1">
      <alignment horizontal="right" vertical="center"/>
    </xf>
    <xf numFmtId="0" fontId="18" fillId="2" borderId="12" xfId="5" applyFont="1" applyFill="1" applyBorder="1" applyAlignment="1">
      <alignment horizontal="right" indent="1"/>
    </xf>
    <xf numFmtId="0" fontId="18" fillId="0" borderId="12" xfId="5" applyFont="1" applyFill="1" applyBorder="1" applyAlignment="1">
      <alignment horizontal="right" indent="1"/>
    </xf>
    <xf numFmtId="0" fontId="17" fillId="13" borderId="23" xfId="4" applyFont="1" applyFill="1" applyBorder="1" applyAlignment="1">
      <alignment horizontal="right" vertical="center" indent="1"/>
    </xf>
    <xf numFmtId="0" fontId="18" fillId="2" borderId="24" xfId="5" applyFont="1" applyFill="1" applyBorder="1" applyAlignment="1">
      <alignment horizontal="right" indent="1"/>
    </xf>
    <xf numFmtId="0" fontId="18" fillId="0" borderId="24" xfId="5" applyFont="1" applyFill="1" applyBorder="1" applyAlignment="1">
      <alignment horizontal="right" indent="1"/>
    </xf>
    <xf numFmtId="0" fontId="17" fillId="13" borderId="25" xfId="4" applyFont="1" applyFill="1" applyBorder="1" applyAlignment="1">
      <alignment horizontal="right" vertical="center" indent="1"/>
    </xf>
    <xf numFmtId="0" fontId="6" fillId="0" borderId="14" xfId="0" applyFont="1" applyBorder="1" applyAlignment="1">
      <alignment vertical="center"/>
    </xf>
    <xf numFmtId="165" fontId="6" fillId="0" borderId="14" xfId="0" applyNumberFormat="1" applyFont="1" applyBorder="1" applyAlignment="1">
      <alignment horizontal="right" vertical="center" indent="1"/>
    </xf>
    <xf numFmtId="0" fontId="13" fillId="0" borderId="1" xfId="1" applyFont="1" applyBorder="1"/>
    <xf numFmtId="0" fontId="14" fillId="0" borderId="0" xfId="0" applyFont="1" applyAlignment="1">
      <alignment vertical="center"/>
    </xf>
    <xf numFmtId="0" fontId="0" fillId="14" borderId="0" xfId="0" applyFill="1"/>
    <xf numFmtId="0" fontId="16" fillId="10" borderId="1" xfId="0" applyFont="1" applyFill="1" applyBorder="1" applyAlignment="1">
      <alignment horizontal="center" vertical="center"/>
    </xf>
    <xf numFmtId="0" fontId="16" fillId="10" borderId="27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left"/>
    </xf>
    <xf numFmtId="0" fontId="16" fillId="0" borderId="0" xfId="0" applyNumberFormat="1" applyFont="1"/>
    <xf numFmtId="0" fontId="16" fillId="0" borderId="26" xfId="0" applyNumberFormat="1" applyFont="1" applyBorder="1"/>
    <xf numFmtId="0" fontId="17" fillId="16" borderId="28" xfId="0" applyFont="1" applyFill="1" applyBorder="1" applyAlignment="1">
      <alignment horizontal="left"/>
    </xf>
    <xf numFmtId="0" fontId="17" fillId="16" borderId="29" xfId="0" applyNumberFormat="1" applyFont="1" applyFill="1" applyBorder="1"/>
    <xf numFmtId="0" fontId="17" fillId="16" borderId="28" xfId="0" applyNumberFormat="1" applyFont="1" applyFill="1" applyBorder="1"/>
    <xf numFmtId="0" fontId="16" fillId="0" borderId="0" xfId="0" applyFont="1"/>
    <xf numFmtId="0" fontId="17" fillId="10" borderId="33" xfId="0" applyFont="1" applyFill="1" applyBorder="1" applyAlignment="1">
      <alignment horizontal="center"/>
    </xf>
    <xf numFmtId="0" fontId="17" fillId="10" borderId="34" xfId="0" applyFont="1" applyFill="1" applyBorder="1" applyAlignment="1">
      <alignment horizontal="center"/>
    </xf>
    <xf numFmtId="0" fontId="16" fillId="0" borderId="4" xfId="0" applyFont="1" applyBorder="1"/>
    <xf numFmtId="164" fontId="16" fillId="0" borderId="4" xfId="0" applyNumberFormat="1" applyFont="1" applyBorder="1"/>
    <xf numFmtId="0" fontId="16" fillId="0" borderId="14" xfId="0" applyFont="1" applyBorder="1"/>
    <xf numFmtId="164" fontId="16" fillId="0" borderId="14" xfId="0" applyNumberFormat="1" applyFont="1" applyBorder="1"/>
    <xf numFmtId="0" fontId="16" fillId="0" borderId="19" xfId="0" applyFont="1" applyBorder="1"/>
    <xf numFmtId="164" fontId="16" fillId="0" borderId="19" xfId="0" applyNumberFormat="1" applyFont="1" applyBorder="1"/>
    <xf numFmtId="0" fontId="17" fillId="17" borderId="33" xfId="0" applyFont="1" applyFill="1" applyBorder="1"/>
    <xf numFmtId="164" fontId="17" fillId="17" borderId="33" xfId="0" applyNumberFormat="1" applyFont="1" applyFill="1" applyBorder="1"/>
    <xf numFmtId="0" fontId="16" fillId="0" borderId="7" xfId="0" applyFont="1" applyBorder="1" applyAlignment="1">
      <alignment vertical="center"/>
    </xf>
    <xf numFmtId="0" fontId="16" fillId="0" borderId="7" xfId="0" applyFont="1" applyBorder="1"/>
    <xf numFmtId="164" fontId="16" fillId="0" borderId="7" xfId="0" applyNumberFormat="1" applyFont="1" applyBorder="1"/>
    <xf numFmtId="0" fontId="16" fillId="0" borderId="16" xfId="0" applyFont="1" applyBorder="1"/>
    <xf numFmtId="0" fontId="17" fillId="10" borderId="2" xfId="0" applyFont="1" applyFill="1" applyBorder="1" applyAlignment="1">
      <alignment horizontal="center"/>
    </xf>
    <xf numFmtId="0" fontId="16" fillId="0" borderId="2" xfId="0" applyFont="1" applyBorder="1"/>
    <xf numFmtId="164" fontId="16" fillId="0" borderId="2" xfId="0" applyNumberFormat="1" applyFont="1" applyBorder="1"/>
    <xf numFmtId="0" fontId="17" fillId="10" borderId="34" xfId="0" applyFont="1" applyFill="1" applyBorder="1" applyAlignment="1">
      <alignment horizontal="center" vertical="center"/>
    </xf>
    <xf numFmtId="0" fontId="17" fillId="17" borderId="34" xfId="0" applyFont="1" applyFill="1" applyBorder="1"/>
    <xf numFmtId="164" fontId="17" fillId="17" borderId="34" xfId="0" applyNumberFormat="1" applyFont="1" applyFill="1" applyBorder="1"/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/>
    <xf numFmtId="3" fontId="6" fillId="0" borderId="3" xfId="0" applyNumberFormat="1" applyFont="1" applyFill="1" applyBorder="1" applyAlignment="1">
      <alignment horizontal="right"/>
    </xf>
    <xf numFmtId="4" fontId="0" fillId="0" borderId="0" xfId="0" applyNumberFormat="1"/>
    <xf numFmtId="168" fontId="0" fillId="0" borderId="0" xfId="0" applyNumberFormat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left"/>
    </xf>
    <xf numFmtId="0" fontId="6" fillId="0" borderId="14" xfId="0" applyFont="1" applyFill="1" applyBorder="1"/>
    <xf numFmtId="0" fontId="4" fillId="3" borderId="14" xfId="0" applyFont="1" applyFill="1" applyBorder="1" applyAlignment="1">
      <alignment horizontal="center" vertical="center"/>
    </xf>
    <xf numFmtId="0" fontId="5" fillId="0" borderId="14" xfId="0" applyFont="1" applyBorder="1"/>
    <xf numFmtId="0" fontId="4" fillId="0" borderId="3" xfId="0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wrapText="1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wrapText="1"/>
    </xf>
    <xf numFmtId="0" fontId="15" fillId="14" borderId="0" xfId="0" applyFont="1" applyFill="1" applyAlignment="1">
      <alignment horizontal="center" vertical="center"/>
    </xf>
    <xf numFmtId="0" fontId="16" fillId="10" borderId="6" xfId="0" applyFont="1" applyFill="1" applyBorder="1" applyAlignment="1">
      <alignment vertical="center"/>
    </xf>
    <xf numFmtId="0" fontId="16" fillId="10" borderId="12" xfId="0" applyFont="1" applyFill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6" fillId="10" borderId="30" xfId="0" applyFont="1" applyFill="1" applyBorder="1" applyAlignment="1">
      <alignment horizontal="center" vertical="center"/>
    </xf>
    <xf numFmtId="0" fontId="16" fillId="10" borderId="27" xfId="0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wrapText="1"/>
    </xf>
    <xf numFmtId="0" fontId="16" fillId="10" borderId="30" xfId="0" applyFont="1" applyFill="1" applyBorder="1" applyAlignment="1">
      <alignment wrapText="1"/>
    </xf>
    <xf numFmtId="0" fontId="16" fillId="10" borderId="27" xfId="0" applyFont="1" applyFill="1" applyBorder="1"/>
    <xf numFmtId="0" fontId="16" fillId="10" borderId="31" xfId="0" applyFont="1" applyFill="1" applyBorder="1" applyAlignment="1">
      <alignment horizontal="center" vertical="center"/>
    </xf>
    <xf numFmtId="0" fontId="16" fillId="10" borderId="32" xfId="0" applyFont="1" applyFill="1" applyBorder="1" applyAlignment="1">
      <alignment horizontal="center" vertical="center"/>
    </xf>
    <xf numFmtId="0" fontId="15" fillId="14" borderId="0" xfId="4" applyFont="1" applyFill="1" applyAlignment="1">
      <alignment horizontal="center" vertical="center"/>
    </xf>
    <xf numFmtId="0" fontId="17" fillId="10" borderId="15" xfId="4" applyFont="1" applyFill="1" applyBorder="1" applyAlignment="1">
      <alignment horizontal="center" vertical="center"/>
    </xf>
    <xf numFmtId="0" fontId="17" fillId="10" borderId="16" xfId="4" applyFont="1" applyFill="1" applyBorder="1" applyAlignment="1">
      <alignment horizontal="center" vertical="center"/>
    </xf>
    <xf numFmtId="0" fontId="17" fillId="10" borderId="8" xfId="4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wrapText="1"/>
    </xf>
  </cellXfs>
  <cellStyles count="7">
    <cellStyle name="Euro" xfId="6"/>
    <cellStyle name="Normal" xfId="0" builtinId="0"/>
    <cellStyle name="Normal 2" xfId="3"/>
    <cellStyle name="Normal 2 2" xfId="4"/>
    <cellStyle name="Normal 2 2 2" xfId="5"/>
    <cellStyle name="Normal 2 3" xfId="1"/>
    <cellStyle name="Porcentaje 2" xfId="2"/>
  </cellStyles>
  <dxfs count="1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Grupos de investigación</a:t>
            </a:r>
          </a:p>
        </c:rich>
      </c:tx>
      <c:layout>
        <c:manualLayout>
          <c:xMode val="edge"/>
          <c:yMode val="edge"/>
          <c:x val="0.21846297250226898"/>
          <c:y val="3.6281170501027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gl-ES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231290013981893E-2"/>
          <c:y val="0.14889448617212039"/>
          <c:w val="0.55067678473725523"/>
          <c:h val="0.80093313584618497"/>
        </c:manualLayout>
      </c:layout>
      <c:pie3DChart>
        <c:varyColors val="1"/>
        <c:ser>
          <c:idx val="0"/>
          <c:order val="0"/>
          <c:tx>
            <c:strRef>
              <c:f>'2018_Investigación'!$A$16</c:f>
              <c:strCache>
                <c:ptCount val="1"/>
                <c:pt idx="0">
                  <c:v>nº de grupos de investigación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19-4914-96BC-93BB580C57A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19-4914-96BC-93BB580C57A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19-4914-96BC-93BB580C57A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619-4914-96BC-93BB580C57A1}"/>
              </c:ext>
            </c:extLst>
          </c:dPt>
          <c:dLbls>
            <c:dLbl>
              <c:idx val="3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93181818181817"/>
                      <c:h val="0.155334737995444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619-4914-96BC-93BB580C57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'2018_Investigación'!$B$15:$E$15</c:f>
              <c:strCache>
                <c:ptCount val="4"/>
                <c:pt idx="0">
                  <c:v>Científico</c:v>
                </c:pt>
                <c:pt idx="1">
                  <c:v>Humanístico</c:v>
                </c:pt>
                <c:pt idx="2">
                  <c:v>Tecnolóxico</c:v>
                </c:pt>
                <c:pt idx="3">
                  <c:v>Xurídico/Social</c:v>
                </c:pt>
              </c:strCache>
            </c:strRef>
          </c:cat>
          <c:val>
            <c:numRef>
              <c:f>'2018_Investigación'!$B$16:$E$16</c:f>
              <c:numCache>
                <c:formatCode>General</c:formatCode>
                <c:ptCount val="4"/>
                <c:pt idx="0">
                  <c:v>53</c:v>
                </c:pt>
                <c:pt idx="1">
                  <c:v>28</c:v>
                </c:pt>
                <c:pt idx="2">
                  <c:v>46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19-4914-96BC-93BB580C57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Proxectos importe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8.484916129669838E-2"/>
          <c:y val="0.1139477726574501"/>
          <c:w val="0.89152576858125288"/>
          <c:h val="0.71075752627695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'2018_Proxectos'!$C$30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'2018_Proxectos'!$B$31:$B$37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'2018_Proxectos'!$C$31:$C$37</c:f>
              <c:numCache>
                <c:formatCode>#,##0\ "€"</c:formatCode>
                <c:ptCount val="7"/>
                <c:pt idx="0">
                  <c:v>3072197</c:v>
                </c:pt>
                <c:pt idx="1">
                  <c:v>5797841.0700000003</c:v>
                </c:pt>
                <c:pt idx="2">
                  <c:v>0</c:v>
                </c:pt>
                <c:pt idx="3">
                  <c:v>1388722.22</c:v>
                </c:pt>
                <c:pt idx="4">
                  <c:v>244400</c:v>
                </c:pt>
                <c:pt idx="5">
                  <c:v>0</c:v>
                </c:pt>
                <c:pt idx="6" formatCode="#,##0">
                  <c:v>10503160.290000001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3-4DFA-9A50-F689E0F9A53A}"/>
            </c:ext>
          </c:extLst>
        </c:ser>
        <c:ser>
          <c:idx val="1"/>
          <c:order val="1"/>
          <c:tx>
            <c:strRef>
              <c:f>'2018_Proxectos'!$D$30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'2018_Proxectos'!$B$31:$B$37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'2018_Proxectos'!$D$31:$D$37</c:f>
              <c:numCache>
                <c:formatCode>#,##0\ "€"</c:formatCode>
                <c:ptCount val="7"/>
                <c:pt idx="0">
                  <c:v>0</c:v>
                </c:pt>
                <c:pt idx="1">
                  <c:v>3097800</c:v>
                </c:pt>
                <c:pt idx="2">
                  <c:v>0</c:v>
                </c:pt>
                <c:pt idx="3">
                  <c:v>4893072.3899999997</c:v>
                </c:pt>
                <c:pt idx="4">
                  <c:v>0</c:v>
                </c:pt>
                <c:pt idx="5">
                  <c:v>0</c:v>
                </c:pt>
                <c:pt idx="6" formatCode="#,##0">
                  <c:v>7990872.3899999997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3-4DFA-9A50-F689E0F9A53A}"/>
            </c:ext>
          </c:extLst>
        </c:ser>
        <c:ser>
          <c:idx val="2"/>
          <c:order val="2"/>
          <c:tx>
            <c:strRef>
              <c:f>'2018_Proxectos'!$E$30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'2018_Proxectos'!$B$31:$B$37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'2018_Proxectos'!$E$31:$E$37</c:f>
              <c:numCache>
                <c:formatCode>#,##0\ "€"</c:formatCode>
                <c:ptCount val="7"/>
                <c:pt idx="0">
                  <c:v>4069609.34</c:v>
                </c:pt>
                <c:pt idx="1">
                  <c:v>5312000</c:v>
                </c:pt>
                <c:pt idx="2">
                  <c:v>108000</c:v>
                </c:pt>
                <c:pt idx="3">
                  <c:v>1201045.6000000001</c:v>
                </c:pt>
                <c:pt idx="4">
                  <c:v>72020</c:v>
                </c:pt>
                <c:pt idx="5">
                  <c:v>0</c:v>
                </c:pt>
                <c:pt idx="6" formatCode="#,##0">
                  <c:v>10762674.939999999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3-4DFA-9A50-F689E0F9A53A}"/>
            </c:ext>
          </c:extLst>
        </c:ser>
        <c:ser>
          <c:idx val="3"/>
          <c:order val="3"/>
          <c:tx>
            <c:strRef>
              <c:f>'2018_Proxectos'!$F$30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'2018_Proxectos'!$B$31:$B$37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'2018_Proxectos'!$F$31:$F$37</c:f>
              <c:numCache>
                <c:formatCode>#,##0\ "€"</c:formatCode>
                <c:ptCount val="7"/>
                <c:pt idx="0">
                  <c:v>5456349.2400000002</c:v>
                </c:pt>
                <c:pt idx="1">
                  <c:v>2860000</c:v>
                </c:pt>
                <c:pt idx="2">
                  <c:v>19954.57</c:v>
                </c:pt>
                <c:pt idx="3">
                  <c:v>1855568.5</c:v>
                </c:pt>
                <c:pt idx="4">
                  <c:v>0</c:v>
                </c:pt>
                <c:pt idx="5">
                  <c:v>0</c:v>
                </c:pt>
                <c:pt idx="6" formatCode="#,##0">
                  <c:v>10191872.310000001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33-4DFA-9A50-F689E0F9A53A}"/>
            </c:ext>
          </c:extLst>
        </c:ser>
        <c:ser>
          <c:idx val="4"/>
          <c:order val="4"/>
          <c:tx>
            <c:strRef>
              <c:f>'2018_Proxectos'!$G$30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'2018_Proxectos'!$B$31:$B$37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'2018_Proxectos'!$G$31:$G$37</c:f>
              <c:numCache>
                <c:formatCode>#,##0\ "€"</c:formatCode>
                <c:ptCount val="7"/>
                <c:pt idx="0">
                  <c:v>4049876</c:v>
                </c:pt>
                <c:pt idx="1">
                  <c:v>3619814.0300000003</c:v>
                </c:pt>
                <c:pt idx="2">
                  <c:v>0</c:v>
                </c:pt>
                <c:pt idx="3">
                  <c:v>2848255</c:v>
                </c:pt>
                <c:pt idx="4">
                  <c:v>881250</c:v>
                </c:pt>
                <c:pt idx="5">
                  <c:v>0</c:v>
                </c:pt>
                <c:pt idx="6" formatCode="#,##0">
                  <c:v>11399195.030000001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33-4DFA-9A50-F689E0F9A53A}"/>
            </c:ext>
          </c:extLst>
        </c:ser>
        <c:ser>
          <c:idx val="5"/>
          <c:order val="5"/>
          <c:tx>
            <c:strRef>
              <c:f>'2018_Proxectos'!$H$30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'2018_Proxectos'!$B$31:$B$37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'2018_Proxectos'!$H$31:$H$37</c:f>
              <c:numCache>
                <c:formatCode>#,##0\ "€"</c:formatCode>
                <c:ptCount val="7"/>
                <c:pt idx="0">
                  <c:v>4140299</c:v>
                </c:pt>
                <c:pt idx="1">
                  <c:v>6170452</c:v>
                </c:pt>
                <c:pt idx="2">
                  <c:v>860997</c:v>
                </c:pt>
                <c:pt idx="3">
                  <c:v>3310824</c:v>
                </c:pt>
                <c:pt idx="4">
                  <c:v>3268859</c:v>
                </c:pt>
                <c:pt idx="5">
                  <c:v>0</c:v>
                </c:pt>
                <c:pt idx="6" formatCode="#,##0">
                  <c:v>17751431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7-4FDB-ACDA-A04944E1B32C}"/>
            </c:ext>
          </c:extLst>
        </c:ser>
        <c:ser>
          <c:idx val="6"/>
          <c:order val="6"/>
          <c:tx>
            <c:strRef>
              <c:f>'2018_Proxectos'!$I$30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'2018_Proxectos'!$B$31:$B$37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'2018_Proxectos'!$I$31:$I$37</c:f>
              <c:numCache>
                <c:formatCode>#,##0\ "€"</c:formatCode>
                <c:ptCount val="7"/>
                <c:pt idx="0">
                  <c:v>2987610.18</c:v>
                </c:pt>
                <c:pt idx="1">
                  <c:v>4942312.4800000004</c:v>
                </c:pt>
                <c:pt idx="2">
                  <c:v>770257.84</c:v>
                </c:pt>
                <c:pt idx="3">
                  <c:v>2662542.94</c:v>
                </c:pt>
                <c:pt idx="4">
                  <c:v>255537</c:v>
                </c:pt>
                <c:pt idx="5">
                  <c:v>40425</c:v>
                </c:pt>
                <c:pt idx="6">
                  <c:v>11658685.439999999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2-457E-8C56-154967183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559424"/>
        <c:axId val="286559984"/>
      </c:barChart>
      <c:catAx>
        <c:axId val="28655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6559984"/>
        <c:crosses val="autoZero"/>
        <c:auto val="1"/>
        <c:lblAlgn val="ctr"/>
        <c:lblOffset val="100"/>
        <c:noMultiLvlLbl val="0"/>
      </c:catAx>
      <c:valAx>
        <c:axId val="286559984"/>
        <c:scaling>
          <c:orientation val="minMax"/>
          <c:max val="11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6559424"/>
        <c:crosses val="autoZero"/>
        <c:crossBetween val="between"/>
        <c:minorUnit val="2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Núm. de proxectos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'2018_Proxectos'!$C$41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'2018_Proxectos'!$B$42:$B$48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'2018_Proxectos'!$C$42:$C$48</c:f>
              <c:numCache>
                <c:formatCode>General</c:formatCode>
                <c:ptCount val="7"/>
                <c:pt idx="0">
                  <c:v>39</c:v>
                </c:pt>
                <c:pt idx="1">
                  <c:v>49</c:v>
                </c:pt>
                <c:pt idx="2">
                  <c:v>0</c:v>
                </c:pt>
                <c:pt idx="3">
                  <c:v>9</c:v>
                </c:pt>
                <c:pt idx="4">
                  <c:v>2</c:v>
                </c:pt>
                <c:pt idx="5">
                  <c:v>0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FD-4407-A93F-7D2072541FF8}"/>
            </c:ext>
          </c:extLst>
        </c:ser>
        <c:ser>
          <c:idx val="1"/>
          <c:order val="1"/>
          <c:tx>
            <c:strRef>
              <c:f>'2018_Proxectos'!$D$41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'2018_Proxectos'!$B$42:$B$48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'2018_Proxectos'!$D$42:$D$48</c:f>
              <c:numCache>
                <c:formatCode>General</c:formatCode>
                <c:ptCount val="7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FD-4407-A93F-7D2072541FF8}"/>
            </c:ext>
          </c:extLst>
        </c:ser>
        <c:ser>
          <c:idx val="2"/>
          <c:order val="2"/>
          <c:tx>
            <c:strRef>
              <c:f>'2018_Proxectos'!$E$41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'2018_Proxectos'!$B$42:$B$48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'2018_Proxectos'!$E$42:$E$48</c:f>
              <c:numCache>
                <c:formatCode>General</c:formatCode>
                <c:ptCount val="7"/>
                <c:pt idx="0">
                  <c:v>45</c:v>
                </c:pt>
                <c:pt idx="1">
                  <c:v>40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D-4407-A93F-7D2072541FF8}"/>
            </c:ext>
          </c:extLst>
        </c:ser>
        <c:ser>
          <c:idx val="3"/>
          <c:order val="3"/>
          <c:tx>
            <c:strRef>
              <c:f>'2018_Proxectos'!$F$41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'2018_Proxectos'!$B$42:$B$48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'2018_Proxectos'!$F$42:$F$48</c:f>
              <c:numCache>
                <c:formatCode>General</c:formatCode>
                <c:ptCount val="7"/>
                <c:pt idx="0">
                  <c:v>53</c:v>
                </c:pt>
                <c:pt idx="1">
                  <c:v>11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FD-4407-A93F-7D2072541FF8}"/>
            </c:ext>
          </c:extLst>
        </c:ser>
        <c:ser>
          <c:idx val="4"/>
          <c:order val="4"/>
          <c:tx>
            <c:strRef>
              <c:f>'2018_Proxectos'!$G$41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'2018_Proxectos'!$B$42:$B$48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'2018_Proxectos'!$G$42:$G$48</c:f>
              <c:numCache>
                <c:formatCode>General</c:formatCode>
                <c:ptCount val="7"/>
                <c:pt idx="0">
                  <c:v>37</c:v>
                </c:pt>
                <c:pt idx="1">
                  <c:v>21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0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FD-4407-A93F-7D2072541FF8}"/>
            </c:ext>
          </c:extLst>
        </c:ser>
        <c:ser>
          <c:idx val="5"/>
          <c:order val="5"/>
          <c:tx>
            <c:strRef>
              <c:f>'2018_Proxectos'!$H$41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'2018_Proxectos'!$B$42:$B$48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'2018_Proxectos'!$H$42:$H$48</c:f>
              <c:numCache>
                <c:formatCode>General</c:formatCode>
                <c:ptCount val="7"/>
                <c:pt idx="0">
                  <c:v>39</c:v>
                </c:pt>
                <c:pt idx="1">
                  <c:v>35</c:v>
                </c:pt>
                <c:pt idx="2">
                  <c:v>12</c:v>
                </c:pt>
                <c:pt idx="3">
                  <c:v>15</c:v>
                </c:pt>
                <c:pt idx="4">
                  <c:v>11</c:v>
                </c:pt>
                <c:pt idx="5">
                  <c:v>0</c:v>
                </c:pt>
                <c:pt idx="6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3-496E-9178-E8174D33B11D}"/>
            </c:ext>
          </c:extLst>
        </c:ser>
        <c:ser>
          <c:idx val="6"/>
          <c:order val="6"/>
          <c:tx>
            <c:strRef>
              <c:f>'2018_Proxectos'!$I$41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'2018_Proxectos'!$B$42:$B$48</c:f>
              <c:strCache>
                <c:ptCount val="7"/>
                <c:pt idx="0">
                  <c:v>E - CENTRAL DO ESTADO</c:v>
                </c:pt>
                <c:pt idx="1">
                  <c:v>X - XUNTA DE GALICIA</c:v>
                </c:pt>
                <c:pt idx="2">
                  <c:v>O - OUTROS (convenios)</c:v>
                </c:pt>
                <c:pt idx="3">
                  <c:v>Europeo</c:v>
                </c:pt>
                <c:pt idx="4">
                  <c:v>Intereg</c:v>
                </c:pt>
                <c:pt idx="5">
                  <c:v>INOU</c:v>
                </c:pt>
                <c:pt idx="6">
                  <c:v>Total xeral</c:v>
                </c:pt>
              </c:strCache>
            </c:strRef>
          </c:cat>
          <c:val>
            <c:numRef>
              <c:f>'2018_Proxectos'!$I$42:$I$48</c:f>
              <c:numCache>
                <c:formatCode>General</c:formatCode>
                <c:ptCount val="7"/>
                <c:pt idx="0">
                  <c:v>40</c:v>
                </c:pt>
                <c:pt idx="1">
                  <c:v>30</c:v>
                </c:pt>
                <c:pt idx="2">
                  <c:v>9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29-4504-A09C-4EF6A6212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6565024"/>
        <c:axId val="424901456"/>
      </c:barChart>
      <c:catAx>
        <c:axId val="28656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24901456"/>
        <c:crosses val="autoZero"/>
        <c:auto val="1"/>
        <c:lblAlgn val="ctr"/>
        <c:lblOffset val="100"/>
        <c:noMultiLvlLbl val="0"/>
      </c:catAx>
      <c:valAx>
        <c:axId val="424901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8656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importes por ÁMBITO</a:t>
            </a:r>
          </a:p>
        </c:rich>
      </c:tx>
      <c:layout>
        <c:manualLayout>
          <c:xMode val="edge"/>
          <c:yMode val="edge"/>
          <c:x val="0.19386111111111112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4.3420166266576493E-2"/>
          <c:y val="0.22712392128327014"/>
          <c:w val="0.43380905511811019"/>
          <c:h val="0.72301509186351698"/>
        </c:manualLayout>
      </c:layout>
      <c:pieChart>
        <c:varyColors val="1"/>
        <c:ser>
          <c:idx val="6"/>
          <c:order val="6"/>
          <c:tx>
            <c:strRef>
              <c:f>'2018_Proxectos'!$B$16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4F-4D14-B082-6E94ABE4FF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4F-4D14-B082-6E94ABE4FF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4F-4D14-B082-6E94ABE4FF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4F-4D14-B082-6E94ABE4FF7A}"/>
              </c:ext>
            </c:extLst>
          </c:dPt>
          <c:dLbls>
            <c:dLbl>
              <c:idx val="1"/>
              <c:layout>
                <c:manualLayout>
                  <c:x val="-4.8645103715317687E-17"/>
                  <c:y val="0.10335915630280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94F-4D14-B082-6E94ABE4FF7A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'2018_Proxectos'!$C$7:$J$9</c15:sqref>
                  </c15:fullRef>
                </c:ext>
              </c:extLst>
              <c:f>('2018_Proxectos'!$D$7:$D$9,'2018_Proxectos'!$F$7:$F$9,'2018_Proxectos'!$H$7:$H$9,'2018_Proxectos'!$J$7:$J$9)</c:f>
              <c:multiLvlStrCache>
                <c:ptCount val="4"/>
                <c:lvl>
                  <c:pt idx="0">
                    <c:v>Importe</c:v>
                  </c:pt>
                  <c:pt idx="1">
                    <c:v>Importe</c:v>
                  </c:pt>
                  <c:pt idx="2">
                    <c:v>Importe</c:v>
                  </c:pt>
                  <c:pt idx="3">
                    <c:v>Importe</c:v>
                  </c:pt>
                </c:lvl>
                <c:lvl/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'2018_Proxectos'!$C$16:$J$16</c15:sqref>
                  </c15:fullRef>
                </c:ext>
              </c:extLst>
              <c:f>('2018_Proxectos'!$D$16,'2018_Proxectos'!$F$16,'2018_Proxectos'!$H$16,'2018_Proxectos'!$J$16)</c:f>
              <c:numCache>
                <c:formatCode>#,##0\ "€"</c:formatCode>
                <c:ptCount val="4"/>
                <c:pt idx="0">
                  <c:v>4719589.43</c:v>
                </c:pt>
                <c:pt idx="1">
                  <c:v>498050</c:v>
                </c:pt>
                <c:pt idx="2">
                  <c:v>5717656.0099999998</c:v>
                </c:pt>
                <c:pt idx="3">
                  <c:v>711840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0-9CF8-45C6-98F4-8BD822E043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'2018_Proxectos'!$B$10</c15:sqref>
                        </c15:formulaRef>
                      </c:ext>
                    </c:extLst>
                    <c:strCache>
                      <c:ptCount val="1"/>
                      <c:pt idx="0">
                        <c:v>E - CENTRAL DO ESTADO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A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C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('2018_Proxectos'!$D$7:$D$9,'2018_Proxectos'!$F$7:$F$9,'2018_Proxectos'!$H$7:$H$9,'2018_Proxectos'!$J$7:$J$9)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'2018_Proxectos'!$C$10:$J$10</c15:sqref>
                        </c15:fullRef>
                        <c15:formulaRef>
                          <c15:sqref>('2018_Proxectos'!$D$10,'2018_Proxectos'!$F$10,'2018_Proxectos'!$H$10,'2018_Proxectos'!$J$10)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1157282.55</c:v>
                      </c:pt>
                      <c:pt idx="1">
                        <c:v>248050</c:v>
                      </c:pt>
                      <c:pt idx="2">
                        <c:v>1469747.63</c:v>
                      </c:pt>
                      <c:pt idx="3">
                        <c:v>112530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1-99CD-4410-ABE6-C03ED41C8DB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'2018_Proxectos'!$B$11</c15:sqref>
                        </c15:formulaRef>
                      </c:ext>
                    </c:extLst>
                    <c:strCache>
                      <c:ptCount val="1"/>
                      <c:pt idx="0">
                        <c:v>X - XUNTA DE GALICIA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7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9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('2018_Proxectos'!$D$7:$D$9,'2018_Proxectos'!$F$7:$F$9,'2018_Proxectos'!$H$7:$H$9,'2018_Proxectos'!$J$7:$J$9)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'2018_Proxectos'!$C$11:$J$11</c15:sqref>
                        </c15:fullRef>
                        <c15:formulaRef>
                          <c15:sqref>('2018_Proxectos'!$D$11,'2018_Proxectos'!$F$11,'2018_Proxectos'!$H$11,'2018_Proxectos'!$J$11)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2115315.62</c:v>
                      </c:pt>
                      <c:pt idx="1">
                        <c:v>200000</c:v>
                      </c:pt>
                      <c:pt idx="2">
                        <c:v>2056996.86</c:v>
                      </c:pt>
                      <c:pt idx="3">
                        <c:v>570000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A-99CD-4410-ABE6-C03ED41C8DB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'2018_Proxectos'!$B$12</c15:sqref>
                        </c15:formulaRef>
                      </c:ext>
                    </c:extLst>
                    <c:strCache>
                      <c:ptCount val="1"/>
                      <c:pt idx="0">
                        <c:v>O - OUTROS (convenios)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('2018_Proxectos'!$D$7:$D$9,'2018_Proxectos'!$F$7:$F$9,'2018_Proxectos'!$H$7:$H$9,'2018_Proxectos'!$J$7:$J$9)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'2018_Proxectos'!$C$12:$J$12</c15:sqref>
                        </c15:fullRef>
                        <c15:formulaRef>
                          <c15:sqref>('2018_Proxectos'!$D$12,'2018_Proxectos'!$F$12,'2018_Proxectos'!$H$12,'2018_Proxectos'!$J$12)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540472.84</c:v>
                      </c:pt>
                      <c:pt idx="1">
                        <c:v>50000</c:v>
                      </c:pt>
                      <c:pt idx="2">
                        <c:v>173575</c:v>
                      </c:pt>
                      <c:pt idx="3">
                        <c:v>6210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3-99CD-4410-ABE6-C03ED41C8DB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'2018_Proxectos'!$B$13</c15:sqref>
                        </c15:formulaRef>
                      </c:ext>
                    </c:extLst>
                    <c:strCache>
                      <c:ptCount val="1"/>
                      <c:pt idx="0">
                        <c:v>Europeo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('2018_Proxectos'!$D$7:$D$9,'2018_Proxectos'!$F$7:$F$9,'2018_Proxectos'!$H$7:$H$9,'2018_Proxectos'!$J$7:$J$9)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'2018_Proxectos'!$C$13:$J$13</c15:sqref>
                        </c15:fullRef>
                        <c15:formulaRef>
                          <c15:sqref>('2018_Proxectos'!$D$13,'2018_Proxectos'!$F$13,'2018_Proxectos'!$H$13,'2018_Proxectos'!$J$13)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900743.42</c:v>
                      </c:pt>
                      <c:pt idx="1">
                        <c:v>0</c:v>
                      </c:pt>
                      <c:pt idx="2">
                        <c:v>1761799.52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2C-99CD-4410-ABE6-C03ED41C8DB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'2018_Proxectos'!$B$14</c15:sqref>
                        </c15:formulaRef>
                      </c:ext>
                    </c:extLst>
                    <c:strCache>
                      <c:ptCount val="1"/>
                      <c:pt idx="0">
                        <c:v>Intereg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2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4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('2018_Proxectos'!$D$7:$D$9,'2018_Proxectos'!$F$7:$F$9,'2018_Proxectos'!$H$7:$H$9,'2018_Proxectos'!$J$7:$J$9)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'2018_Proxectos'!$C$14:$J$14</c15:sqref>
                        </c15:fullRef>
                        <c15:formulaRef>
                          <c15:sqref>('2018_Proxectos'!$D$14,'2018_Proxectos'!$F$14,'2018_Proxectos'!$H$14,'2018_Proxectos'!$J$14)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255537</c:v>
                      </c:pt>
                      <c:pt idx="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35-99CD-4410-ABE6-C03ED41C8DB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'2018_Proxectos'!$B$15</c15:sqref>
                        </c15:formulaRef>
                      </c:ext>
                    </c:extLst>
                    <c:strCache>
                      <c:ptCount val="1"/>
                      <c:pt idx="0">
                        <c:v>INOU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99CD-4410-ABE6-C03ED41C8DB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99CD-4410-ABE6-C03ED41C8DB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99CD-4410-ABE6-C03ED41C8DB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99CD-4410-ABE6-C03ED41C8DB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('2018_Proxectos'!$D$7:$D$9,'2018_Proxectos'!$F$7:$F$9,'2018_Proxectos'!$H$7:$H$9,'2018_Proxectos'!$J$7:$J$9)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Importe</c:v>
                        </c:pt>
                        <c:pt idx="1">
                          <c:v>Importe</c:v>
                        </c:pt>
                        <c:pt idx="2">
                          <c:v>Importe</c:v>
                        </c:pt>
                        <c:pt idx="3">
                          <c:v>Importe</c:v>
                        </c:pt>
                      </c:lvl>
                      <c:lvl/>
                      <c:lvl/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'2018_Proxectos'!$C$15:$J$15</c15:sqref>
                        </c15:fullRef>
                        <c15:formulaRef>
                          <c15:sqref>('2018_Proxectos'!$D$15,'2018_Proxectos'!$F$15,'2018_Proxectos'!$H$15,'2018_Proxectos'!$J$15)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>
                        <c:v>5775</c:v>
                      </c:pt>
                      <c:pt idx="1">
                        <c:v>0</c:v>
                      </c:pt>
                      <c:pt idx="2">
                        <c:v>11550</c:v>
                      </c:pt>
                      <c:pt idx="3">
                        <c:v>23100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8-99CD-4410-ABE6-C03ED41C8DB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concedidos por ÁMBITO</a:t>
            </a:r>
          </a:p>
        </c:rich>
      </c:tx>
      <c:layout>
        <c:manualLayout>
          <c:xMode val="edge"/>
          <c:yMode val="edge"/>
          <c:x val="0.19386111111111112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4.3420166266576493E-2"/>
          <c:y val="0.22712392128327014"/>
          <c:w val="0.43380905511811019"/>
          <c:h val="0.72301509186351698"/>
        </c:manualLayout>
      </c:layout>
      <c:pieChart>
        <c:varyColors val="1"/>
        <c:ser>
          <c:idx val="6"/>
          <c:order val="6"/>
          <c:tx>
            <c:strRef>
              <c:f>'2018_Proxectos'!$B$16</c:f>
              <c:strCache>
                <c:ptCount val="1"/>
                <c:pt idx="0">
                  <c:v>Total xeral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C46-4F16-9DB3-98A4602B36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46-4F16-9DB3-98A4602B363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C46-4F16-9DB3-98A4602B36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C46-4F16-9DB3-98A4602B363F}"/>
              </c:ext>
            </c:extLst>
          </c:dPt>
          <c:dLbls>
            <c:dLbl>
              <c:idx val="1"/>
              <c:layout>
                <c:manualLayout>
                  <c:x val="0"/>
                  <c:y val="6.20155038759689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46-4F16-9DB3-98A4602B363F}"/>
                </c:ext>
              </c:extLst>
            </c:dLbl>
            <c:dLbl>
              <c:idx val="2"/>
              <c:layout>
                <c:manualLayout>
                  <c:x val="0.1153588195841717"/>
                  <c:y val="-8.120984074218733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46-4F16-9DB3-98A4602B363F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'2018_Proxectos'!$C$7:$J$9</c15:sqref>
                  </c15:fullRef>
                </c:ext>
              </c:extLst>
              <c:f>('2018_Proxectos'!$C$7:$C$9,'2018_Proxectos'!$E$7:$E$9,'2018_Proxectos'!$G$7:$G$9,'2018_Proxectos'!$I$7:$I$9)</c:f>
              <c:multiLvlStrCache>
                <c:ptCount val="4"/>
                <c:lvl>
                  <c:pt idx="0">
                    <c:v>Número</c:v>
                  </c:pt>
                  <c:pt idx="1">
                    <c:v>Número</c:v>
                  </c:pt>
                  <c:pt idx="2">
                    <c:v>Número</c:v>
                  </c:pt>
                  <c:pt idx="3">
                    <c:v>Número</c:v>
                  </c:pt>
                </c:lvl>
                <c:lvl>
                  <c:pt idx="0">
                    <c:v>Científico</c:v>
                  </c:pt>
                  <c:pt idx="1">
                    <c:v>Humanístico</c:v>
                  </c:pt>
                  <c:pt idx="2">
                    <c:v>Tecnolóxico</c:v>
                  </c:pt>
                  <c:pt idx="3">
                    <c:v>Xurídico-Social</c:v>
                  </c:pt>
                </c:lvl>
                <c:lvl>
                  <c:pt idx="0">
                    <c:v>ÁMBITO DO PDI RESPONSABLE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'2018_Proxectos'!$C$16:$J$16</c15:sqref>
                  </c15:fullRef>
                </c:ext>
              </c:extLst>
              <c:f>('2018_Proxectos'!$C$16,'2018_Proxectos'!$E$16,'2018_Proxectos'!$G$16,'2018_Proxectos'!$I$16)</c:f>
              <c:numCache>
                <c:formatCode>#,##0\ "€"</c:formatCode>
                <c:ptCount val="4"/>
                <c:pt idx="0" formatCode="General">
                  <c:v>35</c:v>
                </c:pt>
                <c:pt idx="1" formatCode="General">
                  <c:v>7</c:v>
                </c:pt>
                <c:pt idx="2" formatCode="General">
                  <c:v>42</c:v>
                </c:pt>
                <c:pt idx="3" formatCode="General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'2018_Proxectos'!$D$16</c15:sqref>
                  <c15:bubble3D val="0"/>
                </c15:categoryFilterException>
                <c15:categoryFilterException>
                  <c15:sqref>'2018_Proxectos'!$F$16</c15:sqref>
                  <c15:bubble3D val="0"/>
                </c15:categoryFilterException>
                <c15:categoryFilterException>
                  <c15:sqref>'2018_Proxectos'!$H$16</c15:sqref>
                  <c15:bubble3D val="0"/>
                </c15:categoryFilterException>
                <c15:categoryFilterException>
                  <c15:sqref>'2018_Proxectos'!$J$16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48-496A-4DAC-B3F7-8ED3BC0CC57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'2018_Proxectos'!$B$10</c15:sqref>
                        </c15:formulaRef>
                      </c:ext>
                    </c:extLst>
                    <c:strCache>
                      <c:ptCount val="1"/>
                      <c:pt idx="0">
                        <c:v>E - CENTRAL DO ESTADO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A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C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('2018_Proxectos'!$C$7:$C$9,'2018_Proxectos'!$E$7:$E$9,'2018_Proxectos'!$G$7:$G$9,'2018_Proxectos'!$I$7:$I$9)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'2018_Proxectos'!$C$10:$J$10</c15:sqref>
                        </c15:fullRef>
                        <c15:formulaRef>
                          <c15:sqref>('2018_Proxectos'!$C$10,'2018_Proxectos'!$E$10,'2018_Proxectos'!$G$10,'2018_Proxectos'!$I$10)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15</c:v>
                      </c:pt>
                      <c:pt idx="1" formatCode="General">
                        <c:v>5</c:v>
                      </c:pt>
                      <c:pt idx="2" formatCode="General">
                        <c:v>17</c:v>
                      </c:pt>
                      <c:pt idx="3" formatCode="General">
                        <c:v>3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'2018_Proxectos'!$D$10</c15:sqref>
                        <c15:bubble3D val="0"/>
                      </c15:categoryFilterException>
                      <c15:categoryFilterException>
                        <c15:sqref>'2018_Proxectos'!$F$10</c15:sqref>
                        <c15:bubble3D val="0"/>
                      </c15:categoryFilterException>
                      <c15:categoryFilterException>
                        <c15:sqref>'2018_Proxectos'!$H$10</c15:sqref>
                        <c15:bubble3D val="0"/>
                      </c15:categoryFilterException>
                      <c15:categoryFilterException>
                        <c15:sqref>'2018_Proxectos'!$J$10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1-0449-4FCA-9D14-50E37D3FDA3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'2018_Proxectos'!$B$11</c15:sqref>
                        </c15:formulaRef>
                      </c:ext>
                    </c:extLst>
                    <c:strCache>
                      <c:ptCount val="1"/>
                      <c:pt idx="0">
                        <c:v>X - XUNTA DE GALICIA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7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9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('2018_Proxectos'!$C$7:$C$9,'2018_Proxectos'!$E$7:$E$9,'2018_Proxectos'!$G$7:$G$9,'2018_Proxectos'!$I$7:$I$9)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'2018_Proxectos'!$C$11:$J$11</c15:sqref>
                        </c15:fullRef>
                        <c15:formulaRef>
                          <c15:sqref>('2018_Proxectos'!$C$11,'2018_Proxectos'!$E$11,'2018_Proxectos'!$G$11,'2018_Proxectos'!$I$11)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12</c:v>
                      </c:pt>
                      <c:pt idx="1" formatCode="General">
                        <c:v>1</c:v>
                      </c:pt>
                      <c:pt idx="2" formatCode="General">
                        <c:v>14</c:v>
                      </c:pt>
                      <c:pt idx="3" formatCode="General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'2018_Proxectos'!$D$11</c15:sqref>
                        <c15:bubble3D val="0"/>
                      </c15:categoryFilterException>
                      <c15:categoryFilterException>
                        <c15:sqref>'2018_Proxectos'!$F$11</c15:sqref>
                        <c15:bubble3D val="0"/>
                      </c15:categoryFilterException>
                      <c15:categoryFilterException>
                        <c15:sqref>'2018_Proxectos'!$H$11</c15:sqref>
                        <c15:bubble3D val="0"/>
                      </c15:categoryFilterException>
                      <c15:categoryFilterException>
                        <c15:sqref>'2018_Proxectos'!$J$11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A-0449-4FCA-9D14-50E37D3FDA3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'2018_Proxectos'!$B$12</c15:sqref>
                        </c15:formulaRef>
                      </c:ext>
                    </c:extLst>
                    <c:strCache>
                      <c:ptCount val="1"/>
                      <c:pt idx="0">
                        <c:v>O - OUTROS (convenios)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('2018_Proxectos'!$C$7:$C$9,'2018_Proxectos'!$E$7:$E$9,'2018_Proxectos'!$G$7:$G$9,'2018_Proxectos'!$I$7:$I$9)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'2018_Proxectos'!$C$12:$J$12</c15:sqref>
                        </c15:fullRef>
                        <c15:formulaRef>
                          <c15:sqref>('2018_Proxectos'!$C$12,'2018_Proxectos'!$E$12,'2018_Proxectos'!$G$12,'2018_Proxectos'!$I$12)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3</c:v>
                      </c:pt>
                      <c:pt idx="1" formatCode="General">
                        <c:v>1</c:v>
                      </c:pt>
                      <c:pt idx="2" formatCode="General">
                        <c:v>4</c:v>
                      </c:pt>
                      <c:pt idx="3" formatCode="General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'2018_Proxectos'!$D$12</c15:sqref>
                        <c15:bubble3D val="0"/>
                      </c15:categoryFilterException>
                      <c15:categoryFilterException>
                        <c15:sqref>'2018_Proxectos'!$F$12</c15:sqref>
                        <c15:bubble3D val="0"/>
                      </c15:categoryFilterException>
                      <c15:categoryFilterException>
                        <c15:sqref>'2018_Proxectos'!$H$12</c15:sqref>
                        <c15:bubble3D val="0"/>
                      </c15:categoryFilterException>
                      <c15:categoryFilterException>
                        <c15:sqref>'2018_Proxectos'!$J$12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23-0449-4FCA-9D14-50E37D3FDA3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'2018_Proxectos'!$B$13</c15:sqref>
                        </c15:formulaRef>
                      </c:ext>
                    </c:extLst>
                    <c:strCache>
                      <c:ptCount val="1"/>
                      <c:pt idx="0">
                        <c:v>Europeo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9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('2018_Proxectos'!$C$7:$C$9,'2018_Proxectos'!$E$7:$E$9,'2018_Proxectos'!$G$7:$G$9,'2018_Proxectos'!$I$7:$I$9)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'2018_Proxectos'!$C$13:$J$13</c15:sqref>
                        </c15:fullRef>
                        <c15:formulaRef>
                          <c15:sqref>('2018_Proxectos'!$C$13,'2018_Proxectos'!$E$13,'2018_Proxectos'!$G$13,'2018_Proxectos'!$I$13)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4</c:v>
                      </c:pt>
                      <c:pt idx="1" formatCode="General">
                        <c:v>0</c:v>
                      </c:pt>
                      <c:pt idx="2" formatCode="General">
                        <c:v>3</c:v>
                      </c:pt>
                      <c:pt idx="3" formatCode="General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'2018_Proxectos'!$D$13</c15:sqref>
                        <c15:bubble3D val="0"/>
                      </c15:categoryFilterException>
                      <c15:categoryFilterException>
                        <c15:sqref>'2018_Proxectos'!$F$13</c15:sqref>
                        <c15:bubble3D val="0"/>
                      </c15:categoryFilterException>
                      <c15:categoryFilterException>
                        <c15:sqref>'2018_Proxectos'!$H$13</c15:sqref>
                        <c15:bubble3D val="0"/>
                      </c15:categoryFilterException>
                      <c15:categoryFilterException>
                        <c15:sqref>'2018_Proxectos'!$J$13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2C-0449-4FCA-9D14-50E37D3FDA3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'2018_Proxectos'!$B$14</c15:sqref>
                        </c15:formulaRef>
                      </c:ext>
                    </c:extLst>
                    <c:strCache>
                      <c:ptCount val="1"/>
                      <c:pt idx="0">
                        <c:v>Intereg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2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4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('2018_Proxectos'!$C$7:$C$9,'2018_Proxectos'!$E$7:$E$9,'2018_Proxectos'!$G$7:$G$9,'2018_Proxectos'!$I$7:$I$9)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'2018_Proxectos'!$C$14:$J$14</c15:sqref>
                        </c15:fullRef>
                        <c15:formulaRef>
                          <c15:sqref>('2018_Proxectos'!$C$14,'2018_Proxectos'!$E$14,'2018_Proxectos'!$G$14,'2018_Proxectos'!$I$14)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0</c:v>
                      </c:pt>
                      <c:pt idx="1" formatCode="General">
                        <c:v>0</c:v>
                      </c:pt>
                      <c:pt idx="2" formatCode="General">
                        <c:v>2</c:v>
                      </c:pt>
                      <c:pt idx="3" formatCode="General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>
                      <c15:categoryFilterException>
                        <c15:sqref>'2018_Proxectos'!$D$14</c15:sqref>
                        <c15:bubble3D val="0"/>
                      </c15:categoryFilterException>
                      <c15:categoryFilterException>
                        <c15:sqref>'2018_Proxectos'!$F$14</c15:sqref>
                        <c15:bubble3D val="0"/>
                      </c15:categoryFilterException>
                      <c15:categoryFilterException>
                        <c15:sqref>'2018_Proxectos'!$H$14</c15:sqref>
                        <c15:bubble3D val="0"/>
                      </c15:categoryFilterException>
                      <c15:categoryFilterException>
                        <c15:sqref>'2018_Proxectos'!$J$14</c15:sqref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35-0449-4FCA-9D14-50E37D3FDA3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'2018_Proxectos'!$B$15</c15:sqref>
                        </c15:formulaRef>
                      </c:ext>
                    </c:extLst>
                    <c:strCache>
                      <c:ptCount val="1"/>
                      <c:pt idx="0">
                        <c:v>INOU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0449-4FCA-9D14-50E37D3FDA3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0449-4FCA-9D14-50E37D3FDA3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449-4FCA-9D14-50E37D3FDA3D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449-4FCA-9D14-50E37D3FDA3D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'2018_Proxectos'!$C$7:$J$9</c15:sqref>
                        </c15:fullRef>
                        <c15:formulaRef>
                          <c15:sqref>('2018_Proxectos'!$C$7:$C$9,'2018_Proxectos'!$E$7:$E$9,'2018_Proxectos'!$G$7:$G$9,'2018_Proxectos'!$I$7:$I$9)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Número</c:v>
                        </c:pt>
                        <c:pt idx="1">
                          <c:v>Número</c:v>
                        </c:pt>
                        <c:pt idx="2">
                          <c:v>Número</c:v>
                        </c:pt>
                        <c:pt idx="3">
                          <c:v>Número</c:v>
                        </c:pt>
                      </c:lvl>
                      <c:lvl>
                        <c:pt idx="0">
                          <c:v>Científico</c:v>
                        </c:pt>
                        <c:pt idx="1">
                          <c:v>Humanístico</c:v>
                        </c:pt>
                        <c:pt idx="2">
                          <c:v>Tecnolóxico</c:v>
                        </c:pt>
                        <c:pt idx="3">
                          <c:v>Xurídico-Social</c:v>
                        </c:pt>
                      </c:lvl>
                      <c:lvl>
                        <c:pt idx="0">
                          <c:v>ÁMBITO DO PDI RESPONSABLE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'2018_Proxectos'!$C$15:$J$15</c15:sqref>
                        </c15:fullRef>
                        <c15:formulaRef>
                          <c15:sqref>('2018_Proxectos'!$C$15,'2018_Proxectos'!$E$15,'2018_Proxectos'!$G$15,'2018_Proxectos'!$I$15)</c15:sqref>
                        </c15:formulaRef>
                      </c:ext>
                    </c:extLst>
                    <c:numCache>
                      <c:formatCode>#,##0\ "€"</c:formatCode>
                      <c:ptCount val="4"/>
                      <c:pt idx="0" formatCode="General">
                        <c:v>1</c:v>
                      </c:pt>
                      <c:pt idx="1" formatCode="General">
                        <c:v>0</c:v>
                      </c:pt>
                      <c:pt idx="2" formatCode="General">
                        <c:v>2</c:v>
                      </c:pt>
                      <c:pt idx="3" formatCode="General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8-0449-4FCA-9D14-50E37D3FDA3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85725</xdr:rowOff>
    </xdr:from>
    <xdr:to>
      <xdr:col>0</xdr:col>
      <xdr:colOff>2085975</xdr:colOff>
      <xdr:row>0</xdr:row>
      <xdr:rowOff>428625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009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704851</xdr:colOff>
      <xdr:row>1</xdr:row>
      <xdr:rowOff>71437</xdr:rowOff>
    </xdr:from>
    <xdr:to>
      <xdr:col>6</xdr:col>
      <xdr:colOff>762001</xdr:colOff>
      <xdr:row>11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57150</xdr:rowOff>
    </xdr:from>
    <xdr:to>
      <xdr:col>2</xdr:col>
      <xdr:colOff>742950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7150"/>
          <a:ext cx="2609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428624</xdr:colOff>
      <xdr:row>49</xdr:row>
      <xdr:rowOff>85725</xdr:rowOff>
    </xdr:from>
    <xdr:to>
      <xdr:col>19</xdr:col>
      <xdr:colOff>447675</xdr:colOff>
      <xdr:row>72</xdr:row>
      <xdr:rowOff>123825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781050</xdr:colOff>
      <xdr:row>51</xdr:row>
      <xdr:rowOff>33336</xdr:rowOff>
    </xdr:from>
    <xdr:to>
      <xdr:col>8</xdr:col>
      <xdr:colOff>638175</xdr:colOff>
      <xdr:row>63</xdr:row>
      <xdr:rowOff>171449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252413</xdr:colOff>
      <xdr:row>5</xdr:row>
      <xdr:rowOff>19050</xdr:rowOff>
    </xdr:from>
    <xdr:to>
      <xdr:col>20</xdr:col>
      <xdr:colOff>466725</xdr:colOff>
      <xdr:row>22</xdr:row>
      <xdr:rowOff>42863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228599</xdr:colOff>
      <xdr:row>25</xdr:row>
      <xdr:rowOff>57150</xdr:rowOff>
    </xdr:from>
    <xdr:to>
      <xdr:col>21</xdr:col>
      <xdr:colOff>390524</xdr:colOff>
      <xdr:row>42</xdr:row>
      <xdr:rowOff>66675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</xdr:col>
      <xdr:colOff>1869129</xdr:colOff>
      <xdr:row>0</xdr:row>
      <xdr:rowOff>571500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502190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3019425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9718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zoomScaleNormal="100" workbookViewId="0">
      <selection activeCell="I13" sqref="I13"/>
    </sheetView>
  </sheetViews>
  <sheetFormatPr baseColWidth="10" defaultColWidth="11.42578125" defaultRowHeight="15" x14ac:dyDescent="0.25"/>
  <cols>
    <col min="1" max="1" width="65.5703125" bestFit="1" customWidth="1"/>
    <col min="2" max="2" width="14" style="6" customWidth="1"/>
    <col min="3" max="3" width="13.5703125" customWidth="1"/>
    <col min="4" max="4" width="13.85546875" customWidth="1"/>
    <col min="5" max="5" width="12" customWidth="1"/>
    <col min="6" max="6" width="12.7109375" customWidth="1"/>
    <col min="7" max="7" width="13.140625" bestFit="1" customWidth="1"/>
    <col min="8" max="8" width="10.85546875" customWidth="1"/>
    <col min="9" max="9" width="22.28515625" customWidth="1"/>
    <col min="10" max="10" width="10.28515625" customWidth="1"/>
    <col min="11" max="11" width="8.85546875" customWidth="1"/>
    <col min="12" max="12" width="11.5703125" bestFit="1" customWidth="1"/>
    <col min="13" max="13" width="13" bestFit="1" customWidth="1"/>
    <col min="14" max="15" width="11.5703125" bestFit="1" customWidth="1"/>
  </cols>
  <sheetData>
    <row r="1" spans="1:13" ht="42" customHeight="1" thickBot="1" x14ac:dyDescent="0.3">
      <c r="A1" s="1"/>
      <c r="B1" s="2"/>
      <c r="C1" s="3"/>
      <c r="D1" s="158" t="s">
        <v>66</v>
      </c>
      <c r="E1" s="158"/>
      <c r="F1" s="158"/>
      <c r="G1" s="158"/>
    </row>
    <row r="2" spans="1:13" ht="30" customHeight="1" x14ac:dyDescent="0.25">
      <c r="A2" s="68" t="s">
        <v>201</v>
      </c>
    </row>
    <row r="3" spans="1:13" x14ac:dyDescent="0.25">
      <c r="A3" s="6"/>
    </row>
    <row r="4" spans="1:13" x14ac:dyDescent="0.25">
      <c r="A4" s="7" t="s">
        <v>202</v>
      </c>
      <c r="B4" s="7"/>
    </row>
    <row r="5" spans="1:13" x14ac:dyDescent="0.25">
      <c r="A5" s="8" t="s">
        <v>0</v>
      </c>
      <c r="B5" s="38">
        <v>97</v>
      </c>
    </row>
    <row r="6" spans="1:13" x14ac:dyDescent="0.25">
      <c r="A6" s="35" t="s">
        <v>203</v>
      </c>
      <c r="B6" s="35"/>
    </row>
    <row r="7" spans="1:13" x14ac:dyDescent="0.25">
      <c r="A7" s="9" t="s">
        <v>67</v>
      </c>
      <c r="B7" s="146">
        <v>1323</v>
      </c>
    </row>
    <row r="8" spans="1:13" x14ac:dyDescent="0.25">
      <c r="A8" s="7" t="s">
        <v>204</v>
      </c>
      <c r="B8" s="7"/>
    </row>
    <row r="9" spans="1:13" x14ac:dyDescent="0.25">
      <c r="A9" s="8" t="s">
        <v>1</v>
      </c>
      <c r="B9" s="37">
        <v>4</v>
      </c>
    </row>
    <row r="10" spans="1:13" x14ac:dyDescent="0.25">
      <c r="A10" s="8" t="s">
        <v>2</v>
      </c>
      <c r="B10" s="37">
        <v>5</v>
      </c>
    </row>
    <row r="11" spans="1:13" x14ac:dyDescent="0.25">
      <c r="A11" s="8" t="s">
        <v>3</v>
      </c>
      <c r="B11" s="37">
        <v>7</v>
      </c>
    </row>
    <row r="12" spans="1:13" x14ac:dyDescent="0.25">
      <c r="B12"/>
    </row>
    <row r="13" spans="1:13" s="12" customFormat="1" x14ac:dyDescent="0.25">
      <c r="I13"/>
      <c r="J13"/>
      <c r="K13"/>
      <c r="L13"/>
      <c r="M13"/>
    </row>
    <row r="14" spans="1:13" s="12" customFormat="1" ht="15" customHeight="1" x14ac:dyDescent="0.25">
      <c r="A14" s="55"/>
      <c r="B14" s="156" t="s">
        <v>5</v>
      </c>
      <c r="C14" s="156"/>
      <c r="D14" s="156"/>
      <c r="E14" s="156"/>
      <c r="F14" s="11"/>
      <c r="G14" s="11"/>
      <c r="I14"/>
      <c r="J14"/>
      <c r="K14"/>
      <c r="L14"/>
      <c r="M14"/>
    </row>
    <row r="15" spans="1:13" s="12" customFormat="1" ht="20.100000000000001" customHeight="1" x14ac:dyDescent="0.25">
      <c r="A15" s="56" t="s">
        <v>4</v>
      </c>
      <c r="B15" s="27" t="s">
        <v>6</v>
      </c>
      <c r="C15" s="13" t="s">
        <v>7</v>
      </c>
      <c r="D15" s="14" t="s">
        <v>8</v>
      </c>
      <c r="E15" s="15" t="s">
        <v>60</v>
      </c>
      <c r="F15" s="50" t="s">
        <v>9</v>
      </c>
      <c r="G15" s="50" t="s">
        <v>10</v>
      </c>
      <c r="I15"/>
      <c r="J15"/>
      <c r="K15"/>
      <c r="L15"/>
      <c r="M15"/>
    </row>
    <row r="16" spans="1:13" s="12" customFormat="1" ht="15.75" customHeight="1" x14ac:dyDescent="0.25">
      <c r="A16" s="8" t="s">
        <v>12</v>
      </c>
      <c r="B16" s="9">
        <v>53</v>
      </c>
      <c r="C16" s="9">
        <v>28</v>
      </c>
      <c r="D16" s="9">
        <v>46</v>
      </c>
      <c r="E16" s="9">
        <v>49</v>
      </c>
      <c r="F16" s="9">
        <v>176</v>
      </c>
      <c r="G16" s="16"/>
      <c r="I16"/>
      <c r="J16"/>
      <c r="K16"/>
      <c r="L16"/>
      <c r="M16"/>
    </row>
    <row r="17" spans="1:8" s="12" customFormat="1" ht="17.25" customHeight="1" x14ac:dyDescent="0.2">
      <c r="A17" s="8" t="s">
        <v>13</v>
      </c>
      <c r="B17" s="10">
        <v>627</v>
      </c>
      <c r="C17" s="9">
        <v>323</v>
      </c>
      <c r="D17" s="9">
        <v>467</v>
      </c>
      <c r="E17" s="9">
        <v>487</v>
      </c>
      <c r="F17" s="9">
        <v>1904</v>
      </c>
      <c r="G17" s="9">
        <v>102</v>
      </c>
    </row>
    <row r="18" spans="1:8" s="12" customFormat="1" ht="17.25" customHeight="1" x14ac:dyDescent="0.2">
      <c r="A18" s="8" t="s">
        <v>14</v>
      </c>
      <c r="B18" s="10">
        <v>304</v>
      </c>
      <c r="C18" s="9">
        <v>208</v>
      </c>
      <c r="D18" s="9">
        <v>150</v>
      </c>
      <c r="E18" s="9">
        <v>248</v>
      </c>
      <c r="F18" s="9">
        <v>910</v>
      </c>
      <c r="G18" s="9">
        <v>51</v>
      </c>
    </row>
    <row r="19" spans="1:8" s="12" customFormat="1" ht="17.25" customHeight="1" x14ac:dyDescent="0.2">
      <c r="A19" s="8" t="s">
        <v>64</v>
      </c>
      <c r="B19" s="9">
        <v>98</v>
      </c>
      <c r="C19" s="9">
        <v>50</v>
      </c>
      <c r="D19" s="9">
        <v>64</v>
      </c>
      <c r="E19" s="9">
        <v>64</v>
      </c>
      <c r="F19" s="9">
        <v>276</v>
      </c>
      <c r="G19" s="17"/>
      <c r="H19" s="17"/>
    </row>
    <row r="20" spans="1:8" s="12" customFormat="1" ht="17.25" customHeight="1" x14ac:dyDescent="0.2">
      <c r="A20" s="8" t="s">
        <v>15</v>
      </c>
      <c r="B20" s="10">
        <v>31</v>
      </c>
      <c r="C20" s="9">
        <v>25</v>
      </c>
      <c r="D20" s="9">
        <v>11</v>
      </c>
      <c r="E20" s="9">
        <v>29</v>
      </c>
      <c r="F20" s="9">
        <v>96</v>
      </c>
      <c r="G20" s="17"/>
      <c r="H20" s="17"/>
    </row>
    <row r="21" spans="1:8" s="12" customFormat="1" ht="15" customHeight="1" x14ac:dyDescent="0.2">
      <c r="A21" s="18"/>
      <c r="B21" s="19"/>
      <c r="C21" s="17"/>
      <c r="D21" s="17"/>
      <c r="E21" s="17"/>
      <c r="F21" s="17"/>
      <c r="G21" s="17"/>
      <c r="H21" s="17"/>
    </row>
    <row r="22" spans="1:8" s="12" customFormat="1" x14ac:dyDescent="0.25">
      <c r="A22"/>
      <c r="B22"/>
      <c r="C22"/>
      <c r="D22"/>
      <c r="E22" s="17"/>
      <c r="F22" s="17"/>
      <c r="G22" s="17"/>
      <c r="H22" s="17"/>
    </row>
    <row r="23" spans="1:8" s="12" customFormat="1" ht="30" customHeight="1" x14ac:dyDescent="0.2">
      <c r="A23" s="7" t="s">
        <v>16</v>
      </c>
      <c r="B23" s="7" t="s">
        <v>11</v>
      </c>
      <c r="C23" s="7" t="s">
        <v>17</v>
      </c>
      <c r="D23" s="7" t="s">
        <v>10</v>
      </c>
    </row>
    <row r="24" spans="1:8" s="12" customFormat="1" ht="20.100000000000001" customHeight="1" x14ac:dyDescent="0.2">
      <c r="A24" s="49" t="s">
        <v>18</v>
      </c>
      <c r="B24" s="38">
        <v>373</v>
      </c>
      <c r="C24" s="20"/>
      <c r="D24" s="21"/>
      <c r="E24" s="22"/>
    </row>
    <row r="25" spans="1:8" s="12" customFormat="1" ht="20.100000000000001" customHeight="1" x14ac:dyDescent="0.2">
      <c r="A25" s="149" t="s">
        <v>213</v>
      </c>
      <c r="B25" s="38">
        <v>30</v>
      </c>
      <c r="C25" s="38">
        <v>15</v>
      </c>
      <c r="D25" s="38">
        <v>0</v>
      </c>
    </row>
    <row r="26" spans="1:8" s="12" customFormat="1" ht="20.100000000000001" customHeight="1" x14ac:dyDescent="0.2">
      <c r="A26" s="150" t="s">
        <v>214</v>
      </c>
      <c r="B26" s="38">
        <v>351</v>
      </c>
      <c r="C26" s="38">
        <v>155</v>
      </c>
      <c r="D26" s="38">
        <v>27</v>
      </c>
      <c r="E26" s="144"/>
    </row>
    <row r="27" spans="1:8" s="12" customFormat="1" ht="20.100000000000001" customHeight="1" x14ac:dyDescent="0.2">
      <c r="A27" s="149" t="s">
        <v>215</v>
      </c>
      <c r="B27" s="38">
        <v>260</v>
      </c>
      <c r="C27" s="38">
        <v>146</v>
      </c>
      <c r="D27" s="38">
        <v>13</v>
      </c>
    </row>
    <row r="28" spans="1:8" s="12" customFormat="1" ht="20.100000000000001" customHeight="1" x14ac:dyDescent="0.2">
      <c r="A28" s="149" t="s">
        <v>216</v>
      </c>
      <c r="B28" s="38">
        <v>9</v>
      </c>
      <c r="C28" s="38">
        <v>6</v>
      </c>
      <c r="D28" s="38">
        <v>0</v>
      </c>
    </row>
    <row r="29" spans="1:8" s="12" customFormat="1" ht="20.100000000000001" customHeight="1" x14ac:dyDescent="0.2">
      <c r="A29" s="151" t="s">
        <v>217</v>
      </c>
      <c r="B29" s="152">
        <v>7</v>
      </c>
      <c r="C29" s="152">
        <v>5</v>
      </c>
      <c r="D29" s="152">
        <v>0</v>
      </c>
    </row>
    <row r="30" spans="1:8" s="12" customFormat="1" ht="20.100000000000001" customHeight="1" x14ac:dyDescent="0.2">
      <c r="A30" s="66" t="s">
        <v>218</v>
      </c>
      <c r="B30" s="67"/>
      <c r="C30" s="17"/>
      <c r="D30" s="17"/>
    </row>
    <row r="31" spans="1:8" s="12" customFormat="1" ht="20.100000000000001" customHeight="1" x14ac:dyDescent="0.2"/>
    <row r="32" spans="1:8" s="12" customFormat="1" ht="20.100000000000001" customHeight="1" x14ac:dyDescent="0.2">
      <c r="A32" s="142" t="s">
        <v>208</v>
      </c>
      <c r="B32" s="143" t="s">
        <v>71</v>
      </c>
      <c r="C32" s="143" t="s">
        <v>17</v>
      </c>
      <c r="D32" s="153" t="s">
        <v>9</v>
      </c>
    </row>
    <row r="33" spans="1:10" s="12" customFormat="1" ht="20.100000000000001" customHeight="1" x14ac:dyDescent="0.2">
      <c r="A33" s="8" t="s">
        <v>209</v>
      </c>
      <c r="B33" s="9">
        <v>40</v>
      </c>
      <c r="C33" s="9">
        <v>32</v>
      </c>
      <c r="D33" s="154">
        <v>72</v>
      </c>
    </row>
    <row r="34" spans="1:10" s="12" customFormat="1" ht="20.100000000000001" customHeight="1" x14ac:dyDescent="0.2">
      <c r="A34" s="8" t="s">
        <v>210</v>
      </c>
      <c r="B34" s="10">
        <v>10</v>
      </c>
      <c r="C34" s="9">
        <v>12</v>
      </c>
      <c r="D34" s="154">
        <v>22</v>
      </c>
    </row>
    <row r="35" spans="1:10" s="12" customFormat="1" ht="20.100000000000001" customHeight="1" x14ac:dyDescent="0.2">
      <c r="A35" s="8" t="s">
        <v>211</v>
      </c>
      <c r="B35" s="10">
        <v>36</v>
      </c>
      <c r="C35" s="9">
        <v>19</v>
      </c>
      <c r="D35" s="154">
        <v>55</v>
      </c>
    </row>
    <row r="36" spans="1:10" s="12" customFormat="1" ht="20.100000000000001" customHeight="1" x14ac:dyDescent="0.2">
      <c r="A36" s="8" t="s">
        <v>212</v>
      </c>
      <c r="B36" s="9">
        <v>23</v>
      </c>
      <c r="C36" s="9">
        <v>17</v>
      </c>
      <c r="D36" s="154">
        <v>40</v>
      </c>
    </row>
    <row r="37" spans="1:10" s="12" customFormat="1" ht="20.100000000000001" customHeight="1" x14ac:dyDescent="0.2">
      <c r="A37" s="155" t="s">
        <v>9</v>
      </c>
      <c r="B37" s="10">
        <v>109</v>
      </c>
      <c r="C37" s="9">
        <v>80</v>
      </c>
      <c r="D37" s="154">
        <v>189</v>
      </c>
    </row>
    <row r="38" spans="1:10" s="12" customFormat="1" ht="20.100000000000001" customHeight="1" x14ac:dyDescent="0.2">
      <c r="A38" s="23"/>
      <c r="B38" s="19"/>
      <c r="C38" s="17"/>
      <c r="D38" s="18"/>
    </row>
    <row r="39" spans="1:10" s="12" customFormat="1" ht="15.75" customHeight="1" x14ac:dyDescent="0.2">
      <c r="A39" s="23"/>
      <c r="B39" s="17"/>
      <c r="C39" s="17"/>
      <c r="D39" s="17"/>
    </row>
    <row r="40" spans="1:10" s="12" customFormat="1" ht="30" customHeight="1" x14ac:dyDescent="0.2">
      <c r="A40" s="157" t="s">
        <v>206</v>
      </c>
      <c r="B40" s="157"/>
    </row>
    <row r="41" spans="1:10" s="12" customFormat="1" ht="15.75" customHeight="1" x14ac:dyDescent="0.2">
      <c r="A41" s="57" t="s">
        <v>19</v>
      </c>
      <c r="B41" s="58">
        <v>2987610.18</v>
      </c>
    </row>
    <row r="42" spans="1:10" s="12" customFormat="1" ht="12" x14ac:dyDescent="0.2">
      <c r="A42" s="59" t="s">
        <v>20</v>
      </c>
      <c r="B42" s="58">
        <v>4942312.4800000004</v>
      </c>
    </row>
    <row r="43" spans="1:10" s="12" customFormat="1" ht="12" x14ac:dyDescent="0.2">
      <c r="A43" s="59" t="s">
        <v>61</v>
      </c>
      <c r="B43" s="58">
        <v>0</v>
      </c>
    </row>
    <row r="44" spans="1:10" s="12" customFormat="1" ht="12" x14ac:dyDescent="0.2">
      <c r="A44" s="59" t="s">
        <v>62</v>
      </c>
      <c r="B44" s="58">
        <v>770257.84</v>
      </c>
    </row>
    <row r="45" spans="1:10" s="12" customFormat="1" ht="12" x14ac:dyDescent="0.2">
      <c r="A45" s="59" t="s">
        <v>21</v>
      </c>
      <c r="B45" s="69">
        <v>2662542.94</v>
      </c>
    </row>
    <row r="46" spans="1:10" s="12" customFormat="1" ht="12" x14ac:dyDescent="0.2">
      <c r="A46" s="59" t="s">
        <v>22</v>
      </c>
      <c r="B46" s="69">
        <v>255537</v>
      </c>
    </row>
    <row r="47" spans="1:10" s="12" customFormat="1" ht="12" x14ac:dyDescent="0.2">
      <c r="A47" s="59" t="s">
        <v>23</v>
      </c>
      <c r="B47" s="60">
        <v>5723622</v>
      </c>
      <c r="J47" s="145"/>
    </row>
    <row r="48" spans="1:10" s="12" customFormat="1" ht="12" x14ac:dyDescent="0.2">
      <c r="A48" s="59" t="s">
        <v>24</v>
      </c>
      <c r="B48" s="58">
        <v>0</v>
      </c>
      <c r="E48" s="144"/>
    </row>
    <row r="49" spans="1:16" s="12" customFormat="1" ht="12" x14ac:dyDescent="0.2">
      <c r="A49" s="59" t="s">
        <v>25</v>
      </c>
      <c r="B49" s="60">
        <v>148635.72305785125</v>
      </c>
      <c r="C49" s="70"/>
    </row>
    <row r="50" spans="1:16" s="12" customFormat="1" ht="12" x14ac:dyDescent="0.2">
      <c r="A50" s="59" t="s">
        <v>26</v>
      </c>
      <c r="B50" s="60">
        <v>7527.16</v>
      </c>
      <c r="C50" s="70"/>
    </row>
    <row r="51" spans="1:16" s="12" customFormat="1" ht="12" x14ac:dyDescent="0.2">
      <c r="A51" s="59" t="s">
        <v>70</v>
      </c>
      <c r="B51" s="60">
        <v>15973.84</v>
      </c>
      <c r="C51" s="70"/>
    </row>
    <row r="52" spans="1:16" s="12" customFormat="1" ht="12" x14ac:dyDescent="0.2">
      <c r="A52" s="59" t="s">
        <v>27</v>
      </c>
      <c r="B52" s="60">
        <v>0</v>
      </c>
    </row>
    <row r="53" spans="1:16" s="12" customFormat="1" ht="12" x14ac:dyDescent="0.2">
      <c r="A53" s="59" t="s">
        <v>28</v>
      </c>
      <c r="B53" s="60">
        <v>4233772.75</v>
      </c>
    </row>
    <row r="54" spans="1:16" s="12" customFormat="1" ht="12" x14ac:dyDescent="0.2">
      <c r="A54" s="59" t="s">
        <v>79</v>
      </c>
      <c r="B54" s="60">
        <v>40425</v>
      </c>
    </row>
    <row r="55" spans="1:16" s="12" customFormat="1" ht="12" x14ac:dyDescent="0.2">
      <c r="A55" s="61" t="s">
        <v>29</v>
      </c>
      <c r="B55" s="25">
        <f>SUM(B41:B54)</f>
        <v>21788216.913057849</v>
      </c>
    </row>
    <row r="56" spans="1:16" s="12" customFormat="1" ht="12" x14ac:dyDescent="0.2">
      <c r="A56" s="24" t="s">
        <v>69</v>
      </c>
      <c r="B56" s="25">
        <v>172552088</v>
      </c>
    </row>
    <row r="57" spans="1:16" s="12" customFormat="1" ht="13.5" x14ac:dyDescent="0.2">
      <c r="A57" s="24" t="s">
        <v>30</v>
      </c>
      <c r="B57" s="26">
        <f>B55/B56</f>
        <v>0.12627037531448387</v>
      </c>
      <c r="F57" s="34"/>
    </row>
    <row r="58" spans="1:16" x14ac:dyDescent="0.25">
      <c r="B58" s="34"/>
      <c r="C58" s="34"/>
      <c r="D58" s="34"/>
      <c r="E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1:16" x14ac:dyDescent="0.25">
      <c r="B59" s="147"/>
    </row>
    <row r="60" spans="1:16" x14ac:dyDescent="0.25">
      <c r="B60" s="148"/>
    </row>
    <row r="64" spans="1:16" x14ac:dyDescent="0.25">
      <c r="F64" s="12"/>
    </row>
    <row r="65" spans="6:6" x14ac:dyDescent="0.25">
      <c r="F65" s="12"/>
    </row>
  </sheetData>
  <mergeCells count="3">
    <mergeCell ref="B14:E14"/>
    <mergeCell ref="A40:B40"/>
    <mergeCell ref="D1:G1"/>
  </mergeCells>
  <conditionalFormatting sqref="B46">
    <cfRule type="containsBlanks" dxfId="10" priority="1">
      <formula>LEN(TRIM(B46))=0</formula>
    </cfRule>
  </conditionalFormatting>
  <conditionalFormatting sqref="B45">
    <cfRule type="containsBlanks" dxfId="9" priority="2">
      <formula>LEN(TRIM(B45))=0</formula>
    </cfRule>
  </conditionalFormatting>
  <pageMargins left="0.59055118110236227" right="0.39370078740157483" top="0.31496062992125984" bottom="0.31496062992125984" header="0.31496062992125984" footer="0.31496062992125984"/>
  <pageSetup paperSize="9" scale="96" fitToHeight="0" orientation="landscape" r:id="rId1"/>
  <headerFooter alignWithMargins="0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8"/>
  <sheetViews>
    <sheetView zoomScaleNormal="100" workbookViewId="0">
      <selection activeCell="L41" sqref="L41"/>
    </sheetView>
  </sheetViews>
  <sheetFormatPr baseColWidth="10" defaultRowHeight="15" x14ac:dyDescent="0.25"/>
  <cols>
    <col min="1" max="1" width="2.42578125" customWidth="1"/>
    <col min="2" max="2" width="28.7109375" bestFit="1" customWidth="1"/>
  </cols>
  <sheetData>
    <row r="1" spans="2:12" s="39" customFormat="1" ht="45" customHeight="1" thickBot="1" x14ac:dyDescent="0.3">
      <c r="B1" s="1"/>
      <c r="C1" s="2"/>
      <c r="D1" s="3"/>
      <c r="E1" s="3"/>
      <c r="F1" s="4"/>
      <c r="G1" s="5"/>
      <c r="H1" s="5"/>
      <c r="I1" s="173" t="s">
        <v>66</v>
      </c>
      <c r="J1" s="173"/>
      <c r="K1" s="173"/>
      <c r="L1" s="173"/>
    </row>
    <row r="2" spans="2:12" s="39" customFormat="1" ht="12" customHeight="1" x14ac:dyDescent="0.25">
      <c r="B2" s="40"/>
      <c r="C2" s="41"/>
      <c r="D2" s="36"/>
      <c r="E2" s="36"/>
      <c r="F2" s="42"/>
      <c r="G2" s="43"/>
      <c r="H2" s="43"/>
      <c r="I2" s="43"/>
      <c r="J2" s="43"/>
      <c r="K2" s="44"/>
      <c r="L2" s="44"/>
    </row>
    <row r="3" spans="2:12" s="39" customFormat="1" ht="21.75" customHeight="1" x14ac:dyDescent="0.25">
      <c r="B3" s="45" t="s">
        <v>59</v>
      </c>
      <c r="I3" s="43"/>
      <c r="J3" s="43"/>
      <c r="K3" s="44"/>
      <c r="L3" s="44"/>
    </row>
    <row r="4" spans="2:12" ht="29.25" customHeight="1" x14ac:dyDescent="0.25">
      <c r="B4" s="174" t="s">
        <v>72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6" spans="2:12" x14ac:dyDescent="0.25">
      <c r="L6" s="71"/>
    </row>
    <row r="7" spans="2:12" x14ac:dyDescent="0.25">
      <c r="B7" s="159" t="s">
        <v>31</v>
      </c>
      <c r="C7" s="162" t="s">
        <v>77</v>
      </c>
      <c r="D7" s="163"/>
      <c r="E7" s="163"/>
      <c r="F7" s="163"/>
      <c r="G7" s="163"/>
      <c r="H7" s="163"/>
      <c r="I7" s="163"/>
      <c r="J7" s="164"/>
    </row>
    <row r="8" spans="2:12" x14ac:dyDescent="0.25">
      <c r="B8" s="160"/>
      <c r="C8" s="165" t="s">
        <v>6</v>
      </c>
      <c r="D8" s="167"/>
      <c r="E8" s="168" t="s">
        <v>7</v>
      </c>
      <c r="F8" s="169"/>
      <c r="G8" s="170" t="s">
        <v>8</v>
      </c>
      <c r="H8" s="171"/>
      <c r="I8" s="172" t="s">
        <v>34</v>
      </c>
      <c r="J8" s="172"/>
      <c r="K8" s="46"/>
      <c r="L8" s="46"/>
    </row>
    <row r="9" spans="2:12" x14ac:dyDescent="0.25">
      <c r="B9" s="161"/>
      <c r="C9" s="28" t="s">
        <v>11</v>
      </c>
      <c r="D9" s="48" t="s">
        <v>35</v>
      </c>
      <c r="E9" s="28" t="s">
        <v>11</v>
      </c>
      <c r="F9" s="28" t="s">
        <v>35</v>
      </c>
      <c r="G9" s="28" t="s">
        <v>11</v>
      </c>
      <c r="H9" s="28" t="s">
        <v>35</v>
      </c>
      <c r="I9" s="28" t="s">
        <v>11</v>
      </c>
      <c r="J9" s="28" t="s">
        <v>35</v>
      </c>
      <c r="K9" s="47" t="s">
        <v>32</v>
      </c>
      <c r="L9" s="47" t="s">
        <v>33</v>
      </c>
    </row>
    <row r="10" spans="2:12" x14ac:dyDescent="0.25">
      <c r="B10" s="29" t="s">
        <v>36</v>
      </c>
      <c r="C10" s="30">
        <v>15</v>
      </c>
      <c r="D10" s="62">
        <v>1157282.55</v>
      </c>
      <c r="E10" s="30">
        <v>5</v>
      </c>
      <c r="F10" s="62">
        <v>248050</v>
      </c>
      <c r="G10" s="30">
        <v>17</v>
      </c>
      <c r="H10" s="62">
        <v>1469747.63</v>
      </c>
      <c r="I10" s="30">
        <v>3</v>
      </c>
      <c r="J10" s="62">
        <v>112530</v>
      </c>
      <c r="K10" s="30">
        <v>40</v>
      </c>
      <c r="L10" s="62">
        <v>2987610.18</v>
      </c>
    </row>
    <row r="11" spans="2:12" x14ac:dyDescent="0.25">
      <c r="B11" s="31" t="s">
        <v>37</v>
      </c>
      <c r="C11" s="30">
        <v>12</v>
      </c>
      <c r="D11" s="62">
        <v>2115315.62</v>
      </c>
      <c r="E11" s="30">
        <v>1</v>
      </c>
      <c r="F11" s="62">
        <v>200000</v>
      </c>
      <c r="G11" s="30">
        <v>14</v>
      </c>
      <c r="H11" s="62">
        <v>2056996.86</v>
      </c>
      <c r="I11" s="30">
        <v>3</v>
      </c>
      <c r="J11" s="62">
        <v>570000</v>
      </c>
      <c r="K11" s="30">
        <v>30</v>
      </c>
      <c r="L11" s="62">
        <v>4942312.4800000004</v>
      </c>
    </row>
    <row r="12" spans="2:12" x14ac:dyDescent="0.25">
      <c r="B12" s="31" t="s">
        <v>68</v>
      </c>
      <c r="C12" s="30">
        <v>3</v>
      </c>
      <c r="D12" s="62">
        <v>540472.84</v>
      </c>
      <c r="E12" s="30">
        <v>1</v>
      </c>
      <c r="F12" s="62">
        <v>50000</v>
      </c>
      <c r="G12" s="30">
        <v>4</v>
      </c>
      <c r="H12" s="62">
        <v>173575</v>
      </c>
      <c r="I12" s="30">
        <v>1</v>
      </c>
      <c r="J12" s="62">
        <v>6210</v>
      </c>
      <c r="K12" s="30">
        <v>9</v>
      </c>
      <c r="L12" s="62">
        <v>770257.84</v>
      </c>
    </row>
    <row r="13" spans="2:12" x14ac:dyDescent="0.25">
      <c r="B13" s="31" t="s">
        <v>38</v>
      </c>
      <c r="C13" s="30">
        <v>4</v>
      </c>
      <c r="D13" s="62">
        <v>900743.42</v>
      </c>
      <c r="E13" s="30">
        <v>0</v>
      </c>
      <c r="F13" s="62">
        <v>0</v>
      </c>
      <c r="G13" s="30">
        <v>3</v>
      </c>
      <c r="H13" s="62">
        <v>1761799.52</v>
      </c>
      <c r="I13" s="30">
        <v>0</v>
      </c>
      <c r="J13" s="62">
        <v>0</v>
      </c>
      <c r="K13" s="30">
        <v>7</v>
      </c>
      <c r="L13" s="62">
        <v>2662542.94</v>
      </c>
    </row>
    <row r="14" spans="2:12" x14ac:dyDescent="0.25">
      <c r="B14" s="31" t="s">
        <v>39</v>
      </c>
      <c r="C14" s="30">
        <v>0</v>
      </c>
      <c r="D14" s="62">
        <v>0</v>
      </c>
      <c r="E14" s="30">
        <v>0</v>
      </c>
      <c r="F14" s="62">
        <v>0</v>
      </c>
      <c r="G14" s="30">
        <v>2</v>
      </c>
      <c r="H14" s="62">
        <v>255537</v>
      </c>
      <c r="I14" s="30">
        <v>0</v>
      </c>
      <c r="J14" s="62">
        <v>0</v>
      </c>
      <c r="K14" s="30">
        <v>2</v>
      </c>
      <c r="L14" s="62">
        <v>255537</v>
      </c>
    </row>
    <row r="15" spans="2:12" x14ac:dyDescent="0.25">
      <c r="B15" s="108" t="s">
        <v>79</v>
      </c>
      <c r="C15" s="98">
        <v>1</v>
      </c>
      <c r="D15" s="109">
        <v>5775</v>
      </c>
      <c r="E15" s="30">
        <v>0</v>
      </c>
      <c r="F15" s="62">
        <v>0</v>
      </c>
      <c r="G15" s="98">
        <v>2</v>
      </c>
      <c r="H15" s="109">
        <v>11550</v>
      </c>
      <c r="I15" s="98">
        <v>4</v>
      </c>
      <c r="J15" s="109">
        <v>23100</v>
      </c>
      <c r="K15" s="98">
        <v>7</v>
      </c>
      <c r="L15" s="109">
        <v>40425</v>
      </c>
    </row>
    <row r="16" spans="2:12" x14ac:dyDescent="0.25">
      <c r="B16" s="32" t="s">
        <v>40</v>
      </c>
      <c r="C16" s="33">
        <f>SUM(C10:C15)</f>
        <v>35</v>
      </c>
      <c r="D16" s="63">
        <f>SUM(D10:D15)</f>
        <v>4719589.43</v>
      </c>
      <c r="E16" s="33">
        <f>SUM(E10:E14)</f>
        <v>7</v>
      </c>
      <c r="F16" s="63">
        <f>SUM(F10:F14)</f>
        <v>498050</v>
      </c>
      <c r="G16" s="33">
        <f>SUM(G10:G15)</f>
        <v>42</v>
      </c>
      <c r="H16" s="63">
        <f>SUM(H10:H14)</f>
        <v>5717656.0099999998</v>
      </c>
      <c r="I16" s="33">
        <f>SUM(I10:I15)</f>
        <v>11</v>
      </c>
      <c r="J16" s="63">
        <f>SUM(J10:J15)</f>
        <v>711840</v>
      </c>
      <c r="K16" s="33">
        <f>SUM(K10:K15)</f>
        <v>95</v>
      </c>
      <c r="L16" s="63">
        <f>SUM(L10:L15)</f>
        <v>11658685.439999999</v>
      </c>
    </row>
    <row r="18" spans="2:12" x14ac:dyDescent="0.25">
      <c r="B18" s="159" t="s">
        <v>31</v>
      </c>
      <c r="C18" s="162"/>
      <c r="D18" s="163"/>
      <c r="E18" s="163"/>
      <c r="F18" s="163"/>
      <c r="G18" s="163"/>
      <c r="H18" s="163"/>
      <c r="I18" s="163"/>
      <c r="J18" s="163"/>
      <c r="K18" s="164"/>
    </row>
    <row r="19" spans="2:12" x14ac:dyDescent="0.25">
      <c r="B19" s="160"/>
      <c r="C19" s="165" t="s">
        <v>6</v>
      </c>
      <c r="D19" s="166"/>
      <c r="E19" s="167"/>
      <c r="F19" s="168" t="s">
        <v>7</v>
      </c>
      <c r="G19" s="169"/>
      <c r="H19" s="170" t="s">
        <v>8</v>
      </c>
      <c r="I19" s="171"/>
      <c r="J19" s="172" t="s">
        <v>34</v>
      </c>
      <c r="K19" s="172"/>
    </row>
    <row r="20" spans="2:12" x14ac:dyDescent="0.25">
      <c r="B20" s="161"/>
      <c r="C20" s="28" t="s">
        <v>71</v>
      </c>
      <c r="D20" s="100" t="s">
        <v>17</v>
      </c>
      <c r="E20" s="48" t="s">
        <v>78</v>
      </c>
      <c r="F20" s="28" t="s">
        <v>71</v>
      </c>
      <c r="G20" s="28" t="s">
        <v>17</v>
      </c>
      <c r="H20" s="28" t="s">
        <v>71</v>
      </c>
      <c r="I20" s="28" t="s">
        <v>17</v>
      </c>
      <c r="J20" s="28" t="s">
        <v>71</v>
      </c>
      <c r="K20" s="28" t="s">
        <v>17</v>
      </c>
      <c r="L20" s="47" t="s">
        <v>32</v>
      </c>
    </row>
    <row r="21" spans="2:12" x14ac:dyDescent="0.25">
      <c r="B21" s="29" t="s">
        <v>36</v>
      </c>
      <c r="C21" s="30">
        <v>11</v>
      </c>
      <c r="D21" s="98">
        <v>4</v>
      </c>
      <c r="E21" s="30">
        <v>0</v>
      </c>
      <c r="F21" s="30">
        <v>0</v>
      </c>
      <c r="G21" s="30">
        <v>5</v>
      </c>
      <c r="H21" s="30">
        <v>12</v>
      </c>
      <c r="I21" s="30">
        <v>5</v>
      </c>
      <c r="J21" s="30">
        <v>3</v>
      </c>
      <c r="K21" s="30">
        <v>0</v>
      </c>
      <c r="L21" s="30">
        <v>40</v>
      </c>
    </row>
    <row r="22" spans="2:12" x14ac:dyDescent="0.25">
      <c r="B22" s="31" t="s">
        <v>37</v>
      </c>
      <c r="C22" s="30">
        <v>7</v>
      </c>
      <c r="D22" s="98">
        <v>5</v>
      </c>
      <c r="E22" s="30">
        <v>0</v>
      </c>
      <c r="F22" s="30">
        <v>0</v>
      </c>
      <c r="G22" s="30">
        <v>1</v>
      </c>
      <c r="H22" s="30">
        <v>12</v>
      </c>
      <c r="I22" s="30">
        <v>2</v>
      </c>
      <c r="J22" s="30">
        <v>1</v>
      </c>
      <c r="K22" s="30">
        <v>2</v>
      </c>
      <c r="L22" s="30">
        <v>30</v>
      </c>
    </row>
    <row r="23" spans="2:12" x14ac:dyDescent="0.25">
      <c r="B23" s="31" t="s">
        <v>68</v>
      </c>
      <c r="C23" s="30">
        <v>2</v>
      </c>
      <c r="D23" s="98">
        <v>0</v>
      </c>
      <c r="E23" s="30">
        <v>1</v>
      </c>
      <c r="F23" s="30">
        <v>1</v>
      </c>
      <c r="G23" s="30">
        <v>0</v>
      </c>
      <c r="H23" s="30">
        <v>4</v>
      </c>
      <c r="I23" s="30">
        <v>0</v>
      </c>
      <c r="J23" s="30">
        <v>1</v>
      </c>
      <c r="K23" s="30">
        <v>0</v>
      </c>
      <c r="L23" s="30">
        <v>9</v>
      </c>
    </row>
    <row r="24" spans="2:12" x14ac:dyDescent="0.25">
      <c r="B24" s="31" t="s">
        <v>38</v>
      </c>
      <c r="C24" s="30">
        <v>4</v>
      </c>
      <c r="D24" s="98">
        <v>0</v>
      </c>
      <c r="E24" s="30">
        <v>0</v>
      </c>
      <c r="F24" s="30">
        <v>0</v>
      </c>
      <c r="G24" s="30">
        <v>0</v>
      </c>
      <c r="H24" s="30">
        <v>2</v>
      </c>
      <c r="I24" s="30">
        <v>1</v>
      </c>
      <c r="J24" s="30">
        <v>0</v>
      </c>
      <c r="K24" s="30">
        <v>0</v>
      </c>
      <c r="L24" s="30">
        <v>7</v>
      </c>
    </row>
    <row r="25" spans="2:12" x14ac:dyDescent="0.25">
      <c r="B25" s="31" t="s">
        <v>39</v>
      </c>
      <c r="C25" s="30">
        <v>0</v>
      </c>
      <c r="D25" s="98">
        <v>0</v>
      </c>
      <c r="E25" s="30">
        <v>0</v>
      </c>
      <c r="F25" s="30">
        <v>0</v>
      </c>
      <c r="G25" s="30">
        <v>0</v>
      </c>
      <c r="H25" s="30">
        <v>2</v>
      </c>
      <c r="I25" s="30">
        <v>0</v>
      </c>
      <c r="J25" s="30">
        <v>0</v>
      </c>
      <c r="K25" s="30">
        <v>0</v>
      </c>
      <c r="L25" s="30">
        <v>2</v>
      </c>
    </row>
    <row r="26" spans="2:12" x14ac:dyDescent="0.25">
      <c r="B26" s="108" t="s">
        <v>79</v>
      </c>
      <c r="C26" s="98">
        <v>1</v>
      </c>
      <c r="D26" s="98">
        <v>0</v>
      </c>
      <c r="E26" s="98">
        <v>0</v>
      </c>
      <c r="F26" s="98">
        <v>0</v>
      </c>
      <c r="G26" s="98">
        <v>0</v>
      </c>
      <c r="H26" s="98">
        <v>1</v>
      </c>
      <c r="I26" s="98">
        <v>1</v>
      </c>
      <c r="J26" s="98">
        <v>2</v>
      </c>
      <c r="K26" s="98">
        <v>2</v>
      </c>
      <c r="L26" s="98">
        <v>7</v>
      </c>
    </row>
    <row r="27" spans="2:12" x14ac:dyDescent="0.25">
      <c r="B27" s="32" t="s">
        <v>40</v>
      </c>
      <c r="C27" s="33">
        <f>SUM(C21:C26)</f>
        <v>25</v>
      </c>
      <c r="D27" s="99">
        <v>9</v>
      </c>
      <c r="E27" s="33">
        <f t="shared" ref="E27:L27" si="0">SUM(E21:E26)</f>
        <v>1</v>
      </c>
      <c r="F27" s="33">
        <f t="shared" si="0"/>
        <v>1</v>
      </c>
      <c r="G27" s="33">
        <f t="shared" si="0"/>
        <v>6</v>
      </c>
      <c r="H27" s="33">
        <f t="shared" si="0"/>
        <v>33</v>
      </c>
      <c r="I27" s="33">
        <f t="shared" si="0"/>
        <v>9</v>
      </c>
      <c r="J27" s="33">
        <f t="shared" si="0"/>
        <v>7</v>
      </c>
      <c r="K27" s="33">
        <f t="shared" si="0"/>
        <v>4</v>
      </c>
      <c r="L27" s="33">
        <f t="shared" si="0"/>
        <v>95</v>
      </c>
    </row>
    <row r="30" spans="2:12" x14ac:dyDescent="0.25">
      <c r="B30" s="51" t="s">
        <v>31</v>
      </c>
      <c r="C30" s="47">
        <v>2012</v>
      </c>
      <c r="D30" s="47">
        <v>2013</v>
      </c>
      <c r="E30" s="47">
        <v>2014</v>
      </c>
      <c r="F30" s="47">
        <v>2015</v>
      </c>
      <c r="G30" s="47">
        <v>2016</v>
      </c>
      <c r="H30" s="47">
        <v>2017</v>
      </c>
      <c r="I30" s="47">
        <v>2018</v>
      </c>
    </row>
    <row r="31" spans="2:12" x14ac:dyDescent="0.25">
      <c r="B31" s="29" t="s">
        <v>36</v>
      </c>
      <c r="C31" s="62">
        <v>3072197</v>
      </c>
      <c r="D31" s="62">
        <v>0</v>
      </c>
      <c r="E31" s="62">
        <v>4069609.34</v>
      </c>
      <c r="F31" s="62">
        <v>5456349.2400000002</v>
      </c>
      <c r="G31" s="62">
        <v>4049876</v>
      </c>
      <c r="H31" s="62">
        <v>4140299</v>
      </c>
      <c r="I31" s="62">
        <v>2987610.18</v>
      </c>
    </row>
    <row r="32" spans="2:12" x14ac:dyDescent="0.25">
      <c r="B32" s="31" t="s">
        <v>37</v>
      </c>
      <c r="C32" s="62">
        <v>5797841.0700000003</v>
      </c>
      <c r="D32" s="62">
        <v>3097800</v>
      </c>
      <c r="E32" s="62">
        <v>5312000</v>
      </c>
      <c r="F32" s="62">
        <v>2860000</v>
      </c>
      <c r="G32" s="62">
        <v>3619814.0300000003</v>
      </c>
      <c r="H32" s="62">
        <v>6170452</v>
      </c>
      <c r="I32" s="62">
        <v>4942312.4800000004</v>
      </c>
    </row>
    <row r="33" spans="2:9" x14ac:dyDescent="0.25">
      <c r="B33" s="31" t="s">
        <v>68</v>
      </c>
      <c r="C33" s="62">
        <v>0</v>
      </c>
      <c r="D33" s="62">
        <v>0</v>
      </c>
      <c r="E33" s="62">
        <v>108000</v>
      </c>
      <c r="F33" s="62">
        <v>19954.57</v>
      </c>
      <c r="G33" s="62">
        <v>0</v>
      </c>
      <c r="H33" s="62">
        <v>860997</v>
      </c>
      <c r="I33" s="62">
        <v>770257.84</v>
      </c>
    </row>
    <row r="34" spans="2:9" x14ac:dyDescent="0.25">
      <c r="B34" s="31" t="s">
        <v>38</v>
      </c>
      <c r="C34" s="62">
        <v>1388722.22</v>
      </c>
      <c r="D34" s="62">
        <v>4893072.3899999997</v>
      </c>
      <c r="E34" s="62">
        <v>1201045.6000000001</v>
      </c>
      <c r="F34" s="62">
        <v>1855568.5</v>
      </c>
      <c r="G34" s="62">
        <v>2848255</v>
      </c>
      <c r="H34" s="62">
        <v>3310824</v>
      </c>
      <c r="I34" s="62">
        <v>2662542.94</v>
      </c>
    </row>
    <row r="35" spans="2:9" x14ac:dyDescent="0.25">
      <c r="B35" s="31" t="s">
        <v>39</v>
      </c>
      <c r="C35" s="62">
        <v>244400</v>
      </c>
      <c r="D35" s="62">
        <v>0</v>
      </c>
      <c r="E35" s="62">
        <v>72020</v>
      </c>
      <c r="F35" s="62">
        <v>0</v>
      </c>
      <c r="G35" s="62">
        <v>881250</v>
      </c>
      <c r="H35" s="62">
        <v>3268859</v>
      </c>
      <c r="I35" s="62">
        <v>255537</v>
      </c>
    </row>
    <row r="36" spans="2:9" x14ac:dyDescent="0.25">
      <c r="B36" s="108" t="s">
        <v>79</v>
      </c>
      <c r="C36" s="109">
        <v>0</v>
      </c>
      <c r="D36" s="109">
        <v>0</v>
      </c>
      <c r="E36" s="109">
        <v>0</v>
      </c>
      <c r="F36" s="109">
        <v>0</v>
      </c>
      <c r="G36" s="109">
        <v>0</v>
      </c>
      <c r="H36" s="109">
        <v>0</v>
      </c>
      <c r="I36" s="109">
        <v>40425</v>
      </c>
    </row>
    <row r="37" spans="2:9" x14ac:dyDescent="0.25">
      <c r="B37" s="32" t="s">
        <v>40</v>
      </c>
      <c r="C37" s="64">
        <v>10503160.290000001</v>
      </c>
      <c r="D37" s="65">
        <v>7990872.3899999997</v>
      </c>
      <c r="E37" s="65">
        <v>10762674.939999999</v>
      </c>
      <c r="F37" s="65">
        <v>10191872.310000001</v>
      </c>
      <c r="G37" s="65">
        <f>SUM(G31:G35)</f>
        <v>11399195.030000001</v>
      </c>
      <c r="H37" s="65">
        <f>SUM(H31:H35)</f>
        <v>17751431</v>
      </c>
      <c r="I37" s="63">
        <f>SUM(I31:I36)</f>
        <v>11658685.439999999</v>
      </c>
    </row>
    <row r="41" spans="2:9" x14ac:dyDescent="0.25">
      <c r="B41" s="51" t="s">
        <v>31</v>
      </c>
      <c r="C41" s="47">
        <v>2012</v>
      </c>
      <c r="D41" s="47">
        <v>2013</v>
      </c>
      <c r="E41" s="47">
        <v>2014</v>
      </c>
      <c r="F41" s="47">
        <v>2015</v>
      </c>
      <c r="G41" s="47">
        <v>2016</v>
      </c>
      <c r="H41" s="47">
        <v>2017</v>
      </c>
      <c r="I41" s="47">
        <v>2018</v>
      </c>
    </row>
    <row r="42" spans="2:9" x14ac:dyDescent="0.25">
      <c r="B42" s="29" t="s">
        <v>36</v>
      </c>
      <c r="C42" s="54">
        <v>39</v>
      </c>
      <c r="D42" s="52">
        <v>0</v>
      </c>
      <c r="E42" s="52">
        <v>45</v>
      </c>
      <c r="F42" s="30">
        <v>53</v>
      </c>
      <c r="G42" s="30">
        <v>37</v>
      </c>
      <c r="H42" s="30">
        <v>39</v>
      </c>
      <c r="I42" s="30">
        <v>40</v>
      </c>
    </row>
    <row r="43" spans="2:9" x14ac:dyDescent="0.25">
      <c r="B43" s="31" t="s">
        <v>37</v>
      </c>
      <c r="C43" s="54">
        <v>49</v>
      </c>
      <c r="D43" s="52">
        <v>31</v>
      </c>
      <c r="E43" s="52">
        <v>40</v>
      </c>
      <c r="F43" s="30">
        <v>11</v>
      </c>
      <c r="G43" s="30">
        <v>21</v>
      </c>
      <c r="H43" s="30">
        <v>35</v>
      </c>
      <c r="I43" s="30">
        <v>30</v>
      </c>
    </row>
    <row r="44" spans="2:9" x14ac:dyDescent="0.25">
      <c r="B44" s="31" t="s">
        <v>68</v>
      </c>
      <c r="C44" s="54">
        <v>0</v>
      </c>
      <c r="D44" s="52">
        <v>0</v>
      </c>
      <c r="E44" s="52">
        <v>2</v>
      </c>
      <c r="F44" s="30">
        <v>1</v>
      </c>
      <c r="G44" s="30">
        <v>0</v>
      </c>
      <c r="H44" s="30">
        <v>12</v>
      </c>
      <c r="I44" s="30">
        <v>9</v>
      </c>
    </row>
    <row r="45" spans="2:9" x14ac:dyDescent="0.25">
      <c r="B45" s="31" t="s">
        <v>38</v>
      </c>
      <c r="C45" s="54">
        <v>9</v>
      </c>
      <c r="D45" s="52">
        <v>9</v>
      </c>
      <c r="E45" s="52">
        <v>1</v>
      </c>
      <c r="F45" s="30">
        <v>6</v>
      </c>
      <c r="G45" s="30">
        <v>6</v>
      </c>
      <c r="H45" s="30">
        <v>15</v>
      </c>
      <c r="I45" s="30">
        <v>7</v>
      </c>
    </row>
    <row r="46" spans="2:9" x14ac:dyDescent="0.25">
      <c r="B46" s="31" t="s">
        <v>39</v>
      </c>
      <c r="C46" s="52">
        <v>2</v>
      </c>
      <c r="D46" s="52">
        <v>0</v>
      </c>
      <c r="E46" s="52">
        <v>1</v>
      </c>
      <c r="F46" s="30">
        <v>0</v>
      </c>
      <c r="G46" s="30">
        <v>1</v>
      </c>
      <c r="H46" s="30">
        <v>11</v>
      </c>
      <c r="I46" s="30">
        <v>2</v>
      </c>
    </row>
    <row r="47" spans="2:9" x14ac:dyDescent="0.25">
      <c r="B47" s="108" t="s">
        <v>79</v>
      </c>
      <c r="C47" s="98">
        <v>0</v>
      </c>
      <c r="D47" s="98">
        <v>0</v>
      </c>
      <c r="E47" s="98">
        <v>0</v>
      </c>
      <c r="F47" s="98">
        <v>0</v>
      </c>
      <c r="G47" s="98">
        <v>0</v>
      </c>
      <c r="H47" s="98">
        <v>0</v>
      </c>
      <c r="I47" s="98">
        <v>7</v>
      </c>
    </row>
    <row r="48" spans="2:9" x14ac:dyDescent="0.25">
      <c r="B48" s="32" t="s">
        <v>40</v>
      </c>
      <c r="C48" s="53">
        <v>99</v>
      </c>
      <c r="D48" s="33">
        <v>40</v>
      </c>
      <c r="E48" s="53">
        <v>89</v>
      </c>
      <c r="F48" s="33">
        <v>71</v>
      </c>
      <c r="G48" s="33">
        <f>SUM(G42:G46)</f>
        <v>65</v>
      </c>
      <c r="H48" s="33">
        <f>SUM(H42:H46)</f>
        <v>112</v>
      </c>
      <c r="I48" s="33">
        <f>SUM(I42:I47)</f>
        <v>95</v>
      </c>
    </row>
  </sheetData>
  <mergeCells count="14">
    <mergeCell ref="I1:L1"/>
    <mergeCell ref="B4:L4"/>
    <mergeCell ref="C8:D8"/>
    <mergeCell ref="E8:F8"/>
    <mergeCell ref="G8:H8"/>
    <mergeCell ref="I8:J8"/>
    <mergeCell ref="C7:J7"/>
    <mergeCell ref="B7:B9"/>
    <mergeCell ref="B18:B20"/>
    <mergeCell ref="C18:K18"/>
    <mergeCell ref="C19:E19"/>
    <mergeCell ref="F19:G19"/>
    <mergeCell ref="H19:I19"/>
    <mergeCell ref="J19:K19"/>
  </mergeCells>
  <conditionalFormatting sqref="C10:L15">
    <cfRule type="containsBlanks" dxfId="8" priority="19">
      <formula>LEN(TRIM(C10))=0</formula>
    </cfRule>
  </conditionalFormatting>
  <conditionalFormatting sqref="H31">
    <cfRule type="containsBlanks" dxfId="7" priority="18">
      <formula>LEN(TRIM(H31))=0</formula>
    </cfRule>
  </conditionalFormatting>
  <conditionalFormatting sqref="H32">
    <cfRule type="containsBlanks" dxfId="6" priority="17">
      <formula>LEN(TRIM(H32))=0</formula>
    </cfRule>
  </conditionalFormatting>
  <conditionalFormatting sqref="H34">
    <cfRule type="containsBlanks" dxfId="5" priority="16">
      <formula>LEN(TRIM(H34))=0</formula>
    </cfRule>
  </conditionalFormatting>
  <conditionalFormatting sqref="H35:H36">
    <cfRule type="containsBlanks" dxfId="4" priority="15">
      <formula>LEN(TRIM(H35))=0</formula>
    </cfRule>
  </conditionalFormatting>
  <conditionalFormatting sqref="C21:K26">
    <cfRule type="containsBlanks" dxfId="3" priority="4">
      <formula>LEN(TRIM(C21))=0</formula>
    </cfRule>
  </conditionalFormatting>
  <conditionalFormatting sqref="L21:L26">
    <cfRule type="containsBlanks" dxfId="2" priority="3">
      <formula>LEN(TRIM(L21))=0</formula>
    </cfRule>
  </conditionalFormatting>
  <conditionalFormatting sqref="I31:I36">
    <cfRule type="containsBlanks" dxfId="1" priority="2">
      <formula>LEN(TRIM(I31))=0</formula>
    </cfRule>
  </conditionalFormatting>
  <conditionalFormatting sqref="I42:I47">
    <cfRule type="containsBlanks" dxfId="0" priority="1">
      <formula>LEN(TRIM(I42))=0</formula>
    </cfRule>
  </conditionalFormatting>
  <pageMargins left="0.7" right="0.7" top="0.75" bottom="0.75" header="0.3" footer="0.3"/>
  <pageSetup paperSize="9" scale="87" orientation="landscape" r:id="rId1"/>
  <ignoredErrors>
    <ignoredError sqref="G37:H37 G48:H4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workbookViewId="0">
      <selection activeCell="J37" sqref="J37"/>
    </sheetView>
  </sheetViews>
  <sheetFormatPr baseColWidth="10" defaultRowHeight="15" x14ac:dyDescent="0.25"/>
  <cols>
    <col min="1" max="2" width="47.28515625" customWidth="1"/>
    <col min="6" max="6" width="15.7109375" customWidth="1"/>
    <col min="7" max="7" width="14.140625" customWidth="1"/>
  </cols>
  <sheetData>
    <row r="1" spans="1:24" s="39" customFormat="1" ht="48.75" customHeight="1" thickBot="1" x14ac:dyDescent="0.3">
      <c r="A1" s="110"/>
      <c r="B1" s="1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183" t="s">
        <v>66</v>
      </c>
      <c r="R1" s="183"/>
      <c r="S1" s="183"/>
      <c r="T1" s="183"/>
      <c r="U1" s="183"/>
      <c r="V1" s="183"/>
      <c r="W1" s="183"/>
      <c r="X1" s="183"/>
    </row>
    <row r="2" spans="1:24" s="39" customFormat="1" ht="17.25" customHeight="1" x14ac:dyDescent="0.25">
      <c r="B2" s="40"/>
      <c r="C2" s="41"/>
      <c r="D2" s="41"/>
      <c r="E2" s="36"/>
      <c r="F2" s="36"/>
      <c r="G2" s="42"/>
      <c r="H2" s="43"/>
      <c r="I2" s="43"/>
      <c r="J2" s="43"/>
      <c r="K2" s="43"/>
      <c r="L2" s="44"/>
      <c r="M2" s="44"/>
      <c r="N2" s="44"/>
      <c r="O2" s="44"/>
      <c r="P2" s="44"/>
    </row>
    <row r="3" spans="1:24" s="39" customFormat="1" ht="21.75" customHeight="1" x14ac:dyDescent="0.2">
      <c r="A3" s="111" t="s">
        <v>80</v>
      </c>
      <c r="J3" s="43"/>
      <c r="K3" s="43"/>
      <c r="L3" s="44"/>
      <c r="M3" s="44"/>
      <c r="N3" s="44"/>
      <c r="O3" s="44"/>
      <c r="P3" s="44"/>
    </row>
    <row r="4" spans="1:24" ht="29.25" customHeight="1" x14ac:dyDescent="0.25">
      <c r="A4" s="112"/>
      <c r="B4" s="174" t="s">
        <v>72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</row>
    <row r="8" spans="1:24" x14ac:dyDescent="0.25">
      <c r="A8" s="184" t="s">
        <v>116</v>
      </c>
      <c r="B8" s="186" t="s">
        <v>6</v>
      </c>
      <c r="C8" s="186"/>
      <c r="D8" s="186"/>
      <c r="E8" s="181"/>
      <c r="F8" s="187" t="s">
        <v>7</v>
      </c>
      <c r="G8" s="186"/>
      <c r="H8" s="181"/>
      <c r="I8" s="187" t="s">
        <v>8</v>
      </c>
      <c r="J8" s="186"/>
      <c r="K8" s="181"/>
      <c r="L8" s="187" t="s">
        <v>81</v>
      </c>
      <c r="M8" s="186"/>
      <c r="N8" s="181"/>
      <c r="O8" s="181" t="s">
        <v>40</v>
      </c>
    </row>
    <row r="9" spans="1:24" ht="15.75" thickBot="1" x14ac:dyDescent="0.3">
      <c r="A9" s="185"/>
      <c r="B9" s="113" t="s">
        <v>71</v>
      </c>
      <c r="C9" s="113" t="s">
        <v>17</v>
      </c>
      <c r="D9" s="113" t="s">
        <v>78</v>
      </c>
      <c r="E9" s="114" t="s">
        <v>9</v>
      </c>
      <c r="F9" s="113" t="s">
        <v>71</v>
      </c>
      <c r="G9" s="113" t="s">
        <v>17</v>
      </c>
      <c r="H9" s="114" t="s">
        <v>82</v>
      </c>
      <c r="I9" s="113" t="s">
        <v>71</v>
      </c>
      <c r="J9" s="113" t="s">
        <v>17</v>
      </c>
      <c r="K9" s="114" t="s">
        <v>9</v>
      </c>
      <c r="L9" s="113" t="s">
        <v>71</v>
      </c>
      <c r="M9" s="113" t="s">
        <v>17</v>
      </c>
      <c r="N9" s="114" t="s">
        <v>9</v>
      </c>
      <c r="O9" s="182"/>
    </row>
    <row r="10" spans="1:24" x14ac:dyDescent="0.25">
      <c r="A10" s="115" t="s">
        <v>83</v>
      </c>
      <c r="B10" s="116">
        <v>17</v>
      </c>
      <c r="C10" s="116">
        <v>1</v>
      </c>
      <c r="D10" s="116"/>
      <c r="E10" s="117">
        <v>18</v>
      </c>
      <c r="F10" s="116"/>
      <c r="G10" s="116">
        <v>1</v>
      </c>
      <c r="H10" s="117">
        <v>1</v>
      </c>
      <c r="I10" s="116">
        <v>12</v>
      </c>
      <c r="J10" s="116">
        <v>2</v>
      </c>
      <c r="K10" s="117">
        <v>14</v>
      </c>
      <c r="L10" s="116">
        <v>3</v>
      </c>
      <c r="M10" s="116">
        <v>2</v>
      </c>
      <c r="N10" s="117">
        <v>5</v>
      </c>
      <c r="O10" s="117">
        <v>38</v>
      </c>
    </row>
    <row r="11" spans="1:24" x14ac:dyDescent="0.25">
      <c r="A11" s="115" t="s">
        <v>84</v>
      </c>
      <c r="B11" s="116">
        <v>3</v>
      </c>
      <c r="C11" s="116">
        <v>5</v>
      </c>
      <c r="D11" s="116"/>
      <c r="E11" s="117">
        <v>8</v>
      </c>
      <c r="F11" s="116"/>
      <c r="G11" s="116">
        <v>5</v>
      </c>
      <c r="H11" s="117">
        <v>5</v>
      </c>
      <c r="I11" s="116">
        <v>9</v>
      </c>
      <c r="J11" s="116">
        <v>5</v>
      </c>
      <c r="K11" s="117">
        <v>14</v>
      </c>
      <c r="L11" s="116">
        <v>2</v>
      </c>
      <c r="M11" s="116"/>
      <c r="N11" s="117">
        <v>2</v>
      </c>
      <c r="O11" s="117">
        <v>29</v>
      </c>
    </row>
    <row r="12" spans="1:24" x14ac:dyDescent="0.25">
      <c r="A12" s="115" t="s">
        <v>88</v>
      </c>
      <c r="B12" s="116">
        <v>1</v>
      </c>
      <c r="C12" s="116">
        <v>2</v>
      </c>
      <c r="D12" s="116"/>
      <c r="E12" s="117">
        <v>3</v>
      </c>
      <c r="F12" s="116"/>
      <c r="G12" s="116"/>
      <c r="H12" s="117"/>
      <c r="I12" s="116">
        <v>9</v>
      </c>
      <c r="J12" s="116">
        <v>1</v>
      </c>
      <c r="K12" s="117">
        <v>10</v>
      </c>
      <c r="L12" s="116">
        <v>1</v>
      </c>
      <c r="M12" s="116">
        <v>2</v>
      </c>
      <c r="N12" s="117">
        <v>3</v>
      </c>
      <c r="O12" s="117">
        <v>16</v>
      </c>
    </row>
    <row r="13" spans="1:24" x14ac:dyDescent="0.25">
      <c r="A13" s="115" t="s">
        <v>85</v>
      </c>
      <c r="B13" s="116"/>
      <c r="C13" s="116"/>
      <c r="D13" s="116"/>
      <c r="E13" s="117"/>
      <c r="F13" s="116"/>
      <c r="G13" s="116"/>
      <c r="H13" s="117"/>
      <c r="I13" s="116"/>
      <c r="J13" s="116">
        <v>1</v>
      </c>
      <c r="K13" s="117">
        <v>1</v>
      </c>
      <c r="L13" s="116"/>
      <c r="M13" s="116"/>
      <c r="N13" s="117"/>
      <c r="O13" s="117">
        <v>1</v>
      </c>
    </row>
    <row r="14" spans="1:24" x14ac:dyDescent="0.25">
      <c r="A14" s="115" t="s">
        <v>91</v>
      </c>
      <c r="B14" s="116"/>
      <c r="C14" s="116"/>
      <c r="D14" s="116"/>
      <c r="E14" s="117"/>
      <c r="F14" s="116"/>
      <c r="G14" s="116"/>
      <c r="H14" s="117"/>
      <c r="I14" s="116"/>
      <c r="J14" s="116">
        <v>1</v>
      </c>
      <c r="K14" s="117">
        <v>1</v>
      </c>
      <c r="L14" s="116"/>
      <c r="M14" s="116"/>
      <c r="N14" s="117"/>
      <c r="O14" s="117">
        <v>1</v>
      </c>
    </row>
    <row r="15" spans="1:24" x14ac:dyDescent="0.25">
      <c r="A15" s="115" t="s">
        <v>90</v>
      </c>
      <c r="B15" s="116">
        <v>1</v>
      </c>
      <c r="C15" s="116"/>
      <c r="D15" s="116"/>
      <c r="E15" s="117">
        <v>1</v>
      </c>
      <c r="F15" s="116"/>
      <c r="G15" s="116"/>
      <c r="H15" s="117"/>
      <c r="I15" s="116"/>
      <c r="J15" s="116"/>
      <c r="K15" s="117"/>
      <c r="L15" s="116"/>
      <c r="M15" s="116"/>
      <c r="N15" s="117"/>
      <c r="O15" s="117">
        <v>1</v>
      </c>
    </row>
    <row r="16" spans="1:24" x14ac:dyDescent="0.25">
      <c r="A16" s="115" t="s">
        <v>86</v>
      </c>
      <c r="B16" s="116"/>
      <c r="C16" s="116"/>
      <c r="D16" s="116"/>
      <c r="E16" s="117"/>
      <c r="F16" s="116">
        <v>1</v>
      </c>
      <c r="G16" s="116"/>
      <c r="H16" s="117">
        <v>1</v>
      </c>
      <c r="I16" s="116"/>
      <c r="J16" s="116"/>
      <c r="K16" s="117"/>
      <c r="L16" s="116">
        <v>1</v>
      </c>
      <c r="M16" s="116"/>
      <c r="N16" s="117">
        <v>1</v>
      </c>
      <c r="O16" s="117">
        <v>2</v>
      </c>
    </row>
    <row r="17" spans="1:15" x14ac:dyDescent="0.25">
      <c r="A17" s="115" t="s">
        <v>87</v>
      </c>
      <c r="B17" s="116">
        <v>1</v>
      </c>
      <c r="C17" s="116">
        <v>1</v>
      </c>
      <c r="D17" s="116"/>
      <c r="E17" s="117">
        <v>2</v>
      </c>
      <c r="F17" s="116"/>
      <c r="G17" s="116"/>
      <c r="H17" s="117"/>
      <c r="I17" s="116"/>
      <c r="J17" s="116"/>
      <c r="K17" s="117"/>
      <c r="L17" s="116"/>
      <c r="M17" s="116"/>
      <c r="N17" s="117"/>
      <c r="O17" s="117">
        <v>2</v>
      </c>
    </row>
    <row r="18" spans="1:15" x14ac:dyDescent="0.25">
      <c r="A18" s="115" t="s">
        <v>207</v>
      </c>
      <c r="B18" s="116">
        <v>1</v>
      </c>
      <c r="C18" s="116"/>
      <c r="D18" s="116"/>
      <c r="E18" s="117">
        <v>1</v>
      </c>
      <c r="F18" s="116"/>
      <c r="G18" s="116"/>
      <c r="H18" s="117"/>
      <c r="I18" s="116"/>
      <c r="J18" s="116"/>
      <c r="K18" s="117"/>
      <c r="L18" s="116"/>
      <c r="M18" s="116"/>
      <c r="N18" s="117"/>
      <c r="O18" s="117">
        <v>1</v>
      </c>
    </row>
    <row r="19" spans="1:15" x14ac:dyDescent="0.25">
      <c r="A19" s="115" t="s">
        <v>89</v>
      </c>
      <c r="B19" s="116">
        <v>1</v>
      </c>
      <c r="C19" s="116"/>
      <c r="D19" s="116"/>
      <c r="E19" s="117">
        <v>1</v>
      </c>
      <c r="F19" s="116"/>
      <c r="G19" s="116"/>
      <c r="H19" s="117"/>
      <c r="I19" s="116">
        <v>2</v>
      </c>
      <c r="J19" s="116"/>
      <c r="K19" s="117">
        <v>2</v>
      </c>
      <c r="L19" s="116"/>
      <c r="M19" s="116"/>
      <c r="N19" s="117"/>
      <c r="O19" s="117">
        <v>3</v>
      </c>
    </row>
    <row r="20" spans="1:15" x14ac:dyDescent="0.25">
      <c r="A20" s="115" t="s">
        <v>78</v>
      </c>
      <c r="B20" s="116"/>
      <c r="C20" s="116"/>
      <c r="D20" s="116">
        <v>1</v>
      </c>
      <c r="E20" s="117">
        <v>1</v>
      </c>
      <c r="F20" s="116"/>
      <c r="G20" s="116"/>
      <c r="H20" s="117"/>
      <c r="I20" s="116"/>
      <c r="J20" s="116"/>
      <c r="K20" s="117"/>
      <c r="L20" s="116"/>
      <c r="M20" s="116"/>
      <c r="N20" s="117"/>
      <c r="O20" s="117">
        <v>1</v>
      </c>
    </row>
    <row r="21" spans="1:15" ht="15.75" thickBot="1" x14ac:dyDescent="0.3">
      <c r="A21" s="118" t="s">
        <v>9</v>
      </c>
      <c r="B21" s="119"/>
      <c r="C21" s="119"/>
      <c r="D21" s="119"/>
      <c r="E21" s="120"/>
      <c r="F21" s="119"/>
      <c r="G21" s="119"/>
      <c r="H21" s="120"/>
      <c r="I21" s="119"/>
      <c r="J21" s="119"/>
      <c r="K21" s="120"/>
      <c r="L21" s="119"/>
      <c r="M21" s="119"/>
      <c r="N21" s="120"/>
      <c r="O21" s="120">
        <v>95</v>
      </c>
    </row>
    <row r="22" spans="1:15" ht="15.75" thickTop="1" x14ac:dyDescent="0.25"/>
    <row r="27" spans="1:15" x14ac:dyDescent="0.25">
      <c r="A27" s="175" t="s">
        <v>119</v>
      </c>
      <c r="B27" s="176"/>
      <c r="C27" s="121"/>
      <c r="D27" s="121"/>
      <c r="E27" s="121"/>
      <c r="F27" s="121"/>
      <c r="G27" s="121"/>
    </row>
    <row r="28" spans="1:15" ht="15.75" thickBot="1" x14ac:dyDescent="0.3">
      <c r="A28" s="122" t="s">
        <v>92</v>
      </c>
      <c r="B28" s="123" t="s">
        <v>93</v>
      </c>
      <c r="C28" s="123" t="s">
        <v>71</v>
      </c>
      <c r="D28" s="123" t="s">
        <v>17</v>
      </c>
      <c r="E28" s="136" t="s">
        <v>117</v>
      </c>
      <c r="F28" s="123" t="s">
        <v>9</v>
      </c>
      <c r="G28" s="123" t="s">
        <v>94</v>
      </c>
    </row>
    <row r="29" spans="1:15" ht="15.75" thickTop="1" x14ac:dyDescent="0.25">
      <c r="A29" s="177" t="s">
        <v>95</v>
      </c>
      <c r="B29" s="124" t="s">
        <v>96</v>
      </c>
      <c r="C29" s="124">
        <v>5</v>
      </c>
      <c r="D29" s="124">
        <v>0</v>
      </c>
      <c r="E29" s="126">
        <v>0</v>
      </c>
      <c r="F29" s="124">
        <v>5</v>
      </c>
      <c r="G29" s="125">
        <v>459270</v>
      </c>
    </row>
    <row r="30" spans="1:15" x14ac:dyDescent="0.25">
      <c r="A30" s="178"/>
      <c r="B30" s="126" t="s">
        <v>97</v>
      </c>
      <c r="C30" s="126">
        <v>10</v>
      </c>
      <c r="D30" s="126">
        <v>5</v>
      </c>
      <c r="E30" s="126">
        <v>0</v>
      </c>
      <c r="F30" s="126">
        <v>15</v>
      </c>
      <c r="G30" s="127">
        <v>1708866.42</v>
      </c>
    </row>
    <row r="31" spans="1:15" x14ac:dyDescent="0.25">
      <c r="A31" s="178"/>
      <c r="B31" s="126" t="s">
        <v>98</v>
      </c>
      <c r="C31" s="126">
        <v>1</v>
      </c>
      <c r="D31" s="126">
        <v>1</v>
      </c>
      <c r="E31" s="126">
        <v>0</v>
      </c>
      <c r="F31" s="126">
        <v>2</v>
      </c>
      <c r="G31" s="127">
        <v>11550</v>
      </c>
    </row>
    <row r="32" spans="1:15" x14ac:dyDescent="0.25">
      <c r="A32" s="178"/>
      <c r="B32" s="126" t="s">
        <v>99</v>
      </c>
      <c r="C32" s="126">
        <v>1</v>
      </c>
      <c r="D32" s="126">
        <v>1</v>
      </c>
      <c r="E32" s="126">
        <v>0</v>
      </c>
      <c r="F32" s="126">
        <v>2</v>
      </c>
      <c r="G32" s="127">
        <v>48125</v>
      </c>
    </row>
    <row r="33" spans="1:7" x14ac:dyDescent="0.25">
      <c r="A33" s="178"/>
      <c r="B33" s="126" t="s">
        <v>100</v>
      </c>
      <c r="C33" s="126">
        <v>1</v>
      </c>
      <c r="D33" s="126">
        <v>0</v>
      </c>
      <c r="E33" s="126">
        <v>0</v>
      </c>
      <c r="F33" s="126">
        <v>1</v>
      </c>
      <c r="G33" s="127">
        <v>6210</v>
      </c>
    </row>
    <row r="34" spans="1:7" ht="15.75" thickBot="1" x14ac:dyDescent="0.3">
      <c r="A34" s="179"/>
      <c r="B34" s="128" t="s">
        <v>101</v>
      </c>
      <c r="C34" s="128">
        <v>2</v>
      </c>
      <c r="D34" s="128">
        <v>1</v>
      </c>
      <c r="E34" s="128">
        <v>0</v>
      </c>
      <c r="F34" s="128">
        <v>3</v>
      </c>
      <c r="G34" s="129">
        <v>94495</v>
      </c>
    </row>
    <row r="35" spans="1:7" x14ac:dyDescent="0.25">
      <c r="A35" s="180" t="s">
        <v>102</v>
      </c>
      <c r="B35" s="124" t="s">
        <v>103</v>
      </c>
      <c r="C35" s="124">
        <v>5</v>
      </c>
      <c r="D35" s="124">
        <v>0</v>
      </c>
      <c r="E35" s="124">
        <v>0</v>
      </c>
      <c r="F35" s="124">
        <v>5</v>
      </c>
      <c r="G35" s="125">
        <v>242695.63</v>
      </c>
    </row>
    <row r="36" spans="1:7" x14ac:dyDescent="0.25">
      <c r="A36" s="178"/>
      <c r="B36" s="126" t="s">
        <v>104</v>
      </c>
      <c r="C36" s="126">
        <v>0</v>
      </c>
      <c r="D36" s="126">
        <v>1</v>
      </c>
      <c r="E36" s="126">
        <v>0</v>
      </c>
      <c r="F36" s="126">
        <v>1</v>
      </c>
      <c r="G36" s="127">
        <v>90000</v>
      </c>
    </row>
    <row r="37" spans="1:7" ht="15.75" thickBot="1" x14ac:dyDescent="0.3">
      <c r="A37" s="179"/>
      <c r="B37" s="128" t="s">
        <v>105</v>
      </c>
      <c r="C37" s="128">
        <v>2</v>
      </c>
      <c r="D37" s="128">
        <v>0</v>
      </c>
      <c r="E37" s="128">
        <v>0</v>
      </c>
      <c r="F37" s="128">
        <v>2</v>
      </c>
      <c r="G37" s="129">
        <v>88330</v>
      </c>
    </row>
    <row r="38" spans="1:7" x14ac:dyDescent="0.25">
      <c r="A38" s="180" t="s">
        <v>106</v>
      </c>
      <c r="B38" s="124" t="s">
        <v>107</v>
      </c>
      <c r="C38" s="124">
        <v>1</v>
      </c>
      <c r="D38" s="124">
        <v>0</v>
      </c>
      <c r="E38" s="135">
        <v>0</v>
      </c>
      <c r="F38" s="124">
        <v>1</v>
      </c>
      <c r="G38" s="125">
        <v>280000</v>
      </c>
    </row>
    <row r="39" spans="1:7" x14ac:dyDescent="0.25">
      <c r="A39" s="178"/>
      <c r="B39" s="126" t="s">
        <v>108</v>
      </c>
      <c r="C39" s="126">
        <v>15</v>
      </c>
      <c r="D39" s="126">
        <v>3</v>
      </c>
      <c r="E39" s="126">
        <v>0</v>
      </c>
      <c r="F39" s="126">
        <v>18</v>
      </c>
      <c r="G39" s="127">
        <v>2799427.52</v>
      </c>
    </row>
    <row r="40" spans="1:7" x14ac:dyDescent="0.25">
      <c r="A40" s="178"/>
      <c r="B40" s="126" t="s">
        <v>109</v>
      </c>
      <c r="C40" s="126">
        <v>4</v>
      </c>
      <c r="D40" s="126">
        <v>3</v>
      </c>
      <c r="E40" s="126">
        <v>0</v>
      </c>
      <c r="F40" s="126">
        <v>7</v>
      </c>
      <c r="G40" s="127">
        <v>1120544.06</v>
      </c>
    </row>
    <row r="41" spans="1:7" x14ac:dyDescent="0.25">
      <c r="A41" s="178"/>
      <c r="B41" s="126" t="s">
        <v>110</v>
      </c>
      <c r="C41" s="126">
        <v>4</v>
      </c>
      <c r="D41" s="126">
        <v>3</v>
      </c>
      <c r="E41" s="126">
        <v>0</v>
      </c>
      <c r="F41" s="126">
        <v>7</v>
      </c>
      <c r="G41" s="127">
        <v>1463888.42</v>
      </c>
    </row>
    <row r="42" spans="1:7" x14ac:dyDescent="0.25">
      <c r="A42" s="178"/>
      <c r="B42" s="126" t="s">
        <v>111</v>
      </c>
      <c r="C42" s="126">
        <v>8</v>
      </c>
      <c r="D42" s="126">
        <v>1</v>
      </c>
      <c r="E42" s="126">
        <v>0</v>
      </c>
      <c r="F42" s="126">
        <v>9</v>
      </c>
      <c r="G42" s="127">
        <v>809962.55</v>
      </c>
    </row>
    <row r="43" spans="1:7" x14ac:dyDescent="0.25">
      <c r="A43" s="178"/>
      <c r="B43" s="126" t="s">
        <v>112</v>
      </c>
      <c r="C43" s="126">
        <v>4</v>
      </c>
      <c r="D43" s="126">
        <v>2</v>
      </c>
      <c r="E43" s="126">
        <v>0</v>
      </c>
      <c r="F43" s="126">
        <v>6</v>
      </c>
      <c r="G43" s="127">
        <v>978810.84</v>
      </c>
    </row>
    <row r="44" spans="1:7" x14ac:dyDescent="0.25">
      <c r="A44" s="178"/>
      <c r="B44" s="126" t="s">
        <v>113</v>
      </c>
      <c r="C44" s="126">
        <v>1</v>
      </c>
      <c r="D44" s="126">
        <v>0</v>
      </c>
      <c r="E44" s="126">
        <v>0</v>
      </c>
      <c r="F44" s="126">
        <v>1</v>
      </c>
      <c r="G44" s="127">
        <v>27830</v>
      </c>
    </row>
    <row r="45" spans="1:7" x14ac:dyDescent="0.25">
      <c r="A45" s="178"/>
      <c r="B45" s="126" t="s">
        <v>114</v>
      </c>
      <c r="C45" s="126">
        <v>0</v>
      </c>
      <c r="D45" s="126">
        <v>5</v>
      </c>
      <c r="E45" s="126">
        <v>0</v>
      </c>
      <c r="F45" s="126">
        <v>5</v>
      </c>
      <c r="G45" s="127">
        <v>409330</v>
      </c>
    </row>
    <row r="46" spans="1:7" x14ac:dyDescent="0.25">
      <c r="A46" s="178"/>
      <c r="B46" s="137" t="s">
        <v>115</v>
      </c>
      <c r="C46" s="137">
        <v>1</v>
      </c>
      <c r="D46" s="137">
        <v>2</v>
      </c>
      <c r="E46" s="137">
        <v>0</v>
      </c>
      <c r="F46" s="137">
        <v>3</v>
      </c>
      <c r="G46" s="138">
        <v>489600</v>
      </c>
    </row>
    <row r="47" spans="1:7" ht="15.75" thickBot="1" x14ac:dyDescent="0.3">
      <c r="A47" s="179"/>
      <c r="B47" s="128" t="s">
        <v>118</v>
      </c>
      <c r="C47" s="128">
        <v>1</v>
      </c>
      <c r="D47" s="128">
        <v>0</v>
      </c>
      <c r="E47" s="128">
        <v>0</v>
      </c>
      <c r="F47" s="128">
        <v>1</v>
      </c>
      <c r="G47" s="129">
        <v>130000</v>
      </c>
    </row>
    <row r="48" spans="1:7" x14ac:dyDescent="0.25">
      <c r="A48" s="132" t="s">
        <v>78</v>
      </c>
      <c r="B48" s="133"/>
      <c r="C48" s="133">
        <v>0</v>
      </c>
      <c r="D48" s="133">
        <v>0</v>
      </c>
      <c r="E48" s="133">
        <v>1</v>
      </c>
      <c r="F48" s="133">
        <v>1</v>
      </c>
      <c r="G48" s="134">
        <v>399750</v>
      </c>
    </row>
    <row r="49" spans="1:7" ht="15.75" thickBot="1" x14ac:dyDescent="0.3">
      <c r="A49" s="130" t="s">
        <v>9</v>
      </c>
      <c r="B49" s="130"/>
      <c r="C49" s="130">
        <v>66</v>
      </c>
      <c r="D49" s="130">
        <v>28</v>
      </c>
      <c r="E49" s="130">
        <v>1</v>
      </c>
      <c r="F49" s="130"/>
      <c r="G49" s="131">
        <f>SUM(G29:G48)</f>
        <v>11658685.440000001</v>
      </c>
    </row>
    <row r="50" spans="1:7" ht="15.75" thickTop="1" x14ac:dyDescent="0.25"/>
    <row r="55" spans="1:7" x14ac:dyDescent="0.25">
      <c r="A55" s="175" t="s">
        <v>120</v>
      </c>
      <c r="B55" s="176"/>
      <c r="C55" s="121"/>
      <c r="D55" s="121"/>
      <c r="E55" s="121"/>
      <c r="F55" s="121"/>
      <c r="G55" s="121"/>
    </row>
    <row r="56" spans="1:7" ht="15.75" thickBot="1" x14ac:dyDescent="0.3">
      <c r="A56" s="139" t="s">
        <v>121</v>
      </c>
      <c r="B56" s="139" t="s">
        <v>122</v>
      </c>
      <c r="C56" s="139" t="s">
        <v>71</v>
      </c>
      <c r="D56" s="139" t="s">
        <v>17</v>
      </c>
      <c r="E56" s="139" t="s">
        <v>78</v>
      </c>
      <c r="F56" s="139" t="s">
        <v>9</v>
      </c>
      <c r="G56" s="139" t="s">
        <v>94</v>
      </c>
    </row>
    <row r="57" spans="1:7" ht="15.75" thickTop="1" x14ac:dyDescent="0.25">
      <c r="A57" s="124" t="s">
        <v>78</v>
      </c>
      <c r="B57" s="124" t="s">
        <v>78</v>
      </c>
      <c r="C57" s="124">
        <v>0</v>
      </c>
      <c r="D57" s="124">
        <v>1</v>
      </c>
      <c r="E57" s="124">
        <v>1</v>
      </c>
      <c r="F57" s="124">
        <v>2</v>
      </c>
      <c r="G57" s="125">
        <v>436050</v>
      </c>
    </row>
    <row r="58" spans="1:7" x14ac:dyDescent="0.25">
      <c r="A58" s="126" t="s">
        <v>123</v>
      </c>
      <c r="B58" s="126" t="s">
        <v>124</v>
      </c>
      <c r="C58" s="126">
        <v>8</v>
      </c>
      <c r="D58" s="126">
        <v>2</v>
      </c>
      <c r="E58" s="126">
        <v>0</v>
      </c>
      <c r="F58" s="126">
        <v>10</v>
      </c>
      <c r="G58" s="127">
        <v>1318061.8999999999</v>
      </c>
    </row>
    <row r="59" spans="1:7" x14ac:dyDescent="0.25">
      <c r="A59" s="126" t="s">
        <v>125</v>
      </c>
      <c r="B59" s="126" t="s">
        <v>126</v>
      </c>
      <c r="C59" s="126">
        <v>1</v>
      </c>
      <c r="D59" s="126">
        <v>0</v>
      </c>
      <c r="E59" s="126">
        <v>0</v>
      </c>
      <c r="F59" s="126">
        <v>1</v>
      </c>
      <c r="G59" s="127">
        <v>58075</v>
      </c>
    </row>
    <row r="60" spans="1:7" x14ac:dyDescent="0.25">
      <c r="A60" s="126" t="s">
        <v>170</v>
      </c>
      <c r="B60" s="126" t="s">
        <v>171</v>
      </c>
      <c r="C60" s="126">
        <v>1</v>
      </c>
      <c r="D60" s="126">
        <v>0</v>
      </c>
      <c r="E60" s="126">
        <v>0</v>
      </c>
      <c r="F60" s="126">
        <v>1</v>
      </c>
      <c r="G60" s="127">
        <v>280000</v>
      </c>
    </row>
    <row r="61" spans="1:7" x14ac:dyDescent="0.25">
      <c r="A61" s="126" t="s">
        <v>172</v>
      </c>
      <c r="B61" s="126" t="s">
        <v>173</v>
      </c>
      <c r="C61" s="126">
        <v>1</v>
      </c>
      <c r="D61" s="126">
        <v>0</v>
      </c>
      <c r="E61" s="126">
        <v>0</v>
      </c>
      <c r="F61" s="126">
        <v>1</v>
      </c>
      <c r="G61" s="127">
        <v>27830</v>
      </c>
    </row>
    <row r="62" spans="1:7" x14ac:dyDescent="0.25">
      <c r="A62" s="126" t="s">
        <v>174</v>
      </c>
      <c r="B62" s="126" t="s">
        <v>175</v>
      </c>
      <c r="C62" s="126">
        <v>1</v>
      </c>
      <c r="D62" s="126">
        <v>0</v>
      </c>
      <c r="E62" s="126">
        <v>0</v>
      </c>
      <c r="F62" s="126">
        <v>1</v>
      </c>
      <c r="G62" s="127">
        <v>280000</v>
      </c>
    </row>
    <row r="63" spans="1:7" x14ac:dyDescent="0.25">
      <c r="A63" s="126" t="s">
        <v>127</v>
      </c>
      <c r="B63" s="126" t="s">
        <v>128</v>
      </c>
      <c r="C63" s="126">
        <v>1</v>
      </c>
      <c r="D63" s="126">
        <v>0</v>
      </c>
      <c r="E63" s="126">
        <v>0</v>
      </c>
      <c r="F63" s="126">
        <v>1</v>
      </c>
      <c r="G63" s="127">
        <v>400000</v>
      </c>
    </row>
    <row r="64" spans="1:7" x14ac:dyDescent="0.25">
      <c r="A64" s="126" t="s">
        <v>129</v>
      </c>
      <c r="B64" s="126" t="s">
        <v>130</v>
      </c>
      <c r="C64" s="126">
        <v>3</v>
      </c>
      <c r="D64" s="126">
        <v>1</v>
      </c>
      <c r="E64" s="126">
        <v>0</v>
      </c>
      <c r="F64" s="126">
        <v>4</v>
      </c>
      <c r="G64" s="127">
        <v>546880</v>
      </c>
    </row>
    <row r="65" spans="1:7" x14ac:dyDescent="0.25">
      <c r="A65" s="126" t="s">
        <v>131</v>
      </c>
      <c r="B65" s="126" t="s">
        <v>132</v>
      </c>
      <c r="C65" s="126">
        <v>1</v>
      </c>
      <c r="D65" s="126">
        <v>1</v>
      </c>
      <c r="E65" s="126">
        <v>0</v>
      </c>
      <c r="F65" s="126">
        <v>2</v>
      </c>
      <c r="G65" s="127">
        <v>217265.8</v>
      </c>
    </row>
    <row r="66" spans="1:7" x14ac:dyDescent="0.25">
      <c r="A66" s="126" t="s">
        <v>133</v>
      </c>
      <c r="B66" s="126" t="s">
        <v>134</v>
      </c>
      <c r="C66" s="126">
        <v>6</v>
      </c>
      <c r="D66" s="126">
        <v>0</v>
      </c>
      <c r="E66" s="126">
        <v>0</v>
      </c>
      <c r="F66" s="126">
        <v>6</v>
      </c>
      <c r="G66" s="127">
        <v>339313.55</v>
      </c>
    </row>
    <row r="67" spans="1:7" x14ac:dyDescent="0.25">
      <c r="A67" s="126" t="s">
        <v>176</v>
      </c>
      <c r="B67" s="126" t="s">
        <v>177</v>
      </c>
      <c r="C67" s="126">
        <v>4</v>
      </c>
      <c r="D67" s="126">
        <v>5</v>
      </c>
      <c r="E67" s="126">
        <v>0</v>
      </c>
      <c r="F67" s="126">
        <v>9</v>
      </c>
      <c r="G67" s="127">
        <v>816072.84</v>
      </c>
    </row>
    <row r="68" spans="1:7" x14ac:dyDescent="0.25">
      <c r="A68" s="126" t="s">
        <v>178</v>
      </c>
      <c r="B68" s="126" t="s">
        <v>179</v>
      </c>
      <c r="C68" s="126">
        <v>1</v>
      </c>
      <c r="D68" s="126">
        <v>0</v>
      </c>
      <c r="E68" s="126">
        <v>0</v>
      </c>
      <c r="F68" s="126">
        <v>1</v>
      </c>
      <c r="G68" s="127">
        <v>25652</v>
      </c>
    </row>
    <row r="69" spans="1:7" x14ac:dyDescent="0.25">
      <c r="A69" s="126" t="s">
        <v>135</v>
      </c>
      <c r="B69" s="126" t="s">
        <v>136</v>
      </c>
      <c r="C69" s="126">
        <v>2</v>
      </c>
      <c r="D69" s="126">
        <v>3</v>
      </c>
      <c r="E69" s="126">
        <v>0</v>
      </c>
      <c r="F69" s="126">
        <v>5</v>
      </c>
      <c r="G69" s="127">
        <v>223322.85</v>
      </c>
    </row>
    <row r="70" spans="1:7" x14ac:dyDescent="0.25">
      <c r="A70" s="126" t="s">
        <v>137</v>
      </c>
      <c r="B70" s="126" t="s">
        <v>138</v>
      </c>
      <c r="C70" s="126">
        <v>2</v>
      </c>
      <c r="D70" s="126">
        <v>1</v>
      </c>
      <c r="E70" s="126">
        <v>0</v>
      </c>
      <c r="F70" s="126">
        <v>3</v>
      </c>
      <c r="G70" s="127">
        <v>216300</v>
      </c>
    </row>
    <row r="71" spans="1:7" x14ac:dyDescent="0.25">
      <c r="A71" s="126" t="s">
        <v>139</v>
      </c>
      <c r="B71" s="126" t="s">
        <v>140</v>
      </c>
      <c r="C71" s="126">
        <v>1</v>
      </c>
      <c r="D71" s="126">
        <v>0</v>
      </c>
      <c r="E71" s="126">
        <v>0</v>
      </c>
      <c r="F71" s="126">
        <v>1</v>
      </c>
      <c r="G71" s="127">
        <v>17000</v>
      </c>
    </row>
    <row r="72" spans="1:7" x14ac:dyDescent="0.25">
      <c r="A72" s="126" t="s">
        <v>180</v>
      </c>
      <c r="B72" s="126" t="s">
        <v>181</v>
      </c>
      <c r="C72" s="126">
        <v>1</v>
      </c>
      <c r="D72" s="126">
        <v>4</v>
      </c>
      <c r="E72" s="126">
        <v>0</v>
      </c>
      <c r="F72" s="126">
        <v>5</v>
      </c>
      <c r="G72" s="127">
        <v>558490</v>
      </c>
    </row>
    <row r="73" spans="1:7" x14ac:dyDescent="0.25">
      <c r="A73" s="126" t="s">
        <v>141</v>
      </c>
      <c r="B73" s="126" t="s">
        <v>142</v>
      </c>
      <c r="C73" s="126">
        <v>7</v>
      </c>
      <c r="D73" s="126">
        <v>0</v>
      </c>
      <c r="E73" s="126">
        <v>0</v>
      </c>
      <c r="F73" s="126">
        <v>7</v>
      </c>
      <c r="G73" s="127">
        <v>1160060</v>
      </c>
    </row>
    <row r="74" spans="1:7" x14ac:dyDescent="0.25">
      <c r="A74" s="126" t="s">
        <v>182</v>
      </c>
      <c r="B74" s="126" t="s">
        <v>183</v>
      </c>
      <c r="C74" s="126">
        <v>3</v>
      </c>
      <c r="D74" s="126">
        <v>1</v>
      </c>
      <c r="E74" s="126">
        <v>0</v>
      </c>
      <c r="F74" s="126">
        <v>4</v>
      </c>
      <c r="G74" s="127">
        <v>1140729.92</v>
      </c>
    </row>
    <row r="75" spans="1:7" x14ac:dyDescent="0.25">
      <c r="A75" s="126" t="s">
        <v>184</v>
      </c>
      <c r="B75" s="126" t="s">
        <v>185</v>
      </c>
      <c r="C75" s="126">
        <v>1</v>
      </c>
      <c r="D75" s="126">
        <v>0</v>
      </c>
      <c r="E75" s="126">
        <v>0</v>
      </c>
      <c r="F75" s="126">
        <v>1</v>
      </c>
      <c r="G75" s="127">
        <v>42350</v>
      </c>
    </row>
    <row r="76" spans="1:7" x14ac:dyDescent="0.25">
      <c r="A76" s="126" t="s">
        <v>186</v>
      </c>
      <c r="B76" s="126" t="s">
        <v>187</v>
      </c>
      <c r="C76" s="126">
        <v>1</v>
      </c>
      <c r="D76" s="126">
        <v>0</v>
      </c>
      <c r="E76" s="126">
        <v>0</v>
      </c>
      <c r="F76" s="126">
        <v>1</v>
      </c>
      <c r="G76" s="127">
        <v>5775</v>
      </c>
    </row>
    <row r="77" spans="1:7" x14ac:dyDescent="0.25">
      <c r="A77" s="126" t="s">
        <v>188</v>
      </c>
      <c r="B77" s="126" t="s">
        <v>189</v>
      </c>
      <c r="C77" s="126">
        <v>1</v>
      </c>
      <c r="D77" s="126">
        <v>0</v>
      </c>
      <c r="E77" s="126">
        <v>0</v>
      </c>
      <c r="F77" s="126">
        <v>1</v>
      </c>
      <c r="G77" s="127">
        <v>45980</v>
      </c>
    </row>
    <row r="78" spans="1:7" x14ac:dyDescent="0.25">
      <c r="A78" s="126" t="s">
        <v>190</v>
      </c>
      <c r="B78" s="126" t="s">
        <v>191</v>
      </c>
      <c r="C78" s="126">
        <v>2</v>
      </c>
      <c r="D78" s="126">
        <v>0</v>
      </c>
      <c r="E78" s="126">
        <v>0</v>
      </c>
      <c r="F78" s="126">
        <v>2</v>
      </c>
      <c r="G78" s="127">
        <v>15977.06</v>
      </c>
    </row>
    <row r="79" spans="1:7" x14ac:dyDescent="0.25">
      <c r="A79" s="126" t="s">
        <v>143</v>
      </c>
      <c r="B79" s="126" t="s">
        <v>144</v>
      </c>
      <c r="C79" s="126">
        <v>0</v>
      </c>
      <c r="D79" s="126">
        <v>1</v>
      </c>
      <c r="E79" s="126">
        <v>0</v>
      </c>
      <c r="F79" s="126">
        <v>1</v>
      </c>
      <c r="G79" s="127">
        <v>163350</v>
      </c>
    </row>
    <row r="80" spans="1:7" x14ac:dyDescent="0.25">
      <c r="A80" s="126" t="s">
        <v>192</v>
      </c>
      <c r="B80" s="126" t="s">
        <v>193</v>
      </c>
      <c r="C80" s="126">
        <v>0</v>
      </c>
      <c r="D80" s="126">
        <v>1</v>
      </c>
      <c r="E80" s="126">
        <v>0</v>
      </c>
      <c r="F80" s="126">
        <v>1</v>
      </c>
      <c r="G80" s="127">
        <v>5775</v>
      </c>
    </row>
    <row r="81" spans="1:7" x14ac:dyDescent="0.25">
      <c r="A81" s="126" t="s">
        <v>145</v>
      </c>
      <c r="B81" s="126" t="s">
        <v>146</v>
      </c>
      <c r="C81" s="126">
        <v>1</v>
      </c>
      <c r="D81" s="126">
        <v>0</v>
      </c>
      <c r="E81" s="126">
        <v>0</v>
      </c>
      <c r="F81" s="126">
        <v>1</v>
      </c>
      <c r="G81" s="127">
        <v>105996</v>
      </c>
    </row>
    <row r="82" spans="1:7" x14ac:dyDescent="0.25">
      <c r="A82" s="126" t="s">
        <v>194</v>
      </c>
      <c r="B82" s="126" t="s">
        <v>195</v>
      </c>
      <c r="C82" s="126">
        <v>1</v>
      </c>
      <c r="D82" s="126">
        <v>0</v>
      </c>
      <c r="E82" s="126">
        <v>0</v>
      </c>
      <c r="F82" s="126">
        <v>1</v>
      </c>
      <c r="G82" s="127">
        <v>60500</v>
      </c>
    </row>
    <row r="83" spans="1:7" x14ac:dyDescent="0.25">
      <c r="A83" s="126" t="s">
        <v>147</v>
      </c>
      <c r="B83" s="126" t="s">
        <v>148</v>
      </c>
      <c r="C83" s="126">
        <v>2</v>
      </c>
      <c r="D83" s="126">
        <v>0</v>
      </c>
      <c r="E83" s="126">
        <v>0</v>
      </c>
      <c r="F83" s="126">
        <v>2</v>
      </c>
      <c r="G83" s="127">
        <v>207850</v>
      </c>
    </row>
    <row r="84" spans="1:7" x14ac:dyDescent="0.25">
      <c r="A84" s="126" t="s">
        <v>196</v>
      </c>
      <c r="B84" s="126" t="s">
        <v>197</v>
      </c>
      <c r="C84" s="126">
        <v>1</v>
      </c>
      <c r="D84" s="126">
        <v>0</v>
      </c>
      <c r="E84" s="126">
        <v>0</v>
      </c>
      <c r="F84" s="126">
        <v>1</v>
      </c>
      <c r="G84" s="127">
        <v>54450</v>
      </c>
    </row>
    <row r="85" spans="1:7" x14ac:dyDescent="0.25">
      <c r="A85" s="126" t="s">
        <v>149</v>
      </c>
      <c r="B85" s="126" t="s">
        <v>200</v>
      </c>
      <c r="C85" s="126">
        <v>0</v>
      </c>
      <c r="D85" s="126">
        <v>1</v>
      </c>
      <c r="E85" s="126">
        <v>0</v>
      </c>
      <c r="F85" s="126">
        <v>1</v>
      </c>
      <c r="G85" s="127">
        <v>89880</v>
      </c>
    </row>
    <row r="86" spans="1:7" x14ac:dyDescent="0.25">
      <c r="A86" s="126" t="s">
        <v>150</v>
      </c>
      <c r="B86" s="126" t="s">
        <v>151</v>
      </c>
      <c r="C86" s="126">
        <v>2</v>
      </c>
      <c r="D86" s="126">
        <v>0</v>
      </c>
      <c r="E86" s="126">
        <v>0</v>
      </c>
      <c r="F86" s="126">
        <v>2</v>
      </c>
      <c r="G86" s="127">
        <v>55775</v>
      </c>
    </row>
    <row r="87" spans="1:7" x14ac:dyDescent="0.25">
      <c r="A87" s="126" t="s">
        <v>152</v>
      </c>
      <c r="B87" s="126" t="s">
        <v>153</v>
      </c>
      <c r="C87" s="126">
        <v>0</v>
      </c>
      <c r="D87" s="126">
        <v>1</v>
      </c>
      <c r="E87" s="126">
        <v>0</v>
      </c>
      <c r="F87" s="126">
        <v>1</v>
      </c>
      <c r="G87" s="127">
        <v>60500</v>
      </c>
    </row>
    <row r="88" spans="1:7" x14ac:dyDescent="0.25">
      <c r="A88" s="126" t="s">
        <v>154</v>
      </c>
      <c r="B88" s="126" t="s">
        <v>155</v>
      </c>
      <c r="C88" s="126">
        <v>0</v>
      </c>
      <c r="D88" s="126">
        <v>1</v>
      </c>
      <c r="E88" s="126">
        <v>0</v>
      </c>
      <c r="F88" s="126">
        <v>1</v>
      </c>
      <c r="G88" s="127">
        <v>42350</v>
      </c>
    </row>
    <row r="89" spans="1:7" x14ac:dyDescent="0.25">
      <c r="A89" s="126" t="s">
        <v>198</v>
      </c>
      <c r="B89" s="126" t="s">
        <v>199</v>
      </c>
      <c r="C89" s="126">
        <v>0</v>
      </c>
      <c r="D89" s="126">
        <v>1</v>
      </c>
      <c r="E89" s="126">
        <v>0</v>
      </c>
      <c r="F89" s="126">
        <v>1</v>
      </c>
      <c r="G89" s="127">
        <v>116886</v>
      </c>
    </row>
    <row r="90" spans="1:7" x14ac:dyDescent="0.25">
      <c r="A90" s="126" t="s">
        <v>156</v>
      </c>
      <c r="B90" s="126" t="s">
        <v>157</v>
      </c>
      <c r="C90" s="126">
        <v>0</v>
      </c>
      <c r="D90" s="126">
        <v>1</v>
      </c>
      <c r="E90" s="126">
        <v>0</v>
      </c>
      <c r="F90" s="126">
        <v>1</v>
      </c>
      <c r="G90" s="127">
        <v>5775</v>
      </c>
    </row>
    <row r="91" spans="1:7" x14ac:dyDescent="0.25">
      <c r="A91" s="126" t="s">
        <v>158</v>
      </c>
      <c r="B91" s="126" t="s">
        <v>159</v>
      </c>
      <c r="C91" s="126">
        <v>0</v>
      </c>
      <c r="D91" s="126">
        <v>1</v>
      </c>
      <c r="E91" s="126">
        <v>0</v>
      </c>
      <c r="F91" s="126">
        <v>1</v>
      </c>
      <c r="G91" s="127">
        <v>5775</v>
      </c>
    </row>
    <row r="92" spans="1:7" x14ac:dyDescent="0.25">
      <c r="A92" s="126" t="s">
        <v>160</v>
      </c>
      <c r="B92" s="126" t="s">
        <v>161</v>
      </c>
      <c r="C92" s="126">
        <v>5</v>
      </c>
      <c r="D92" s="126">
        <v>0</v>
      </c>
      <c r="E92" s="126">
        <v>0</v>
      </c>
      <c r="F92" s="126">
        <v>5</v>
      </c>
      <c r="G92" s="127">
        <v>1457979.52</v>
      </c>
    </row>
    <row r="93" spans="1:7" x14ac:dyDescent="0.25">
      <c r="A93" s="126" t="s">
        <v>162</v>
      </c>
      <c r="B93" s="126" t="s">
        <v>163</v>
      </c>
      <c r="C93" s="126">
        <v>3</v>
      </c>
      <c r="D93" s="126">
        <v>0</v>
      </c>
      <c r="E93" s="126">
        <v>0</v>
      </c>
      <c r="F93" s="126">
        <v>3</v>
      </c>
      <c r="G93" s="127">
        <v>192478</v>
      </c>
    </row>
    <row r="94" spans="1:7" x14ac:dyDescent="0.25">
      <c r="A94" s="126" t="s">
        <v>164</v>
      </c>
      <c r="B94" s="126" t="s">
        <v>165</v>
      </c>
      <c r="C94" s="126">
        <v>1</v>
      </c>
      <c r="D94" s="126">
        <v>0</v>
      </c>
      <c r="E94" s="126">
        <v>0</v>
      </c>
      <c r="F94" s="126">
        <v>1</v>
      </c>
      <c r="G94" s="127">
        <v>24000</v>
      </c>
    </row>
    <row r="95" spans="1:7" x14ac:dyDescent="0.25">
      <c r="A95" s="126" t="s">
        <v>166</v>
      </c>
      <c r="B95" s="126" t="s">
        <v>167</v>
      </c>
      <c r="C95" s="126">
        <v>0</v>
      </c>
      <c r="D95" s="126">
        <v>1</v>
      </c>
      <c r="E95" s="126">
        <v>0</v>
      </c>
      <c r="F95" s="126">
        <v>1</v>
      </c>
      <c r="G95" s="127">
        <v>708180</v>
      </c>
    </row>
    <row r="96" spans="1:7" x14ac:dyDescent="0.25">
      <c r="A96" s="126" t="s">
        <v>168</v>
      </c>
      <c r="B96" s="126" t="s">
        <v>169</v>
      </c>
      <c r="C96" s="126">
        <v>1</v>
      </c>
      <c r="D96" s="126">
        <v>0</v>
      </c>
      <c r="E96" s="126">
        <v>0</v>
      </c>
      <c r="F96" s="126">
        <v>1</v>
      </c>
      <c r="G96" s="127">
        <v>130000</v>
      </c>
    </row>
    <row r="97" spans="1:7" ht="15.75" thickBot="1" x14ac:dyDescent="0.3">
      <c r="A97" s="140"/>
      <c r="B97" s="140"/>
      <c r="C97" s="140">
        <v>66</v>
      </c>
      <c r="D97" s="140">
        <v>28</v>
      </c>
      <c r="E97" s="140">
        <v>1</v>
      </c>
      <c r="F97" s="140">
        <v>95</v>
      </c>
      <c r="G97" s="141">
        <v>11658685.439999998</v>
      </c>
    </row>
    <row r="98" spans="1:7" ht="15.75" thickTop="1" x14ac:dyDescent="0.25"/>
  </sheetData>
  <mergeCells count="13">
    <mergeCell ref="O8:O9"/>
    <mergeCell ref="Q1:X1"/>
    <mergeCell ref="B4:X4"/>
    <mergeCell ref="A8:A9"/>
    <mergeCell ref="B8:E8"/>
    <mergeCell ref="F8:H8"/>
    <mergeCell ref="I8:K8"/>
    <mergeCell ref="L8:N8"/>
    <mergeCell ref="A55:B55"/>
    <mergeCell ref="A27:B27"/>
    <mergeCell ref="A29:A34"/>
    <mergeCell ref="A35:A37"/>
    <mergeCell ref="A38:A4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13" workbookViewId="0">
      <selection activeCell="G51" sqref="G51"/>
    </sheetView>
  </sheetViews>
  <sheetFormatPr baseColWidth="10" defaultRowHeight="15" x14ac:dyDescent="0.25"/>
  <cols>
    <col min="1" max="1" width="63.42578125" style="75" customWidth="1"/>
    <col min="2" max="3" width="11.7109375" style="75" bestFit="1" customWidth="1"/>
    <col min="4" max="4" width="13" style="75" bestFit="1" customWidth="1"/>
    <col min="5" max="6" width="11.7109375" style="75" bestFit="1" customWidth="1"/>
    <col min="7" max="7" width="13" style="75" bestFit="1" customWidth="1"/>
    <col min="8" max="9" width="11.7109375" style="75" bestFit="1" customWidth="1"/>
    <col min="10" max="10" width="13" style="75" bestFit="1" customWidth="1"/>
    <col min="11" max="12" width="11.7109375" style="75" bestFit="1" customWidth="1"/>
    <col min="13" max="13" width="13" style="75" bestFit="1" customWidth="1"/>
    <col min="14" max="15" width="11.7109375" style="75" bestFit="1" customWidth="1"/>
    <col min="16" max="16" width="14.42578125" style="75" bestFit="1" customWidth="1"/>
    <col min="17" max="16384" width="11.42578125" style="75"/>
  </cols>
  <sheetData>
    <row r="1" spans="1:16" s="39" customFormat="1" ht="45" customHeight="1" thickBot="1" x14ac:dyDescent="0.35">
      <c r="A1" s="1"/>
      <c r="B1" s="2"/>
      <c r="C1" s="72"/>
      <c r="D1" s="72"/>
      <c r="E1" s="4"/>
      <c r="F1" s="5"/>
      <c r="G1" s="5"/>
      <c r="H1" s="5"/>
      <c r="I1" s="5"/>
      <c r="J1" s="5"/>
      <c r="K1" s="5"/>
      <c r="L1" s="5"/>
      <c r="M1" s="192" t="s">
        <v>66</v>
      </c>
      <c r="N1" s="192"/>
      <c r="O1" s="192"/>
      <c r="P1" s="192"/>
    </row>
    <row r="2" spans="1:16" s="39" customFormat="1" ht="12" customHeight="1" x14ac:dyDescent="0.25">
      <c r="A2" s="40"/>
      <c r="B2" s="41"/>
      <c r="C2" s="73"/>
      <c r="D2" s="73"/>
      <c r="E2" s="42"/>
      <c r="F2" s="43"/>
      <c r="G2" s="43"/>
      <c r="H2" s="43"/>
      <c r="I2" s="43"/>
      <c r="J2" s="44"/>
      <c r="K2" s="44"/>
      <c r="L2" s="44"/>
      <c r="M2" s="44"/>
      <c r="N2" s="44"/>
    </row>
    <row r="3" spans="1:16" s="39" customFormat="1" ht="21.75" customHeight="1" x14ac:dyDescent="0.25">
      <c r="A3" s="74" t="s">
        <v>59</v>
      </c>
      <c r="H3" s="43"/>
      <c r="I3" s="43"/>
      <c r="J3" s="44"/>
      <c r="K3" s="44"/>
      <c r="L3" s="44"/>
      <c r="M3" s="44"/>
      <c r="N3" s="44"/>
    </row>
    <row r="4" spans="1:16" ht="29.25" customHeight="1" x14ac:dyDescent="0.25">
      <c r="A4" s="188" t="s">
        <v>73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</row>
    <row r="6" spans="1:16" ht="15.75" thickBot="1" x14ac:dyDescent="0.3">
      <c r="A6" s="76"/>
    </row>
    <row r="7" spans="1:16" s="78" customFormat="1" ht="20.100000000000001" customHeight="1" x14ac:dyDescent="0.25">
      <c r="A7" s="77"/>
      <c r="B7" s="189" t="s">
        <v>41</v>
      </c>
      <c r="C7" s="190"/>
      <c r="D7" s="190"/>
      <c r="E7" s="190" t="s">
        <v>42</v>
      </c>
      <c r="F7" s="190"/>
      <c r="G7" s="190"/>
      <c r="H7" s="190" t="s">
        <v>43</v>
      </c>
      <c r="I7" s="190"/>
      <c r="J7" s="190"/>
      <c r="K7" s="190" t="s">
        <v>44</v>
      </c>
      <c r="L7" s="190"/>
      <c r="M7" s="190"/>
      <c r="N7" s="190" t="s">
        <v>45</v>
      </c>
      <c r="O7" s="190"/>
      <c r="P7" s="191"/>
    </row>
    <row r="8" spans="1:16" s="78" customFormat="1" ht="20.100000000000001" customHeight="1" thickBot="1" x14ac:dyDescent="0.3">
      <c r="A8" s="77"/>
      <c r="B8" s="79" t="s">
        <v>46</v>
      </c>
      <c r="C8" s="80" t="s">
        <v>47</v>
      </c>
      <c r="D8" s="80" t="s">
        <v>35</v>
      </c>
      <c r="E8" s="80" t="s">
        <v>46</v>
      </c>
      <c r="F8" s="80" t="s">
        <v>47</v>
      </c>
      <c r="G8" s="80" t="s">
        <v>35</v>
      </c>
      <c r="H8" s="80" t="s">
        <v>46</v>
      </c>
      <c r="I8" s="80" t="s">
        <v>47</v>
      </c>
      <c r="J8" s="80" t="s">
        <v>35</v>
      </c>
      <c r="K8" s="80" t="s">
        <v>46</v>
      </c>
      <c r="L8" s="80" t="s">
        <v>47</v>
      </c>
      <c r="M8" s="80" t="s">
        <v>35</v>
      </c>
      <c r="N8" s="80" t="s">
        <v>46</v>
      </c>
      <c r="O8" s="80" t="s">
        <v>47</v>
      </c>
      <c r="P8" s="81" t="s">
        <v>35</v>
      </c>
    </row>
    <row r="9" spans="1:16" s="78" customFormat="1" ht="20.100000000000001" customHeight="1" x14ac:dyDescent="0.25">
      <c r="A9" s="82" t="s">
        <v>48</v>
      </c>
      <c r="B9" s="83">
        <v>0</v>
      </c>
      <c r="C9" s="84">
        <v>0</v>
      </c>
      <c r="D9" s="85">
        <v>0</v>
      </c>
      <c r="E9" s="84">
        <v>2</v>
      </c>
      <c r="F9" s="84">
        <v>2</v>
      </c>
      <c r="G9" s="85">
        <v>40000</v>
      </c>
      <c r="H9" s="84">
        <v>0</v>
      </c>
      <c r="I9" s="84">
        <v>0</v>
      </c>
      <c r="J9" s="85">
        <v>0</v>
      </c>
      <c r="K9" s="84">
        <v>5</v>
      </c>
      <c r="L9" s="84">
        <v>5</v>
      </c>
      <c r="M9" s="85">
        <v>100000</v>
      </c>
      <c r="N9" s="84">
        <v>7</v>
      </c>
      <c r="O9" s="84">
        <v>7</v>
      </c>
      <c r="P9" s="86">
        <v>140000</v>
      </c>
    </row>
    <row r="10" spans="1:16" s="78" customFormat="1" ht="20.100000000000001" customHeight="1" x14ac:dyDescent="0.25">
      <c r="A10" s="87" t="s">
        <v>49</v>
      </c>
      <c r="B10" s="83">
        <v>15</v>
      </c>
      <c r="C10" s="84">
        <v>13</v>
      </c>
      <c r="D10" s="85">
        <v>19500</v>
      </c>
      <c r="E10" s="84">
        <v>1</v>
      </c>
      <c r="F10" s="84">
        <v>0</v>
      </c>
      <c r="G10" s="85">
        <v>0</v>
      </c>
      <c r="H10" s="84">
        <v>0</v>
      </c>
      <c r="I10" s="84">
        <v>0</v>
      </c>
      <c r="J10" s="85">
        <v>0</v>
      </c>
      <c r="K10" s="84">
        <v>0</v>
      </c>
      <c r="L10" s="84">
        <v>0</v>
      </c>
      <c r="M10" s="85">
        <v>0</v>
      </c>
      <c r="N10" s="84">
        <v>16</v>
      </c>
      <c r="O10" s="84">
        <v>13</v>
      </c>
      <c r="P10" s="86">
        <v>19500</v>
      </c>
    </row>
    <row r="11" spans="1:16" s="78" customFormat="1" ht="20.100000000000001" customHeight="1" x14ac:dyDescent="0.25">
      <c r="A11" s="87" t="s">
        <v>50</v>
      </c>
      <c r="B11" s="83">
        <v>4</v>
      </c>
      <c r="C11" s="84">
        <v>4</v>
      </c>
      <c r="D11" s="85">
        <v>12000</v>
      </c>
      <c r="E11" s="84">
        <v>9</v>
      </c>
      <c r="F11" s="84">
        <v>9</v>
      </c>
      <c r="G11" s="85">
        <v>26950</v>
      </c>
      <c r="H11" s="84">
        <v>2</v>
      </c>
      <c r="I11" s="84">
        <v>2</v>
      </c>
      <c r="J11" s="85">
        <v>6000</v>
      </c>
      <c r="K11" s="84">
        <v>2</v>
      </c>
      <c r="L11" s="84">
        <v>2</v>
      </c>
      <c r="M11" s="85">
        <v>5500</v>
      </c>
      <c r="N11" s="84">
        <v>17</v>
      </c>
      <c r="O11" s="84">
        <v>17</v>
      </c>
      <c r="P11" s="86">
        <v>50450</v>
      </c>
    </row>
    <row r="12" spans="1:16" s="78" customFormat="1" ht="20.100000000000001" customHeight="1" x14ac:dyDescent="0.25">
      <c r="A12" s="87" t="s">
        <v>65</v>
      </c>
      <c r="B12" s="83">
        <v>1</v>
      </c>
      <c r="C12" s="84">
        <v>1</v>
      </c>
      <c r="D12" s="85">
        <v>1000</v>
      </c>
      <c r="E12" s="84">
        <v>6</v>
      </c>
      <c r="F12" s="84">
        <v>6</v>
      </c>
      <c r="G12" s="85">
        <v>5452</v>
      </c>
      <c r="H12" s="84">
        <v>2</v>
      </c>
      <c r="I12" s="84">
        <v>2</v>
      </c>
      <c r="J12" s="85">
        <v>1834</v>
      </c>
      <c r="K12" s="84">
        <v>3</v>
      </c>
      <c r="L12" s="84">
        <v>3</v>
      </c>
      <c r="M12" s="85">
        <v>3000</v>
      </c>
      <c r="N12" s="84">
        <v>12</v>
      </c>
      <c r="O12" s="84">
        <v>12</v>
      </c>
      <c r="P12" s="86">
        <v>11286</v>
      </c>
    </row>
    <row r="13" spans="1:16" s="78" customFormat="1" ht="20.100000000000001" customHeight="1" x14ac:dyDescent="0.25">
      <c r="A13" s="87" t="s">
        <v>51</v>
      </c>
      <c r="B13" s="83">
        <v>0</v>
      </c>
      <c r="C13" s="84">
        <v>0</v>
      </c>
      <c r="D13" s="85">
        <v>0</v>
      </c>
      <c r="E13" s="84">
        <v>0</v>
      </c>
      <c r="F13" s="84">
        <v>0</v>
      </c>
      <c r="G13" s="85">
        <v>0</v>
      </c>
      <c r="H13" s="84">
        <v>1</v>
      </c>
      <c r="I13" s="84">
        <v>1</v>
      </c>
      <c r="J13" s="85">
        <v>542</v>
      </c>
      <c r="K13" s="84">
        <v>1</v>
      </c>
      <c r="L13" s="84">
        <v>1</v>
      </c>
      <c r="M13" s="85">
        <v>1589</v>
      </c>
      <c r="N13" s="84">
        <v>2</v>
      </c>
      <c r="O13" s="84">
        <v>2</v>
      </c>
      <c r="P13" s="86">
        <v>2131</v>
      </c>
    </row>
    <row r="14" spans="1:16" s="78" customFormat="1" ht="20.100000000000001" customHeight="1" x14ac:dyDescent="0.25">
      <c r="A14" s="87" t="s">
        <v>52</v>
      </c>
      <c r="B14" s="88">
        <v>26</v>
      </c>
      <c r="C14" s="89">
        <v>10</v>
      </c>
      <c r="D14" s="90">
        <v>3890</v>
      </c>
      <c r="E14" s="89">
        <v>13</v>
      </c>
      <c r="F14" s="89">
        <v>10</v>
      </c>
      <c r="G14" s="90">
        <v>5155</v>
      </c>
      <c r="H14" s="89">
        <v>15</v>
      </c>
      <c r="I14" s="89">
        <v>12</v>
      </c>
      <c r="J14" s="90">
        <v>6785</v>
      </c>
      <c r="K14" s="89">
        <v>59</v>
      </c>
      <c r="L14" s="89">
        <v>41</v>
      </c>
      <c r="M14" s="90">
        <v>19955</v>
      </c>
      <c r="N14" s="84">
        <v>113</v>
      </c>
      <c r="O14" s="84">
        <v>73</v>
      </c>
      <c r="P14" s="86">
        <v>35785</v>
      </c>
    </row>
    <row r="15" spans="1:16" s="78" customFormat="1" ht="20.100000000000001" customHeight="1" x14ac:dyDescent="0.25">
      <c r="A15" s="87" t="s">
        <v>53</v>
      </c>
      <c r="B15" s="88">
        <v>13</v>
      </c>
      <c r="C15" s="89">
        <v>8</v>
      </c>
      <c r="D15" s="90">
        <v>16640</v>
      </c>
      <c r="E15" s="89">
        <v>8</v>
      </c>
      <c r="F15" s="89">
        <v>4</v>
      </c>
      <c r="G15" s="90">
        <v>9845</v>
      </c>
      <c r="H15" s="89">
        <v>10</v>
      </c>
      <c r="I15" s="89">
        <v>9</v>
      </c>
      <c r="J15" s="90">
        <v>19875</v>
      </c>
      <c r="K15" s="89">
        <v>24</v>
      </c>
      <c r="L15" s="89">
        <v>18</v>
      </c>
      <c r="M15" s="90">
        <v>34422</v>
      </c>
      <c r="N15" s="84">
        <v>55</v>
      </c>
      <c r="O15" s="84">
        <v>39</v>
      </c>
      <c r="P15" s="86">
        <v>80782</v>
      </c>
    </row>
    <row r="16" spans="1:16" s="78" customFormat="1" ht="20.100000000000001" customHeight="1" x14ac:dyDescent="0.25">
      <c r="A16" s="87" t="s">
        <v>54</v>
      </c>
      <c r="B16" s="88">
        <v>21</v>
      </c>
      <c r="C16" s="89">
        <v>9</v>
      </c>
      <c r="D16" s="90">
        <v>369000</v>
      </c>
      <c r="E16" s="89">
        <v>20</v>
      </c>
      <c r="F16" s="89">
        <v>4</v>
      </c>
      <c r="G16" s="90">
        <v>164000</v>
      </c>
      <c r="H16" s="89">
        <v>20</v>
      </c>
      <c r="I16" s="89">
        <v>7</v>
      </c>
      <c r="J16" s="90">
        <v>287000</v>
      </c>
      <c r="K16" s="89">
        <v>32</v>
      </c>
      <c r="L16" s="89">
        <v>5</v>
      </c>
      <c r="M16" s="90">
        <v>205000</v>
      </c>
      <c r="N16" s="89">
        <v>93</v>
      </c>
      <c r="O16" s="89">
        <v>25</v>
      </c>
      <c r="P16" s="86">
        <v>1025000</v>
      </c>
    </row>
    <row r="17" spans="1:16" s="78" customFormat="1" ht="20.100000000000001" customHeight="1" x14ac:dyDescent="0.25">
      <c r="A17" s="87" t="s">
        <v>55</v>
      </c>
      <c r="B17" s="88">
        <v>0</v>
      </c>
      <c r="C17" s="89">
        <v>0</v>
      </c>
      <c r="D17" s="90">
        <v>0</v>
      </c>
      <c r="E17" s="89">
        <v>0</v>
      </c>
      <c r="F17" s="89">
        <v>0</v>
      </c>
      <c r="G17" s="90">
        <v>0</v>
      </c>
      <c r="H17" s="89">
        <v>0</v>
      </c>
      <c r="I17" s="89">
        <v>0</v>
      </c>
      <c r="J17" s="90">
        <v>0</v>
      </c>
      <c r="K17" s="89">
        <v>38</v>
      </c>
      <c r="L17" s="89">
        <v>3</v>
      </c>
      <c r="M17" s="90">
        <v>27000</v>
      </c>
      <c r="N17" s="84">
        <v>38</v>
      </c>
      <c r="O17" s="84">
        <v>3</v>
      </c>
      <c r="P17" s="86">
        <v>27000</v>
      </c>
    </row>
    <row r="18" spans="1:16" s="78" customFormat="1" ht="20.100000000000001" customHeight="1" x14ac:dyDescent="0.25">
      <c r="A18" s="87" t="s">
        <v>57</v>
      </c>
      <c r="B18" s="88">
        <v>0</v>
      </c>
      <c r="C18" s="89">
        <v>0</v>
      </c>
      <c r="D18" s="90">
        <v>0</v>
      </c>
      <c r="E18" s="89">
        <v>0</v>
      </c>
      <c r="F18" s="89">
        <v>0</v>
      </c>
      <c r="G18" s="90">
        <v>0</v>
      </c>
      <c r="H18" s="89">
        <v>0</v>
      </c>
      <c r="I18" s="89">
        <v>0</v>
      </c>
      <c r="J18" s="90">
        <v>0</v>
      </c>
      <c r="K18" s="89">
        <v>33</v>
      </c>
      <c r="L18" s="89">
        <v>3</v>
      </c>
      <c r="M18" s="90">
        <v>27000</v>
      </c>
      <c r="N18" s="84">
        <v>33</v>
      </c>
      <c r="O18" s="84">
        <v>3</v>
      </c>
      <c r="P18" s="86">
        <v>27000</v>
      </c>
    </row>
    <row r="19" spans="1:16" s="78" customFormat="1" ht="20.100000000000001" customHeight="1" x14ac:dyDescent="0.25">
      <c r="A19" s="87" t="s">
        <v>56</v>
      </c>
      <c r="B19" s="88">
        <v>0</v>
      </c>
      <c r="C19" s="89">
        <v>0</v>
      </c>
      <c r="D19" s="90">
        <v>0</v>
      </c>
      <c r="E19" s="89">
        <v>0</v>
      </c>
      <c r="F19" s="89">
        <v>0</v>
      </c>
      <c r="G19" s="90">
        <v>0</v>
      </c>
      <c r="H19" s="89">
        <v>2</v>
      </c>
      <c r="I19" s="89">
        <v>2</v>
      </c>
      <c r="J19" s="90">
        <v>18000</v>
      </c>
      <c r="K19" s="89">
        <v>4</v>
      </c>
      <c r="L19" s="89">
        <v>0</v>
      </c>
      <c r="M19" s="90">
        <v>0</v>
      </c>
      <c r="N19" s="84">
        <v>6</v>
      </c>
      <c r="O19" s="84">
        <v>2</v>
      </c>
      <c r="P19" s="86">
        <v>18000</v>
      </c>
    </row>
    <row r="20" spans="1:16" s="78" customFormat="1" ht="20.100000000000001" customHeight="1" thickBot="1" x14ac:dyDescent="0.3">
      <c r="A20" s="91" t="s">
        <v>58</v>
      </c>
      <c r="B20" s="92">
        <f t="shared" ref="B20:P20" si="0">SUM(B9:B19)</f>
        <v>80</v>
      </c>
      <c r="C20" s="93">
        <v>45</v>
      </c>
      <c r="D20" s="94">
        <f t="shared" si="0"/>
        <v>422030</v>
      </c>
      <c r="E20" s="93">
        <f t="shared" si="0"/>
        <v>59</v>
      </c>
      <c r="F20" s="93">
        <f t="shared" si="0"/>
        <v>35</v>
      </c>
      <c r="G20" s="94">
        <f t="shared" si="0"/>
        <v>251402</v>
      </c>
      <c r="H20" s="93">
        <f t="shared" si="0"/>
        <v>52</v>
      </c>
      <c r="I20" s="93">
        <f t="shared" si="0"/>
        <v>35</v>
      </c>
      <c r="J20" s="94">
        <f t="shared" si="0"/>
        <v>340036</v>
      </c>
      <c r="K20" s="93">
        <v>201</v>
      </c>
      <c r="L20" s="93">
        <v>81</v>
      </c>
      <c r="M20" s="94">
        <f t="shared" si="0"/>
        <v>423466</v>
      </c>
      <c r="N20" s="93">
        <v>392</v>
      </c>
      <c r="O20" s="93">
        <v>196</v>
      </c>
      <c r="P20" s="95">
        <f t="shared" si="0"/>
        <v>1436934</v>
      </c>
    </row>
    <row r="21" spans="1:16" x14ac:dyDescent="0.25">
      <c r="B21" s="96"/>
    </row>
    <row r="23" spans="1:16" x14ac:dyDescent="0.25">
      <c r="F23" s="97"/>
    </row>
    <row r="24" spans="1:16" ht="29.25" customHeight="1" x14ac:dyDescent="0.25">
      <c r="A24" s="188" t="s">
        <v>205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</row>
    <row r="26" spans="1:16" x14ac:dyDescent="0.25">
      <c r="D26" s="97"/>
    </row>
    <row r="27" spans="1:16" ht="15.75" thickBot="1" x14ac:dyDescent="0.3"/>
    <row r="28" spans="1:16" ht="15.75" customHeight="1" x14ac:dyDescent="0.25">
      <c r="A28" s="77"/>
      <c r="B28" s="189" t="s">
        <v>41</v>
      </c>
      <c r="C28" s="190"/>
      <c r="D28" s="190"/>
      <c r="E28" s="190" t="s">
        <v>42</v>
      </c>
      <c r="F28" s="190"/>
      <c r="G28" s="190"/>
      <c r="H28" s="190" t="s">
        <v>43</v>
      </c>
      <c r="I28" s="190"/>
      <c r="J28" s="190"/>
      <c r="K28" s="190" t="s">
        <v>44</v>
      </c>
      <c r="L28" s="190"/>
      <c r="M28" s="190"/>
      <c r="N28" s="190" t="s">
        <v>45</v>
      </c>
      <c r="O28" s="190"/>
      <c r="P28" s="191"/>
    </row>
    <row r="29" spans="1:16" ht="15.75" thickBot="1" x14ac:dyDescent="0.3">
      <c r="A29" s="77"/>
      <c r="B29" s="79" t="s">
        <v>74</v>
      </c>
      <c r="C29" s="80" t="s">
        <v>75</v>
      </c>
      <c r="D29" s="101" t="s">
        <v>29</v>
      </c>
      <c r="E29" s="80" t="s">
        <v>74</v>
      </c>
      <c r="F29" s="101" t="s">
        <v>75</v>
      </c>
      <c r="G29" s="80" t="s">
        <v>29</v>
      </c>
      <c r="H29" s="80" t="s">
        <v>74</v>
      </c>
      <c r="I29" s="80" t="s">
        <v>75</v>
      </c>
      <c r="J29" s="101" t="s">
        <v>29</v>
      </c>
      <c r="K29" s="80" t="s">
        <v>74</v>
      </c>
      <c r="L29" s="80" t="s">
        <v>75</v>
      </c>
      <c r="M29" s="80" t="s">
        <v>29</v>
      </c>
      <c r="N29" s="80" t="s">
        <v>74</v>
      </c>
      <c r="O29" s="80" t="s">
        <v>75</v>
      </c>
      <c r="P29" s="81" t="s">
        <v>29</v>
      </c>
    </row>
    <row r="30" spans="1:16" x14ac:dyDescent="0.25">
      <c r="A30" s="82" t="s">
        <v>48</v>
      </c>
      <c r="B30" s="83">
        <v>0</v>
      </c>
      <c r="C30" s="84">
        <v>0</v>
      </c>
      <c r="D30" s="102">
        <v>0</v>
      </c>
      <c r="E30" s="84">
        <v>1</v>
      </c>
      <c r="F30" s="102">
        <v>1</v>
      </c>
      <c r="G30" s="84">
        <v>2</v>
      </c>
      <c r="H30" s="84">
        <v>0</v>
      </c>
      <c r="I30" s="84">
        <v>0</v>
      </c>
      <c r="J30" s="84">
        <v>0</v>
      </c>
      <c r="K30" s="84">
        <v>3</v>
      </c>
      <c r="L30" s="102">
        <v>2</v>
      </c>
      <c r="M30" s="84">
        <v>5</v>
      </c>
      <c r="N30" s="102">
        <f>SUM(B30+E30+H30+K30)</f>
        <v>4</v>
      </c>
      <c r="O30" s="84">
        <f>SUM(C30+F30+I30+L30)</f>
        <v>3</v>
      </c>
      <c r="P30" s="105">
        <f>SUM(N30+O30)</f>
        <v>7</v>
      </c>
    </row>
    <row r="31" spans="1:16" x14ac:dyDescent="0.25">
      <c r="A31" s="87" t="s">
        <v>49</v>
      </c>
      <c r="B31" s="83">
        <v>5</v>
      </c>
      <c r="C31" s="84">
        <v>8</v>
      </c>
      <c r="D31" s="102">
        <v>13</v>
      </c>
      <c r="E31" s="84">
        <v>0</v>
      </c>
      <c r="F31" s="102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102">
        <v>0</v>
      </c>
      <c r="M31" s="84">
        <v>0</v>
      </c>
      <c r="N31" s="102">
        <f t="shared" ref="N31:O34" si="1">SUM(B31+E31+H31+K31)</f>
        <v>5</v>
      </c>
      <c r="O31" s="84">
        <f t="shared" si="1"/>
        <v>8</v>
      </c>
      <c r="P31" s="105">
        <f t="shared" ref="P31:P34" si="2">SUM(N31+O31)</f>
        <v>13</v>
      </c>
    </row>
    <row r="32" spans="1:16" x14ac:dyDescent="0.25">
      <c r="A32" s="87" t="s">
        <v>50</v>
      </c>
      <c r="B32" s="83">
        <v>1</v>
      </c>
      <c r="C32" s="84">
        <v>3</v>
      </c>
      <c r="D32" s="102">
        <v>4</v>
      </c>
      <c r="E32" s="84">
        <v>6</v>
      </c>
      <c r="F32" s="102">
        <v>3</v>
      </c>
      <c r="G32" s="84">
        <v>9</v>
      </c>
      <c r="H32" s="84">
        <v>1</v>
      </c>
      <c r="I32" s="84">
        <v>1</v>
      </c>
      <c r="J32" s="84">
        <v>2</v>
      </c>
      <c r="K32" s="84">
        <v>2</v>
      </c>
      <c r="L32" s="102">
        <v>0</v>
      </c>
      <c r="M32" s="84">
        <v>2</v>
      </c>
      <c r="N32" s="102">
        <f t="shared" si="1"/>
        <v>10</v>
      </c>
      <c r="O32" s="84">
        <f t="shared" si="1"/>
        <v>7</v>
      </c>
      <c r="P32" s="105">
        <f t="shared" si="2"/>
        <v>17</v>
      </c>
    </row>
    <row r="33" spans="1:16" x14ac:dyDescent="0.25">
      <c r="A33" s="87" t="s">
        <v>65</v>
      </c>
      <c r="B33" s="83">
        <v>1</v>
      </c>
      <c r="C33" s="84">
        <v>0</v>
      </c>
      <c r="D33" s="102">
        <v>1</v>
      </c>
      <c r="E33" s="84">
        <v>2</v>
      </c>
      <c r="F33" s="102">
        <v>4</v>
      </c>
      <c r="G33" s="84">
        <v>6</v>
      </c>
      <c r="H33" s="84">
        <v>1</v>
      </c>
      <c r="I33" s="84">
        <v>1</v>
      </c>
      <c r="J33" s="84">
        <v>2</v>
      </c>
      <c r="K33" s="84">
        <v>3</v>
      </c>
      <c r="L33" s="102">
        <v>0</v>
      </c>
      <c r="M33" s="84">
        <v>3</v>
      </c>
      <c r="N33" s="102">
        <f t="shared" si="1"/>
        <v>7</v>
      </c>
      <c r="O33" s="84">
        <f t="shared" si="1"/>
        <v>5</v>
      </c>
      <c r="P33" s="105">
        <f t="shared" si="2"/>
        <v>12</v>
      </c>
    </row>
    <row r="34" spans="1:16" x14ac:dyDescent="0.25">
      <c r="A34" s="87" t="s">
        <v>63</v>
      </c>
      <c r="B34" s="83">
        <v>0</v>
      </c>
      <c r="C34" s="84">
        <v>0</v>
      </c>
      <c r="D34" s="102">
        <v>0</v>
      </c>
      <c r="E34" s="84">
        <v>0</v>
      </c>
      <c r="F34" s="102">
        <v>0</v>
      </c>
      <c r="G34" s="84">
        <v>0</v>
      </c>
      <c r="H34" s="84">
        <v>1</v>
      </c>
      <c r="I34" s="84">
        <v>0</v>
      </c>
      <c r="J34" s="84">
        <v>1</v>
      </c>
      <c r="K34" s="84">
        <v>1</v>
      </c>
      <c r="L34" s="102">
        <v>0</v>
      </c>
      <c r="M34" s="84">
        <v>1</v>
      </c>
      <c r="N34" s="102">
        <f t="shared" si="1"/>
        <v>2</v>
      </c>
      <c r="O34" s="84">
        <f t="shared" si="1"/>
        <v>0</v>
      </c>
      <c r="P34" s="105">
        <f t="shared" si="2"/>
        <v>2</v>
      </c>
    </row>
    <row r="35" spans="1:16" x14ac:dyDescent="0.25">
      <c r="A35" s="87" t="s">
        <v>52</v>
      </c>
      <c r="B35" s="88">
        <v>1</v>
      </c>
      <c r="C35" s="89">
        <f>3+6</f>
        <v>9</v>
      </c>
      <c r="D35" s="103">
        <f>B35+C35</f>
        <v>10</v>
      </c>
      <c r="E35" s="89">
        <f>1+2</f>
        <v>3</v>
      </c>
      <c r="F35" s="103">
        <f>3+4</f>
        <v>7</v>
      </c>
      <c r="G35" s="89">
        <f>E35+F35</f>
        <v>10</v>
      </c>
      <c r="H35" s="89">
        <f>2+7</f>
        <v>9</v>
      </c>
      <c r="I35" s="89">
        <f>1+2</f>
        <v>3</v>
      </c>
      <c r="J35" s="89">
        <f>H35+I35</f>
        <v>12</v>
      </c>
      <c r="K35" s="89">
        <f>11+7</f>
        <v>18</v>
      </c>
      <c r="L35" s="103">
        <f>8+15</f>
        <v>23</v>
      </c>
      <c r="M35" s="89">
        <f t="shared" ref="M35:M40" si="3">K35+L35</f>
        <v>41</v>
      </c>
      <c r="N35" s="103">
        <f>B35+E35+H35+K35</f>
        <v>31</v>
      </c>
      <c r="O35" s="89">
        <f>C35+F35+I35+L35</f>
        <v>42</v>
      </c>
      <c r="P35" s="106">
        <f>N35+O35</f>
        <v>73</v>
      </c>
    </row>
    <row r="36" spans="1:16" x14ac:dyDescent="0.25">
      <c r="A36" s="87" t="s">
        <v>53</v>
      </c>
      <c r="B36" s="88">
        <v>1</v>
      </c>
      <c r="C36" s="89">
        <v>7</v>
      </c>
      <c r="D36" s="103">
        <f t="shared" ref="D36:D40" si="4">B36+C36</f>
        <v>8</v>
      </c>
      <c r="E36" s="89">
        <f>2+1</f>
        <v>3</v>
      </c>
      <c r="F36" s="103">
        <v>1</v>
      </c>
      <c r="G36" s="89">
        <f t="shared" ref="G36:G40" si="5">E36+F36</f>
        <v>4</v>
      </c>
      <c r="H36" s="89">
        <f>2+1</f>
        <v>3</v>
      </c>
      <c r="I36" s="89">
        <f>4+2</f>
        <v>6</v>
      </c>
      <c r="J36" s="89">
        <f t="shared" ref="J36:J39" si="6">H36+I36</f>
        <v>9</v>
      </c>
      <c r="K36" s="89">
        <f>1+4</f>
        <v>5</v>
      </c>
      <c r="L36" s="103">
        <f>6+7</f>
        <v>13</v>
      </c>
      <c r="M36" s="89">
        <f t="shared" si="3"/>
        <v>18</v>
      </c>
      <c r="N36" s="103">
        <f t="shared" ref="N36:O40" si="7">B36+E36+H36+K36</f>
        <v>12</v>
      </c>
      <c r="O36" s="89">
        <f t="shared" si="7"/>
        <v>27</v>
      </c>
      <c r="P36" s="106">
        <f t="shared" ref="P36:P40" si="8">N36+O36</f>
        <v>39</v>
      </c>
    </row>
    <row r="37" spans="1:16" x14ac:dyDescent="0.25">
      <c r="A37" s="87" t="s">
        <v>54</v>
      </c>
      <c r="B37" s="88">
        <v>1</v>
      </c>
      <c r="C37" s="89">
        <v>8</v>
      </c>
      <c r="D37" s="103">
        <f t="shared" si="4"/>
        <v>9</v>
      </c>
      <c r="E37" s="89">
        <v>2</v>
      </c>
      <c r="F37" s="103">
        <v>2</v>
      </c>
      <c r="G37" s="89">
        <f t="shared" si="5"/>
        <v>4</v>
      </c>
      <c r="H37" s="89">
        <v>5</v>
      </c>
      <c r="I37" s="89">
        <v>2</v>
      </c>
      <c r="J37" s="89">
        <f t="shared" si="6"/>
        <v>7</v>
      </c>
      <c r="K37" s="89">
        <v>1</v>
      </c>
      <c r="L37" s="103">
        <v>4</v>
      </c>
      <c r="M37" s="89">
        <f t="shared" si="3"/>
        <v>5</v>
      </c>
      <c r="N37" s="103">
        <f t="shared" si="7"/>
        <v>9</v>
      </c>
      <c r="O37" s="89">
        <f t="shared" si="7"/>
        <v>16</v>
      </c>
      <c r="P37" s="106">
        <f t="shared" si="8"/>
        <v>25</v>
      </c>
    </row>
    <row r="38" spans="1:16" x14ac:dyDescent="0.25">
      <c r="A38" s="87" t="s">
        <v>55</v>
      </c>
      <c r="B38" s="88">
        <v>0</v>
      </c>
      <c r="C38" s="89">
        <v>0</v>
      </c>
      <c r="D38" s="103">
        <f t="shared" si="4"/>
        <v>0</v>
      </c>
      <c r="E38" s="89">
        <v>0</v>
      </c>
      <c r="F38" s="103">
        <v>0</v>
      </c>
      <c r="G38" s="89">
        <f t="shared" si="5"/>
        <v>0</v>
      </c>
      <c r="H38" s="89">
        <v>0</v>
      </c>
      <c r="I38" s="89">
        <v>0</v>
      </c>
      <c r="J38" s="89">
        <f t="shared" si="6"/>
        <v>0</v>
      </c>
      <c r="K38" s="89">
        <v>1</v>
      </c>
      <c r="L38" s="103">
        <v>2</v>
      </c>
      <c r="M38" s="89">
        <f t="shared" si="3"/>
        <v>3</v>
      </c>
      <c r="N38" s="103">
        <f t="shared" si="7"/>
        <v>1</v>
      </c>
      <c r="O38" s="89">
        <f t="shared" si="7"/>
        <v>2</v>
      </c>
      <c r="P38" s="106">
        <f t="shared" si="8"/>
        <v>3</v>
      </c>
    </row>
    <row r="39" spans="1:16" x14ac:dyDescent="0.25">
      <c r="A39" s="87" t="s">
        <v>57</v>
      </c>
      <c r="B39" s="88">
        <v>0</v>
      </c>
      <c r="C39" s="89">
        <v>0</v>
      </c>
      <c r="D39" s="103">
        <f t="shared" si="4"/>
        <v>0</v>
      </c>
      <c r="E39" s="89">
        <v>0</v>
      </c>
      <c r="F39" s="103">
        <v>0</v>
      </c>
      <c r="G39" s="89">
        <f t="shared" si="5"/>
        <v>0</v>
      </c>
      <c r="H39" s="89">
        <v>0</v>
      </c>
      <c r="I39" s="89">
        <v>0</v>
      </c>
      <c r="J39" s="89">
        <f t="shared" si="6"/>
        <v>0</v>
      </c>
      <c r="K39" s="89">
        <v>0</v>
      </c>
      <c r="L39" s="103">
        <v>3</v>
      </c>
      <c r="M39" s="89">
        <f t="shared" si="3"/>
        <v>3</v>
      </c>
      <c r="N39" s="103">
        <f>B39+E39+H39+K39</f>
        <v>0</v>
      </c>
      <c r="O39" s="89">
        <f>C39+F39+I39+L39</f>
        <v>3</v>
      </c>
      <c r="P39" s="106">
        <f>N39+O39</f>
        <v>3</v>
      </c>
    </row>
    <row r="40" spans="1:16" x14ac:dyDescent="0.25">
      <c r="A40" s="87" t="s">
        <v>56</v>
      </c>
      <c r="B40" s="88">
        <v>0</v>
      </c>
      <c r="C40" s="89">
        <v>0</v>
      </c>
      <c r="D40" s="103">
        <f t="shared" si="4"/>
        <v>0</v>
      </c>
      <c r="E40" s="89">
        <v>0</v>
      </c>
      <c r="F40" s="103">
        <v>0</v>
      </c>
      <c r="G40" s="89">
        <f t="shared" si="5"/>
        <v>0</v>
      </c>
      <c r="H40" s="89">
        <v>1</v>
      </c>
      <c r="I40" s="89">
        <v>1</v>
      </c>
      <c r="J40" s="89">
        <f>H40+I40</f>
        <v>2</v>
      </c>
      <c r="K40" s="89">
        <v>0</v>
      </c>
      <c r="L40" s="103">
        <v>0</v>
      </c>
      <c r="M40" s="89">
        <f t="shared" si="3"/>
        <v>0</v>
      </c>
      <c r="N40" s="103">
        <f t="shared" si="7"/>
        <v>1</v>
      </c>
      <c r="O40" s="89">
        <f t="shared" si="7"/>
        <v>1</v>
      </c>
      <c r="P40" s="106">
        <f t="shared" si="8"/>
        <v>2</v>
      </c>
    </row>
    <row r="41" spans="1:16" ht="15.75" thickBot="1" x14ac:dyDescent="0.3">
      <c r="A41" s="91" t="s">
        <v>76</v>
      </c>
      <c r="B41" s="92">
        <f t="shared" ref="B41:P41" si="9">SUM(B30:B40)</f>
        <v>10</v>
      </c>
      <c r="C41" s="104">
        <f t="shared" si="9"/>
        <v>35</v>
      </c>
      <c r="D41" s="93">
        <f t="shared" si="9"/>
        <v>45</v>
      </c>
      <c r="E41" s="104">
        <f t="shared" si="9"/>
        <v>17</v>
      </c>
      <c r="F41" s="93">
        <f t="shared" si="9"/>
        <v>18</v>
      </c>
      <c r="G41" s="104">
        <f t="shared" si="9"/>
        <v>35</v>
      </c>
      <c r="H41" s="93">
        <f t="shared" si="9"/>
        <v>21</v>
      </c>
      <c r="I41" s="104">
        <f t="shared" si="9"/>
        <v>14</v>
      </c>
      <c r="J41" s="93">
        <f t="shared" si="9"/>
        <v>35</v>
      </c>
      <c r="K41" s="104">
        <f t="shared" si="9"/>
        <v>34</v>
      </c>
      <c r="L41" s="93">
        <f t="shared" si="9"/>
        <v>47</v>
      </c>
      <c r="M41" s="104">
        <f t="shared" si="9"/>
        <v>81</v>
      </c>
      <c r="N41" s="93">
        <f t="shared" si="9"/>
        <v>82</v>
      </c>
      <c r="O41" s="104">
        <f t="shared" si="9"/>
        <v>114</v>
      </c>
      <c r="P41" s="107">
        <f t="shared" si="9"/>
        <v>196</v>
      </c>
    </row>
  </sheetData>
  <mergeCells count="13">
    <mergeCell ref="M1:P1"/>
    <mergeCell ref="A4:P4"/>
    <mergeCell ref="B7:D7"/>
    <mergeCell ref="E7:G7"/>
    <mergeCell ref="H7:J7"/>
    <mergeCell ref="K7:M7"/>
    <mergeCell ref="N7:P7"/>
    <mergeCell ref="A24:P24"/>
    <mergeCell ref="B28:D28"/>
    <mergeCell ref="E28:G28"/>
    <mergeCell ref="H28:J28"/>
    <mergeCell ref="K28:M28"/>
    <mergeCell ref="N28:P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2018_Investigación</vt:lpstr>
      <vt:lpstr>2018_Proxectos</vt:lpstr>
      <vt:lpstr>2018_ Proxectos centro e campus</vt:lpstr>
      <vt:lpstr>2018_Axudas UVIGO</vt:lpstr>
      <vt:lpstr>'2018_Proxectos'!Área_de_impresión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cp:lastPrinted>2017-06-05T10:04:06Z</cp:lastPrinted>
  <dcterms:created xsi:type="dcterms:W3CDTF">2015-06-16T07:02:13Z</dcterms:created>
  <dcterms:modified xsi:type="dcterms:W3CDTF">2019-06-03T07:22:20Z</dcterms:modified>
</cp:coreProperties>
</file>