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UVI en cifras\2010-2011\"/>
    </mc:Choice>
  </mc:AlternateContent>
  <bookViews>
    <workbookView xWindow="0" yWindow="0" windowWidth="28800" windowHeight="12585"/>
  </bookViews>
  <sheets>
    <sheet name="RRHH GL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9" i="1" l="1"/>
  <c r="B119" i="1"/>
  <c r="I109" i="1"/>
  <c r="H109" i="1"/>
  <c r="J109" i="1" s="1"/>
  <c r="F109" i="1"/>
  <c r="G109" i="1" s="1"/>
  <c r="E109" i="1"/>
  <c r="C109" i="1"/>
  <c r="B109" i="1"/>
  <c r="D109" i="1" s="1"/>
  <c r="G108" i="1"/>
  <c r="J107" i="1"/>
  <c r="G107" i="1"/>
  <c r="J106" i="1"/>
  <c r="G106" i="1"/>
  <c r="D106" i="1"/>
  <c r="J105" i="1"/>
  <c r="G105" i="1"/>
  <c r="D105" i="1"/>
  <c r="J104" i="1"/>
  <c r="D104" i="1"/>
  <c r="I99" i="1"/>
  <c r="H99" i="1"/>
  <c r="J99" i="1" s="1"/>
  <c r="F99" i="1"/>
  <c r="G99" i="1" s="1"/>
  <c r="E99" i="1"/>
  <c r="D99" i="1"/>
  <c r="C99" i="1"/>
  <c r="B99" i="1"/>
  <c r="J98" i="1"/>
  <c r="G98" i="1"/>
  <c r="D98" i="1"/>
  <c r="J97" i="1"/>
  <c r="G97" i="1"/>
  <c r="D97" i="1"/>
  <c r="J96" i="1"/>
  <c r="D96" i="1"/>
  <c r="J95" i="1"/>
  <c r="D95" i="1"/>
  <c r="B87" i="1"/>
  <c r="B79" i="1"/>
  <c r="B72" i="1"/>
  <c r="J63" i="1"/>
  <c r="I63" i="1"/>
  <c r="H63" i="1"/>
  <c r="F63" i="1"/>
  <c r="G63" i="1" s="1"/>
  <c r="E63" i="1"/>
  <c r="C63" i="1"/>
  <c r="B63" i="1"/>
  <c r="D63" i="1" s="1"/>
  <c r="J62" i="1"/>
  <c r="G62" i="1"/>
  <c r="D62" i="1"/>
  <c r="J61" i="1"/>
  <c r="G61" i="1"/>
  <c r="D61" i="1"/>
  <c r="J60" i="1"/>
  <c r="J59" i="1"/>
  <c r="J58" i="1"/>
  <c r="G58" i="1"/>
  <c r="D58" i="1"/>
  <c r="J57" i="1"/>
  <c r="G57" i="1"/>
  <c r="D57" i="1"/>
  <c r="J56" i="1"/>
  <c r="G56" i="1"/>
  <c r="D56" i="1"/>
  <c r="J55" i="1"/>
  <c r="G55" i="1"/>
  <c r="D55" i="1"/>
  <c r="J54" i="1"/>
  <c r="G54" i="1"/>
  <c r="D54" i="1"/>
  <c r="J53" i="1"/>
  <c r="G53" i="1"/>
  <c r="D53" i="1"/>
  <c r="J52" i="1"/>
  <c r="G52" i="1"/>
  <c r="D52" i="1"/>
  <c r="J51" i="1"/>
  <c r="G51" i="1"/>
  <c r="D51" i="1"/>
  <c r="P46" i="1"/>
  <c r="N46" i="1"/>
  <c r="M46" i="1"/>
  <c r="K46" i="1"/>
  <c r="J46" i="1"/>
  <c r="H46" i="1"/>
  <c r="G46" i="1"/>
  <c r="E46" i="1"/>
  <c r="D46" i="1"/>
  <c r="B46" i="1"/>
  <c r="F30" i="1"/>
  <c r="E15" i="1"/>
  <c r="C15" i="1"/>
  <c r="B15" i="1"/>
  <c r="C7" i="1"/>
  <c r="B7" i="1"/>
</calcChain>
</file>

<file path=xl/sharedStrings.xml><?xml version="1.0" encoding="utf-8"?>
<sst xmlns="http://schemas.openxmlformats.org/spreadsheetml/2006/main" count="182" uniqueCount="89">
  <si>
    <t>Unidade de Estudos e Programas</t>
  </si>
  <si>
    <t>Fonte: SIIU- Centros propios</t>
  </si>
  <si>
    <t>Tipo de persoal</t>
  </si>
  <si>
    <t>Total</t>
  </si>
  <si>
    <t>mulleres</t>
  </si>
  <si>
    <t>% mulleres</t>
  </si>
  <si>
    <t>estranxeiros/as</t>
  </si>
  <si>
    <t>% estranxeiros/as</t>
  </si>
  <si>
    <t>PDI</t>
  </si>
  <si>
    <t>PAS</t>
  </si>
  <si>
    <t>TOTAL</t>
  </si>
  <si>
    <r>
      <t xml:space="preserve">PDI a 31_12_2010
</t>
    </r>
    <r>
      <rPr>
        <b/>
        <sz val="10"/>
        <rFont val="Calibri"/>
        <family val="2"/>
      </rPr>
      <t>(ETC &gt; Equivalencia a Tempo Completo)</t>
    </r>
  </si>
  <si>
    <t>PDI por TIPO</t>
  </si>
  <si>
    <t>Total ETC</t>
  </si>
  <si>
    <t>Funcionarios/as</t>
  </si>
  <si>
    <t>Laborais</t>
  </si>
  <si>
    <t>PDI por categoría e sexo</t>
  </si>
  <si>
    <t>doutoras/es</t>
  </si>
  <si>
    <t>Catedrático/a de universidade</t>
  </si>
  <si>
    <t>Titular de universidade</t>
  </si>
  <si>
    <t>Catedrático/a de escola universitaria</t>
  </si>
  <si>
    <t>Titular de escola universitaria</t>
  </si>
  <si>
    <t>Contratados doutores/as</t>
  </si>
  <si>
    <t>Axudantes doutores/as</t>
  </si>
  <si>
    <t>Axudantes</t>
  </si>
  <si>
    <t>Asociados/as</t>
  </si>
  <si>
    <t>Eméritos/as</t>
  </si>
  <si>
    <t>Lectores/as</t>
  </si>
  <si>
    <t>Interinos/as</t>
  </si>
  <si>
    <t>Outros</t>
  </si>
  <si>
    <t>PDI por categoría, rama e sexo</t>
  </si>
  <si>
    <t>Ciencias da Saúde</t>
  </si>
  <si>
    <t>Ciencias</t>
  </si>
  <si>
    <t>Ciencias Sociais e Xurídicas</t>
  </si>
  <si>
    <t>Enxeñaría</t>
  </si>
  <si>
    <t>Artes e Humanidades</t>
  </si>
  <si>
    <t>Categoría</t>
  </si>
  <si>
    <t>Total1</t>
  </si>
  <si>
    <t>Total1 ETC</t>
  </si>
  <si>
    <t>Total2</t>
  </si>
  <si>
    <t>% mulleres2</t>
  </si>
  <si>
    <t>Total2 ETC</t>
  </si>
  <si>
    <t>Total3</t>
  </si>
  <si>
    <t>% mulleres3</t>
  </si>
  <si>
    <t>Total3 ETC</t>
  </si>
  <si>
    <t>Total4</t>
  </si>
  <si>
    <t>% mulleres4</t>
  </si>
  <si>
    <t>Total4 ETC</t>
  </si>
  <si>
    <t>Total5</t>
  </si>
  <si>
    <t>% mulleres5</t>
  </si>
  <si>
    <t>Total5 ETC</t>
  </si>
  <si>
    <t>Fonte: Meta4</t>
  </si>
  <si>
    <t>PDI por categoría, sexo e CAMPUS</t>
  </si>
  <si>
    <t>CAMPUS OURENSE</t>
  </si>
  <si>
    <t>CAMPUS PONTEVEDRA</t>
  </si>
  <si>
    <t>CAMPUS VIGO</t>
  </si>
  <si>
    <t xml:space="preserve">Total </t>
  </si>
  <si>
    <t xml:space="preserve">mulleres </t>
  </si>
  <si>
    <t xml:space="preserve">% mulleres </t>
  </si>
  <si>
    <t xml:space="preserve">Total   </t>
  </si>
  <si>
    <t xml:space="preserve">mulleres  </t>
  </si>
  <si>
    <t xml:space="preserve">% mulleres  </t>
  </si>
  <si>
    <t>PAS a 31_12_2010</t>
  </si>
  <si>
    <t>Persoal de administración e servizos</t>
  </si>
  <si>
    <t>% fixo</t>
  </si>
  <si>
    <t>Persoal Laboral</t>
  </si>
  <si>
    <t>Persoal funcionario</t>
  </si>
  <si>
    <t>Persoal eventual e altos cargos</t>
  </si>
  <si>
    <t>PAS laboral por grupo e sexo</t>
  </si>
  <si>
    <t>Grupo I</t>
  </si>
  <si>
    <t>Grupo II</t>
  </si>
  <si>
    <t>Grupo III</t>
  </si>
  <si>
    <t>Grupo IV</t>
  </si>
  <si>
    <t>PAS funcionario 
por grupo e sexo</t>
  </si>
  <si>
    <t>Grupo A1</t>
  </si>
  <si>
    <t>Grupo A2</t>
  </si>
  <si>
    <t>Grupo C1</t>
  </si>
  <si>
    <t>Grupo C2</t>
  </si>
  <si>
    <t>Grupo E</t>
  </si>
  <si>
    <t>Persoal eventual e altos cargos 
por grupo e sexo</t>
  </si>
  <si>
    <t>PAS laboral por grupo, sexo e CAMPUS</t>
  </si>
  <si>
    <t>PAS funcionario, eventual e altos cargos por grupo, sexo e CAMPUS</t>
  </si>
  <si>
    <t>Outro persoal investigador. Ano 2010</t>
  </si>
  <si>
    <t>Persoal Investigador contratado e bolseiros</t>
  </si>
  <si>
    <r>
      <t xml:space="preserve">% </t>
    </r>
    <r>
      <rPr>
        <sz val="8"/>
        <color indexed="8"/>
        <rFont val="Calibri"/>
        <family val="2"/>
      </rPr>
      <t>estranxeiros/as</t>
    </r>
  </si>
  <si>
    <t>Persoal de programas de investigación</t>
  </si>
  <si>
    <t>Persoal contratado con cargo a proxectos</t>
  </si>
  <si>
    <t>Bolseiros/as investigación e proxectos</t>
  </si>
  <si>
    <t>Persoal técnico de programas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</si>
</sst>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0" borderId="0"/>
    <xf numFmtId="0" fontId="1" fillId="0" borderId="0"/>
    <xf numFmtId="9" fontId="15" fillId="0" borderId="0" applyFont="0" applyFill="0" applyBorder="0" applyAlignment="0" applyProtection="0"/>
    <xf numFmtId="0" fontId="13" fillId="12" borderId="23" applyNumberFormat="0" applyAlignment="0" applyProtection="0"/>
  </cellStyleXfs>
  <cellXfs count="106">
    <xf numFmtId="0" fontId="0" fillId="0" borderId="0" xfId="0"/>
    <xf numFmtId="0" fontId="0" fillId="0" borderId="2" xfId="0" applyBorder="1"/>
    <xf numFmtId="0" fontId="4" fillId="0" borderId="2" xfId="2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2" xfId="2" applyFont="1" applyBorder="1" applyAlignment="1">
      <alignment horizontal="center" wrapText="1"/>
    </xf>
    <xf numFmtId="0" fontId="1" fillId="0" borderId="0" xfId="3" applyAlignment="1">
      <alignment vertical="center"/>
    </xf>
    <xf numFmtId="0" fontId="6" fillId="0" borderId="0" xfId="0" applyFont="1" applyAlignment="1">
      <alignment vertical="center"/>
    </xf>
    <xf numFmtId="0" fontId="7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1" fontId="12" fillId="0" borderId="0" xfId="3" applyNumberFormat="1" applyFont="1" applyBorder="1" applyAlignment="1">
      <alignment horizontal="right" vertical="center"/>
    </xf>
    <xf numFmtId="9" fontId="12" fillId="0" borderId="0" xfId="3" applyNumberFormat="1" applyFont="1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10" fontId="12" fillId="0" borderId="0" xfId="3" applyNumberFormat="1" applyFont="1" applyBorder="1" applyAlignment="1">
      <alignment horizontal="center" vertical="center"/>
    </xf>
    <xf numFmtId="0" fontId="13" fillId="3" borderId="0" xfId="1" applyFont="1" applyFill="1" applyBorder="1" applyAlignment="1">
      <alignment horizontal="right" vertical="center"/>
    </xf>
    <xf numFmtId="3" fontId="14" fillId="0" borderId="0" xfId="3" applyNumberFormat="1" applyFont="1" applyBorder="1" applyAlignment="1">
      <alignment horizontal="right" vertical="center"/>
    </xf>
    <xf numFmtId="9" fontId="14" fillId="0" borderId="0" xfId="3" applyNumberFormat="1" applyFont="1" applyBorder="1" applyAlignment="1">
      <alignment horizontal="center" vertical="center"/>
    </xf>
    <xf numFmtId="0" fontId="14" fillId="0" borderId="0" xfId="3" applyFont="1" applyBorder="1" applyAlignment="1">
      <alignment vertical="center"/>
    </xf>
    <xf numFmtId="10" fontId="14" fillId="0" borderId="0" xfId="3" applyNumberFormat="1" applyFont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0" fontId="1" fillId="0" borderId="0" xfId="3" applyBorder="1" applyAlignment="1">
      <alignment vertical="center"/>
    </xf>
    <xf numFmtId="9" fontId="15" fillId="0" borderId="0" xfId="4" applyFont="1" applyBorder="1" applyAlignment="1">
      <alignment vertical="center"/>
    </xf>
    <xf numFmtId="9" fontId="15" fillId="0" borderId="0" xfId="4" applyNumberFormat="1" applyFont="1" applyBorder="1" applyAlignment="1">
      <alignment vertical="center"/>
    </xf>
    <xf numFmtId="0" fontId="16" fillId="4" borderId="3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4" fillId="0" borderId="0" xfId="3" applyFont="1" applyBorder="1" applyAlignment="1">
      <alignment horizontal="right" vertical="center"/>
    </xf>
    <xf numFmtId="1" fontId="1" fillId="0" borderId="0" xfId="3" applyNumberFormat="1" applyAlignment="1">
      <alignment vertical="center"/>
    </xf>
    <xf numFmtId="0" fontId="18" fillId="3" borderId="0" xfId="3" applyFont="1" applyFill="1" applyBorder="1" applyAlignment="1">
      <alignment horizontal="right" vertical="center"/>
    </xf>
    <xf numFmtId="10" fontId="1" fillId="0" borderId="0" xfId="3" applyNumberFormat="1" applyAlignment="1">
      <alignment vertical="center"/>
    </xf>
    <xf numFmtId="0" fontId="8" fillId="5" borderId="4" xfId="1" applyFont="1" applyFill="1" applyBorder="1" applyAlignment="1">
      <alignment vertical="center"/>
    </xf>
    <xf numFmtId="0" fontId="18" fillId="6" borderId="4" xfId="3" applyFont="1" applyFill="1" applyBorder="1" applyAlignment="1">
      <alignment horizontal="center" vertical="center"/>
    </xf>
    <xf numFmtId="0" fontId="18" fillId="6" borderId="5" xfId="3" applyFont="1" applyFill="1" applyBorder="1" applyAlignment="1">
      <alignment horizontal="center" vertical="center"/>
    </xf>
    <xf numFmtId="0" fontId="18" fillId="6" borderId="6" xfId="3" applyFont="1" applyFill="1" applyBorder="1" applyAlignment="1">
      <alignment horizontal="center" vertical="center"/>
    </xf>
    <xf numFmtId="0" fontId="18" fillId="7" borderId="4" xfId="3" applyFont="1" applyFill="1" applyBorder="1" applyAlignment="1">
      <alignment horizontal="center" vertical="center"/>
    </xf>
    <xf numFmtId="0" fontId="18" fillId="7" borderId="5" xfId="3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center" vertical="center"/>
    </xf>
    <xf numFmtId="0" fontId="18" fillId="8" borderId="4" xfId="3" applyFont="1" applyFill="1" applyBorder="1" applyAlignment="1">
      <alignment horizontal="center" vertical="center"/>
    </xf>
    <xf numFmtId="0" fontId="18" fillId="8" borderId="5" xfId="3" applyFont="1" applyFill="1" applyBorder="1" applyAlignment="1">
      <alignment horizontal="center" vertical="center"/>
    </xf>
    <xf numFmtId="0" fontId="18" fillId="9" borderId="4" xfId="3" applyFont="1" applyFill="1" applyBorder="1" applyAlignment="1">
      <alignment horizontal="center" vertical="center"/>
    </xf>
    <xf numFmtId="0" fontId="18" fillId="9" borderId="5" xfId="3" applyFont="1" applyFill="1" applyBorder="1" applyAlignment="1">
      <alignment horizontal="center" vertical="center"/>
    </xf>
    <xf numFmtId="0" fontId="18" fillId="9" borderId="6" xfId="3" applyFont="1" applyFill="1" applyBorder="1" applyAlignment="1">
      <alignment horizontal="center" vertical="center"/>
    </xf>
    <xf numFmtId="0" fontId="18" fillId="4" borderId="4" xfId="3" applyFont="1" applyFill="1" applyBorder="1" applyAlignment="1">
      <alignment horizontal="center" vertical="center"/>
    </xf>
    <xf numFmtId="0" fontId="18" fillId="4" borderId="5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center"/>
    </xf>
    <xf numFmtId="0" fontId="19" fillId="0" borderId="7" xfId="3" applyFont="1" applyBorder="1" applyAlignment="1">
      <alignment horizontal="center" vertical="center"/>
    </xf>
    <xf numFmtId="0" fontId="19" fillId="0" borderId="0" xfId="3" applyFont="1" applyBorder="1" applyAlignment="1">
      <alignment horizontal="center" vertical="center"/>
    </xf>
    <xf numFmtId="0" fontId="19" fillId="0" borderId="8" xfId="3" applyFont="1" applyBorder="1" applyAlignment="1">
      <alignment horizontal="center" vertical="center"/>
    </xf>
    <xf numFmtId="0" fontId="1" fillId="0" borderId="9" xfId="3" applyBorder="1" applyAlignment="1">
      <alignment vertical="center"/>
    </xf>
    <xf numFmtId="9" fontId="20" fillId="0" borderId="0" xfId="3" applyNumberFormat="1" applyFont="1" applyBorder="1" applyAlignment="1">
      <alignment horizontal="center" vertical="center"/>
    </xf>
    <xf numFmtId="1" fontId="12" fillId="0" borderId="8" xfId="3" applyNumberFormat="1" applyFont="1" applyBorder="1" applyAlignment="1">
      <alignment horizontal="right" vertical="center"/>
    </xf>
    <xf numFmtId="9" fontId="12" fillId="0" borderId="0" xfId="3" applyNumberFormat="1" applyFont="1" applyBorder="1" applyAlignment="1">
      <alignment vertical="center"/>
    </xf>
    <xf numFmtId="0" fontId="18" fillId="3" borderId="10" xfId="3" applyFont="1" applyFill="1" applyBorder="1" applyAlignment="1">
      <alignment horizontal="right" vertical="center"/>
    </xf>
    <xf numFmtId="0" fontId="14" fillId="0" borderId="11" xfId="3" applyFont="1" applyBorder="1" applyAlignment="1">
      <alignment horizontal="right" vertical="center"/>
    </xf>
    <xf numFmtId="9" fontId="14" fillId="0" borderId="11" xfId="3" applyNumberFormat="1" applyFont="1" applyBorder="1" applyAlignment="1">
      <alignment horizontal="center" vertical="center"/>
    </xf>
    <xf numFmtId="0" fontId="14" fillId="0" borderId="12" xfId="3" applyFont="1" applyBorder="1" applyAlignment="1">
      <alignment horizontal="right" vertical="center"/>
    </xf>
    <xf numFmtId="9" fontId="1" fillId="0" borderId="0" xfId="3" applyNumberForma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8" fillId="5" borderId="3" xfId="1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8" fillId="5" borderId="13" xfId="1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" fontId="11" fillId="0" borderId="3" xfId="1" applyNumberFormat="1" applyFont="1" applyFill="1" applyBorder="1" applyAlignment="1">
      <alignment vertical="center"/>
    </xf>
    <xf numFmtId="1" fontId="0" fillId="0" borderId="3" xfId="0" applyNumberFormat="1" applyBorder="1" applyAlignment="1">
      <alignment horizontal="center"/>
    </xf>
    <xf numFmtId="10" fontId="11" fillId="0" borderId="3" xfId="1" applyNumberFormat="1" applyFont="1" applyFill="1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1" fontId="13" fillId="0" borderId="3" xfId="1" applyNumberFormat="1" applyFont="1" applyFill="1" applyBorder="1" applyAlignment="1">
      <alignment vertical="center"/>
    </xf>
    <xf numFmtId="0" fontId="18" fillId="3" borderId="16" xfId="0" applyFont="1" applyFill="1" applyBorder="1" applyAlignment="1">
      <alignment horizontal="right" vertical="center"/>
    </xf>
    <xf numFmtId="1" fontId="13" fillId="0" borderId="17" xfId="1" applyNumberFormat="1" applyFont="1" applyFill="1" applyBorder="1" applyAlignment="1">
      <alignment vertical="center"/>
    </xf>
    <xf numFmtId="1" fontId="18" fillId="0" borderId="17" xfId="0" applyNumberFormat="1" applyFont="1" applyBorder="1" applyAlignment="1">
      <alignment horizontal="center"/>
    </xf>
    <xf numFmtId="0" fontId="16" fillId="4" borderId="3" xfId="1" applyFont="1" applyFill="1" applyBorder="1" applyAlignment="1">
      <alignment horizontal="center" vertical="center"/>
    </xf>
    <xf numFmtId="9" fontId="20" fillId="0" borderId="0" xfId="4" applyFont="1" applyBorder="1" applyAlignment="1">
      <alignment horizontal="center" vertical="center"/>
    </xf>
    <xf numFmtId="9" fontId="14" fillId="0" borderId="0" xfId="4" applyFont="1" applyBorder="1" applyAlignment="1">
      <alignment horizontal="center" vertical="center"/>
    </xf>
    <xf numFmtId="10" fontId="1" fillId="0" borderId="0" xfId="3" applyNumberFormat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10" fontId="1" fillId="0" borderId="0" xfId="3" applyNumberFormat="1" applyAlignment="1">
      <alignment horizontal="right" vertical="center"/>
    </xf>
    <xf numFmtId="0" fontId="8" fillId="11" borderId="4" xfId="1" applyFont="1" applyFill="1" applyBorder="1" applyAlignment="1">
      <alignment vertical="center" wrapText="1"/>
    </xf>
    <xf numFmtId="0" fontId="22" fillId="11" borderId="5" xfId="3" applyNumberFormat="1" applyFont="1" applyFill="1" applyBorder="1" applyAlignment="1">
      <alignment horizontal="center" vertical="center"/>
    </xf>
    <xf numFmtId="0" fontId="22" fillId="11" borderId="6" xfId="3" applyNumberFormat="1" applyFont="1" applyFill="1" applyBorder="1" applyAlignment="1">
      <alignment horizontal="center" vertical="center"/>
    </xf>
    <xf numFmtId="0" fontId="0" fillId="0" borderId="18" xfId="3" applyNumberFormat="1" applyFont="1" applyBorder="1" applyAlignment="1">
      <alignment vertical="center"/>
    </xf>
    <xf numFmtId="0" fontId="12" fillId="0" borderId="19" xfId="3" applyNumberFormat="1" applyFont="1" applyBorder="1" applyAlignment="1">
      <alignment vertical="center"/>
    </xf>
    <xf numFmtId="9" fontId="12" fillId="0" borderId="20" xfId="3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10" fontId="11" fillId="0" borderId="22" xfId="1" applyNumberFormat="1" applyFont="1" applyFill="1" applyBorder="1" applyAlignment="1">
      <alignment vertical="center"/>
    </xf>
    <xf numFmtId="1" fontId="0" fillId="0" borderId="1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5" borderId="3" xfId="1" applyFont="1" applyFill="1" applyBorder="1" applyAlignment="1">
      <alignment vertical="center" wrapText="1"/>
    </xf>
    <xf numFmtId="1" fontId="11" fillId="0" borderId="3" xfId="5" applyNumberFormat="1" applyFont="1" applyFill="1" applyBorder="1" applyAlignment="1">
      <alignment vertical="center"/>
    </xf>
    <xf numFmtId="0" fontId="23" fillId="4" borderId="3" xfId="1" applyFont="1" applyFill="1" applyBorder="1" applyAlignment="1">
      <alignment horizontal="center" vertical="center"/>
    </xf>
    <xf numFmtId="0" fontId="3" fillId="0" borderId="0" xfId="2" applyAlignment="1">
      <alignment vertical="center"/>
    </xf>
    <xf numFmtId="0" fontId="19" fillId="0" borderId="0" xfId="3" applyFont="1" applyBorder="1" applyAlignment="1">
      <alignment horizontal="center" vertical="center" wrapText="1"/>
    </xf>
    <xf numFmtId="0" fontId="24" fillId="0" borderId="0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9" fontId="20" fillId="0" borderId="0" xfId="2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0" fontId="18" fillId="3" borderId="0" xfId="2" applyFont="1" applyFill="1" applyBorder="1" applyAlignment="1">
      <alignment horizontal="right" vertical="center"/>
    </xf>
    <xf numFmtId="3" fontId="14" fillId="0" borderId="0" xfId="2" applyNumberFormat="1" applyFont="1" applyBorder="1" applyAlignment="1">
      <alignment vertical="center"/>
    </xf>
    <xf numFmtId="9" fontId="14" fillId="0" borderId="0" xfId="2" applyNumberFormat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3"/>
    <cellStyle name="Porcentaje 2" xfId="4"/>
    <cellStyle name="Salida" xfId="1" builtinId="21"/>
    <cellStyle name="Salida_xeral transparencia" xfId="5"/>
  </cellStyles>
  <dxfs count="1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none"/>
      </font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none"/>
      </font>
      <numFmt numFmtId="13" formatCode="0%"/>
      <alignment horizontal="center" vertical="center" textRotation="0" wrapText="0" indent="0" justifyLastLine="0" shrinkToFit="0" readingOrder="0"/>
    </dxf>
    <dxf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gl-ES"/>
              <a:t>PDI por rama</a:t>
            </a:r>
          </a:p>
        </c:rich>
      </c:tx>
      <c:layout>
        <c:manualLayout>
          <c:xMode val="edge"/>
          <c:yMode val="edge"/>
          <c:x val="0.26143240715600208"/>
          <c:y val="8.2094211907722064E-2"/>
        </c:manualLayout>
      </c:layout>
      <c:overlay val="1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1993999176902855E-2"/>
          <c:y val="0.11111124498983961"/>
          <c:w val="0.75139700919765728"/>
          <c:h val="0.8330941965587634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'RRHH GL '!$B$32:$C$32</c:f>
              <c:strCache>
                <c:ptCount val="1"/>
                <c:pt idx="0">
                  <c:v>Ciencias da Saúde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GL '!$B$46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</c:ser>
        <c:ser>
          <c:idx val="1"/>
          <c:order val="1"/>
          <c:tx>
            <c:strRef>
              <c:f>'RRHH GL '!$E$32:$F$32</c:f>
              <c:strCache>
                <c:ptCount val="1"/>
                <c:pt idx="0">
                  <c:v>Ciencias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GL '!$E$46</c:f>
              <c:numCache>
                <c:formatCode>General</c:formatCode>
                <c:ptCount val="1"/>
                <c:pt idx="0">
                  <c:v>308</c:v>
                </c:pt>
              </c:numCache>
            </c:numRef>
          </c:val>
        </c:ser>
        <c:ser>
          <c:idx val="2"/>
          <c:order val="2"/>
          <c:tx>
            <c:strRef>
              <c:f>'RRHH GL '!$H$32:$I$32</c:f>
              <c:strCache>
                <c:ptCount val="1"/>
                <c:pt idx="0">
                  <c:v>Ciencias Sociais e Xurídicas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GL '!$H$46</c:f>
              <c:numCache>
                <c:formatCode>General</c:formatCode>
                <c:ptCount val="1"/>
                <c:pt idx="0">
                  <c:v>568</c:v>
                </c:pt>
              </c:numCache>
            </c:numRef>
          </c:val>
        </c:ser>
        <c:ser>
          <c:idx val="3"/>
          <c:order val="3"/>
          <c:tx>
            <c:strRef>
              <c:f>'RRHH GL '!$K$32</c:f>
              <c:strCache>
                <c:ptCount val="1"/>
                <c:pt idx="0">
                  <c:v>Enxeñaría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GL '!$K$46</c:f>
              <c:numCache>
                <c:formatCode>General</c:formatCode>
                <c:ptCount val="1"/>
                <c:pt idx="0">
                  <c:v>402</c:v>
                </c:pt>
              </c:numCache>
            </c:numRef>
          </c:val>
        </c:ser>
        <c:ser>
          <c:idx val="4"/>
          <c:order val="4"/>
          <c:tx>
            <c:strRef>
              <c:f>'RRHH GL '!$N$32:$O$32</c:f>
              <c:strCache>
                <c:ptCount val="1"/>
                <c:pt idx="0">
                  <c:v>Artes e Humanidades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GL '!$N$46</c:f>
              <c:numCache>
                <c:formatCode>General</c:formatCode>
                <c:ptCount val="1"/>
                <c:pt idx="0">
                  <c:v>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042376"/>
        <c:axId val="290045512"/>
        <c:axId val="0"/>
      </c:bar3DChart>
      <c:catAx>
        <c:axId val="290042376"/>
        <c:scaling>
          <c:orientation val="minMax"/>
        </c:scaling>
        <c:delete val="1"/>
        <c:axPos val="l"/>
        <c:majorTickMark val="out"/>
        <c:minorTickMark val="none"/>
        <c:tickLblPos val="nextTo"/>
        <c:crossAx val="290045512"/>
        <c:crosses val="autoZero"/>
        <c:auto val="1"/>
        <c:lblAlgn val="ctr"/>
        <c:lblOffset val="100"/>
        <c:noMultiLvlLbl val="0"/>
      </c:catAx>
      <c:valAx>
        <c:axId val="2900455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290042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774067034724107"/>
          <c:y val="3.3492822966507178E-2"/>
          <c:w val="0.29693546927323733"/>
          <c:h val="0.9377990430622009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25400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19</xdr:row>
      <xdr:rowOff>38100</xdr:rowOff>
    </xdr:from>
    <xdr:to>
      <xdr:col>13</xdr:col>
      <xdr:colOff>695325</xdr:colOff>
      <xdr:row>29</xdr:row>
      <xdr:rowOff>123825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74083</xdr:rowOff>
    </xdr:from>
    <xdr:to>
      <xdr:col>1</xdr:col>
      <xdr:colOff>571500</xdr:colOff>
      <xdr:row>0</xdr:row>
      <xdr:rowOff>578908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4083"/>
          <a:ext cx="32385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_UVI%20en%20cifr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TES"/>
      <sheetName val="Xeral GL"/>
      <sheetName val=" Xeral CAS"/>
      <sheetName val="RRHH GL "/>
      <sheetName val="RRHH CAS"/>
      <sheetName val="DATOS ACADÉMICOS GL"/>
      <sheetName val="DATOS ACADÉMICOS CAS"/>
      <sheetName val="I+D+i"/>
    </sheetNames>
    <sheetDataSet>
      <sheetData sheetId="0" refreshError="1"/>
      <sheetData sheetId="1" refreshError="1"/>
      <sheetData sheetId="2" refreshError="1"/>
      <sheetData sheetId="3">
        <row r="32">
          <cell r="B32" t="str">
            <v>Ciencias da Saúde</v>
          </cell>
          <cell r="E32" t="str">
            <v>Ciencias</v>
          </cell>
          <cell r="H32" t="str">
            <v>Ciencias Sociais e Xurídicas</v>
          </cell>
          <cell r="K32" t="str">
            <v>Enxeñaría</v>
          </cell>
          <cell r="N32" t="str">
            <v>Artes e Humanidades</v>
          </cell>
        </row>
        <row r="46">
          <cell r="B46">
            <v>51</v>
          </cell>
          <cell r="E46">
            <v>308</v>
          </cell>
          <cell r="H46">
            <v>568</v>
          </cell>
          <cell r="K46">
            <v>402</v>
          </cell>
          <cell r="N46">
            <v>260</v>
          </cell>
        </row>
      </sheetData>
      <sheetData sheetId="4">
        <row r="32">
          <cell r="B32" t="str">
            <v>Ciencias de la Saúde</v>
          </cell>
        </row>
      </sheetData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id="1" name="Tabla6129" displayName="Tabla6129" ref="A4:F7" totalsRowShown="0" headerRowDxfId="116" tableBorderDxfId="115" headerRowCellStyle="Normal 2 2">
  <tableColumns count="6">
    <tableColumn id="1" name="Tipo de persoal" dataDxfId="114"/>
    <tableColumn id="2" name="Total" dataDxfId="113" dataCellStyle="Salida"/>
    <tableColumn id="3" name="mulleres" dataDxfId="112" dataCellStyle="Salida"/>
    <tableColumn id="4" name="% mulleres" dataDxfId="111"/>
    <tableColumn id="5" name="estranxeiros/as" dataDxfId="110"/>
    <tableColumn id="6" name="% estranxeiros/as" dataDxfId="109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a71313279779819" displayName="Tabla71313279779819" ref="A94:J99" totalsRowShown="0" headerRowDxfId="27" headerRowBorderDxfId="25" tableBorderDxfId="26" totalsRowBorderDxfId="24">
  <tableColumns count="10">
    <tableColumn id="1" name="Categoría" dataDxfId="23"/>
    <tableColumn id="2" name="Total" dataDxfId="22"/>
    <tableColumn id="3" name="mulleres" dataDxfId="21"/>
    <tableColumn id="4" name="% mulleres" dataDxfId="20">
      <calculatedColumnFormula>Tabla71313279779819[[#This Row],[mulleres]]/Tabla71313279779819[[#This Row],[Total]]</calculatedColumnFormula>
    </tableColumn>
    <tableColumn id="5" name="Total " dataDxfId="19"/>
    <tableColumn id="6" name="mulleres " dataDxfId="18"/>
    <tableColumn id="7" name="% mulleres " dataDxfId="17">
      <calculatedColumnFormula>Tabla71313279779819[[#This Row],[mulleres ]]/Tabla71313279779819[[#This Row],[Total ]]</calculatedColumnFormula>
    </tableColumn>
    <tableColumn id="8" name="Total   " dataDxfId="16"/>
    <tableColumn id="9" name="mulleres  " dataDxfId="15"/>
    <tableColumn id="10" name="% mulleres  " dataDxfId="14">
      <calculatedColumnFormula>Tabla71313279779819[[#This Row],[mulleres  ]]/Tabla71313279779819[[#This Row],[Total   ]]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a71313279779880020" displayName="Tabla71313279779880020" ref="A103:J109" totalsRowShown="0" headerRowDxfId="13" headerRowBorderDxfId="11" tableBorderDxfId="12" totalsRowBorderDxfId="10">
  <tableColumns count="10">
    <tableColumn id="1" name="Categoría" dataDxfId="9"/>
    <tableColumn id="2" name="Total" dataDxfId="8"/>
    <tableColumn id="3" name="mulleres" dataDxfId="7"/>
    <tableColumn id="4" name="% mulleres" dataDxfId="6">
      <calculatedColumnFormula>Tabla71313279779880020[[#This Row],[mulleres]]/Tabla71313279779880020[[#This Row],[Total]]</calculatedColumnFormula>
    </tableColumn>
    <tableColumn id="5" name="Total " dataDxfId="5"/>
    <tableColumn id="6" name="mulleres " dataDxfId="4"/>
    <tableColumn id="7" name="% mulleres " dataDxfId="3">
      <calculatedColumnFormula>Tabla71313279779880020[[#This Row],[mulleres ]]/Tabla71313279779880020[[#This Row],[Total ]]</calculatedColumnFormula>
    </tableColumn>
    <tableColumn id="8" name="Total   " dataDxfId="2"/>
    <tableColumn id="9" name="mulleres  " dataDxfId="1"/>
    <tableColumn id="10" name="% mulleres  " dataDxfId="0">
      <calculatedColumnFormula>Tabla71313279779880020[[#This Row],[mulleres  ]]/Tabla71313279779880020[[#This Row],[Total   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7130" displayName="Tabla7130" ref="A17:F30" totalsRowShown="0" headerRowDxfId="108" tableBorderDxfId="107" headerRowCellStyle="Normal 2 2">
  <tableColumns count="6">
    <tableColumn id="1" name="PDI por categoría e sexo" dataDxfId="106" dataCellStyle="Normal 2 2"/>
    <tableColumn id="2" name="Total" dataDxfId="105" dataCellStyle="Normal 2 2"/>
    <tableColumn id="3" name="mulleres" dataDxfId="104" dataCellStyle="Normal 2 2"/>
    <tableColumn id="4" name="% mulleres" dataDxfId="103" dataCellStyle="Normal 2 2"/>
    <tableColumn id="6" name="doutoras/es" dataDxfId="102" dataCellStyle="Normal 2 2"/>
    <tableColumn id="5" name="Total ETC" dataDxfId="101" dataCellStyle="Normal 2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a8131" displayName="Tabla8131" ref="A12:E15" totalsRowShown="0" headerRowDxfId="100" dataDxfId="99" tableBorderDxfId="98" headerRowCellStyle="Normal 2 2">
  <tableColumns count="5">
    <tableColumn id="1" name="PDI por TIPO" dataDxfId="97"/>
    <tableColumn id="2" name="Total" dataDxfId="96"/>
    <tableColumn id="3" name="mulleres" dataDxfId="95"/>
    <tableColumn id="4" name="% mulleres" dataDxfId="94"/>
    <tableColumn id="5" name="Total ETC" dataDxfId="93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a713132" displayName="Tabla713132" ref="A33:P46" totalsRowShown="0" headerRowDxfId="92" headerRowCellStyle="Normal 2 2">
  <tableColumns count="16">
    <tableColumn id="1" name="Categoría" dataDxfId="91" dataCellStyle="Normal 2 2"/>
    <tableColumn id="2" name="Total1" dataDxfId="90" dataCellStyle="Normal 2 2"/>
    <tableColumn id="3" name="% mulleres" dataDxfId="89" dataCellStyle="Normal 2 2"/>
    <tableColumn id="4" name="Total1 ETC" dataDxfId="88" dataCellStyle="Normal 2 2"/>
    <tableColumn id="5" name="Total2" dataDxfId="87" dataCellStyle="Normal 2 2"/>
    <tableColumn id="6" name="% mulleres2" dataDxfId="86" dataCellStyle="Normal 2 2"/>
    <tableColumn id="7" name="Total2 ETC" dataDxfId="85" dataCellStyle="Normal 2 2"/>
    <tableColumn id="8" name="Total3" dataDxfId="84" dataCellStyle="Normal 2 2"/>
    <tableColumn id="9" name="% mulleres3" dataDxfId="83" dataCellStyle="Normal 2 2"/>
    <tableColumn id="10" name="Total3 ETC" dataDxfId="82" dataCellStyle="Normal 2 2"/>
    <tableColumn id="11" name="Total4" dataDxfId="81" dataCellStyle="Normal 2 2"/>
    <tableColumn id="12" name="% mulleres4" dataDxfId="80"/>
    <tableColumn id="13" name="Total4 ETC" dataDxfId="79" dataCellStyle="Normal 2 2"/>
    <tableColumn id="14" name="Total5" dataDxfId="78" dataCellStyle="Normal 2 2"/>
    <tableColumn id="15" name="% mulleres5" dataDxfId="77" dataCellStyle="Normal 2 2"/>
    <tableColumn id="16" name="Total5 ETC" dataDxfId="76" dataCellStyle="Normal 2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a15135" displayName="Tabla15135" ref="A74:C79" totalsRowShown="0" tableBorderDxfId="75">
  <tableColumns count="3">
    <tableColumn id="1" name="PAS laboral por grupo e sexo" dataDxfId="74" dataCellStyle="Normal 2 2"/>
    <tableColumn id="2" name="Total" dataDxfId="73" dataCellStyle="Normal 2 2"/>
    <tableColumn id="3" name="% mulleres" dataDxfId="72" dataCellStyle="Normal 2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16136" displayName="Tabla16136" ref="A81:C87" totalsRowShown="0" tableBorderDxfId="71">
  <tableColumns count="3">
    <tableColumn id="1" name="PAS funcionario _x000a_por grupo e sexo" dataDxfId="70" dataCellStyle="Normal 2 2"/>
    <tableColumn id="2" name="Total" dataDxfId="69" dataCellStyle="Normal 2 2"/>
    <tableColumn id="3" name="% mulleres" dataDxfId="68" dataCellStyle="Normal 2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a14134" displayName="Tabla14134" ref="A68:D72" headerRowDxfId="67" dataDxfId="66" totalsRowDxfId="65" tableBorderDxfId="64">
  <tableColumns count="4">
    <tableColumn id="1" name="Persoal de administración e servizos" totalsRowLabel="TOTAL" dataDxfId="62" totalsRowDxfId="63"/>
    <tableColumn id="2" name="Total" totalsRowFunction="sum" dataDxfId="60" totalsRowDxfId="61"/>
    <tableColumn id="3" name="% mulleres" totalsRowLabel="60,35%" dataDxfId="58" totalsRowDxfId="59"/>
    <tableColumn id="4" name="% fixo" dataDxfId="56" totalsRowDxfId="57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a7131327976" displayName="Tabla7131327976" ref="A50:J63" totalsRowShown="0" headerRowDxfId="55" headerRowBorderDxfId="53" tableBorderDxfId="54" totalsRowBorderDxfId="52">
  <tableColumns count="10">
    <tableColumn id="1" name="Categoría" dataDxfId="51"/>
    <tableColumn id="2" name="Total" dataDxfId="50"/>
    <tableColumn id="3" name="mulleres" dataDxfId="49"/>
    <tableColumn id="4" name="% mulleres" dataDxfId="48">
      <calculatedColumnFormula>Tabla7131327976[[#This Row],[mulleres]]/Tabla7131327976[[#This Row],[Total]]</calculatedColumnFormula>
    </tableColumn>
    <tableColumn id="5" name="Total " dataDxfId="47"/>
    <tableColumn id="6" name="mulleres " dataDxfId="46"/>
    <tableColumn id="7" name="% mulleres " dataDxfId="45">
      <calculatedColumnFormula>Tabla7131327976[[#This Row],[mulleres ]]/Tabla7131327976[[#This Row],[Total ]]</calculatedColumnFormula>
    </tableColumn>
    <tableColumn id="8" name="Total   " dataDxfId="44"/>
    <tableColumn id="9" name="mulleres  " dataDxfId="43"/>
    <tableColumn id="10" name="% mulleres  " dataDxfId="42">
      <calculatedColumnFormula>Tabla7131327976[[#This Row],[mulleres  ]]/Tabla7131327976[[#This Row],[Total   ]]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a14134313" displayName="Tabla14134313" ref="A114:E119" headerRowDxfId="41" dataDxfId="40" totalsRowDxfId="39" tableBorderDxfId="38">
  <tableColumns count="5">
    <tableColumn id="1" name="Persoal Investigador contratado e bolseiros" totalsRowLabel="TOTAL" dataDxfId="36" totalsRowDxfId="37"/>
    <tableColumn id="2" name="Total" totalsRowFunction="sum" dataDxfId="34" totalsRowDxfId="35"/>
    <tableColumn id="3" name="% mulleres" totalsRowLabel="60,35%" dataDxfId="32" totalsRowDxfId="33"/>
    <tableColumn id="5" name="estranxeiros/as" dataDxfId="30" totalsRowDxfId="31" dataCellStyle="Normal 2"/>
    <tableColumn id="6" name="% estranxeiros/as" dataDxfId="28" totalsRowDxfId="29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19"/>
  <sheetViews>
    <sheetView tabSelected="1" zoomScale="90" zoomScaleNormal="90" zoomScaleSheetLayoutView="100" workbookViewId="0">
      <selection activeCell="L10" sqref="L10"/>
    </sheetView>
  </sheetViews>
  <sheetFormatPr baseColWidth="10" defaultRowHeight="15" x14ac:dyDescent="0.25"/>
  <cols>
    <col min="1" max="1" width="41.42578125" style="5" customWidth="1"/>
    <col min="2" max="16" width="10.7109375" style="5" customWidth="1"/>
    <col min="17" max="16384" width="11.42578125" style="5"/>
  </cols>
  <sheetData>
    <row r="1" spans="1:8" ht="49.5" customHeight="1" thickBot="1" x14ac:dyDescent="0.3">
      <c r="A1" s="1"/>
      <c r="B1" s="2"/>
      <c r="C1" s="3"/>
      <c r="D1" s="3"/>
      <c r="E1" s="4" t="s">
        <v>0</v>
      </c>
      <c r="F1" s="4"/>
      <c r="G1" s="4"/>
      <c r="H1" s="4"/>
    </row>
    <row r="2" spans="1:8" ht="19.5" customHeight="1" thickTop="1" x14ac:dyDescent="0.25">
      <c r="A2" s="6" t="s">
        <v>1</v>
      </c>
      <c r="B2" s="6"/>
      <c r="C2" s="6"/>
      <c r="D2" s="6"/>
      <c r="E2" s="6"/>
      <c r="F2" s="6"/>
      <c r="G2" s="6"/>
      <c r="H2" s="6"/>
    </row>
    <row r="3" spans="1:8" ht="15" customHeight="1" x14ac:dyDescent="0.25">
      <c r="A3" s="7"/>
      <c r="B3" s="8"/>
      <c r="C3" s="8"/>
      <c r="D3" s="8"/>
      <c r="E3" s="8"/>
      <c r="F3" s="8"/>
    </row>
    <row r="4" spans="1:8" x14ac:dyDescent="0.25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</row>
    <row r="5" spans="1:8" x14ac:dyDescent="0.25">
      <c r="A5" s="12" t="s">
        <v>8</v>
      </c>
      <c r="B5" s="13">
        <v>1589</v>
      </c>
      <c r="C5" s="13">
        <v>596</v>
      </c>
      <c r="D5" s="14">
        <v>0.38</v>
      </c>
      <c r="E5" s="15">
        <v>18</v>
      </c>
      <c r="F5" s="16">
        <v>1.15E-2</v>
      </c>
    </row>
    <row r="6" spans="1:8" x14ac:dyDescent="0.25">
      <c r="A6" s="12" t="s">
        <v>9</v>
      </c>
      <c r="B6" s="13">
        <v>682</v>
      </c>
      <c r="C6" s="13">
        <v>407</v>
      </c>
      <c r="D6" s="14">
        <v>0.6</v>
      </c>
      <c r="E6" s="15">
        <v>0</v>
      </c>
      <c r="F6" s="14">
        <v>0</v>
      </c>
    </row>
    <row r="7" spans="1:8" x14ac:dyDescent="0.25">
      <c r="A7" s="17" t="s">
        <v>10</v>
      </c>
      <c r="B7" s="18">
        <f>SUBTOTAL(109,B5:B6)</f>
        <v>2271</v>
      </c>
      <c r="C7" s="18">
        <f>SUBTOTAL(109,C5:C6)</f>
        <v>1003</v>
      </c>
      <c r="D7" s="19">
        <v>0.44</v>
      </c>
      <c r="E7" s="20"/>
      <c r="F7" s="21"/>
    </row>
    <row r="8" spans="1:8" x14ac:dyDescent="0.25">
      <c r="A8" s="12"/>
      <c r="B8" s="22"/>
      <c r="C8" s="23"/>
      <c r="D8" s="24"/>
      <c r="E8" s="23"/>
      <c r="F8" s="25"/>
    </row>
    <row r="9" spans="1:8" x14ac:dyDescent="0.25">
      <c r="A9" s="12"/>
      <c r="B9" s="22"/>
      <c r="C9" s="23"/>
      <c r="D9" s="24"/>
      <c r="E9" s="23"/>
      <c r="F9" s="25"/>
    </row>
    <row r="10" spans="1:8" ht="36" customHeight="1" x14ac:dyDescent="0.25">
      <c r="A10" s="26" t="s">
        <v>11</v>
      </c>
      <c r="B10" s="22"/>
      <c r="C10" s="23"/>
      <c r="D10" s="24"/>
      <c r="E10" s="23"/>
      <c r="F10" s="25"/>
    </row>
    <row r="11" spans="1:8" x14ac:dyDescent="0.25">
      <c r="A11" s="12"/>
      <c r="B11" s="22"/>
    </row>
    <row r="12" spans="1:8" x14ac:dyDescent="0.25">
      <c r="A12" s="27" t="s">
        <v>12</v>
      </c>
      <c r="B12" s="10" t="s">
        <v>3</v>
      </c>
      <c r="C12" s="10" t="s">
        <v>4</v>
      </c>
      <c r="D12" s="10" t="s">
        <v>5</v>
      </c>
      <c r="E12" s="10" t="s">
        <v>13</v>
      </c>
    </row>
    <row r="13" spans="1:8" x14ac:dyDescent="0.25">
      <c r="A13" s="12" t="s">
        <v>14</v>
      </c>
      <c r="B13" s="13">
        <v>855</v>
      </c>
      <c r="C13" s="13">
        <v>303</v>
      </c>
      <c r="D13" s="14">
        <v>0.35</v>
      </c>
      <c r="E13" s="13">
        <v>849</v>
      </c>
    </row>
    <row r="14" spans="1:8" x14ac:dyDescent="0.25">
      <c r="A14" s="23" t="s">
        <v>15</v>
      </c>
      <c r="B14" s="13">
        <v>734</v>
      </c>
      <c r="C14" s="13">
        <v>293</v>
      </c>
      <c r="D14" s="14">
        <v>0.4</v>
      </c>
      <c r="E14" s="13">
        <v>376</v>
      </c>
    </row>
    <row r="15" spans="1:8" x14ac:dyDescent="0.25">
      <c r="A15" s="28" t="s">
        <v>10</v>
      </c>
      <c r="B15" s="18">
        <f>SUBTOTAL(109,B13:B14)</f>
        <v>1589</v>
      </c>
      <c r="C15" s="29">
        <f>SUBTOTAL(109,C13:C14)</f>
        <v>596</v>
      </c>
      <c r="D15" s="19">
        <v>0.38</v>
      </c>
      <c r="E15" s="18">
        <f>SUBTOTAL(109,E13:E14)</f>
        <v>1225</v>
      </c>
    </row>
    <row r="17" spans="1:16" x14ac:dyDescent="0.25">
      <c r="A17" s="27" t="s">
        <v>16</v>
      </c>
      <c r="B17" s="10" t="s">
        <v>3</v>
      </c>
      <c r="C17" s="10" t="s">
        <v>4</v>
      </c>
      <c r="D17" s="10" t="s">
        <v>5</v>
      </c>
      <c r="E17" s="10" t="s">
        <v>17</v>
      </c>
      <c r="F17" s="10" t="s">
        <v>13</v>
      </c>
    </row>
    <row r="18" spans="1:16" x14ac:dyDescent="0.25">
      <c r="A18" s="23" t="s">
        <v>18</v>
      </c>
      <c r="B18" s="13">
        <v>128</v>
      </c>
      <c r="C18" s="13">
        <v>31</v>
      </c>
      <c r="D18" s="14">
        <v>0.2421875</v>
      </c>
      <c r="E18" s="13">
        <v>128</v>
      </c>
      <c r="F18" s="13">
        <v>126</v>
      </c>
      <c r="O18" s="30"/>
      <c r="P18" s="30"/>
    </row>
    <row r="19" spans="1:16" x14ac:dyDescent="0.25">
      <c r="A19" s="23" t="s">
        <v>19</v>
      </c>
      <c r="B19" s="13">
        <v>570</v>
      </c>
      <c r="C19" s="13">
        <v>217</v>
      </c>
      <c r="D19" s="14">
        <v>0.38070175438596493</v>
      </c>
      <c r="E19" s="13">
        <v>570</v>
      </c>
      <c r="F19" s="13">
        <v>568</v>
      </c>
      <c r="O19" s="30"/>
      <c r="P19" s="30"/>
    </row>
    <row r="20" spans="1:16" x14ac:dyDescent="0.25">
      <c r="A20" s="23" t="s">
        <v>20</v>
      </c>
      <c r="B20" s="13">
        <v>31</v>
      </c>
      <c r="C20" s="13">
        <v>12</v>
      </c>
      <c r="D20" s="14">
        <v>0.38709677419354838</v>
      </c>
      <c r="E20" s="13">
        <v>31</v>
      </c>
      <c r="F20" s="13">
        <v>30</v>
      </c>
      <c r="O20" s="30"/>
      <c r="P20" s="30"/>
    </row>
    <row r="21" spans="1:16" x14ac:dyDescent="0.25">
      <c r="A21" s="23" t="s">
        <v>21</v>
      </c>
      <c r="B21" s="13">
        <v>134</v>
      </c>
      <c r="C21" s="13">
        <v>48</v>
      </c>
      <c r="D21" s="14">
        <v>0.35820895522388058</v>
      </c>
      <c r="E21" s="13">
        <v>18</v>
      </c>
      <c r="F21" s="13">
        <v>131</v>
      </c>
      <c r="O21" s="30"/>
      <c r="P21" s="30"/>
    </row>
    <row r="22" spans="1:16" x14ac:dyDescent="0.25">
      <c r="A22" s="23" t="s">
        <v>22</v>
      </c>
      <c r="B22" s="13">
        <v>203</v>
      </c>
      <c r="C22" s="13">
        <v>99</v>
      </c>
      <c r="D22" s="14">
        <v>0.48768472906403942</v>
      </c>
      <c r="E22" s="13">
        <v>202</v>
      </c>
      <c r="F22" s="13">
        <v>202</v>
      </c>
      <c r="O22" s="30"/>
      <c r="P22" s="30"/>
    </row>
    <row r="23" spans="1:16" x14ac:dyDescent="0.25">
      <c r="A23" s="23" t="s">
        <v>23</v>
      </c>
      <c r="B23" s="13">
        <v>25</v>
      </c>
      <c r="C23" s="13">
        <v>10</v>
      </c>
      <c r="D23" s="14">
        <v>0.4</v>
      </c>
      <c r="E23" s="13">
        <v>25</v>
      </c>
      <c r="F23" s="13">
        <v>25</v>
      </c>
      <c r="O23" s="30"/>
      <c r="P23" s="30"/>
    </row>
    <row r="24" spans="1:16" x14ac:dyDescent="0.25">
      <c r="A24" s="23" t="s">
        <v>24</v>
      </c>
      <c r="B24" s="13">
        <v>14</v>
      </c>
      <c r="C24" s="13">
        <v>4</v>
      </c>
      <c r="D24" s="14">
        <v>0.2857142857142857</v>
      </c>
      <c r="E24" s="13">
        <v>10</v>
      </c>
      <c r="F24" s="13">
        <v>14</v>
      </c>
      <c r="O24" s="30"/>
      <c r="P24" s="30"/>
    </row>
    <row r="25" spans="1:16" x14ac:dyDescent="0.25">
      <c r="A25" s="23" t="s">
        <v>25</v>
      </c>
      <c r="B25" s="13">
        <v>413</v>
      </c>
      <c r="C25" s="13">
        <v>134</v>
      </c>
      <c r="D25" s="14">
        <v>0.32445520581113801</v>
      </c>
      <c r="E25" s="13">
        <v>48</v>
      </c>
      <c r="F25" s="13">
        <v>90</v>
      </c>
      <c r="O25" s="30"/>
      <c r="P25" s="30"/>
    </row>
    <row r="26" spans="1:16" x14ac:dyDescent="0.25">
      <c r="A26" s="23" t="s">
        <v>26</v>
      </c>
      <c r="B26" s="13">
        <v>4</v>
      </c>
      <c r="C26" s="13"/>
      <c r="D26" s="14">
        <v>0</v>
      </c>
      <c r="E26" s="13">
        <v>2</v>
      </c>
      <c r="F26" s="13">
        <v>4</v>
      </c>
      <c r="O26" s="30"/>
      <c r="P26" s="30"/>
    </row>
    <row r="27" spans="1:16" x14ac:dyDescent="0.25">
      <c r="A27" s="23" t="s">
        <v>27</v>
      </c>
      <c r="B27" s="13">
        <v>5</v>
      </c>
      <c r="C27" s="13">
        <v>2</v>
      </c>
      <c r="D27" s="14">
        <v>0.4</v>
      </c>
      <c r="E27" s="13"/>
      <c r="F27" s="13">
        <v>3</v>
      </c>
      <c r="O27" s="30"/>
      <c r="P27" s="30"/>
    </row>
    <row r="28" spans="1:16" x14ac:dyDescent="0.25">
      <c r="A28" s="23" t="s">
        <v>28</v>
      </c>
      <c r="B28" s="13">
        <v>59</v>
      </c>
      <c r="C28" s="13">
        <v>39</v>
      </c>
      <c r="D28" s="14">
        <v>0.66101694915254239</v>
      </c>
      <c r="E28" s="13">
        <v>30</v>
      </c>
      <c r="F28" s="13">
        <v>29</v>
      </c>
      <c r="O28" s="30"/>
      <c r="P28" s="30"/>
    </row>
    <row r="29" spans="1:16" x14ac:dyDescent="0.25">
      <c r="A29" s="23" t="s">
        <v>29</v>
      </c>
      <c r="B29" s="13">
        <v>3</v>
      </c>
      <c r="C29" s="13"/>
      <c r="D29" s="14">
        <v>0</v>
      </c>
      <c r="E29" s="13"/>
      <c r="F29" s="13">
        <v>3</v>
      </c>
      <c r="O29" s="30"/>
      <c r="P29" s="30"/>
    </row>
    <row r="30" spans="1:16" x14ac:dyDescent="0.25">
      <c r="A30" s="31" t="s">
        <v>10</v>
      </c>
      <c r="B30" s="18">
        <v>1589</v>
      </c>
      <c r="C30" s="29">
        <v>596</v>
      </c>
      <c r="D30" s="19">
        <v>0.37507866582756449</v>
      </c>
      <c r="E30" s="18">
        <v>1064</v>
      </c>
      <c r="F30" s="18">
        <f>SUM(F18:F29)</f>
        <v>1225</v>
      </c>
      <c r="O30" s="30"/>
      <c r="P30" s="30"/>
    </row>
    <row r="31" spans="1:16" ht="15.75" thickBot="1" x14ac:dyDescent="0.3">
      <c r="D31" s="32"/>
    </row>
    <row r="32" spans="1:16" x14ac:dyDescent="0.25">
      <c r="A32" s="33" t="s">
        <v>30</v>
      </c>
      <c r="B32" s="34" t="s">
        <v>31</v>
      </c>
      <c r="C32" s="35"/>
      <c r="D32" s="36"/>
      <c r="E32" s="37" t="s">
        <v>32</v>
      </c>
      <c r="F32" s="38"/>
      <c r="G32" s="39"/>
      <c r="H32" s="40" t="s">
        <v>33</v>
      </c>
      <c r="I32" s="41"/>
      <c r="J32" s="41"/>
      <c r="K32" s="42" t="s">
        <v>34</v>
      </c>
      <c r="L32" s="43"/>
      <c r="M32" s="44"/>
      <c r="N32" s="45" t="s">
        <v>35</v>
      </c>
      <c r="O32" s="46"/>
      <c r="P32" s="47"/>
    </row>
    <row r="33" spans="1:17" x14ac:dyDescent="0.25">
      <c r="A33" s="48" t="s">
        <v>36</v>
      </c>
      <c r="B33" s="49" t="s">
        <v>37</v>
      </c>
      <c r="C33" s="50" t="s">
        <v>5</v>
      </c>
      <c r="D33" s="51" t="s">
        <v>38</v>
      </c>
      <c r="E33" s="49" t="s">
        <v>39</v>
      </c>
      <c r="F33" s="50" t="s">
        <v>40</v>
      </c>
      <c r="G33" s="51" t="s">
        <v>41</v>
      </c>
      <c r="H33" s="49" t="s">
        <v>42</v>
      </c>
      <c r="I33" s="50" t="s">
        <v>43</v>
      </c>
      <c r="J33" s="50" t="s">
        <v>44</v>
      </c>
      <c r="K33" s="49" t="s">
        <v>45</v>
      </c>
      <c r="L33" s="50" t="s">
        <v>46</v>
      </c>
      <c r="M33" s="50" t="s">
        <v>47</v>
      </c>
      <c r="N33" s="49" t="s">
        <v>48</v>
      </c>
      <c r="O33" s="50" t="s">
        <v>49</v>
      </c>
      <c r="P33" s="51" t="s">
        <v>50</v>
      </c>
    </row>
    <row r="34" spans="1:17" x14ac:dyDescent="0.25">
      <c r="A34" s="52" t="s">
        <v>18</v>
      </c>
      <c r="B34" s="13">
        <v>2</v>
      </c>
      <c r="C34" s="14">
        <v>0</v>
      </c>
      <c r="D34" s="13">
        <v>2</v>
      </c>
      <c r="E34" s="13">
        <v>45</v>
      </c>
      <c r="F34" s="14">
        <v>0.27</v>
      </c>
      <c r="G34" s="13">
        <v>45</v>
      </c>
      <c r="H34" s="13">
        <v>32</v>
      </c>
      <c r="I34" s="53">
        <v>0.31</v>
      </c>
      <c r="J34" s="13">
        <v>30</v>
      </c>
      <c r="K34" s="13">
        <v>34</v>
      </c>
      <c r="L34" s="14">
        <v>0.06</v>
      </c>
      <c r="M34" s="13">
        <v>34</v>
      </c>
      <c r="N34" s="13">
        <v>15</v>
      </c>
      <c r="O34" s="53">
        <v>0.47</v>
      </c>
      <c r="P34" s="54">
        <v>15</v>
      </c>
    </row>
    <row r="35" spans="1:17" x14ac:dyDescent="0.25">
      <c r="A35" s="52" t="s">
        <v>19</v>
      </c>
      <c r="B35" s="13">
        <v>9</v>
      </c>
      <c r="C35" s="14">
        <v>0.11</v>
      </c>
      <c r="D35" s="13">
        <v>9</v>
      </c>
      <c r="E35" s="13">
        <v>180</v>
      </c>
      <c r="F35" s="14">
        <v>0.43</v>
      </c>
      <c r="G35" s="13">
        <v>180</v>
      </c>
      <c r="H35" s="13">
        <v>139</v>
      </c>
      <c r="I35" s="53">
        <v>0.45</v>
      </c>
      <c r="J35" s="13">
        <v>138</v>
      </c>
      <c r="K35" s="13">
        <v>139</v>
      </c>
      <c r="L35" s="14">
        <v>0.24</v>
      </c>
      <c r="M35" s="13">
        <v>139</v>
      </c>
      <c r="N35" s="13">
        <v>103</v>
      </c>
      <c r="O35" s="53">
        <v>0.43</v>
      </c>
      <c r="P35" s="54">
        <v>102</v>
      </c>
    </row>
    <row r="36" spans="1:17" x14ac:dyDescent="0.25">
      <c r="A36" s="52" t="s">
        <v>20</v>
      </c>
      <c r="B36" s="13">
        <v>1</v>
      </c>
      <c r="C36" s="14">
        <v>0</v>
      </c>
      <c r="D36" s="13">
        <v>0</v>
      </c>
      <c r="E36" s="13">
        <v>9</v>
      </c>
      <c r="F36" s="14">
        <v>0.56000000000000005</v>
      </c>
      <c r="G36" s="13">
        <v>9</v>
      </c>
      <c r="H36" s="13">
        <v>10</v>
      </c>
      <c r="I36" s="53">
        <v>0.3</v>
      </c>
      <c r="J36" s="13">
        <v>10</v>
      </c>
      <c r="K36" s="13">
        <v>5</v>
      </c>
      <c r="L36" s="14">
        <v>0</v>
      </c>
      <c r="M36" s="13">
        <v>5</v>
      </c>
      <c r="N36" s="13">
        <v>6</v>
      </c>
      <c r="O36" s="53">
        <v>0.67</v>
      </c>
      <c r="P36" s="54">
        <v>6</v>
      </c>
    </row>
    <row r="37" spans="1:17" x14ac:dyDescent="0.25">
      <c r="A37" s="52" t="s">
        <v>21</v>
      </c>
      <c r="B37" s="13">
        <v>3</v>
      </c>
      <c r="C37" s="14">
        <v>0.33</v>
      </c>
      <c r="D37" s="13">
        <v>3</v>
      </c>
      <c r="E37" s="13">
        <v>17</v>
      </c>
      <c r="F37" s="14">
        <v>0.24</v>
      </c>
      <c r="G37" s="13">
        <v>17</v>
      </c>
      <c r="H37" s="13">
        <v>58</v>
      </c>
      <c r="I37" s="53">
        <v>0.52</v>
      </c>
      <c r="J37" s="13">
        <v>55</v>
      </c>
      <c r="K37" s="13">
        <v>43</v>
      </c>
      <c r="L37" s="14">
        <v>0.16</v>
      </c>
      <c r="M37" s="13">
        <v>43</v>
      </c>
      <c r="N37" s="13">
        <v>13</v>
      </c>
      <c r="O37" s="53">
        <v>0.46</v>
      </c>
      <c r="P37" s="54">
        <v>13</v>
      </c>
    </row>
    <row r="38" spans="1:17" x14ac:dyDescent="0.25">
      <c r="A38" s="52" t="s">
        <v>22</v>
      </c>
      <c r="B38" s="13">
        <v>2</v>
      </c>
      <c r="C38" s="14">
        <v>0.5</v>
      </c>
      <c r="D38" s="13">
        <v>2</v>
      </c>
      <c r="E38" s="13">
        <v>30</v>
      </c>
      <c r="F38" s="14">
        <v>0.43</v>
      </c>
      <c r="G38" s="13">
        <v>30</v>
      </c>
      <c r="H38" s="13">
        <v>92</v>
      </c>
      <c r="I38" s="53">
        <v>0.54</v>
      </c>
      <c r="J38" s="13">
        <v>91</v>
      </c>
      <c r="K38" s="13">
        <v>53</v>
      </c>
      <c r="L38" s="14">
        <v>0.32</v>
      </c>
      <c r="M38" s="13">
        <v>53</v>
      </c>
      <c r="N38" s="13">
        <v>26</v>
      </c>
      <c r="O38" s="53">
        <v>0.69</v>
      </c>
      <c r="P38" s="54">
        <v>26</v>
      </c>
    </row>
    <row r="39" spans="1:17" x14ac:dyDescent="0.25">
      <c r="A39" s="52" t="s">
        <v>23</v>
      </c>
      <c r="B39" s="13"/>
      <c r="C39" s="55"/>
      <c r="D39" s="13"/>
      <c r="E39" s="13">
        <v>1</v>
      </c>
      <c r="F39" s="14">
        <v>1</v>
      </c>
      <c r="G39" s="13">
        <v>1</v>
      </c>
      <c r="H39" s="13">
        <v>14</v>
      </c>
      <c r="I39" s="53">
        <v>0.43</v>
      </c>
      <c r="J39" s="13">
        <v>14</v>
      </c>
      <c r="K39" s="13">
        <v>7</v>
      </c>
      <c r="L39" s="14">
        <v>0.28999999999999998</v>
      </c>
      <c r="M39" s="13">
        <v>7</v>
      </c>
      <c r="N39" s="13">
        <v>3</v>
      </c>
      <c r="O39" s="53">
        <v>0.33</v>
      </c>
      <c r="P39" s="54">
        <v>3</v>
      </c>
      <c r="Q39" s="30"/>
    </row>
    <row r="40" spans="1:17" x14ac:dyDescent="0.25">
      <c r="A40" s="52" t="s">
        <v>24</v>
      </c>
      <c r="B40" s="13"/>
      <c r="C40" s="55"/>
      <c r="D40" s="13"/>
      <c r="E40" s="13"/>
      <c r="F40" s="55"/>
      <c r="G40" s="13"/>
      <c r="H40" s="13">
        <v>2</v>
      </c>
      <c r="I40" s="53">
        <v>0</v>
      </c>
      <c r="J40" s="13">
        <v>2</v>
      </c>
      <c r="K40" s="13">
        <v>7</v>
      </c>
      <c r="L40" s="14">
        <v>0.28999999999999998</v>
      </c>
      <c r="M40" s="13">
        <v>7</v>
      </c>
      <c r="N40" s="13">
        <v>5</v>
      </c>
      <c r="O40" s="53">
        <v>0.4</v>
      </c>
      <c r="P40" s="54">
        <v>5</v>
      </c>
    </row>
    <row r="41" spans="1:17" x14ac:dyDescent="0.25">
      <c r="A41" s="52" t="s">
        <v>25</v>
      </c>
      <c r="B41" s="13">
        <v>28</v>
      </c>
      <c r="C41" s="14">
        <v>0.75</v>
      </c>
      <c r="D41" s="13">
        <v>4</v>
      </c>
      <c r="E41" s="13">
        <v>17</v>
      </c>
      <c r="F41" s="14">
        <v>0.06</v>
      </c>
      <c r="G41" s="13">
        <v>4</v>
      </c>
      <c r="H41" s="13">
        <v>202</v>
      </c>
      <c r="I41" s="53">
        <v>0.34</v>
      </c>
      <c r="J41" s="13">
        <v>45</v>
      </c>
      <c r="K41" s="13">
        <v>104</v>
      </c>
      <c r="L41" s="14">
        <v>0.12</v>
      </c>
      <c r="M41" s="13">
        <v>22</v>
      </c>
      <c r="N41" s="13">
        <v>62</v>
      </c>
      <c r="O41" s="53">
        <v>0.52</v>
      </c>
      <c r="P41" s="54">
        <v>15</v>
      </c>
    </row>
    <row r="42" spans="1:17" x14ac:dyDescent="0.25">
      <c r="A42" s="52" t="s">
        <v>26</v>
      </c>
      <c r="B42" s="13"/>
      <c r="C42" s="14"/>
      <c r="D42" s="13"/>
      <c r="E42" s="13">
        <v>1</v>
      </c>
      <c r="F42" s="14">
        <v>0</v>
      </c>
      <c r="G42" s="13">
        <v>1</v>
      </c>
      <c r="H42" s="13"/>
      <c r="I42" s="53"/>
      <c r="J42" s="13"/>
      <c r="K42" s="13">
        <v>1</v>
      </c>
      <c r="L42" s="14">
        <v>0</v>
      </c>
      <c r="M42" s="13">
        <v>1</v>
      </c>
      <c r="N42" s="13">
        <v>2</v>
      </c>
      <c r="O42" s="53">
        <v>0</v>
      </c>
      <c r="P42" s="54">
        <v>2</v>
      </c>
    </row>
    <row r="43" spans="1:17" x14ac:dyDescent="0.25">
      <c r="A43" s="52" t="s">
        <v>27</v>
      </c>
      <c r="B43" s="13"/>
      <c r="C43" s="14"/>
      <c r="D43" s="13"/>
      <c r="E43" s="13"/>
      <c r="F43" s="14"/>
      <c r="G43" s="13"/>
      <c r="H43" s="13"/>
      <c r="I43" s="53"/>
      <c r="J43" s="13"/>
      <c r="K43" s="13"/>
      <c r="L43" s="15"/>
      <c r="M43" s="13"/>
      <c r="N43" s="13">
        <v>5</v>
      </c>
      <c r="O43" s="53">
        <v>0.4</v>
      </c>
      <c r="P43" s="54">
        <v>3</v>
      </c>
    </row>
    <row r="44" spans="1:17" x14ac:dyDescent="0.25">
      <c r="A44" s="52" t="s">
        <v>28</v>
      </c>
      <c r="B44" s="13">
        <v>6</v>
      </c>
      <c r="C44" s="14">
        <v>0.67</v>
      </c>
      <c r="D44" s="13">
        <v>2</v>
      </c>
      <c r="E44" s="13">
        <v>8</v>
      </c>
      <c r="F44" s="14">
        <v>0.88</v>
      </c>
      <c r="G44" s="13">
        <v>7</v>
      </c>
      <c r="H44" s="13">
        <v>17</v>
      </c>
      <c r="I44" s="53">
        <v>0.65</v>
      </c>
      <c r="J44" s="13">
        <v>7</v>
      </c>
      <c r="K44" s="13">
        <v>8</v>
      </c>
      <c r="L44" s="14">
        <v>0.38</v>
      </c>
      <c r="M44" s="13">
        <v>6</v>
      </c>
      <c r="N44" s="13">
        <v>20</v>
      </c>
      <c r="O44" s="53">
        <v>0.7</v>
      </c>
      <c r="P44" s="54">
        <v>7</v>
      </c>
    </row>
    <row r="45" spans="1:17" x14ac:dyDescent="0.25">
      <c r="A45" s="52" t="s">
        <v>29</v>
      </c>
      <c r="B45" s="13"/>
      <c r="C45" s="14"/>
      <c r="D45" s="13"/>
      <c r="E45" s="13"/>
      <c r="F45" s="14"/>
      <c r="G45" s="13"/>
      <c r="H45" s="13">
        <v>2</v>
      </c>
      <c r="I45" s="53">
        <v>0</v>
      </c>
      <c r="J45" s="13">
        <v>2</v>
      </c>
      <c r="K45" s="13">
        <v>1</v>
      </c>
      <c r="L45" s="14">
        <v>0</v>
      </c>
      <c r="M45" s="13">
        <v>1</v>
      </c>
      <c r="N45" s="13"/>
      <c r="O45" s="19"/>
      <c r="P45" s="54"/>
    </row>
    <row r="46" spans="1:17" ht="15.75" thickBot="1" x14ac:dyDescent="0.3">
      <c r="A46" s="56" t="s">
        <v>10</v>
      </c>
      <c r="B46" s="57">
        <f>SUBTOTAL(109,B34:B45)</f>
        <v>51</v>
      </c>
      <c r="C46" s="58">
        <v>0.55000000000000004</v>
      </c>
      <c r="D46" s="57">
        <f>SUM(D34:D45)</f>
        <v>22</v>
      </c>
      <c r="E46" s="57">
        <f>SUM(E34:E45)</f>
        <v>308</v>
      </c>
      <c r="F46" s="58">
        <v>0.39269999999999999</v>
      </c>
      <c r="G46" s="57">
        <f>SUM(G34:G45)</f>
        <v>294</v>
      </c>
      <c r="H46" s="57">
        <f>SUBTOTAL(109,H34:H45)</f>
        <v>568</v>
      </c>
      <c r="I46" s="58">
        <v>0.42</v>
      </c>
      <c r="J46" s="57">
        <f>SUBTOTAL(109,J34:J45)</f>
        <v>394</v>
      </c>
      <c r="K46" s="57">
        <f>SUBTOTAL(109,K34:K45)</f>
        <v>402</v>
      </c>
      <c r="L46" s="58">
        <v>0.19</v>
      </c>
      <c r="M46" s="57">
        <f>SUBTOTAL(109,M34:M45)</f>
        <v>318</v>
      </c>
      <c r="N46" s="57">
        <f>SUM(N34:N45)</f>
        <v>260</v>
      </c>
      <c r="O46" s="58">
        <v>0.5</v>
      </c>
      <c r="P46" s="59">
        <f>SUBTOTAL(109,P34:P45)</f>
        <v>197</v>
      </c>
      <c r="Q46" s="30"/>
    </row>
    <row r="47" spans="1:17" ht="18" customHeight="1" x14ac:dyDescent="0.25">
      <c r="L47" s="60"/>
    </row>
    <row r="48" spans="1:17" ht="18" customHeight="1" x14ac:dyDescent="0.25">
      <c r="A48" s="61" t="s">
        <v>51</v>
      </c>
      <c r="L48" s="60"/>
    </row>
    <row r="49" spans="1:16" ht="18" customHeight="1" x14ac:dyDescent="0.25">
      <c r="A49" s="62" t="s">
        <v>52</v>
      </c>
      <c r="B49" s="63" t="s">
        <v>53</v>
      </c>
      <c r="C49" s="63"/>
      <c r="D49" s="63"/>
      <c r="E49" s="64" t="s">
        <v>54</v>
      </c>
      <c r="F49" s="64"/>
      <c r="G49" s="64"/>
      <c r="H49" s="65" t="s">
        <v>55</v>
      </c>
      <c r="I49" s="65"/>
      <c r="J49" s="65"/>
      <c r="L49" s="60"/>
    </row>
    <row r="50" spans="1:16" ht="18" customHeight="1" x14ac:dyDescent="0.25">
      <c r="A50" s="66" t="s">
        <v>36</v>
      </c>
      <c r="B50" s="67" t="s">
        <v>3</v>
      </c>
      <c r="C50" s="67" t="s">
        <v>4</v>
      </c>
      <c r="D50" s="67" t="s">
        <v>5</v>
      </c>
      <c r="E50" s="68" t="s">
        <v>56</v>
      </c>
      <c r="F50" s="68" t="s">
        <v>57</v>
      </c>
      <c r="G50" s="68" t="s">
        <v>58</v>
      </c>
      <c r="H50" s="68" t="s">
        <v>59</v>
      </c>
      <c r="I50" s="68" t="s">
        <v>60</v>
      </c>
      <c r="J50" s="68" t="s">
        <v>61</v>
      </c>
      <c r="L50" s="60"/>
    </row>
    <row r="51" spans="1:16" ht="18" customHeight="1" x14ac:dyDescent="0.25">
      <c r="A51" s="69" t="s">
        <v>18</v>
      </c>
      <c r="B51" s="70">
        <v>18</v>
      </c>
      <c r="C51" s="71">
        <v>6</v>
      </c>
      <c r="D51" s="72">
        <f>Tabla7131327976[[#This Row],[mulleres]]/Tabla7131327976[[#This Row],[Total]]</f>
        <v>0.33333333333333331</v>
      </c>
      <c r="E51" s="70">
        <v>10</v>
      </c>
      <c r="F51" s="73">
        <v>3</v>
      </c>
      <c r="G51" s="72">
        <f>Tabla7131327976[[#This Row],[mulleres ]]/Tabla7131327976[[#This Row],[Total ]]</f>
        <v>0.3</v>
      </c>
      <c r="H51" s="70">
        <v>100</v>
      </c>
      <c r="I51" s="73">
        <v>22</v>
      </c>
      <c r="J51" s="72">
        <f>Tabla7131327976[[#This Row],[mulleres  ]]/Tabla7131327976[[#This Row],[Total   ]]</f>
        <v>0.22</v>
      </c>
      <c r="L51" s="60"/>
    </row>
    <row r="52" spans="1:16" ht="18" customHeight="1" x14ac:dyDescent="0.25">
      <c r="A52" s="69" t="s">
        <v>19</v>
      </c>
      <c r="B52" s="70">
        <v>98</v>
      </c>
      <c r="C52" s="71">
        <v>43</v>
      </c>
      <c r="D52" s="72">
        <f>Tabla7131327976[[#This Row],[mulleres]]/Tabla7131327976[[#This Row],[Total]]</f>
        <v>0.43877551020408162</v>
      </c>
      <c r="E52" s="70">
        <v>68</v>
      </c>
      <c r="F52" s="73">
        <v>24</v>
      </c>
      <c r="G52" s="72">
        <f>Tabla7131327976[[#This Row],[mulleres ]]/Tabla7131327976[[#This Row],[Total ]]</f>
        <v>0.35294117647058826</v>
      </c>
      <c r="H52" s="70">
        <v>404</v>
      </c>
      <c r="I52" s="73">
        <v>150</v>
      </c>
      <c r="J52" s="72">
        <f>Tabla7131327976[[#This Row],[mulleres  ]]/Tabla7131327976[[#This Row],[Total   ]]</f>
        <v>0.37128712871287128</v>
      </c>
      <c r="L52" s="60"/>
    </row>
    <row r="53" spans="1:16" ht="18" customHeight="1" x14ac:dyDescent="0.25">
      <c r="A53" s="69" t="s">
        <v>20</v>
      </c>
      <c r="B53" s="70">
        <v>8</v>
      </c>
      <c r="C53" s="71">
        <v>5</v>
      </c>
      <c r="D53" s="72">
        <f>Tabla7131327976[[#This Row],[mulleres]]/Tabla7131327976[[#This Row],[Total]]</f>
        <v>0.625</v>
      </c>
      <c r="E53" s="70">
        <v>7</v>
      </c>
      <c r="F53" s="73">
        <v>3</v>
      </c>
      <c r="G53" s="72">
        <f>Tabla7131327976[[#This Row],[mulleres ]]/Tabla7131327976[[#This Row],[Total ]]</f>
        <v>0.42857142857142855</v>
      </c>
      <c r="H53" s="70">
        <v>16</v>
      </c>
      <c r="I53" s="73">
        <v>4</v>
      </c>
      <c r="J53" s="72">
        <f>Tabla7131327976[[#This Row],[mulleres  ]]/Tabla7131327976[[#This Row],[Total   ]]</f>
        <v>0.25</v>
      </c>
      <c r="L53" s="60"/>
    </row>
    <row r="54" spans="1:16" ht="18" customHeight="1" x14ac:dyDescent="0.25">
      <c r="A54" s="69" t="s">
        <v>21</v>
      </c>
      <c r="B54" s="70">
        <v>30</v>
      </c>
      <c r="C54" s="71">
        <v>15</v>
      </c>
      <c r="D54" s="72">
        <f>Tabla7131327976[[#This Row],[mulleres]]/Tabla7131327976[[#This Row],[Total]]</f>
        <v>0.5</v>
      </c>
      <c r="E54" s="70">
        <v>19</v>
      </c>
      <c r="F54" s="73">
        <v>7</v>
      </c>
      <c r="G54" s="72">
        <f>Tabla7131327976[[#This Row],[mulleres ]]/Tabla7131327976[[#This Row],[Total ]]</f>
        <v>0.36842105263157893</v>
      </c>
      <c r="H54" s="70">
        <v>85</v>
      </c>
      <c r="I54" s="73">
        <v>26</v>
      </c>
      <c r="J54" s="72">
        <f>Tabla7131327976[[#This Row],[mulleres  ]]/Tabla7131327976[[#This Row],[Total   ]]</f>
        <v>0.30588235294117649</v>
      </c>
      <c r="L54" s="60"/>
    </row>
    <row r="55" spans="1:16" ht="18" customHeight="1" x14ac:dyDescent="0.25">
      <c r="A55" s="69" t="s">
        <v>22</v>
      </c>
      <c r="B55" s="70">
        <v>59</v>
      </c>
      <c r="C55" s="71">
        <v>32</v>
      </c>
      <c r="D55" s="72">
        <f>Tabla7131327976[[#This Row],[mulleres]]/Tabla7131327976[[#This Row],[Total]]</f>
        <v>0.5423728813559322</v>
      </c>
      <c r="E55" s="70">
        <v>36</v>
      </c>
      <c r="F55" s="73">
        <v>17</v>
      </c>
      <c r="G55" s="72">
        <f>Tabla7131327976[[#This Row],[mulleres ]]/Tabla7131327976[[#This Row],[Total ]]</f>
        <v>0.47222222222222221</v>
      </c>
      <c r="H55" s="70">
        <v>108</v>
      </c>
      <c r="I55" s="73">
        <v>50</v>
      </c>
      <c r="J55" s="72">
        <f>Tabla7131327976[[#This Row],[mulleres  ]]/Tabla7131327976[[#This Row],[Total   ]]</f>
        <v>0.46296296296296297</v>
      </c>
      <c r="L55" s="60"/>
    </row>
    <row r="56" spans="1:16" x14ac:dyDescent="0.25">
      <c r="A56" s="69" t="s">
        <v>24</v>
      </c>
      <c r="B56" s="70">
        <v>1</v>
      </c>
      <c r="C56" s="71"/>
      <c r="D56" s="72">
        <f>Tabla7131327976[[#This Row],[mulleres]]/Tabla7131327976[[#This Row],[Total]]</f>
        <v>0</v>
      </c>
      <c r="E56" s="70">
        <v>2</v>
      </c>
      <c r="F56" s="73">
        <v>1</v>
      </c>
      <c r="G56" s="72">
        <f>Tabla7131327976[[#This Row],[mulleres ]]/Tabla7131327976[[#This Row],[Total ]]</f>
        <v>0.5</v>
      </c>
      <c r="H56" s="70">
        <v>11</v>
      </c>
      <c r="I56" s="73">
        <v>3</v>
      </c>
      <c r="J56" s="72">
        <f>Tabla7131327976[[#This Row],[mulleres  ]]/Tabla7131327976[[#This Row],[Total   ]]</f>
        <v>0.27272727272727271</v>
      </c>
      <c r="L56" s="60"/>
    </row>
    <row r="57" spans="1:16" ht="15.75" customHeight="1" x14ac:dyDescent="0.25">
      <c r="A57" s="69" t="s">
        <v>23</v>
      </c>
      <c r="B57" s="70">
        <v>7</v>
      </c>
      <c r="C57" s="71">
        <v>3</v>
      </c>
      <c r="D57" s="72">
        <f>Tabla7131327976[[#This Row],[mulleres]]/Tabla7131327976[[#This Row],[Total]]</f>
        <v>0.42857142857142855</v>
      </c>
      <c r="E57" s="70">
        <v>11</v>
      </c>
      <c r="F57" s="73">
        <v>3</v>
      </c>
      <c r="G57" s="72">
        <f>Tabla7131327976[[#This Row],[mulleres ]]/Tabla7131327976[[#This Row],[Total ]]</f>
        <v>0.27272727272727271</v>
      </c>
      <c r="H57" s="70">
        <v>7</v>
      </c>
      <c r="I57" s="73">
        <v>4</v>
      </c>
      <c r="J57" s="72">
        <f>Tabla7131327976[[#This Row],[mulleres  ]]/Tabla7131327976[[#This Row],[Total   ]]</f>
        <v>0.5714285714285714</v>
      </c>
      <c r="L57" s="60"/>
      <c r="P57" s="23"/>
    </row>
    <row r="58" spans="1:16" x14ac:dyDescent="0.25">
      <c r="A58" s="69" t="s">
        <v>25</v>
      </c>
      <c r="B58" s="70">
        <v>123</v>
      </c>
      <c r="C58" s="71">
        <v>36</v>
      </c>
      <c r="D58" s="72">
        <f>Tabla7131327976[[#This Row],[mulleres]]/Tabla7131327976[[#This Row],[Total]]</f>
        <v>0.29268292682926828</v>
      </c>
      <c r="E58" s="70">
        <v>112</v>
      </c>
      <c r="F58" s="73">
        <v>48</v>
      </c>
      <c r="G58" s="72">
        <f>Tabla7131327976[[#This Row],[mulleres ]]/Tabla7131327976[[#This Row],[Total ]]</f>
        <v>0.42857142857142855</v>
      </c>
      <c r="H58" s="70">
        <v>178</v>
      </c>
      <c r="I58" s="73">
        <v>50</v>
      </c>
      <c r="J58" s="72">
        <f>Tabla7131327976[[#This Row],[mulleres  ]]/Tabla7131327976[[#This Row],[Total   ]]</f>
        <v>0.2808988764044944</v>
      </c>
      <c r="L58" s="60"/>
    </row>
    <row r="59" spans="1:16" x14ac:dyDescent="0.25">
      <c r="A59" s="69" t="s">
        <v>26</v>
      </c>
      <c r="B59" s="70"/>
      <c r="C59" s="71"/>
      <c r="D59" s="72"/>
      <c r="E59" s="70"/>
      <c r="F59" s="73"/>
      <c r="G59" s="72"/>
      <c r="H59" s="70">
        <v>4</v>
      </c>
      <c r="I59" s="73"/>
      <c r="J59" s="72">
        <f>Tabla7131327976[[#This Row],[mulleres  ]]/Tabla7131327976[[#This Row],[Total   ]]</f>
        <v>0</v>
      </c>
      <c r="L59" s="60"/>
    </row>
    <row r="60" spans="1:16" x14ac:dyDescent="0.25">
      <c r="A60" s="69" t="s">
        <v>27</v>
      </c>
      <c r="B60" s="70"/>
      <c r="C60" s="71"/>
      <c r="D60" s="72"/>
      <c r="E60" s="70"/>
      <c r="F60" s="73"/>
      <c r="G60" s="72"/>
      <c r="H60" s="70">
        <v>5</v>
      </c>
      <c r="I60" s="73">
        <v>2</v>
      </c>
      <c r="J60" s="72">
        <f>Tabla7131327976[[#This Row],[mulleres  ]]/Tabla7131327976[[#This Row],[Total   ]]</f>
        <v>0.4</v>
      </c>
      <c r="L60" s="60"/>
    </row>
    <row r="61" spans="1:16" x14ac:dyDescent="0.25">
      <c r="A61" s="69" t="s">
        <v>28</v>
      </c>
      <c r="B61" s="70">
        <v>14</v>
      </c>
      <c r="C61" s="71">
        <v>7</v>
      </c>
      <c r="D61" s="72">
        <f>Tabla7131327976[[#This Row],[mulleres]]/Tabla7131327976[[#This Row],[Total]]</f>
        <v>0.5</v>
      </c>
      <c r="E61" s="70">
        <v>11</v>
      </c>
      <c r="F61" s="73">
        <v>8</v>
      </c>
      <c r="G61" s="72">
        <f>Tabla7131327976[[#This Row],[mulleres ]]/Tabla7131327976[[#This Row],[Total ]]</f>
        <v>0.72727272727272729</v>
      </c>
      <c r="H61" s="70">
        <v>34</v>
      </c>
      <c r="I61" s="73">
        <v>24</v>
      </c>
      <c r="J61" s="72">
        <f>Tabla7131327976[[#This Row],[mulleres  ]]/Tabla7131327976[[#This Row],[Total   ]]</f>
        <v>0.70588235294117652</v>
      </c>
    </row>
    <row r="62" spans="1:16" x14ac:dyDescent="0.25">
      <c r="A62" s="69" t="s">
        <v>29</v>
      </c>
      <c r="B62" s="70">
        <v>1</v>
      </c>
      <c r="C62" s="71"/>
      <c r="D62" s="72">
        <f>Tabla7131327976[[#This Row],[mulleres]]/Tabla7131327976[[#This Row],[Total]]</f>
        <v>0</v>
      </c>
      <c r="E62" s="74">
        <v>1</v>
      </c>
      <c r="F62" s="73"/>
      <c r="G62" s="72">
        <f>Tabla7131327976[[#This Row],[mulleres ]]/Tabla7131327976[[#This Row],[Total ]]</f>
        <v>0</v>
      </c>
      <c r="H62" s="74">
        <v>1</v>
      </c>
      <c r="I62" s="73"/>
      <c r="J62" s="72">
        <f>Tabla7131327976[[#This Row],[mulleres  ]]/Tabla7131327976[[#This Row],[Total   ]]</f>
        <v>0</v>
      </c>
    </row>
    <row r="63" spans="1:16" x14ac:dyDescent="0.25">
      <c r="A63" s="75" t="s">
        <v>10</v>
      </c>
      <c r="B63" s="76">
        <f>SUBTOTAL(109,B51:B62)</f>
        <v>359</v>
      </c>
      <c r="C63" s="77">
        <f>SUBTOTAL(109,C51:C62)</f>
        <v>147</v>
      </c>
      <c r="D63" s="72">
        <f>Tabla7131327976[[#This Row],[mulleres]]/Tabla7131327976[[#This Row],[Total]]</f>
        <v>0.40947075208913647</v>
      </c>
      <c r="E63" s="76">
        <f>SUBTOTAL(109,E51:E62)</f>
        <v>277</v>
      </c>
      <c r="F63" s="77">
        <f>SUM(F51:F62)</f>
        <v>114</v>
      </c>
      <c r="G63" s="72">
        <f>Tabla7131327976[[#This Row],[mulleres ]]/Tabla7131327976[[#This Row],[Total ]]</f>
        <v>0.41155234657039713</v>
      </c>
      <c r="H63" s="76">
        <f>SUBTOTAL(109,H51:H62)</f>
        <v>953</v>
      </c>
      <c r="I63" s="77">
        <f>SUM(I51:I62)</f>
        <v>335</v>
      </c>
      <c r="J63" s="72">
        <f>Tabla7131327976[[#This Row],[mulleres  ]]/Tabla7131327976[[#This Row],[Total   ]]</f>
        <v>0.35152151101783841</v>
      </c>
    </row>
    <row r="65" spans="1:8" ht="30" customHeight="1" x14ac:dyDescent="0.25"/>
    <row r="66" spans="1:8" ht="18.75" x14ac:dyDescent="0.25">
      <c r="A66" s="78" t="s">
        <v>62</v>
      </c>
    </row>
    <row r="68" spans="1:8" x14ac:dyDescent="0.25">
      <c r="A68" s="27" t="s">
        <v>63</v>
      </c>
      <c r="B68" s="10" t="s">
        <v>3</v>
      </c>
      <c r="C68" s="10" t="s">
        <v>5</v>
      </c>
      <c r="D68" s="10" t="s">
        <v>64</v>
      </c>
    </row>
    <row r="69" spans="1:8" x14ac:dyDescent="0.25">
      <c r="A69" s="23" t="s">
        <v>65</v>
      </c>
      <c r="B69" s="15">
        <v>319</v>
      </c>
      <c r="C69" s="14">
        <v>0.41</v>
      </c>
      <c r="D69" s="79">
        <v>0.75</v>
      </c>
    </row>
    <row r="70" spans="1:8" x14ac:dyDescent="0.25">
      <c r="A70" s="23" t="s">
        <v>66</v>
      </c>
      <c r="B70" s="15">
        <v>356</v>
      </c>
      <c r="C70" s="14">
        <v>0.76970000000000005</v>
      </c>
      <c r="D70" s="79">
        <v>0.83</v>
      </c>
    </row>
    <row r="71" spans="1:8" x14ac:dyDescent="0.25">
      <c r="A71" s="23" t="s">
        <v>67</v>
      </c>
      <c r="B71" s="15">
        <v>7</v>
      </c>
      <c r="C71" s="14">
        <v>0.28999999999999998</v>
      </c>
      <c r="D71" s="79">
        <v>0</v>
      </c>
    </row>
    <row r="72" spans="1:8" x14ac:dyDescent="0.25">
      <c r="A72" s="31" t="s">
        <v>10</v>
      </c>
      <c r="B72" s="20">
        <f>SUBTOTAL(109,B69:B71)</f>
        <v>682</v>
      </c>
      <c r="C72" s="19">
        <v>0.59</v>
      </c>
      <c r="D72" s="80">
        <v>0.78</v>
      </c>
    </row>
    <row r="74" spans="1:8" ht="36" customHeight="1" x14ac:dyDescent="0.25">
      <c r="A74" s="27" t="s">
        <v>68</v>
      </c>
      <c r="B74" s="10" t="s">
        <v>3</v>
      </c>
      <c r="C74" s="10" t="s">
        <v>5</v>
      </c>
      <c r="F74" s="32"/>
    </row>
    <row r="75" spans="1:8" x14ac:dyDescent="0.25">
      <c r="A75" s="23" t="s">
        <v>69</v>
      </c>
      <c r="B75" s="15">
        <v>52</v>
      </c>
      <c r="C75" s="14">
        <v>0.44</v>
      </c>
      <c r="F75" s="32"/>
    </row>
    <row r="76" spans="1:8" ht="32.25" customHeight="1" x14ac:dyDescent="0.25">
      <c r="A76" s="23" t="s">
        <v>70</v>
      </c>
      <c r="B76" s="15">
        <v>16</v>
      </c>
      <c r="C76" s="14">
        <v>0.69</v>
      </c>
      <c r="F76" s="32"/>
    </row>
    <row r="77" spans="1:8" x14ac:dyDescent="0.25">
      <c r="A77" s="23" t="s">
        <v>71</v>
      </c>
      <c r="B77" s="15">
        <v>143</v>
      </c>
      <c r="C77" s="14">
        <v>0.34</v>
      </c>
      <c r="F77" s="32"/>
    </row>
    <row r="78" spans="1:8" x14ac:dyDescent="0.25">
      <c r="A78" s="23" t="s">
        <v>72</v>
      </c>
      <c r="B78" s="15">
        <v>108</v>
      </c>
      <c r="C78" s="14">
        <v>0.45</v>
      </c>
      <c r="F78" s="32"/>
      <c r="H78" s="23"/>
    </row>
    <row r="79" spans="1:8" x14ac:dyDescent="0.25">
      <c r="A79" s="31" t="s">
        <v>10</v>
      </c>
      <c r="B79" s="20">
        <f>SUBTOTAL(109,B75:B78)</f>
        <v>319</v>
      </c>
      <c r="C79" s="19">
        <v>0.41</v>
      </c>
      <c r="F79" s="32"/>
    </row>
    <row r="80" spans="1:8" x14ac:dyDescent="0.25">
      <c r="F80" s="81"/>
    </row>
    <row r="81" spans="1:10" ht="30" x14ac:dyDescent="0.25">
      <c r="A81" s="82" t="s">
        <v>73</v>
      </c>
      <c r="B81" s="10" t="s">
        <v>3</v>
      </c>
      <c r="C81" s="10" t="s">
        <v>5</v>
      </c>
      <c r="F81" s="32"/>
    </row>
    <row r="82" spans="1:10" x14ac:dyDescent="0.25">
      <c r="A82" s="23" t="s">
        <v>74</v>
      </c>
      <c r="B82" s="15">
        <v>10</v>
      </c>
      <c r="C82" s="14">
        <v>0.3</v>
      </c>
      <c r="F82" s="83"/>
    </row>
    <row r="83" spans="1:10" x14ac:dyDescent="0.25">
      <c r="A83" s="23" t="s">
        <v>75</v>
      </c>
      <c r="B83" s="15">
        <v>64</v>
      </c>
      <c r="C83" s="14">
        <v>0.73</v>
      </c>
      <c r="F83" s="32"/>
    </row>
    <row r="84" spans="1:10" x14ac:dyDescent="0.25">
      <c r="A84" s="23" t="s">
        <v>76</v>
      </c>
      <c r="B84" s="15">
        <v>220</v>
      </c>
      <c r="C84" s="14">
        <v>0.79</v>
      </c>
      <c r="F84" s="32"/>
    </row>
    <row r="85" spans="1:10" x14ac:dyDescent="0.25">
      <c r="A85" s="23" t="s">
        <v>77</v>
      </c>
      <c r="B85" s="15">
        <v>61</v>
      </c>
      <c r="C85" s="14">
        <v>0.84</v>
      </c>
      <c r="F85" s="32"/>
    </row>
    <row r="86" spans="1:10" x14ac:dyDescent="0.25">
      <c r="A86" s="23" t="s">
        <v>78</v>
      </c>
      <c r="B86" s="15">
        <v>1</v>
      </c>
      <c r="C86" s="14">
        <v>0</v>
      </c>
    </row>
    <row r="87" spans="1:10" x14ac:dyDescent="0.25">
      <c r="A87" s="31" t="s">
        <v>10</v>
      </c>
      <c r="B87" s="20">
        <f>SUBTOTAL(109,B82:B86)</f>
        <v>356</v>
      </c>
      <c r="C87" s="19">
        <v>0.77</v>
      </c>
    </row>
    <row r="88" spans="1:10" ht="15.75" thickBot="1" x14ac:dyDescent="0.3"/>
    <row r="89" spans="1:10" ht="30" x14ac:dyDescent="0.25">
      <c r="A89" s="84" t="s">
        <v>79</v>
      </c>
      <c r="B89" s="85" t="s">
        <v>3</v>
      </c>
      <c r="C89" s="86" t="s">
        <v>5</v>
      </c>
    </row>
    <row r="90" spans="1:10" ht="15.75" thickBot="1" x14ac:dyDescent="0.3">
      <c r="A90" s="87" t="s">
        <v>74</v>
      </c>
      <c r="B90" s="88">
        <v>7</v>
      </c>
      <c r="C90" s="89">
        <v>0.28999999999999998</v>
      </c>
    </row>
    <row r="93" spans="1:10" ht="21.75" customHeight="1" x14ac:dyDescent="0.25">
      <c r="A93" s="62" t="s">
        <v>80</v>
      </c>
      <c r="B93" s="63" t="s">
        <v>53</v>
      </c>
      <c r="C93" s="63"/>
      <c r="D93" s="63"/>
      <c r="E93" s="64" t="s">
        <v>54</v>
      </c>
      <c r="F93" s="64"/>
      <c r="G93" s="64"/>
      <c r="H93" s="65" t="s">
        <v>55</v>
      </c>
      <c r="I93" s="65"/>
      <c r="J93" s="65"/>
    </row>
    <row r="94" spans="1:10" x14ac:dyDescent="0.25">
      <c r="A94" s="66" t="s">
        <v>36</v>
      </c>
      <c r="B94" s="67" t="s">
        <v>3</v>
      </c>
      <c r="C94" s="67" t="s">
        <v>4</v>
      </c>
      <c r="D94" s="67" t="s">
        <v>5</v>
      </c>
      <c r="E94" s="68" t="s">
        <v>56</v>
      </c>
      <c r="F94" s="68" t="s">
        <v>57</v>
      </c>
      <c r="G94" s="68" t="s">
        <v>58</v>
      </c>
      <c r="H94" s="68" t="s">
        <v>59</v>
      </c>
      <c r="I94" s="68" t="s">
        <v>60</v>
      </c>
      <c r="J94" s="90" t="s">
        <v>61</v>
      </c>
    </row>
    <row r="95" spans="1:10" x14ac:dyDescent="0.25">
      <c r="A95" s="69" t="s">
        <v>69</v>
      </c>
      <c r="B95" s="70">
        <v>2</v>
      </c>
      <c r="C95" s="73">
        <v>2</v>
      </c>
      <c r="D95" s="72">
        <f>Tabla71313279779819[[#This Row],[mulleres]]/Tabla71313279779819[[#This Row],[Total]]</f>
        <v>1</v>
      </c>
      <c r="E95" s="70"/>
      <c r="F95" s="73"/>
      <c r="G95" s="72"/>
      <c r="H95" s="70">
        <v>50</v>
      </c>
      <c r="I95" s="73">
        <v>21</v>
      </c>
      <c r="J95" s="91">
        <f>Tabla71313279779819[[#This Row],[mulleres  ]]/Tabla71313279779819[[#This Row],[Total   ]]</f>
        <v>0.42</v>
      </c>
    </row>
    <row r="96" spans="1:10" x14ac:dyDescent="0.25">
      <c r="A96" s="69" t="s">
        <v>70</v>
      </c>
      <c r="B96" s="70">
        <v>3</v>
      </c>
      <c r="C96" s="73">
        <v>2</v>
      </c>
      <c r="D96" s="72">
        <f>Tabla71313279779819[[#This Row],[mulleres]]/Tabla71313279779819[[#This Row],[Total]]</f>
        <v>0.66666666666666663</v>
      </c>
      <c r="E96" s="70"/>
      <c r="F96" s="73"/>
      <c r="G96" s="72"/>
      <c r="H96" s="70">
        <v>13</v>
      </c>
      <c r="I96" s="73">
        <v>9</v>
      </c>
      <c r="J96" s="91">
        <f>Tabla71313279779819[[#This Row],[mulleres  ]]/Tabla71313279779819[[#This Row],[Total   ]]</f>
        <v>0.69230769230769229</v>
      </c>
    </row>
    <row r="97" spans="1:10" x14ac:dyDescent="0.25">
      <c r="A97" s="69" t="s">
        <v>71</v>
      </c>
      <c r="B97" s="70">
        <v>24</v>
      </c>
      <c r="C97" s="73">
        <v>9</v>
      </c>
      <c r="D97" s="72">
        <f>Tabla71313279779819[[#This Row],[mulleres]]/Tabla71313279779819[[#This Row],[Total]]</f>
        <v>0.375</v>
      </c>
      <c r="E97" s="70">
        <v>23</v>
      </c>
      <c r="F97" s="73">
        <v>6</v>
      </c>
      <c r="G97" s="72">
        <f>Tabla71313279779819[[#This Row],[mulleres ]]/Tabla71313279779819[[#This Row],[Total ]]</f>
        <v>0.2608695652173913</v>
      </c>
      <c r="H97" s="70">
        <v>96</v>
      </c>
      <c r="I97" s="73">
        <v>33</v>
      </c>
      <c r="J97" s="91">
        <f>Tabla71313279779819[[#This Row],[mulleres  ]]/Tabla71313279779819[[#This Row],[Total   ]]</f>
        <v>0.34375</v>
      </c>
    </row>
    <row r="98" spans="1:10" x14ac:dyDescent="0.25">
      <c r="A98" s="69" t="s">
        <v>72</v>
      </c>
      <c r="B98" s="70">
        <v>27</v>
      </c>
      <c r="C98" s="73">
        <v>9</v>
      </c>
      <c r="D98" s="72">
        <f>Tabla71313279779819[[#This Row],[mulleres]]/Tabla71313279779819[[#This Row],[Total]]</f>
        <v>0.33333333333333331</v>
      </c>
      <c r="E98" s="70">
        <v>18</v>
      </c>
      <c r="F98" s="73">
        <v>8</v>
      </c>
      <c r="G98" s="72">
        <f>Tabla71313279779819[[#This Row],[mulleres ]]/Tabla71313279779819[[#This Row],[Total ]]</f>
        <v>0.44444444444444442</v>
      </c>
      <c r="H98" s="70">
        <v>63</v>
      </c>
      <c r="I98" s="73">
        <v>32</v>
      </c>
      <c r="J98" s="91">
        <f>Tabla71313279779819[[#This Row],[mulleres  ]]/Tabla71313279779819[[#This Row],[Total   ]]</f>
        <v>0.50793650793650791</v>
      </c>
    </row>
    <row r="99" spans="1:10" x14ac:dyDescent="0.25">
      <c r="A99" s="75" t="s">
        <v>10</v>
      </c>
      <c r="B99" s="76">
        <f>SUBTOTAL(109,B95:B98)</f>
        <v>56</v>
      </c>
      <c r="C99" s="92">
        <f>SUBTOTAL(109,C95:C98)</f>
        <v>22</v>
      </c>
      <c r="D99" s="72">
        <f>Tabla71313279779819[[#This Row],[mulleres]]/Tabla71313279779819[[#This Row],[Total]]</f>
        <v>0.39285714285714285</v>
      </c>
      <c r="E99" s="76">
        <f>SUBTOTAL(109,E95:E98)</f>
        <v>41</v>
      </c>
      <c r="F99" s="92">
        <f>SUBTOTAL(109,F95:F98)</f>
        <v>14</v>
      </c>
      <c r="G99" s="72">
        <f>Tabla71313279779819[[#This Row],[mulleres ]]/Tabla71313279779819[[#This Row],[Total ]]</f>
        <v>0.34146341463414637</v>
      </c>
      <c r="H99" s="76">
        <f>SUBTOTAL(109,H95:H98)</f>
        <v>222</v>
      </c>
      <c r="I99" s="92">
        <f>SUBTOTAL(109,I95:I98)</f>
        <v>95</v>
      </c>
      <c r="J99" s="91">
        <f>Tabla71313279779819[[#This Row],[mulleres  ]]/Tabla71313279779819[[#This Row],[Total   ]]</f>
        <v>0.42792792792792794</v>
      </c>
    </row>
    <row r="100" spans="1:10" x14ac:dyDescent="0.25">
      <c r="A100" s="93"/>
      <c r="B100" s="93"/>
      <c r="C100" s="93"/>
      <c r="D100" s="93"/>
      <c r="E100" s="93"/>
      <c r="F100" s="93"/>
      <c r="G100" s="93"/>
      <c r="H100" s="93"/>
      <c r="I100" s="93"/>
      <c r="J100" s="93"/>
    </row>
    <row r="101" spans="1:10" x14ac:dyDescent="0.25">
      <c r="A101" s="93"/>
      <c r="B101" s="93"/>
      <c r="C101" s="93"/>
      <c r="D101" s="93"/>
      <c r="E101" s="93"/>
      <c r="F101" s="93"/>
      <c r="G101" s="93"/>
      <c r="H101" s="93"/>
      <c r="I101" s="93"/>
      <c r="J101" s="93"/>
    </row>
    <row r="102" spans="1:10" ht="30" x14ac:dyDescent="0.25">
      <c r="A102" s="94" t="s">
        <v>81</v>
      </c>
      <c r="B102" s="63" t="s">
        <v>53</v>
      </c>
      <c r="C102" s="63"/>
      <c r="D102" s="63"/>
      <c r="E102" s="64" t="s">
        <v>54</v>
      </c>
      <c r="F102" s="64"/>
      <c r="G102" s="64"/>
      <c r="H102" s="65" t="s">
        <v>55</v>
      </c>
      <c r="I102" s="65"/>
      <c r="J102" s="65"/>
    </row>
    <row r="103" spans="1:10" x14ac:dyDescent="0.25">
      <c r="A103" s="66" t="s">
        <v>36</v>
      </c>
      <c r="B103" s="67" t="s">
        <v>3</v>
      </c>
      <c r="C103" s="67" t="s">
        <v>4</v>
      </c>
      <c r="D103" s="67" t="s">
        <v>5</v>
      </c>
      <c r="E103" s="68" t="s">
        <v>56</v>
      </c>
      <c r="F103" s="68" t="s">
        <v>57</v>
      </c>
      <c r="G103" s="68" t="s">
        <v>58</v>
      </c>
      <c r="H103" s="68" t="s">
        <v>59</v>
      </c>
      <c r="I103" s="68" t="s">
        <v>60</v>
      </c>
      <c r="J103" s="90" t="s">
        <v>61</v>
      </c>
    </row>
    <row r="104" spans="1:10" x14ac:dyDescent="0.25">
      <c r="A104" s="69" t="s">
        <v>74</v>
      </c>
      <c r="B104" s="70">
        <v>1</v>
      </c>
      <c r="C104" s="73"/>
      <c r="D104" s="72">
        <f>Tabla71313279779880020[[#This Row],[mulleres]]/Tabla71313279779880020[[#This Row],[Total]]</f>
        <v>0</v>
      </c>
      <c r="E104" s="70"/>
      <c r="F104" s="73"/>
      <c r="G104" s="72"/>
      <c r="H104" s="70">
        <v>16</v>
      </c>
      <c r="I104" s="73">
        <v>5</v>
      </c>
      <c r="J104" s="91">
        <f>Tabla71313279779880020[[#This Row],[mulleres  ]]/Tabla71313279779880020[[#This Row],[Total   ]]</f>
        <v>0.3125</v>
      </c>
    </row>
    <row r="105" spans="1:10" x14ac:dyDescent="0.25">
      <c r="A105" s="69" t="s">
        <v>75</v>
      </c>
      <c r="B105" s="70">
        <v>13</v>
      </c>
      <c r="C105" s="73">
        <v>10</v>
      </c>
      <c r="D105" s="72">
        <f>Tabla71313279779880020[[#This Row],[mulleres]]/Tabla71313279779880020[[#This Row],[Total]]</f>
        <v>0.76923076923076927</v>
      </c>
      <c r="E105" s="95">
        <v>9</v>
      </c>
      <c r="F105" s="73">
        <v>6</v>
      </c>
      <c r="G105" s="72">
        <f>Tabla71313279779880020[[#This Row],[mulleres ]]/Tabla71313279779880020[[#This Row],[Total ]]</f>
        <v>0.66666666666666663</v>
      </c>
      <c r="H105" s="95">
        <v>42</v>
      </c>
      <c r="I105" s="73">
        <v>31</v>
      </c>
      <c r="J105" s="91">
        <f>Tabla71313279779880020[[#This Row],[mulleres  ]]/Tabla71313279779880020[[#This Row],[Total   ]]</f>
        <v>0.73809523809523814</v>
      </c>
    </row>
    <row r="106" spans="1:10" x14ac:dyDescent="0.25">
      <c r="A106" s="69" t="s">
        <v>76</v>
      </c>
      <c r="B106" s="70">
        <v>36</v>
      </c>
      <c r="C106" s="73">
        <v>32</v>
      </c>
      <c r="D106" s="72">
        <f>Tabla71313279779880020[[#This Row],[mulleres]]/Tabla71313279779880020[[#This Row],[Total]]</f>
        <v>0.88888888888888884</v>
      </c>
      <c r="E106" s="70">
        <v>26</v>
      </c>
      <c r="F106" s="73">
        <v>20</v>
      </c>
      <c r="G106" s="72">
        <f>Tabla71313279779880020[[#This Row],[mulleres ]]/Tabla71313279779880020[[#This Row],[Total ]]</f>
        <v>0.76923076923076927</v>
      </c>
      <c r="H106" s="70">
        <v>158</v>
      </c>
      <c r="I106" s="73">
        <v>121</v>
      </c>
      <c r="J106" s="91">
        <f>Tabla71313279779880020[[#This Row],[mulleres  ]]/Tabla71313279779880020[[#This Row],[Total   ]]</f>
        <v>0.76582278481012656</v>
      </c>
    </row>
    <row r="107" spans="1:10" x14ac:dyDescent="0.25">
      <c r="A107" s="69" t="s">
        <v>77</v>
      </c>
      <c r="B107" s="95"/>
      <c r="C107" s="73"/>
      <c r="D107" s="72"/>
      <c r="E107" s="95">
        <v>2</v>
      </c>
      <c r="F107" s="73">
        <v>2</v>
      </c>
      <c r="G107" s="72">
        <f>Tabla71313279779880020[[#This Row],[mulleres ]]/Tabla71313279779880020[[#This Row],[Total ]]</f>
        <v>1</v>
      </c>
      <c r="H107" s="95">
        <v>59</v>
      </c>
      <c r="I107" s="73">
        <v>49</v>
      </c>
      <c r="J107" s="91">
        <f>Tabla71313279779880020[[#This Row],[mulleres  ]]/Tabla71313279779880020[[#This Row],[Total   ]]</f>
        <v>0.83050847457627119</v>
      </c>
    </row>
    <row r="108" spans="1:10" x14ac:dyDescent="0.25">
      <c r="A108" s="69" t="s">
        <v>78</v>
      </c>
      <c r="B108" s="70"/>
      <c r="C108" s="73"/>
      <c r="D108" s="72"/>
      <c r="E108" s="70">
        <v>1</v>
      </c>
      <c r="F108" s="73"/>
      <c r="G108" s="72">
        <f>Tabla71313279779880020[[#This Row],[mulleres ]]/Tabla71313279779880020[[#This Row],[Total ]]</f>
        <v>0</v>
      </c>
      <c r="H108" s="70"/>
      <c r="I108" s="73"/>
      <c r="J108" s="91"/>
    </row>
    <row r="109" spans="1:10" x14ac:dyDescent="0.25">
      <c r="A109" s="75" t="s">
        <v>10</v>
      </c>
      <c r="B109" s="76">
        <f>SUBTOTAL(109,B104:B108)</f>
        <v>50</v>
      </c>
      <c r="C109" s="92">
        <f t="shared" ref="C109:I109" si="0">SUBTOTAL(109,C104:C108)</f>
        <v>42</v>
      </c>
      <c r="D109" s="72">
        <f>Tabla71313279779880020[[#This Row],[mulleres]]/Tabla71313279779880020[[#This Row],[Total]]</f>
        <v>0.84</v>
      </c>
      <c r="E109" s="76">
        <f t="shared" si="0"/>
        <v>38</v>
      </c>
      <c r="F109" s="92">
        <f t="shared" si="0"/>
        <v>28</v>
      </c>
      <c r="G109" s="72">
        <f>Tabla71313279779880020[[#This Row],[mulleres ]]/Tabla71313279779880020[[#This Row],[Total ]]</f>
        <v>0.73684210526315785</v>
      </c>
      <c r="H109" s="76">
        <f t="shared" si="0"/>
        <v>275</v>
      </c>
      <c r="I109" s="92">
        <f t="shared" si="0"/>
        <v>206</v>
      </c>
      <c r="J109" s="91">
        <f>Tabla71313279779880020[[#This Row],[mulleres  ]]/Tabla71313279779880020[[#This Row],[Total   ]]</f>
        <v>0.74909090909090914</v>
      </c>
    </row>
    <row r="112" spans="1:10" ht="15.75" x14ac:dyDescent="0.25">
      <c r="A112" s="96" t="s">
        <v>82</v>
      </c>
    </row>
    <row r="113" spans="1:5" x14ac:dyDescent="0.25">
      <c r="A113" s="97"/>
      <c r="B113" s="97"/>
      <c r="C113" s="97"/>
    </row>
    <row r="114" spans="1:5" ht="33.75" x14ac:dyDescent="0.25">
      <c r="A114" s="27" t="s">
        <v>83</v>
      </c>
      <c r="B114" s="10" t="s">
        <v>3</v>
      </c>
      <c r="C114" s="10" t="s">
        <v>5</v>
      </c>
      <c r="D114" s="98" t="s">
        <v>6</v>
      </c>
      <c r="E114" s="98" t="s">
        <v>84</v>
      </c>
    </row>
    <row r="115" spans="1:5" x14ac:dyDescent="0.25">
      <c r="A115" s="99" t="s">
        <v>85</v>
      </c>
      <c r="B115" s="100">
        <v>278</v>
      </c>
      <c r="C115" s="101">
        <v>0.59</v>
      </c>
      <c r="D115" s="15">
        <v>13</v>
      </c>
      <c r="E115" s="102">
        <v>4.7E-2</v>
      </c>
    </row>
    <row r="116" spans="1:5" x14ac:dyDescent="0.25">
      <c r="A116" s="99" t="s">
        <v>86</v>
      </c>
      <c r="B116" s="100">
        <v>541</v>
      </c>
      <c r="C116" s="101">
        <v>0.47</v>
      </c>
      <c r="D116" s="15">
        <v>26</v>
      </c>
      <c r="E116" s="102">
        <v>4.8000000000000001E-2</v>
      </c>
    </row>
    <row r="117" spans="1:5" x14ac:dyDescent="0.25">
      <c r="A117" s="99" t="s">
        <v>87</v>
      </c>
      <c r="B117" s="100">
        <v>167</v>
      </c>
      <c r="C117" s="101">
        <v>0.61</v>
      </c>
      <c r="D117" s="15">
        <v>0</v>
      </c>
      <c r="E117" s="102">
        <v>0</v>
      </c>
    </row>
    <row r="118" spans="1:5" x14ac:dyDescent="0.25">
      <c r="A118" s="99" t="s">
        <v>88</v>
      </c>
      <c r="B118" s="99">
        <v>62</v>
      </c>
      <c r="C118" s="101">
        <v>0.57999999999999996</v>
      </c>
      <c r="D118" s="15">
        <v>1</v>
      </c>
      <c r="E118" s="102">
        <v>2.0000000000000001E-4</v>
      </c>
    </row>
    <row r="119" spans="1:5" x14ac:dyDescent="0.25">
      <c r="A119" s="103" t="s">
        <v>10</v>
      </c>
      <c r="B119" s="104">
        <f>SUBTOTAL(109,B115:B118)</f>
        <v>1048</v>
      </c>
      <c r="C119" s="105">
        <v>0.53</v>
      </c>
      <c r="D119" s="15">
        <f>SUBTOTAL(109,D115:D118)</f>
        <v>40</v>
      </c>
      <c r="E119" s="102">
        <v>3.7999999999999999E-2</v>
      </c>
    </row>
  </sheetData>
  <mergeCells count="15">
    <mergeCell ref="B102:D102"/>
    <mergeCell ref="E102:G102"/>
    <mergeCell ref="H102:J102"/>
    <mergeCell ref="B49:D49"/>
    <mergeCell ref="E49:G49"/>
    <mergeCell ref="H49:J49"/>
    <mergeCell ref="B93:D93"/>
    <mergeCell ref="E93:G93"/>
    <mergeCell ref="H93:J93"/>
    <mergeCell ref="E1:H1"/>
    <mergeCell ref="B32:D32"/>
    <mergeCell ref="E32:G32"/>
    <mergeCell ref="H32:J32"/>
    <mergeCell ref="K32:M32"/>
    <mergeCell ref="N32:P32"/>
  </mergeCells>
  <conditionalFormatting sqref="C34:C45 O34:O46 I34:I46 F34:F39 F41:F45 B51:J63">
    <cfRule type="containsBlanks" dxfId="130" priority="70" stopIfTrue="1">
      <formula>LEN(TRIM(B34))=0</formula>
    </cfRule>
  </conditionalFormatting>
  <conditionalFormatting sqref="E5:F7">
    <cfRule type="containsBlanks" dxfId="129" priority="69" stopIfTrue="1">
      <formula>LEN(TRIM(E5))=0</formula>
    </cfRule>
  </conditionalFormatting>
  <conditionalFormatting sqref="C79">
    <cfRule type="containsBlanks" dxfId="128" priority="67" stopIfTrue="1">
      <formula>LEN(TRIM(C79))=0</formula>
    </cfRule>
  </conditionalFormatting>
  <conditionalFormatting sqref="C87">
    <cfRule type="containsBlanks" dxfId="127" priority="65" stopIfTrue="1">
      <formula>LEN(TRIM(C87))=0</formula>
    </cfRule>
  </conditionalFormatting>
  <conditionalFormatting sqref="F40">
    <cfRule type="containsBlanks" dxfId="126" priority="56" stopIfTrue="1">
      <formula>LEN(TRIM(F40))=0</formula>
    </cfRule>
  </conditionalFormatting>
  <conditionalFormatting sqref="C46">
    <cfRule type="containsBlanks" dxfId="125" priority="49" stopIfTrue="1">
      <formula>LEN(TRIM(C46))=0</formula>
    </cfRule>
  </conditionalFormatting>
  <conditionalFormatting sqref="F46">
    <cfRule type="containsBlanks" dxfId="124" priority="47" stopIfTrue="1">
      <formula>LEN(TRIM(F46))=0</formula>
    </cfRule>
  </conditionalFormatting>
  <conditionalFormatting sqref="L46">
    <cfRule type="containsBlanks" dxfId="123" priority="46" stopIfTrue="1">
      <formula>LEN(TRIM(L46))=0</formula>
    </cfRule>
  </conditionalFormatting>
  <conditionalFormatting sqref="L43">
    <cfRule type="containsBlanks" dxfId="122" priority="45" stopIfTrue="1">
      <formula>LEN(TRIM(L43))=0</formula>
    </cfRule>
  </conditionalFormatting>
  <conditionalFormatting sqref="L45">
    <cfRule type="containsBlanks" dxfId="121" priority="44" stopIfTrue="1">
      <formula>LEN(TRIM(L45))=0</formula>
    </cfRule>
  </conditionalFormatting>
  <conditionalFormatting sqref="D115:D119">
    <cfRule type="containsBlanks" dxfId="120" priority="40" stopIfTrue="1">
      <formula>LEN(TRIM(D115))=0</formula>
    </cfRule>
  </conditionalFormatting>
  <conditionalFormatting sqref="E115:E119">
    <cfRule type="containsBlanks" dxfId="119" priority="39" stopIfTrue="1">
      <formula>LEN(TRIM(E115))=0</formula>
    </cfRule>
  </conditionalFormatting>
  <conditionalFormatting sqref="B19:B25">
    <cfRule type="dataBar" priority="7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{D4AE9029-5F02-4CE0-B08A-EA110E67716C}</x14:id>
        </ext>
      </extLst>
    </cfRule>
  </conditionalFormatting>
  <conditionalFormatting sqref="B18:B30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{D7EFA5CC-04D7-4722-B679-516CCEC03CBE}</x14:id>
        </ext>
      </extLst>
    </cfRule>
  </conditionalFormatting>
  <conditionalFormatting sqref="B69:B72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{959FFADC-6D7D-4655-9F6F-972CF957477E}</x14:id>
        </ext>
      </extLst>
    </cfRule>
  </conditionalFormatting>
  <conditionalFormatting sqref="B75:B79">
    <cfRule type="dataBar" priority="66">
      <dataBar>
        <cfvo type="min"/>
        <cfvo type="num" val="$B$79"/>
        <color rgb="FF638EC6"/>
      </dataBar>
      <extLst>
        <ext xmlns:x14="http://schemas.microsoft.com/office/spreadsheetml/2009/9/main" uri="{B025F937-C7B1-47D3-B67F-A62EFF666E3E}">
          <x14:id>{334F32BE-138D-41EF-B127-A31D13F2183C}</x14:id>
        </ext>
      </extLst>
    </cfRule>
  </conditionalFormatting>
  <conditionalFormatting sqref="C69:C72 F41:F45 F39 O34:O46 I34:I46">
    <cfRule type="dataBar" priority="6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{5D3FC36D-55DF-4B38-9B73-7778621735D5}</x14:id>
        </ext>
      </extLst>
    </cfRule>
  </conditionalFormatting>
  <conditionalFormatting sqref="C75:C79">
    <cfRule type="dataBar" priority="6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{5DC50AAE-338D-483F-9A92-CFC3866A5AFF}</x14:id>
        </ext>
      </extLst>
    </cfRule>
  </conditionalFormatting>
  <conditionalFormatting sqref="B69:B72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{3C3C7FB7-0857-498D-8593-AC53D4967473}</x14:id>
        </ext>
      </extLst>
    </cfRule>
  </conditionalFormatting>
  <conditionalFormatting sqref="F19:F25">
    <cfRule type="dataBar" priority="6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{63F244A7-98A2-4C00-BDF2-FFDE0D7F138B}</x14:id>
        </ext>
      </extLst>
    </cfRule>
  </conditionalFormatting>
  <conditionalFormatting sqref="F18:F30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{F1993BD3-FB45-4228-A6D3-AB50327ADFB3}</x14:id>
        </ext>
      </extLst>
    </cfRule>
  </conditionalFormatting>
  <conditionalFormatting sqref="D18:D30">
    <cfRule type="dataBar" priority="59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{C3F8A048-F9B0-41CC-BE85-C22ADFB730F6}</x14:id>
        </ext>
      </extLst>
    </cfRule>
  </conditionalFormatting>
  <conditionalFormatting sqref="C39:C40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{E8F88C56-8C9E-4403-B851-3AD176E6725C}</x14:id>
        </ext>
      </extLst>
    </cfRule>
  </conditionalFormatting>
  <conditionalFormatting sqref="F34:F38 C34:C38 C41:C45">
    <cfRule type="dataBar" priority="7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{CCF1983D-65A6-4B36-B58C-ED36EA5A3505}</x14:id>
        </ext>
      </extLst>
    </cfRule>
  </conditionalFormatting>
  <conditionalFormatting sqref="F40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{218CC2FC-750B-40E0-945D-AC4A9D914BC0}</x14:id>
        </ext>
      </extLst>
    </cfRule>
  </conditionalFormatting>
  <conditionalFormatting sqref="L44">
    <cfRule type="dataBar" priority="55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{44BFAF78-D822-43F8-90D7-D0AA32998FD4}</x14:id>
        </ext>
      </extLst>
    </cfRule>
  </conditionalFormatting>
  <conditionalFormatting sqref="D5:D7">
    <cfRule type="dataBar" priority="5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{165AA1C3-5220-4C29-B4A3-A02FD28E7AF3}</x14:id>
        </ext>
      </extLst>
    </cfRule>
  </conditionalFormatting>
  <conditionalFormatting sqref="D69:D72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{83E04B7C-F252-4E79-BD1F-B8A88925BCC6}</x14:id>
        </ext>
      </extLst>
    </cfRule>
  </conditionalFormatting>
  <conditionalFormatting sqref="D69:D72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{674C11B7-F909-4AA5-B015-8551850E2453}</x14:id>
        </ext>
      </extLst>
    </cfRule>
  </conditionalFormatting>
  <conditionalFormatting sqref="D13:D15">
    <cfRule type="dataBar" priority="5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{155B04CC-68F5-4B76-9A76-12301DF3DBC0}</x14:id>
        </ext>
      </extLst>
    </cfRule>
  </conditionalFormatting>
  <conditionalFormatting sqref="C46">
    <cfRule type="dataBar" priority="5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{9B54FE4A-3E4A-4A7C-B344-E6AAFBAA53EB}</x14:id>
        </ext>
      </extLst>
    </cfRule>
  </conditionalFormatting>
  <conditionalFormatting sqref="F46">
    <cfRule type="dataBar" priority="48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{987C48AD-5BCC-45B8-B73C-756FC72F3998}</x14:id>
        </ext>
      </extLst>
    </cfRule>
  </conditionalFormatting>
  <conditionalFormatting sqref="L34:L46">
    <cfRule type="dataBar" priority="7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{BB5D87C9-3DBA-47FB-9C0D-46381C7D2ACD}</x14:id>
        </ext>
      </extLst>
    </cfRule>
  </conditionalFormatting>
  <conditionalFormatting sqref="B115:B11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{88FE9226-485C-4B66-B665-9EE61DA2D182}</x14:id>
        </ext>
      </extLst>
    </cfRule>
  </conditionalFormatting>
  <conditionalFormatting sqref="C115:C119">
    <cfRule type="dataBar" priority="4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{7455B210-D429-440C-9E26-AED96B5F482C}</x14:id>
        </ext>
      </extLst>
    </cfRule>
  </conditionalFormatting>
  <conditionalFormatting sqref="B115:B119">
    <cfRule type="dataBar" priority="41">
      <dataBar>
        <cfvo type="min"/>
        <cfvo type="num" val="$B$119"/>
        <color rgb="FF638EC6"/>
      </dataBar>
      <extLst>
        <ext xmlns:x14="http://schemas.microsoft.com/office/spreadsheetml/2009/9/main" uri="{B025F937-C7B1-47D3-B67F-A62EFF666E3E}">
          <x14:id>{A1160ACF-C907-4344-A428-BFE91B807DFE}</x14:id>
        </ext>
      </extLst>
    </cfRule>
  </conditionalFormatting>
  <conditionalFormatting sqref="E19:E25">
    <cfRule type="dataBar" priority="3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{EB930337-5351-4921-902A-045831628CF1}</x14:id>
        </ext>
      </extLst>
    </cfRule>
  </conditionalFormatting>
  <conditionalFormatting sqref="E18:E30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{5EE4376E-258B-4070-A7E9-AC13B22D30F8}</x14:id>
        </ext>
      </extLst>
    </cfRule>
  </conditionalFormatting>
  <conditionalFormatting sqref="C19:C25">
    <cfRule type="dataBar" priority="3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{2DB75112-6A88-4639-BE4B-D81A37031F2C}</x14:id>
        </ext>
      </extLst>
    </cfRule>
  </conditionalFormatting>
  <conditionalFormatting sqref="C18:C30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{439363F0-29B8-42A8-AEB8-3046CD5579DC}</x14:id>
        </ext>
      </extLst>
    </cfRule>
  </conditionalFormatting>
  <conditionalFormatting sqref="B5:B7">
    <cfRule type="dataBar" priority="34">
      <dataBar>
        <cfvo type="min"/>
        <cfvo type="num" val="$B$7"/>
        <color rgb="FF638EC6"/>
      </dataBar>
      <extLst>
        <ext xmlns:x14="http://schemas.microsoft.com/office/spreadsheetml/2009/9/main" uri="{B025F937-C7B1-47D3-B67F-A62EFF666E3E}">
          <x14:id>{60ABB654-7E13-4F75-BE4B-3B4D8FEFD571}</x14:id>
        </ext>
      </extLst>
    </cfRule>
  </conditionalFormatting>
  <conditionalFormatting sqref="C5:C7">
    <cfRule type="dataBar" priority="33">
      <dataBar>
        <cfvo type="min"/>
        <cfvo type="num" val="$C$7"/>
        <color rgb="FF638EC6"/>
      </dataBar>
      <extLst>
        <ext xmlns:x14="http://schemas.microsoft.com/office/spreadsheetml/2009/9/main" uri="{B025F937-C7B1-47D3-B67F-A62EFF666E3E}">
          <x14:id>{36F72B17-E7BB-47F6-B917-97D796F9454C}</x14:id>
        </ext>
      </extLst>
    </cfRule>
  </conditionalFormatting>
  <conditionalFormatting sqref="B13:B15">
    <cfRule type="dataBar" priority="32">
      <dataBar>
        <cfvo type="min"/>
        <cfvo type="num" val="$B$15"/>
        <color rgb="FF638EC6"/>
      </dataBar>
      <extLst>
        <ext xmlns:x14="http://schemas.microsoft.com/office/spreadsheetml/2009/9/main" uri="{B025F937-C7B1-47D3-B67F-A62EFF666E3E}">
          <x14:id>{FC08969C-2929-4FC5-976D-7F58082B0713}</x14:id>
        </ext>
      </extLst>
    </cfRule>
  </conditionalFormatting>
  <conditionalFormatting sqref="C13:C15">
    <cfRule type="dataBar" priority="31">
      <dataBar>
        <cfvo type="min"/>
        <cfvo type="num" val="$C$15"/>
        <color rgb="FF638EC6"/>
      </dataBar>
      <extLst>
        <ext xmlns:x14="http://schemas.microsoft.com/office/spreadsheetml/2009/9/main" uri="{B025F937-C7B1-47D3-B67F-A62EFF666E3E}">
          <x14:id>{4148B2AB-6874-4ECA-A7AD-E40607207CBC}</x14:id>
        </ext>
      </extLst>
    </cfRule>
  </conditionalFormatting>
  <conditionalFormatting sqref="E13:E15">
    <cfRule type="dataBar" priority="30">
      <dataBar>
        <cfvo type="num" val="0"/>
        <cfvo type="num" val="$E$15"/>
        <color rgb="FF638EC6"/>
      </dataBar>
      <extLst>
        <ext xmlns:x14="http://schemas.microsoft.com/office/spreadsheetml/2009/9/main" uri="{B025F937-C7B1-47D3-B67F-A62EFF666E3E}">
          <x14:id>{436DA63A-BE45-4DD9-BAAD-47100B518C54}</x14:id>
        </ext>
      </extLst>
    </cfRule>
  </conditionalFormatting>
  <conditionalFormatting sqref="B34:B46">
    <cfRule type="dataBar" priority="75">
      <dataBar>
        <cfvo type="min"/>
        <cfvo type="num" val="$B$46"/>
        <color rgb="FF638EC6"/>
      </dataBar>
      <extLst>
        <ext xmlns:x14="http://schemas.microsoft.com/office/spreadsheetml/2009/9/main" uri="{B025F937-C7B1-47D3-B67F-A62EFF666E3E}">
          <x14:id>{BAE60499-5263-4B23-8288-2025F5568832}</x14:id>
        </ext>
      </extLst>
    </cfRule>
  </conditionalFormatting>
  <conditionalFormatting sqref="D34:D46">
    <cfRule type="dataBar" priority="76">
      <dataBar>
        <cfvo type="min"/>
        <cfvo type="num" val="$D$46"/>
        <color rgb="FF638EC6"/>
      </dataBar>
      <extLst>
        <ext xmlns:x14="http://schemas.microsoft.com/office/spreadsheetml/2009/9/main" uri="{B025F937-C7B1-47D3-B67F-A62EFF666E3E}">
          <x14:id>{2203CABF-1A70-4D4F-8DC5-8E4A78628F4C}</x14:id>
        </ext>
      </extLst>
    </cfRule>
  </conditionalFormatting>
  <conditionalFormatting sqref="E34:E46">
    <cfRule type="dataBar" priority="77">
      <dataBar>
        <cfvo type="min"/>
        <cfvo type="num" val="$E$46"/>
        <color rgb="FF638EC6"/>
      </dataBar>
      <extLst>
        <ext xmlns:x14="http://schemas.microsoft.com/office/spreadsheetml/2009/9/main" uri="{B025F937-C7B1-47D3-B67F-A62EFF666E3E}">
          <x14:id>{785DACED-47B6-4AC7-9B92-B6E9B28EBA50}</x14:id>
        </ext>
      </extLst>
    </cfRule>
  </conditionalFormatting>
  <conditionalFormatting sqref="G34:G46">
    <cfRule type="dataBar" priority="78">
      <dataBar>
        <cfvo type="min"/>
        <cfvo type="num" val="$G$46"/>
        <color rgb="FF638EC6"/>
      </dataBar>
      <extLst>
        <ext xmlns:x14="http://schemas.microsoft.com/office/spreadsheetml/2009/9/main" uri="{B025F937-C7B1-47D3-B67F-A62EFF666E3E}">
          <x14:id>{99D454AF-8350-40FD-A9F7-6AFD113EC866}</x14:id>
        </ext>
      </extLst>
    </cfRule>
  </conditionalFormatting>
  <conditionalFormatting sqref="H34:H46">
    <cfRule type="dataBar" priority="79">
      <dataBar>
        <cfvo type="min"/>
        <cfvo type="num" val="$H$46"/>
        <color rgb="FF638EC6"/>
      </dataBar>
      <extLst>
        <ext xmlns:x14="http://schemas.microsoft.com/office/spreadsheetml/2009/9/main" uri="{B025F937-C7B1-47D3-B67F-A62EFF666E3E}">
          <x14:id>{795AD2AD-BEBD-4F1D-BB07-D770D29058BD}</x14:id>
        </ext>
      </extLst>
    </cfRule>
  </conditionalFormatting>
  <conditionalFormatting sqref="J34:J46">
    <cfRule type="dataBar" priority="80">
      <dataBar>
        <cfvo type="min"/>
        <cfvo type="num" val="$J$46"/>
        <color rgb="FF638EC6"/>
      </dataBar>
      <extLst>
        <ext xmlns:x14="http://schemas.microsoft.com/office/spreadsheetml/2009/9/main" uri="{B025F937-C7B1-47D3-B67F-A62EFF666E3E}">
          <x14:id>{88549B9E-2E0B-4083-8BB4-27D2FB82502E}</x14:id>
        </ext>
      </extLst>
    </cfRule>
  </conditionalFormatting>
  <conditionalFormatting sqref="K34:K46">
    <cfRule type="dataBar" priority="81">
      <dataBar>
        <cfvo type="min"/>
        <cfvo type="num" val="$K$46"/>
        <color rgb="FF638EC6"/>
      </dataBar>
      <extLst>
        <ext xmlns:x14="http://schemas.microsoft.com/office/spreadsheetml/2009/9/main" uri="{B025F937-C7B1-47D3-B67F-A62EFF666E3E}">
          <x14:id>{C16450C7-F3EF-4675-BABB-D7E6DC4F9903}</x14:id>
        </ext>
      </extLst>
    </cfRule>
  </conditionalFormatting>
  <conditionalFormatting sqref="M34:M46">
    <cfRule type="dataBar" priority="82">
      <dataBar>
        <cfvo type="min"/>
        <cfvo type="num" val="$M$46"/>
        <color rgb="FF638EC6"/>
      </dataBar>
      <extLst>
        <ext xmlns:x14="http://schemas.microsoft.com/office/spreadsheetml/2009/9/main" uri="{B025F937-C7B1-47D3-B67F-A62EFF666E3E}">
          <x14:id>{46491EDA-5CE0-4DF9-934A-CFD8B62933D8}</x14:id>
        </ext>
      </extLst>
    </cfRule>
  </conditionalFormatting>
  <conditionalFormatting sqref="N34:N46">
    <cfRule type="dataBar" priority="83">
      <dataBar>
        <cfvo type="min"/>
        <cfvo type="num" val="$N$46"/>
        <color rgb="FF638EC6"/>
      </dataBar>
      <extLst>
        <ext xmlns:x14="http://schemas.microsoft.com/office/spreadsheetml/2009/9/main" uri="{B025F937-C7B1-47D3-B67F-A62EFF666E3E}">
          <x14:id>{B6B4894E-E921-4660-85E1-8C5CA7202DE0}</x14:id>
        </ext>
      </extLst>
    </cfRule>
  </conditionalFormatting>
  <conditionalFormatting sqref="P34:P46">
    <cfRule type="dataBar" priority="84">
      <dataBar>
        <cfvo type="min"/>
        <cfvo type="num" val="$P$46"/>
        <color rgb="FF638EC6"/>
      </dataBar>
      <extLst>
        <ext xmlns:x14="http://schemas.microsoft.com/office/spreadsheetml/2009/9/main" uri="{B025F937-C7B1-47D3-B67F-A62EFF666E3E}">
          <x14:id>{2779B17C-441C-43AF-925E-9226AE974C33}</x14:id>
        </ext>
      </extLst>
    </cfRule>
  </conditionalFormatting>
  <conditionalFormatting sqref="G51:G63 J51:J63">
    <cfRule type="dataBar" priority="2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{6C882E65-DD94-4F95-943D-CFDE270A1E2B}</x14:id>
        </ext>
      </extLst>
    </cfRule>
  </conditionalFormatting>
  <conditionalFormatting sqref="F51:F63">
    <cfRule type="dataBar" priority="28">
      <dataBar>
        <cfvo type="num" val="0"/>
        <cfvo type="num" val="$F$63"/>
        <color rgb="FF63C384"/>
      </dataBar>
      <extLst>
        <ext xmlns:x14="http://schemas.microsoft.com/office/spreadsheetml/2009/9/main" uri="{B025F937-C7B1-47D3-B67F-A62EFF666E3E}">
          <x14:id>{9333D9C7-E68C-4993-BEE1-E012041CBA6D}</x14:id>
        </ext>
      </extLst>
    </cfRule>
  </conditionalFormatting>
  <conditionalFormatting sqref="I51:I63">
    <cfRule type="dataBar" priority="27">
      <dataBar>
        <cfvo type="num" val="0"/>
        <cfvo type="num" val="$I$63"/>
        <color rgb="FF63C384"/>
      </dataBar>
      <extLst>
        <ext xmlns:x14="http://schemas.microsoft.com/office/spreadsheetml/2009/9/main" uri="{B025F937-C7B1-47D3-B67F-A62EFF666E3E}">
          <x14:id>{EC92636D-BFCE-49FA-B922-EF2575CF1E7D}</x14:id>
        </ext>
      </extLst>
    </cfRule>
  </conditionalFormatting>
  <conditionalFormatting sqref="C51:C63">
    <cfRule type="dataBar" priority="26">
      <dataBar>
        <cfvo type="num" val="0"/>
        <cfvo type="num" val="$C$63"/>
        <color rgb="FF63C384"/>
      </dataBar>
      <extLst>
        <ext xmlns:x14="http://schemas.microsoft.com/office/spreadsheetml/2009/9/main" uri="{B025F937-C7B1-47D3-B67F-A62EFF666E3E}">
          <x14:id>{500F63B7-58D1-4980-9186-0B9BD7467C3D}</x14:id>
        </ext>
      </extLst>
    </cfRule>
  </conditionalFormatting>
  <conditionalFormatting sqref="B51:B63">
    <cfRule type="dataBar" priority="25">
      <dataBar>
        <cfvo type="num" val="0"/>
        <cfvo type="num" val="$B$63"/>
        <color rgb="FF638EC6"/>
      </dataBar>
      <extLst>
        <ext xmlns:x14="http://schemas.microsoft.com/office/spreadsheetml/2009/9/main" uri="{B025F937-C7B1-47D3-B67F-A62EFF666E3E}">
          <x14:id>{BF73A80B-01F3-461A-AA20-440AD6B80BE4}</x14:id>
        </ext>
      </extLst>
    </cfRule>
  </conditionalFormatting>
  <conditionalFormatting sqref="D51:D63">
    <cfRule type="dataBar" priority="2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{1BFCA04C-BB59-4136-ACFB-D24D78BE0195}</x14:id>
        </ext>
      </extLst>
    </cfRule>
  </conditionalFormatting>
  <conditionalFormatting sqref="E51:E63">
    <cfRule type="dataBar" priority="23">
      <dataBar>
        <cfvo type="num" val="0"/>
        <cfvo type="num" val="$E$63"/>
        <color rgb="FF638EC6"/>
      </dataBar>
      <extLst>
        <ext xmlns:x14="http://schemas.microsoft.com/office/spreadsheetml/2009/9/main" uri="{B025F937-C7B1-47D3-B67F-A62EFF666E3E}">
          <x14:id>{28B8CE7B-5759-43C6-A622-92103E0867F3}</x14:id>
        </ext>
      </extLst>
    </cfRule>
  </conditionalFormatting>
  <conditionalFormatting sqref="B104:J109">
    <cfRule type="containsBlanks" dxfId="118" priority="3" stopIfTrue="1">
      <formula>LEN(TRIM(B104))=0</formula>
    </cfRule>
  </conditionalFormatting>
  <conditionalFormatting sqref="B95:J99">
    <cfRule type="containsBlanks" dxfId="117" priority="5" stopIfTrue="1">
      <formula>LEN(TRIM(B95))=0</formula>
    </cfRule>
  </conditionalFormatting>
  <conditionalFormatting sqref="F104:F109">
    <cfRule type="dataBar" priority="15">
      <dataBar>
        <cfvo type="num" val="0"/>
        <cfvo type="num" val="$F$109"/>
        <color rgb="FF63C384"/>
      </dataBar>
      <extLst>
        <ext xmlns:x14="http://schemas.microsoft.com/office/spreadsheetml/2009/9/main" uri="{B025F937-C7B1-47D3-B67F-A62EFF666E3E}">
          <x14:id>{13EAF491-1D72-4BBF-BCB9-945B228DDF73}</x14:id>
        </ext>
      </extLst>
    </cfRule>
  </conditionalFormatting>
  <conditionalFormatting sqref="F95:F99">
    <cfRule type="dataBar" priority="14">
      <dataBar>
        <cfvo type="num" val="0"/>
        <cfvo type="num" val="$F$99"/>
        <color rgb="FF63C384"/>
      </dataBar>
      <extLst>
        <ext xmlns:x14="http://schemas.microsoft.com/office/spreadsheetml/2009/9/main" uri="{B025F937-C7B1-47D3-B67F-A62EFF666E3E}">
          <x14:id>{D345365F-E5E8-4DBB-91BF-51896CBD3443}</x14:id>
        </ext>
      </extLst>
    </cfRule>
  </conditionalFormatting>
  <conditionalFormatting sqref="I95:I99">
    <cfRule type="dataBar" priority="13">
      <dataBar>
        <cfvo type="num" val="0"/>
        <cfvo type="num" val="$L$99"/>
        <color rgb="FF63C384"/>
      </dataBar>
      <extLst>
        <ext xmlns:x14="http://schemas.microsoft.com/office/spreadsheetml/2009/9/main" uri="{B025F937-C7B1-47D3-B67F-A62EFF666E3E}">
          <x14:id>{6B5D269B-2117-4E69-978B-D44ECDD4374E}</x14:id>
        </ext>
      </extLst>
    </cfRule>
  </conditionalFormatting>
  <conditionalFormatting sqref="B95:B99">
    <cfRule type="dataBar" priority="16">
      <dataBar>
        <cfvo type="num" val="0"/>
        <cfvo type="num" val="$B$99"/>
        <color rgb="FF638EC6"/>
      </dataBar>
      <extLst>
        <ext xmlns:x14="http://schemas.microsoft.com/office/spreadsheetml/2009/9/main" uri="{B025F937-C7B1-47D3-B67F-A62EFF666E3E}">
          <x14:id>{973F82B5-56E0-4DAC-9B7D-51D43CA2C4DF}</x14:id>
        </ext>
      </extLst>
    </cfRule>
  </conditionalFormatting>
  <conditionalFormatting sqref="D95:D99">
    <cfRule type="dataBar" priority="1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{859ADD32-0A77-45E4-97EF-9CD0EDF0D358}</x14:id>
        </ext>
      </extLst>
    </cfRule>
  </conditionalFormatting>
  <conditionalFormatting sqref="E95:E99">
    <cfRule type="dataBar" priority="18">
      <dataBar>
        <cfvo type="num" val="0"/>
        <cfvo type="num" val="$E$99"/>
        <color rgb="FF638EC6"/>
      </dataBar>
      <extLst>
        <ext xmlns:x14="http://schemas.microsoft.com/office/spreadsheetml/2009/9/main" uri="{B025F937-C7B1-47D3-B67F-A62EFF666E3E}">
          <x14:id>{085C8013-B6BB-4256-B71C-71237899FE29}</x14:id>
        </ext>
      </extLst>
    </cfRule>
  </conditionalFormatting>
  <conditionalFormatting sqref="H95:H99">
    <cfRule type="dataBar" priority="19">
      <dataBar>
        <cfvo type="num" val="0"/>
        <cfvo type="num" val="$H$99"/>
        <color rgb="FF638EC6"/>
      </dataBar>
      <extLst>
        <ext xmlns:x14="http://schemas.microsoft.com/office/spreadsheetml/2009/9/main" uri="{B025F937-C7B1-47D3-B67F-A62EFF666E3E}">
          <x14:id>{6C1D1412-C700-45B0-8F2A-33028AE52BF0}</x14:id>
        </ext>
      </extLst>
    </cfRule>
  </conditionalFormatting>
  <conditionalFormatting sqref="G95:G99">
    <cfRule type="dataBar" priority="2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{A8750AA6-AAB6-408F-BEA8-BB767F6E61C0}</x14:id>
        </ext>
      </extLst>
    </cfRule>
  </conditionalFormatting>
  <conditionalFormatting sqref="J95:J99">
    <cfRule type="dataBar" priority="2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{3913F15B-FC0C-454B-AA9F-FE915F2E7DA5}</x14:id>
        </ext>
      </extLst>
    </cfRule>
  </conditionalFormatting>
  <conditionalFormatting sqref="D104:D109">
    <cfRule type="dataBar" priority="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{A1DE15E7-6172-4F4D-A696-48C1F8933486}</x14:id>
        </ext>
      </extLst>
    </cfRule>
  </conditionalFormatting>
  <conditionalFormatting sqref="E104:E109">
    <cfRule type="dataBar" priority="9">
      <dataBar>
        <cfvo type="num" val="0"/>
        <cfvo type="num" val="$E$109"/>
        <color rgb="FF638EC6"/>
      </dataBar>
      <extLst>
        <ext xmlns:x14="http://schemas.microsoft.com/office/spreadsheetml/2009/9/main" uri="{B025F937-C7B1-47D3-B67F-A62EFF666E3E}">
          <x14:id>{5AAE76C0-C550-44E3-A5DB-E9B4B5338C33}</x14:id>
        </ext>
      </extLst>
    </cfRule>
  </conditionalFormatting>
  <conditionalFormatting sqref="H104:H109">
    <cfRule type="dataBar" priority="10">
      <dataBar>
        <cfvo type="num" val="0"/>
        <cfvo type="num" val="$H$109"/>
        <color rgb="FF638EC6"/>
      </dataBar>
      <extLst>
        <ext xmlns:x14="http://schemas.microsoft.com/office/spreadsheetml/2009/9/main" uri="{B025F937-C7B1-47D3-B67F-A62EFF666E3E}">
          <x14:id>{29B0A084-3F8B-4C64-9831-C1DEAB272D91}</x14:id>
        </ext>
      </extLst>
    </cfRule>
  </conditionalFormatting>
  <conditionalFormatting sqref="G104:G109">
    <cfRule type="dataBar" priority="1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{F6C0D1A2-1F31-457E-9046-72013046313A}</x14:id>
        </ext>
      </extLst>
    </cfRule>
  </conditionalFormatting>
  <conditionalFormatting sqref="J104:J109">
    <cfRule type="dataBar" priority="1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{EDE01094-3342-4CFB-BABB-1A8C0136275C}</x14:id>
        </ext>
      </extLst>
    </cfRule>
  </conditionalFormatting>
  <conditionalFormatting sqref="B104:B109">
    <cfRule type="dataBar" priority="22">
      <dataBar>
        <cfvo type="num" val="0"/>
        <cfvo type="num" val="$B$109"/>
        <color rgb="FF638EC6"/>
      </dataBar>
      <extLst>
        <ext xmlns:x14="http://schemas.microsoft.com/office/spreadsheetml/2009/9/main" uri="{B025F937-C7B1-47D3-B67F-A62EFF666E3E}">
          <x14:id>{36D8CB99-228A-4DFB-AC24-9458CE5EFDAC}</x14:id>
        </ext>
      </extLst>
    </cfRule>
  </conditionalFormatting>
  <conditionalFormatting sqref="I104:I109">
    <cfRule type="dataBar" priority="7">
      <dataBar>
        <cfvo type="num" val="0"/>
        <cfvo type="num" val="$I$109"/>
        <color rgb="FF63C384"/>
      </dataBar>
      <extLst>
        <ext xmlns:x14="http://schemas.microsoft.com/office/spreadsheetml/2009/9/main" uri="{B025F937-C7B1-47D3-B67F-A62EFF666E3E}">
          <x14:id>{1BE2A740-BAEB-44B7-A14B-BF90F023A60C}</x14:id>
        </ext>
      </extLst>
    </cfRule>
  </conditionalFormatting>
  <conditionalFormatting sqref="C95:C99">
    <cfRule type="dataBar" priority="6">
      <dataBar>
        <cfvo type="num" val="0"/>
        <cfvo type="num" val="$C$99"/>
        <color rgb="FF63C384"/>
      </dataBar>
      <extLst>
        <ext xmlns:x14="http://schemas.microsoft.com/office/spreadsheetml/2009/9/main" uri="{B025F937-C7B1-47D3-B67F-A62EFF666E3E}">
          <x14:id>{384DBC38-E62E-4A2E-A332-94D62E993A1F}</x14:id>
        </ext>
      </extLst>
    </cfRule>
  </conditionalFormatting>
  <conditionalFormatting sqref="C104:C109">
    <cfRule type="dataBar" priority="4">
      <dataBar>
        <cfvo type="num" val="0"/>
        <cfvo type="num" val="$C$109"/>
        <color rgb="FF63C384"/>
      </dataBar>
      <extLst>
        <ext xmlns:x14="http://schemas.microsoft.com/office/spreadsheetml/2009/9/main" uri="{B025F937-C7B1-47D3-B67F-A62EFF666E3E}">
          <x14:id>{A5A22404-4011-4168-A75D-941AD90548BE}</x14:id>
        </ext>
      </extLst>
    </cfRule>
  </conditionalFormatting>
  <conditionalFormatting sqref="H51:H63">
    <cfRule type="dataBar" priority="85">
      <dataBar>
        <cfvo type="num" val="0"/>
        <cfvo type="num" val="$H$63"/>
        <color rgb="FF638EC6"/>
      </dataBar>
      <extLst>
        <ext xmlns:x14="http://schemas.microsoft.com/office/spreadsheetml/2009/9/main" uri="{B025F937-C7B1-47D3-B67F-A62EFF666E3E}">
          <x14:id>{CCC08D16-CED4-470B-9C27-7AF2F9677B37}</x14:id>
        </ext>
      </extLst>
    </cfRule>
  </conditionalFormatting>
  <conditionalFormatting sqref="L47:L60">
    <cfRule type="dataBar" priority="86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{B59E38EC-5DE4-4DE6-AAA6-563FDCC83B8E}</x14:id>
        </ext>
      </extLst>
    </cfRule>
  </conditionalFormatting>
  <conditionalFormatting sqref="B82:B87">
    <cfRule type="dataBar" priority="87">
      <dataBar>
        <cfvo type="min"/>
        <cfvo type="num" val="$B$87"/>
        <color rgb="FF638EC6"/>
      </dataBar>
      <extLst>
        <ext xmlns:x14="http://schemas.microsoft.com/office/spreadsheetml/2009/9/main" uri="{B025F937-C7B1-47D3-B67F-A62EFF666E3E}">
          <x14:id>{682DAB43-7BFC-491C-B670-9D9CB37157D9}</x14:id>
        </ext>
      </extLst>
    </cfRule>
  </conditionalFormatting>
  <conditionalFormatting sqref="C82:C87">
    <cfRule type="dataBar" priority="88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{9C42B120-49DC-4147-922D-9EE419CA2312}</x14:id>
        </ext>
      </extLst>
    </cfRule>
  </conditionalFormatting>
  <conditionalFormatting sqref="B90">
    <cfRule type="dataBar" priority="1">
      <dataBar>
        <cfvo type="min"/>
        <cfvo type="num" val="$B$87"/>
        <color rgb="FF638EC6"/>
      </dataBar>
      <extLst>
        <ext xmlns:x14="http://schemas.microsoft.com/office/spreadsheetml/2009/9/main" uri="{B025F937-C7B1-47D3-B67F-A62EFF666E3E}">
          <x14:id>{2DE54A8A-B9DB-4EBF-9043-720944ED5C7F}</x14:id>
        </ext>
      </extLst>
    </cfRule>
  </conditionalFormatting>
  <conditionalFormatting sqref="C90">
    <cfRule type="dataBar" priority="2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{95104572-8635-4819-9DF1-4A4E5592341C}</x14:id>
        </ext>
      </extLst>
    </cfRule>
  </conditionalFormatting>
  <pageMargins left="0.59055118110236227" right="0.39370078740157483" top="0.31496062992125984" bottom="0.39370078740157483" header="0" footer="0"/>
  <pageSetup paperSize="9" scale="65" fitToHeight="0" orientation="landscape" r:id="rId1"/>
  <rowBreaks count="1" manualBreakCount="1">
    <brk id="56" max="16383" man="1"/>
  </rowBreaks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AE9029-5F02-4CE0-B08A-EA110E67716C}">
            <x14:dataBar minLength="0" maxLength="100" negativeBarColorSameAsPositive="1" axisPosition="none">
              <x14:cfvo type="min"/>
              <x14:cfvo type="max"/>
            </x14:dataBar>
          </x14:cfRule>
          <xm:sqref>B19:B25</xm:sqref>
        </x14:conditionalFormatting>
        <x14:conditionalFormatting xmlns:xm="http://schemas.microsoft.com/office/excel/2006/main">
          <x14:cfRule type="dataBar" id="{D7EFA5CC-04D7-4722-B679-516CCEC03CBE}">
            <x14:dataBar minLength="0" maxLength="100" negativeBarColorSameAsPositive="1" axisPosition="none">
              <x14:cfvo type="min"/>
              <x14:cfvo type="max"/>
            </x14:dataBar>
          </x14:cfRule>
          <xm:sqref>B18:B30</xm:sqref>
        </x14:conditionalFormatting>
        <x14:conditionalFormatting xmlns:xm="http://schemas.microsoft.com/office/excel/2006/main">
          <x14:cfRule type="dataBar" id="{959FFADC-6D7D-4655-9F6F-972CF957477E}">
            <x14:dataBar minLength="0" maxLength="100" negativeBarColorSameAsPositive="1" axisPosition="none">
              <x14:cfvo type="min"/>
              <x14:cfvo type="max"/>
            </x14:dataBar>
          </x14:cfRule>
          <xm:sqref>B69:B72</xm:sqref>
        </x14:conditionalFormatting>
        <x14:conditionalFormatting xmlns:xm="http://schemas.microsoft.com/office/excel/2006/main">
          <x14:cfRule type="dataBar" id="{334F32BE-138D-41EF-B127-A31D13F2183C}">
            <x14:dataBar minLength="0" maxLength="100" negativeBarColorSameAsPositive="1" axisPosition="none">
              <x14:cfvo type="autoMin"/>
              <x14:cfvo type="num">
                <xm:f>$B$79</xm:f>
              </x14:cfvo>
            </x14:dataBar>
          </x14:cfRule>
          <xm:sqref>B75:B79</xm:sqref>
        </x14:conditionalFormatting>
        <x14:conditionalFormatting xmlns:xm="http://schemas.microsoft.com/office/excel/2006/main">
          <x14:cfRule type="dataBar" id="{5D3FC36D-55DF-4B38-9B73-7778621735D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C69:C72 F41:F45 F39 O34:O46 I34:I46</xm:sqref>
        </x14:conditionalFormatting>
        <x14:conditionalFormatting xmlns:xm="http://schemas.microsoft.com/office/excel/2006/main">
          <x14:cfRule type="dataBar" id="{5DC50AAE-338D-483F-9A92-CFC3866A5AF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C75:C79</xm:sqref>
        </x14:conditionalFormatting>
        <x14:conditionalFormatting xmlns:xm="http://schemas.microsoft.com/office/excel/2006/main">
          <x14:cfRule type="dataBar" id="{3C3C7FB7-0857-498D-8593-AC53D4967473}">
            <x14:dataBar minLength="0" maxLength="100" negativeBarColorSameAsPositive="1" axisPosition="none">
              <x14:cfvo type="min"/>
              <x14:cfvo type="max"/>
            </x14:dataBar>
          </x14:cfRule>
          <xm:sqref>B69:B72</xm:sqref>
        </x14:conditionalFormatting>
        <x14:conditionalFormatting xmlns:xm="http://schemas.microsoft.com/office/excel/2006/main">
          <x14:cfRule type="dataBar" id="{63F244A7-98A2-4C00-BDF2-FFDE0D7F138B}">
            <x14:dataBar minLength="0" maxLength="100" negativeBarColorSameAsPositive="1" axisPosition="none">
              <x14:cfvo type="min"/>
              <x14:cfvo type="max"/>
            </x14:dataBar>
          </x14:cfRule>
          <xm:sqref>F19:F25</xm:sqref>
        </x14:conditionalFormatting>
        <x14:conditionalFormatting xmlns:xm="http://schemas.microsoft.com/office/excel/2006/main">
          <x14:cfRule type="dataBar" id="{F1993BD3-FB45-4228-A6D3-AB50327ADFB3}">
            <x14:dataBar minLength="0" maxLength="100" negativeBarColorSameAsPositive="1" axisPosition="none">
              <x14:cfvo type="min"/>
              <x14:cfvo type="max"/>
            </x14:dataBar>
          </x14:cfRule>
          <xm:sqref>F18:F30</xm:sqref>
        </x14:conditionalFormatting>
        <x14:conditionalFormatting xmlns:xm="http://schemas.microsoft.com/office/excel/2006/main">
          <x14:cfRule type="dataBar" id="{C3F8A048-F9B0-41CC-BE85-C22ADFB730F6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D18:D30</xm:sqref>
        </x14:conditionalFormatting>
        <x14:conditionalFormatting xmlns:xm="http://schemas.microsoft.com/office/excel/2006/main">
          <x14:cfRule type="dataBar" id="{E8F88C56-8C9E-4403-B851-3AD176E6725C}">
            <x14:dataBar minLength="0" maxLength="100" negativeBarColorSameAsPositive="1" axisPosition="none">
              <x14:cfvo type="min"/>
              <x14:cfvo type="max"/>
            </x14:dataBar>
          </x14:cfRule>
          <xm:sqref>C39:C40</xm:sqref>
        </x14:conditionalFormatting>
        <x14:conditionalFormatting xmlns:xm="http://schemas.microsoft.com/office/excel/2006/main">
          <x14:cfRule type="dataBar" id="{CCF1983D-65A6-4B36-B58C-ED36EA5A350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F34:F38 C34:C38 C41:C45</xm:sqref>
        </x14:conditionalFormatting>
        <x14:conditionalFormatting xmlns:xm="http://schemas.microsoft.com/office/excel/2006/main">
          <x14:cfRule type="dataBar" id="{218CC2FC-750B-40E0-945D-AC4A9D914BC0}">
            <x14:dataBar minLength="0" maxLength="100" negativeBarColorSameAsPositive="1" axisPosition="none">
              <x14:cfvo type="min"/>
              <x14:cfvo type="max"/>
            </x14:dataBar>
          </x14:cfRule>
          <xm:sqref>F40</xm:sqref>
        </x14:conditionalFormatting>
        <x14:conditionalFormatting xmlns:xm="http://schemas.microsoft.com/office/excel/2006/main">
          <x14:cfRule type="dataBar" id="{44BFAF78-D822-43F8-90D7-D0AA32998FD4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L44</xm:sqref>
        </x14:conditionalFormatting>
        <x14:conditionalFormatting xmlns:xm="http://schemas.microsoft.com/office/excel/2006/main">
          <x14:cfRule type="dataBar" id="{165AA1C3-5220-4C29-B4A3-A02FD28E7AF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D5:D7</xm:sqref>
        </x14:conditionalFormatting>
        <x14:conditionalFormatting xmlns:xm="http://schemas.microsoft.com/office/excel/2006/main">
          <x14:cfRule type="dataBar" id="{83E04B7C-F252-4E79-BD1F-B8A88925BCC6}">
            <x14:dataBar minLength="0" maxLength="100" negativeBarColorSameAsPositive="1" axisPosition="none">
              <x14:cfvo type="min"/>
              <x14:cfvo type="max"/>
            </x14:dataBar>
          </x14:cfRule>
          <xm:sqref>D69:D72</xm:sqref>
        </x14:conditionalFormatting>
        <x14:conditionalFormatting xmlns:xm="http://schemas.microsoft.com/office/excel/2006/main">
          <x14:cfRule type="dataBar" id="{674C11B7-F909-4AA5-B015-8551850E2453}">
            <x14:dataBar minLength="0" maxLength="100" negativeBarColorSameAsPositive="1" axisPosition="none">
              <x14:cfvo type="min"/>
              <x14:cfvo type="max"/>
            </x14:dataBar>
          </x14:cfRule>
          <xm:sqref>D69:D72</xm:sqref>
        </x14:conditionalFormatting>
        <x14:conditionalFormatting xmlns:xm="http://schemas.microsoft.com/office/excel/2006/main">
          <x14:cfRule type="dataBar" id="{155B04CC-68F5-4B76-9A76-12301DF3DBC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D13:D15</xm:sqref>
        </x14:conditionalFormatting>
        <x14:conditionalFormatting xmlns:xm="http://schemas.microsoft.com/office/excel/2006/main">
          <x14:cfRule type="dataBar" id="{9B54FE4A-3E4A-4A7C-B344-E6AAFBAA53E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C46</xm:sqref>
        </x14:conditionalFormatting>
        <x14:conditionalFormatting xmlns:xm="http://schemas.microsoft.com/office/excel/2006/main">
          <x14:cfRule type="dataBar" id="{987C48AD-5BCC-45B8-B73C-756FC72F399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F46</xm:sqref>
        </x14:conditionalFormatting>
        <x14:conditionalFormatting xmlns:xm="http://schemas.microsoft.com/office/excel/2006/main">
          <x14:cfRule type="dataBar" id="{BB5D87C9-3DBA-47FB-9C0D-46381C7D2AC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L34:L46</xm:sqref>
        </x14:conditionalFormatting>
        <x14:conditionalFormatting xmlns:xm="http://schemas.microsoft.com/office/excel/2006/main">
          <x14:cfRule type="dataBar" id="{88FE9226-485C-4B66-B665-9EE61DA2D182}">
            <x14:dataBar minLength="0" maxLength="100" negativeBarColorSameAsPositive="1" axisPosition="none">
              <x14:cfvo type="min"/>
              <x14:cfvo type="max"/>
            </x14:dataBar>
          </x14:cfRule>
          <xm:sqref>B115:B119</xm:sqref>
        </x14:conditionalFormatting>
        <x14:conditionalFormatting xmlns:xm="http://schemas.microsoft.com/office/excel/2006/main">
          <x14:cfRule type="dataBar" id="{7455B210-D429-440C-9E26-AED96B5F482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C115:C119</xm:sqref>
        </x14:conditionalFormatting>
        <x14:conditionalFormatting xmlns:xm="http://schemas.microsoft.com/office/excel/2006/main">
          <x14:cfRule type="dataBar" id="{A1160ACF-C907-4344-A428-BFE91B807DFE}">
            <x14:dataBar minLength="0" maxLength="100" negativeBarColorSameAsPositive="1" axisPosition="none">
              <x14:cfvo type="autoMin"/>
              <x14:cfvo type="num">
                <xm:f>$B$119</xm:f>
              </x14:cfvo>
            </x14:dataBar>
          </x14:cfRule>
          <xm:sqref>B115:B119</xm:sqref>
        </x14:conditionalFormatting>
        <x14:conditionalFormatting xmlns:xm="http://schemas.microsoft.com/office/excel/2006/main">
          <x14:cfRule type="dataBar" id="{EB930337-5351-4921-902A-045831628CF1}">
            <x14:dataBar minLength="0" maxLength="100" negativeBarColorSameAsPositive="1" axisPosition="none">
              <x14:cfvo type="min"/>
              <x14:cfvo type="max"/>
            </x14:dataBar>
          </x14:cfRule>
          <xm:sqref>E19:E25</xm:sqref>
        </x14:conditionalFormatting>
        <x14:conditionalFormatting xmlns:xm="http://schemas.microsoft.com/office/excel/2006/main">
          <x14:cfRule type="dataBar" id="{5EE4376E-258B-4070-A7E9-AC13B22D30F8}">
            <x14:dataBar minLength="0" maxLength="100" negativeBarColorSameAsPositive="1" axisPosition="none">
              <x14:cfvo type="min"/>
              <x14:cfvo type="max"/>
            </x14:dataBar>
          </x14:cfRule>
          <xm:sqref>E18:E30</xm:sqref>
        </x14:conditionalFormatting>
        <x14:conditionalFormatting xmlns:xm="http://schemas.microsoft.com/office/excel/2006/main">
          <x14:cfRule type="dataBar" id="{2DB75112-6A88-4639-BE4B-D81A37031F2C}">
            <x14:dataBar minLength="0" maxLength="100" negativeBarColorSameAsPositive="1" axisPosition="none">
              <x14:cfvo type="min"/>
              <x14:cfvo type="max"/>
            </x14:dataBar>
          </x14:cfRule>
          <xm:sqref>C19:C25</xm:sqref>
        </x14:conditionalFormatting>
        <x14:conditionalFormatting xmlns:xm="http://schemas.microsoft.com/office/excel/2006/main">
          <x14:cfRule type="dataBar" id="{439363F0-29B8-42A8-AEB8-3046CD5579DC}">
            <x14:dataBar minLength="0" maxLength="100" negativeBarColorSameAsPositive="1" axisPosition="none">
              <x14:cfvo type="min"/>
              <x14:cfvo type="max"/>
            </x14:dataBar>
          </x14:cfRule>
          <xm:sqref>C18:C30</xm:sqref>
        </x14:conditionalFormatting>
        <x14:conditionalFormatting xmlns:xm="http://schemas.microsoft.com/office/excel/2006/main">
          <x14:cfRule type="dataBar" id="{60ABB654-7E13-4F75-BE4B-3B4D8FEFD571}">
            <x14:dataBar minLength="0" maxLength="100" negativeBarColorSameAsPositive="1" axisPosition="none">
              <x14:cfvo type="autoMin"/>
              <x14:cfvo type="num">
                <xm:f>$B$7</xm:f>
              </x14:cfvo>
            </x14:dataBar>
          </x14:cfRule>
          <xm:sqref>B5:B7</xm:sqref>
        </x14:conditionalFormatting>
        <x14:conditionalFormatting xmlns:xm="http://schemas.microsoft.com/office/excel/2006/main">
          <x14:cfRule type="dataBar" id="{36F72B17-E7BB-47F6-B917-97D796F9454C}">
            <x14:dataBar minLength="0" maxLength="100" negativeBarColorSameAsPositive="1" axisPosition="none">
              <x14:cfvo type="autoMin"/>
              <x14:cfvo type="num">
                <xm:f>$C$7</xm:f>
              </x14:cfvo>
            </x14:dataBar>
          </x14:cfRule>
          <xm:sqref>C5:C7</xm:sqref>
        </x14:conditionalFormatting>
        <x14:conditionalFormatting xmlns:xm="http://schemas.microsoft.com/office/excel/2006/main">
          <x14:cfRule type="dataBar" id="{FC08969C-2929-4FC5-976D-7F58082B0713}">
            <x14:dataBar minLength="0" maxLength="100" negativeBarColorSameAsPositive="1" axisPosition="none">
              <x14:cfvo type="min"/>
              <x14:cfvo type="num">
                <xm:f>$B$15</xm:f>
              </x14:cfvo>
            </x14:dataBar>
          </x14:cfRule>
          <xm:sqref>B13:B15</xm:sqref>
        </x14:conditionalFormatting>
        <x14:conditionalFormatting xmlns:xm="http://schemas.microsoft.com/office/excel/2006/main">
          <x14:cfRule type="dataBar" id="{4148B2AB-6874-4ECA-A7AD-E40607207CBC}">
            <x14:dataBar minLength="0" maxLength="100" negativeBarColorSameAsPositive="1" axisPosition="none">
              <x14:cfvo type="min"/>
              <x14:cfvo type="num">
                <xm:f>$C$15</xm:f>
              </x14:cfvo>
            </x14:dataBar>
          </x14:cfRule>
          <xm:sqref>C13:C15</xm:sqref>
        </x14:conditionalFormatting>
        <x14:conditionalFormatting xmlns:xm="http://schemas.microsoft.com/office/excel/2006/main">
          <x14:cfRule type="dataBar" id="{436DA63A-BE45-4DD9-BAAD-47100B518C54}">
            <x14:dataBar minLength="0" maxLength="100" negativeBarColorSameAsPositive="1" axisPosition="none">
              <x14:cfvo type="num">
                <xm:f>0</xm:f>
              </x14:cfvo>
              <x14:cfvo type="num">
                <xm:f>$E$15</xm:f>
              </x14:cfvo>
            </x14:dataBar>
          </x14:cfRule>
          <xm:sqref>E13:E15</xm:sqref>
        </x14:conditionalFormatting>
        <x14:conditionalFormatting xmlns:xm="http://schemas.microsoft.com/office/excel/2006/main">
          <x14:cfRule type="dataBar" id="{BAE60499-5263-4B23-8288-2025F5568832}">
            <x14:dataBar minLength="0" maxLength="100" negativeBarColorSameAsPositive="1" axisPosition="none">
              <x14:cfvo type="min"/>
              <x14:cfvo type="num">
                <xm:f>$B$46</xm:f>
              </x14:cfvo>
            </x14:dataBar>
          </x14:cfRule>
          <xm:sqref>B34:B46</xm:sqref>
        </x14:conditionalFormatting>
        <x14:conditionalFormatting xmlns:xm="http://schemas.microsoft.com/office/excel/2006/main">
          <x14:cfRule type="dataBar" id="{2203CABF-1A70-4D4F-8DC5-8E4A78628F4C}">
            <x14:dataBar minLength="0" maxLength="100" negativeBarColorSameAsPositive="1" axisPosition="none">
              <x14:cfvo type="min"/>
              <x14:cfvo type="num">
                <xm:f>$D$46</xm:f>
              </x14:cfvo>
            </x14:dataBar>
          </x14:cfRule>
          <xm:sqref>D34:D46</xm:sqref>
        </x14:conditionalFormatting>
        <x14:conditionalFormatting xmlns:xm="http://schemas.microsoft.com/office/excel/2006/main">
          <x14:cfRule type="dataBar" id="{785DACED-47B6-4AC7-9B92-B6E9B28EBA50}">
            <x14:dataBar minLength="0" maxLength="100" negativeBarColorSameAsPositive="1" axisPosition="none">
              <x14:cfvo type="min"/>
              <x14:cfvo type="num">
                <xm:f>$E$46</xm:f>
              </x14:cfvo>
            </x14:dataBar>
          </x14:cfRule>
          <xm:sqref>E34:E46</xm:sqref>
        </x14:conditionalFormatting>
        <x14:conditionalFormatting xmlns:xm="http://schemas.microsoft.com/office/excel/2006/main">
          <x14:cfRule type="dataBar" id="{99D454AF-8350-40FD-A9F7-6AFD113EC866}">
            <x14:dataBar minLength="0" maxLength="100" negativeBarColorSameAsPositive="1" axisPosition="none">
              <x14:cfvo type="min"/>
              <x14:cfvo type="num">
                <xm:f>$G$46</xm:f>
              </x14:cfvo>
            </x14:dataBar>
          </x14:cfRule>
          <xm:sqref>G34:G46</xm:sqref>
        </x14:conditionalFormatting>
        <x14:conditionalFormatting xmlns:xm="http://schemas.microsoft.com/office/excel/2006/main">
          <x14:cfRule type="dataBar" id="{795AD2AD-BEBD-4F1D-BB07-D770D29058BD}">
            <x14:dataBar minLength="0" maxLength="100" negativeBarColorSameAsPositive="1" axisPosition="none">
              <x14:cfvo type="min"/>
              <x14:cfvo type="num">
                <xm:f>$H$46</xm:f>
              </x14:cfvo>
            </x14:dataBar>
          </x14:cfRule>
          <xm:sqref>H34:H46</xm:sqref>
        </x14:conditionalFormatting>
        <x14:conditionalFormatting xmlns:xm="http://schemas.microsoft.com/office/excel/2006/main">
          <x14:cfRule type="dataBar" id="{88549B9E-2E0B-4083-8BB4-27D2FB82502E}">
            <x14:dataBar minLength="0" maxLength="100" negativeBarColorSameAsPositive="1" axisPosition="none">
              <x14:cfvo type="min"/>
              <x14:cfvo type="num">
                <xm:f>$J$46</xm:f>
              </x14:cfvo>
            </x14:dataBar>
          </x14:cfRule>
          <xm:sqref>J34:J46</xm:sqref>
        </x14:conditionalFormatting>
        <x14:conditionalFormatting xmlns:xm="http://schemas.microsoft.com/office/excel/2006/main">
          <x14:cfRule type="dataBar" id="{C16450C7-F3EF-4675-BABB-D7E6DC4F9903}">
            <x14:dataBar minLength="0" maxLength="100" negativeBarColorSameAsPositive="1" axisPosition="none">
              <x14:cfvo type="min"/>
              <x14:cfvo type="num">
                <xm:f>$K$46</xm:f>
              </x14:cfvo>
            </x14:dataBar>
          </x14:cfRule>
          <xm:sqref>K34:K46</xm:sqref>
        </x14:conditionalFormatting>
        <x14:conditionalFormatting xmlns:xm="http://schemas.microsoft.com/office/excel/2006/main">
          <x14:cfRule type="dataBar" id="{46491EDA-5CE0-4DF9-934A-CFD8B62933D8}">
            <x14:dataBar minLength="0" maxLength="100" negativeBarColorSameAsPositive="1" axisPosition="none">
              <x14:cfvo type="min"/>
              <x14:cfvo type="num">
                <xm:f>$M$46</xm:f>
              </x14:cfvo>
            </x14:dataBar>
          </x14:cfRule>
          <xm:sqref>M34:M46</xm:sqref>
        </x14:conditionalFormatting>
        <x14:conditionalFormatting xmlns:xm="http://schemas.microsoft.com/office/excel/2006/main">
          <x14:cfRule type="dataBar" id="{B6B4894E-E921-4660-85E1-8C5CA7202DE0}">
            <x14:dataBar minLength="0" maxLength="100" negativeBarColorSameAsPositive="1" axisPosition="none">
              <x14:cfvo type="min"/>
              <x14:cfvo type="num">
                <xm:f>$N$46</xm:f>
              </x14:cfvo>
            </x14:dataBar>
          </x14:cfRule>
          <xm:sqref>N34:N46</xm:sqref>
        </x14:conditionalFormatting>
        <x14:conditionalFormatting xmlns:xm="http://schemas.microsoft.com/office/excel/2006/main">
          <x14:cfRule type="dataBar" id="{2779B17C-441C-43AF-925E-9226AE974C33}">
            <x14:dataBar minLength="0" maxLength="100" negativeBarColorSameAsPositive="1" axisPosition="none">
              <x14:cfvo type="min"/>
              <x14:cfvo type="num">
                <xm:f>$P$46</xm:f>
              </x14:cfvo>
            </x14:dataBar>
          </x14:cfRule>
          <xm:sqref>P34:P46</xm:sqref>
        </x14:conditionalFormatting>
        <x14:conditionalFormatting xmlns:xm="http://schemas.microsoft.com/office/excel/2006/main">
          <x14:cfRule type="dataBar" id="{6C882E65-DD94-4F95-943D-CFDE270A1E2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G51:G63 J51:J63</xm:sqref>
        </x14:conditionalFormatting>
        <x14:conditionalFormatting xmlns:xm="http://schemas.microsoft.com/office/excel/2006/main">
          <x14:cfRule type="dataBar" id="{9333D9C7-E68C-4993-BEE1-E012041CBA6D}">
            <x14:dataBar minLength="0" maxLength="100" negativeBarColorSameAsPositive="1" axisPosition="none">
              <x14:cfvo type="num">
                <xm:f>0</xm:f>
              </x14:cfvo>
              <x14:cfvo type="num">
                <xm:f>$F$63</xm:f>
              </x14:cfvo>
            </x14:dataBar>
          </x14:cfRule>
          <xm:sqref>F51:F63</xm:sqref>
        </x14:conditionalFormatting>
        <x14:conditionalFormatting xmlns:xm="http://schemas.microsoft.com/office/excel/2006/main">
          <x14:cfRule type="dataBar" id="{EC92636D-BFCE-49FA-B922-EF2575CF1E7D}">
            <x14:dataBar minLength="0" maxLength="100" negativeBarColorSameAsPositive="1" axisPosition="none">
              <x14:cfvo type="num">
                <xm:f>0</xm:f>
              </x14:cfvo>
              <x14:cfvo type="num">
                <xm:f>$I$63</xm:f>
              </x14:cfvo>
            </x14:dataBar>
          </x14:cfRule>
          <xm:sqref>I51:I63</xm:sqref>
        </x14:conditionalFormatting>
        <x14:conditionalFormatting xmlns:xm="http://schemas.microsoft.com/office/excel/2006/main">
          <x14:cfRule type="dataBar" id="{500F63B7-58D1-4980-9186-0B9BD7467C3D}">
            <x14:dataBar minLength="0" maxLength="100" negativeBarColorSameAsPositive="1" axisPosition="none">
              <x14:cfvo type="num">
                <xm:f>0</xm:f>
              </x14:cfvo>
              <x14:cfvo type="num">
                <xm:f>$C$63</xm:f>
              </x14:cfvo>
            </x14:dataBar>
          </x14:cfRule>
          <xm:sqref>C51:C63</xm:sqref>
        </x14:conditionalFormatting>
        <x14:conditionalFormatting xmlns:xm="http://schemas.microsoft.com/office/excel/2006/main">
          <x14:cfRule type="dataBar" id="{BF73A80B-01F3-461A-AA20-440AD6B80BE4}">
            <x14:dataBar minLength="0" maxLength="100" negativeBarColorSameAsPositive="1" axisPosition="none">
              <x14:cfvo type="num">
                <xm:f>0</xm:f>
              </x14:cfvo>
              <x14:cfvo type="num">
                <xm:f>$B$63</xm:f>
              </x14:cfvo>
            </x14:dataBar>
          </x14:cfRule>
          <xm:sqref>B51:B63</xm:sqref>
        </x14:conditionalFormatting>
        <x14:conditionalFormatting xmlns:xm="http://schemas.microsoft.com/office/excel/2006/main">
          <x14:cfRule type="dataBar" id="{1BFCA04C-BB59-4136-ACFB-D24D78BE019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D51:D63</xm:sqref>
        </x14:conditionalFormatting>
        <x14:conditionalFormatting xmlns:xm="http://schemas.microsoft.com/office/excel/2006/main">
          <x14:cfRule type="dataBar" id="{28B8CE7B-5759-43C6-A622-92103E0867F3}">
            <x14:dataBar minLength="0" maxLength="100" negativeBarColorSameAsPositive="1" axisPosition="none">
              <x14:cfvo type="num">
                <xm:f>0</xm:f>
              </x14:cfvo>
              <x14:cfvo type="num">
                <xm:f>$E$63</xm:f>
              </x14:cfvo>
            </x14:dataBar>
          </x14:cfRule>
          <xm:sqref>E51:E63</xm:sqref>
        </x14:conditionalFormatting>
        <x14:conditionalFormatting xmlns:xm="http://schemas.microsoft.com/office/excel/2006/main">
          <x14:cfRule type="dataBar" id="{13EAF491-1D72-4BBF-BCB9-945B228DDF73}">
            <x14:dataBar minLength="0" maxLength="100" negativeBarColorSameAsPositive="1" axisPosition="none">
              <x14:cfvo type="num">
                <xm:f>0</xm:f>
              </x14:cfvo>
              <x14:cfvo type="num">
                <xm:f>$F$109</xm:f>
              </x14:cfvo>
            </x14:dataBar>
          </x14:cfRule>
          <xm:sqref>F104:F109</xm:sqref>
        </x14:conditionalFormatting>
        <x14:conditionalFormatting xmlns:xm="http://schemas.microsoft.com/office/excel/2006/main">
          <x14:cfRule type="dataBar" id="{D345365F-E5E8-4DBB-91BF-51896CBD3443}">
            <x14:dataBar minLength="0" maxLength="100" negativeBarColorSameAsPositive="1" axisPosition="none">
              <x14:cfvo type="num">
                <xm:f>0</xm:f>
              </x14:cfvo>
              <x14:cfvo type="num">
                <xm:f>$F$99</xm:f>
              </x14:cfvo>
            </x14:dataBar>
          </x14:cfRule>
          <xm:sqref>F95:F99</xm:sqref>
        </x14:conditionalFormatting>
        <x14:conditionalFormatting xmlns:xm="http://schemas.microsoft.com/office/excel/2006/main">
          <x14:cfRule type="dataBar" id="{6B5D269B-2117-4E69-978B-D44ECDD4374E}">
            <x14:dataBar minLength="0" maxLength="100" negativeBarColorSameAsPositive="1" axisPosition="none">
              <x14:cfvo type="num">
                <xm:f>0</xm:f>
              </x14:cfvo>
              <x14:cfvo type="num">
                <xm:f>$L$99</xm:f>
              </x14:cfvo>
            </x14:dataBar>
          </x14:cfRule>
          <xm:sqref>I95:I99</xm:sqref>
        </x14:conditionalFormatting>
        <x14:conditionalFormatting xmlns:xm="http://schemas.microsoft.com/office/excel/2006/main">
          <x14:cfRule type="dataBar" id="{973F82B5-56E0-4DAC-9B7D-51D43CA2C4DF}">
            <x14:dataBar minLength="0" maxLength="100" negativeBarColorSameAsPositive="1" axisPosition="none">
              <x14:cfvo type="num">
                <xm:f>0</xm:f>
              </x14:cfvo>
              <x14:cfvo type="num">
                <xm:f>$B$99</xm:f>
              </x14:cfvo>
            </x14:dataBar>
          </x14:cfRule>
          <xm:sqref>B95:B99</xm:sqref>
        </x14:conditionalFormatting>
        <x14:conditionalFormatting xmlns:xm="http://schemas.microsoft.com/office/excel/2006/main">
          <x14:cfRule type="dataBar" id="{859ADD32-0A77-45E4-97EF-9CD0EDF0D35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D95:D99</xm:sqref>
        </x14:conditionalFormatting>
        <x14:conditionalFormatting xmlns:xm="http://schemas.microsoft.com/office/excel/2006/main">
          <x14:cfRule type="dataBar" id="{085C8013-B6BB-4256-B71C-71237899FE29}">
            <x14:dataBar minLength="0" maxLength="100" negativeBarColorSameAsPositive="1" axisPosition="none">
              <x14:cfvo type="num">
                <xm:f>0</xm:f>
              </x14:cfvo>
              <x14:cfvo type="num">
                <xm:f>$E$99</xm:f>
              </x14:cfvo>
            </x14:dataBar>
          </x14:cfRule>
          <xm:sqref>E95:E99</xm:sqref>
        </x14:conditionalFormatting>
        <x14:conditionalFormatting xmlns:xm="http://schemas.microsoft.com/office/excel/2006/main">
          <x14:cfRule type="dataBar" id="{6C1D1412-C700-45B0-8F2A-33028AE52BF0}">
            <x14:dataBar minLength="0" maxLength="100" negativeBarColorSameAsPositive="1" axisPosition="none">
              <x14:cfvo type="num">
                <xm:f>0</xm:f>
              </x14:cfvo>
              <x14:cfvo type="num">
                <xm:f>$H$99</xm:f>
              </x14:cfvo>
            </x14:dataBar>
          </x14:cfRule>
          <xm:sqref>H95:H99</xm:sqref>
        </x14:conditionalFormatting>
        <x14:conditionalFormatting xmlns:xm="http://schemas.microsoft.com/office/excel/2006/main">
          <x14:cfRule type="dataBar" id="{A8750AA6-AAB6-408F-BEA8-BB767F6E61C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G95:G99</xm:sqref>
        </x14:conditionalFormatting>
        <x14:conditionalFormatting xmlns:xm="http://schemas.microsoft.com/office/excel/2006/main">
          <x14:cfRule type="dataBar" id="{3913F15B-FC0C-454B-AA9F-FE915F2E7DA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J95:J99</xm:sqref>
        </x14:conditionalFormatting>
        <x14:conditionalFormatting xmlns:xm="http://schemas.microsoft.com/office/excel/2006/main">
          <x14:cfRule type="dataBar" id="{A1DE15E7-6172-4F4D-A696-48C1F893348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D104:D109</xm:sqref>
        </x14:conditionalFormatting>
        <x14:conditionalFormatting xmlns:xm="http://schemas.microsoft.com/office/excel/2006/main">
          <x14:cfRule type="dataBar" id="{5AAE76C0-C550-44E3-A5DB-E9B4B5338C33}">
            <x14:dataBar minLength="0" maxLength="100" negativeBarColorSameAsPositive="1" axisPosition="none">
              <x14:cfvo type="num">
                <xm:f>0</xm:f>
              </x14:cfvo>
              <x14:cfvo type="num">
                <xm:f>$E$109</xm:f>
              </x14:cfvo>
            </x14:dataBar>
          </x14:cfRule>
          <xm:sqref>E104:E109</xm:sqref>
        </x14:conditionalFormatting>
        <x14:conditionalFormatting xmlns:xm="http://schemas.microsoft.com/office/excel/2006/main">
          <x14:cfRule type="dataBar" id="{29B0A084-3F8B-4C64-9831-C1DEAB272D91}">
            <x14:dataBar minLength="0" maxLength="100" negativeBarColorSameAsPositive="1" axisPosition="none">
              <x14:cfvo type="num">
                <xm:f>0</xm:f>
              </x14:cfvo>
              <x14:cfvo type="num">
                <xm:f>$H$109</xm:f>
              </x14:cfvo>
            </x14:dataBar>
          </x14:cfRule>
          <xm:sqref>H104:H109</xm:sqref>
        </x14:conditionalFormatting>
        <x14:conditionalFormatting xmlns:xm="http://schemas.microsoft.com/office/excel/2006/main">
          <x14:cfRule type="dataBar" id="{F6C0D1A2-1F31-457E-9046-72013046313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G104:G109</xm:sqref>
        </x14:conditionalFormatting>
        <x14:conditionalFormatting xmlns:xm="http://schemas.microsoft.com/office/excel/2006/main">
          <x14:cfRule type="dataBar" id="{EDE01094-3342-4CFB-BABB-1A8C0136275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J104:J109</xm:sqref>
        </x14:conditionalFormatting>
        <x14:conditionalFormatting xmlns:xm="http://schemas.microsoft.com/office/excel/2006/main">
          <x14:cfRule type="dataBar" id="{36D8CB99-228A-4DFB-AC24-9458CE5EFDAC}">
            <x14:dataBar minLength="0" maxLength="100" negativeBarColorSameAsPositive="1" axisPosition="none">
              <x14:cfvo type="num">
                <xm:f>0</xm:f>
              </x14:cfvo>
              <x14:cfvo type="num">
                <xm:f>$B$109</xm:f>
              </x14:cfvo>
            </x14:dataBar>
          </x14:cfRule>
          <xm:sqref>B104:B109</xm:sqref>
        </x14:conditionalFormatting>
        <x14:conditionalFormatting xmlns:xm="http://schemas.microsoft.com/office/excel/2006/main">
          <x14:cfRule type="dataBar" id="{1BE2A740-BAEB-44B7-A14B-BF90F023A60C}">
            <x14:dataBar minLength="0" maxLength="100" negativeBarColorSameAsPositive="1" axisPosition="none">
              <x14:cfvo type="num">
                <xm:f>0</xm:f>
              </x14:cfvo>
              <x14:cfvo type="num">
                <xm:f>$I$109</xm:f>
              </x14:cfvo>
            </x14:dataBar>
          </x14:cfRule>
          <xm:sqref>I104:I109</xm:sqref>
        </x14:conditionalFormatting>
        <x14:conditionalFormatting xmlns:xm="http://schemas.microsoft.com/office/excel/2006/main">
          <x14:cfRule type="dataBar" id="{384DBC38-E62E-4A2E-A332-94D62E993A1F}">
            <x14:dataBar minLength="0" maxLength="100" negativeBarColorSameAsPositive="1" axisPosition="none">
              <x14:cfvo type="num">
                <xm:f>0</xm:f>
              </x14:cfvo>
              <x14:cfvo type="num">
                <xm:f>$C$99</xm:f>
              </x14:cfvo>
            </x14:dataBar>
          </x14:cfRule>
          <xm:sqref>C95:C99</xm:sqref>
        </x14:conditionalFormatting>
        <x14:conditionalFormatting xmlns:xm="http://schemas.microsoft.com/office/excel/2006/main">
          <x14:cfRule type="dataBar" id="{A5A22404-4011-4168-A75D-941AD90548BE}">
            <x14:dataBar minLength="0" maxLength="100" negativeBarColorSameAsPositive="1" axisPosition="none">
              <x14:cfvo type="num">
                <xm:f>0</xm:f>
              </x14:cfvo>
              <x14:cfvo type="num">
                <xm:f>$C$109</xm:f>
              </x14:cfvo>
            </x14:dataBar>
          </x14:cfRule>
          <xm:sqref>C104:C109</xm:sqref>
        </x14:conditionalFormatting>
        <x14:conditionalFormatting xmlns:xm="http://schemas.microsoft.com/office/excel/2006/main">
          <x14:cfRule type="dataBar" id="{CCC08D16-CED4-470B-9C27-7AF2F9677B37}">
            <x14:dataBar minLength="0" maxLength="100" negativeBarColorSameAsPositive="1" axisPosition="none">
              <x14:cfvo type="num">
                <xm:f>0</xm:f>
              </x14:cfvo>
              <x14:cfvo type="num">
                <xm:f>$H$63</xm:f>
              </x14:cfvo>
            </x14:dataBar>
          </x14:cfRule>
          <xm:sqref>H51:H63</xm:sqref>
        </x14:conditionalFormatting>
        <x14:conditionalFormatting xmlns:xm="http://schemas.microsoft.com/office/excel/2006/main">
          <x14:cfRule type="dataBar" id="{B59E38EC-5DE4-4DE6-AAA6-563FDCC83B8E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L47:L60</xm:sqref>
        </x14:conditionalFormatting>
        <x14:conditionalFormatting xmlns:xm="http://schemas.microsoft.com/office/excel/2006/main">
          <x14:cfRule type="dataBar" id="{682DAB43-7BFC-491C-B670-9D9CB37157D9}">
            <x14:dataBar minLength="0" maxLength="100" negativeBarColorSameAsPositive="1" axisPosition="none">
              <x14:cfvo type="autoMin"/>
              <x14:cfvo type="num">
                <xm:f>$B$87</xm:f>
              </x14:cfvo>
            </x14:dataBar>
          </x14:cfRule>
          <xm:sqref>B82:B87</xm:sqref>
        </x14:conditionalFormatting>
        <x14:conditionalFormatting xmlns:xm="http://schemas.microsoft.com/office/excel/2006/main">
          <x14:cfRule type="dataBar" id="{9C42B120-49DC-4147-922D-9EE419CA2312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C82:C87</xm:sqref>
        </x14:conditionalFormatting>
        <x14:conditionalFormatting xmlns:xm="http://schemas.microsoft.com/office/excel/2006/main">
          <x14:cfRule type="dataBar" id="{2DE54A8A-B9DB-4EBF-9043-720944ED5C7F}">
            <x14:dataBar minLength="0" maxLength="100" negativeBarColorSameAsPositive="1" axisPosition="none">
              <x14:cfvo type="autoMin"/>
              <x14:cfvo type="num">
                <xm:f>$B$87</xm:f>
              </x14:cfvo>
            </x14:dataBar>
          </x14:cfRule>
          <xm:sqref>B90</xm:sqref>
        </x14:conditionalFormatting>
        <x14:conditionalFormatting xmlns:xm="http://schemas.microsoft.com/office/excel/2006/main">
          <x14:cfRule type="dataBar" id="{95104572-8635-4819-9DF1-4A4E5592341C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C90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RRHH GL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2015-04-27T08:00:53Z</dcterms:created>
  <dcterms:modified xsi:type="dcterms:W3CDTF">2015-04-27T08:01:45Z</dcterms:modified>
</cp:coreProperties>
</file>