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"/>
    </mc:Choice>
  </mc:AlternateContent>
  <xr:revisionPtr revIDLastSave="0" documentId="13_ncr:1_{16BDA152-4296-426E-85EB-835A4CD16B4D}" xr6:coauthVersionLast="47" xr6:coauthVersionMax="47" xr10:uidLastSave="{00000000-0000-0000-0000-000000000000}"/>
  <bookViews>
    <workbookView xWindow="28680" yWindow="-120" windowWidth="29040" windowHeight="15720" xr2:uid="{5A715A24-AED9-4804-AF18-0CA500E1D109}"/>
  </bookViews>
  <sheets>
    <sheet name="2025_PTXAS_Datos xerais" sheetId="4" r:id="rId1"/>
    <sheet name="2025_PTXAS idade_nivel estudos" sheetId="2" r:id="rId2"/>
    <sheet name="2025_PTXAS por campus_centro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4" l="1"/>
  <c r="B65" i="4"/>
  <c r="E65" i="4" s="1"/>
  <c r="D65" i="4" s="1"/>
  <c r="E64" i="4"/>
  <c r="D64" i="4"/>
  <c r="E63" i="4"/>
  <c r="D63" i="4"/>
  <c r="E62" i="4"/>
  <c r="D62" i="4"/>
  <c r="E61" i="4"/>
  <c r="D61" i="4" s="1"/>
  <c r="E60" i="4"/>
  <c r="D60" i="4"/>
  <c r="E59" i="4"/>
  <c r="D59" i="4" s="1"/>
  <c r="E58" i="4"/>
  <c r="D58" i="4"/>
  <c r="E57" i="4"/>
  <c r="D57" i="4"/>
  <c r="C53" i="4"/>
  <c r="B53" i="4"/>
  <c r="E53" i="4" s="1"/>
  <c r="D53" i="4" s="1"/>
  <c r="E52" i="4"/>
  <c r="D52" i="4"/>
  <c r="E51" i="4"/>
  <c r="D51" i="4"/>
  <c r="E50" i="4"/>
  <c r="D50" i="4"/>
  <c r="E49" i="4"/>
  <c r="D49" i="4"/>
  <c r="E48" i="4"/>
  <c r="D48" i="4"/>
  <c r="E47" i="4"/>
  <c r="D47" i="4"/>
  <c r="E46" i="4"/>
  <c r="D46" i="4"/>
  <c r="E45" i="4"/>
  <c r="D45" i="4"/>
  <c r="E44" i="4"/>
  <c r="D44" i="4" s="1"/>
  <c r="E43" i="4"/>
  <c r="D43" i="4"/>
  <c r="C39" i="4"/>
  <c r="B39" i="4"/>
  <c r="E39" i="4" s="1"/>
  <c r="D39" i="4" s="1"/>
  <c r="E38" i="4"/>
  <c r="D38" i="4"/>
  <c r="E37" i="4"/>
  <c r="D37" i="4"/>
  <c r="E36" i="4"/>
  <c r="D36" i="4"/>
  <c r="C32" i="4"/>
  <c r="B32" i="4"/>
  <c r="E32" i="4" s="1"/>
  <c r="E31" i="4"/>
  <c r="D31" i="4"/>
  <c r="E30" i="4"/>
  <c r="D30" i="4" s="1"/>
  <c r="C25" i="4"/>
  <c r="B25" i="4"/>
  <c r="E25" i="4" s="1"/>
  <c r="I24" i="4"/>
  <c r="H24" i="4"/>
  <c r="K24" i="4" s="1"/>
  <c r="J24" i="4" s="1"/>
  <c r="E24" i="4"/>
  <c r="D24" i="4"/>
  <c r="O23" i="4"/>
  <c r="N23" i="4"/>
  <c r="Q23" i="4" s="1"/>
  <c r="K23" i="4"/>
  <c r="J23" i="4"/>
  <c r="E23" i="4"/>
  <c r="D23" i="4"/>
  <c r="Q22" i="4"/>
  <c r="P22" i="4" s="1"/>
  <c r="K22" i="4"/>
  <c r="J22" i="4"/>
  <c r="E22" i="4"/>
  <c r="D22" i="4"/>
  <c r="Q21" i="4"/>
  <c r="P21" i="4"/>
  <c r="K21" i="4"/>
  <c r="J21" i="4"/>
  <c r="E21" i="4"/>
  <c r="D21" i="4"/>
  <c r="F14" i="4"/>
  <c r="C14" i="4"/>
  <c r="D14" i="4" s="1"/>
  <c r="B14" i="4"/>
  <c r="E14" i="4" s="1"/>
  <c r="P13" i="4"/>
  <c r="E13" i="4"/>
  <c r="D13" i="4"/>
  <c r="E12" i="4"/>
  <c r="D12" i="4"/>
  <c r="E11" i="4"/>
  <c r="D11" i="4"/>
  <c r="C14" i="3"/>
  <c r="B14" i="3"/>
  <c r="D14" i="3" s="1"/>
  <c r="D13" i="3"/>
  <c r="D12" i="3"/>
  <c r="D11" i="3"/>
  <c r="D46" i="2"/>
  <c r="C46" i="2"/>
  <c r="B46" i="2"/>
  <c r="D45" i="2"/>
  <c r="D44" i="2"/>
  <c r="D43" i="2"/>
  <c r="P23" i="4" l="1"/>
  <c r="D25" i="4"/>
  <c r="D32" i="4"/>
</calcChain>
</file>

<file path=xl/sharedStrings.xml><?xml version="1.0" encoding="utf-8"?>
<sst xmlns="http://schemas.openxmlformats.org/spreadsheetml/2006/main" count="398" uniqueCount="132">
  <si>
    <t>Unidade de Análises e Programas</t>
  </si>
  <si>
    <t>PTXAS a 31/12/2025</t>
  </si>
  <si>
    <t>Fonte: PeopleNet</t>
  </si>
  <si>
    <t>Data do informe: febreiro 2026</t>
  </si>
  <si>
    <t>Só persoal en servizo activo</t>
  </si>
  <si>
    <t>Cálculo da ETC (Equivalencia a tempo completo) = (duración do contrato nun ano/días do ano) x (xornada laboral dun traballador/35)</t>
  </si>
  <si>
    <t>PTXAS por tipo</t>
  </si>
  <si>
    <t>Homes</t>
  </si>
  <si>
    <t>Mulleres</t>
  </si>
  <si>
    <t>% Mulleres sobre total</t>
  </si>
  <si>
    <t>Total</t>
  </si>
  <si>
    <t>Total ETC*</t>
  </si>
  <si>
    <t>ETC ao longo do ano</t>
  </si>
  <si>
    <t>Total ETC</t>
  </si>
  <si>
    <t>Eventual/Alto cargo</t>
  </si>
  <si>
    <t>Funcionario</t>
  </si>
  <si>
    <t>Laboral</t>
  </si>
  <si>
    <t>Cálculos de ETC sobre o número de contratos asinados ao longo do ano 2025</t>
  </si>
  <si>
    <t>PTXAS funcionario por grupo</t>
  </si>
  <si>
    <t>% Mulleres por grupo</t>
  </si>
  <si>
    <t>PTXAS laboral por grupo</t>
  </si>
  <si>
    <t>Eventuais/Altos cargos</t>
  </si>
  <si>
    <t>A1</t>
  </si>
  <si>
    <t>1</t>
  </si>
  <si>
    <t>A2</t>
  </si>
  <si>
    <t>3</t>
  </si>
  <si>
    <t>C1</t>
  </si>
  <si>
    <t>4</t>
  </si>
  <si>
    <t>C2</t>
  </si>
  <si>
    <t>PTXAS con vinculación permanente</t>
  </si>
  <si>
    <t>% Mulleres por tipo</t>
  </si>
  <si>
    <t>PTXAS con contrato temporal</t>
  </si>
  <si>
    <t>PTXAS por áreas</t>
  </si>
  <si>
    <t>% Mulleres por área</t>
  </si>
  <si>
    <t>Área de benestar, saúde e deporte</t>
  </si>
  <si>
    <t>ATIC</t>
  </si>
  <si>
    <t>Biblioteca</t>
  </si>
  <si>
    <t>Laboratorio</t>
  </si>
  <si>
    <t>Parque móbil</t>
  </si>
  <si>
    <t>Servizos Xerais</t>
  </si>
  <si>
    <t>Técnico</t>
  </si>
  <si>
    <t>Xardinería</t>
  </si>
  <si>
    <t>PTXAS_promedio idade</t>
  </si>
  <si>
    <t xml:space="preserve"> Homes</t>
  </si>
  <si>
    <t>Promedio xeral</t>
  </si>
  <si>
    <t>Promedio por sexo</t>
  </si>
  <si>
    <t>Persoal funcionario por grupo, sexo e idade</t>
  </si>
  <si>
    <t>De 25 a 34</t>
  </si>
  <si>
    <t>De 35 a 44</t>
  </si>
  <si>
    <t>De 45 a 54</t>
  </si>
  <si>
    <t>De 55 a 64</t>
  </si>
  <si>
    <t>De 65 en adiante</t>
  </si>
  <si>
    <t>Persoal laboral por grupo, sexo e idade</t>
  </si>
  <si>
    <t>Etiquetas de fila</t>
  </si>
  <si>
    <t>Persoal eventual/alto cargo por grupo, sexo e idade</t>
  </si>
  <si>
    <t>PTXAS_global por nivel de estudos</t>
  </si>
  <si>
    <t>Ensinanzas básicas</t>
  </si>
  <si>
    <t>Ensinanzas medias</t>
  </si>
  <si>
    <t>Ensinanzas universitarias</t>
  </si>
  <si>
    <t>Persoal funcionario, eventual e alto cargo por grupo, sexo e nivel de estudos</t>
  </si>
  <si>
    <t xml:space="preserve">Total  </t>
  </si>
  <si>
    <t>Persoal laboral por grupo, sexo 
e nivel de estudos</t>
  </si>
  <si>
    <t>PTXAS_por campus</t>
  </si>
  <si>
    <t>Ourense</t>
  </si>
  <si>
    <t>Pontevedra</t>
  </si>
  <si>
    <t>Vigo</t>
  </si>
  <si>
    <t>Persoal funcionario, eventual e altos cargos por grupo, sexo e campus</t>
  </si>
  <si>
    <t>Total Vigo</t>
  </si>
  <si>
    <t>Persoal laboral por grupo, sexo e campus</t>
  </si>
  <si>
    <t>PTXAS Ourense_por centro</t>
  </si>
  <si>
    <t>PTXAS Pontevedra_por centro</t>
  </si>
  <si>
    <t>PTXAS Vigo_por centro</t>
  </si>
  <si>
    <t>BIBLIOTECA CENTRAL DE OURENSE</t>
  </si>
  <si>
    <t>BIBLIOTECA CENTRAL DE PONTEVEDRA</t>
  </si>
  <si>
    <t>BIBLIOTECA DE TORRECEDEIRA</t>
  </si>
  <si>
    <t>CENTRO DE APOIO CIENTIFICO E TECNOLOXICO Á INVESTIGACION (OURE</t>
  </si>
  <si>
    <t>BIBLIOTECA UNIVERSITARIA</t>
  </si>
  <si>
    <t>CASA DAS CAMPAS - PONTEVEDRA</t>
  </si>
  <si>
    <t>EDIFICIO DO CAMPUS DA AUGA</t>
  </si>
  <si>
    <t>C.A.C.T.I.</t>
  </si>
  <si>
    <t>ESCOLA DE ENXEÑARIA FORESTAL - PONTEVEDRA</t>
  </si>
  <si>
    <t>EDIFICIO FACULTADES</t>
  </si>
  <si>
    <t>FACULTADE  DE CIENCIAS DA EDUCACION E DO DEPORTE - PONTEVEDRA</t>
  </si>
  <si>
    <t>CACTI-CINBIO</t>
  </si>
  <si>
    <t>ESCOLA DE ENXEÑARIA AERONAUTICA E DO ESPAZO - OURENSE</t>
  </si>
  <si>
    <t>FACULTADE DE BELAS ARTES - PONTEVEDRA</t>
  </si>
  <si>
    <t>CONSELLO SOCIAL</t>
  </si>
  <si>
    <t>ESCOLA SUPERIOR DE ENXEÑARIA INFORMATICA - OURENSE</t>
  </si>
  <si>
    <t>FACULTADE DE COMUNICACION- PONTEVEDRA</t>
  </si>
  <si>
    <t>E.U DE ENXEÑERIA TECNICA INDUSTRIAL - VIGO</t>
  </si>
  <si>
    <t>FACULTADE DE CIENCIAS - OURENSE</t>
  </si>
  <si>
    <t>FACULTADE DE DESEÑO - PONTEVEDRA</t>
  </si>
  <si>
    <t>EDIFICIO ERNESTINA OTERO</t>
  </si>
  <si>
    <t>FACULTADE DE CIENCIAS EMPRESARIAIS E TURISMO - OURENSE</t>
  </si>
  <si>
    <t>FACULTADE DE FISIOTERAPIA - PONTEVEDRA</t>
  </si>
  <si>
    <t>EDIFICIO EXERIA</t>
  </si>
  <si>
    <t>FACULTADE DE DEREITO - OURENSE</t>
  </si>
  <si>
    <t>PAVILLON POLIDEPORTIVO- PONTEVEDRA</t>
  </si>
  <si>
    <t>FACULTADE DE EDUCACIÓN E TRABALLO SOCIAL-OURENSE</t>
  </si>
  <si>
    <t>SERVIZOS CENTRAIS CAMPUS PONTEVEDRA</t>
  </si>
  <si>
    <t>EDIFICIO FILOMENA DATO</t>
  </si>
  <si>
    <t>FACULTADE DE HISTORIA - OURENSE</t>
  </si>
  <si>
    <t>EDIFICIO FUNDICION</t>
  </si>
  <si>
    <t>FACULTADE DE RELACIONS INTERNACIONAIS - OURENSE</t>
  </si>
  <si>
    <t>EDIFICIO MIRALLES</t>
  </si>
  <si>
    <t>PAVILLON POLIDEPORTIVO - OURENSE</t>
  </si>
  <si>
    <t>EDIFICIO REDEIRAS BERBES</t>
  </si>
  <si>
    <t>UNIDADE ADMINISTRATIVA DE OURENSE</t>
  </si>
  <si>
    <t>ESCOLA DE ENXEÑARIA DE MINAS E ENERXIA - VIGO</t>
  </si>
  <si>
    <t>ESCOLA DE ENXEÑARIA DE TELECOMUNICACION -VIGO</t>
  </si>
  <si>
    <t>ESCOLA DE ENXEÑARIA INDUSTRIAL - VIGO</t>
  </si>
  <si>
    <t>ESTACION DE CIENCIAS MARIÑAS DE TORALLA</t>
  </si>
  <si>
    <t>FACULTADE DE BIOLOXIA - VIGO</t>
  </si>
  <si>
    <t>FACULTADE DE CIENCIAS DO MAR - VIGO</t>
  </si>
  <si>
    <t>FACULTADE DE CIENCIAS ECONOMICAS E EMPRESARIAIS - VIGO</t>
  </si>
  <si>
    <t>FACULTADE DE CIENCIAS XURIDICAS E DO TRABALLO - VIGO</t>
  </si>
  <si>
    <t>FACULTADE DE COMERCIO - VIGO</t>
  </si>
  <si>
    <t>FACULTADE DE FILOLOXIA E TRADUCION - VIGO</t>
  </si>
  <si>
    <t>FACULTADE DE QUIMICA - VIGO</t>
  </si>
  <si>
    <t>PAVILLON POLIDEPORTIVO - VIGO</t>
  </si>
  <si>
    <t>*ETC calculado sobre os efectivos a 31/12/2025</t>
  </si>
  <si>
    <t>Administración*</t>
  </si>
  <si>
    <t>Alta dirección/Eventual</t>
  </si>
  <si>
    <t>*Desglose persoal de Administración</t>
  </si>
  <si>
    <t>Administrador/a</t>
  </si>
  <si>
    <t>Apoio centros e departamentos</t>
  </si>
  <si>
    <t>Area académica</t>
  </si>
  <si>
    <t>Área económica</t>
  </si>
  <si>
    <t>Área investigación e transferencia</t>
  </si>
  <si>
    <t>Área persoal</t>
  </si>
  <si>
    <t xml:space="preserve">Equipo de goberno/órganos </t>
  </si>
  <si>
    <t>Outros servizos e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</si>
</sst>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6337778862885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1" applyFont="1" applyBorder="1" applyAlignment="1">
      <alignment vertical="center" wrapText="1"/>
    </xf>
    <xf numFmtId="0" fontId="5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2" applyFont="1" applyBorder="1"/>
    <xf numFmtId="0" fontId="5" fillId="0" borderId="0" xfId="1" applyFont="1"/>
    <xf numFmtId="0" fontId="5" fillId="0" borderId="0" xfId="2" applyFont="1"/>
    <xf numFmtId="0" fontId="7" fillId="0" borderId="0" xfId="2" applyFont="1"/>
    <xf numFmtId="0" fontId="8" fillId="0" borderId="0" xfId="2" applyFont="1"/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/>
    </xf>
    <xf numFmtId="2" fontId="0" fillId="0" borderId="0" xfId="0" applyNumberFormat="1"/>
    <xf numFmtId="0" fontId="9" fillId="0" borderId="0" xfId="2" applyFont="1"/>
    <xf numFmtId="0" fontId="2" fillId="2" borderId="2" xfId="3" applyFont="1" applyBorder="1" applyAlignment="1">
      <alignment horizontal="center" vertical="center"/>
    </xf>
    <xf numFmtId="0" fontId="2" fillId="2" borderId="7" xfId="3" applyFont="1" applyBorder="1" applyAlignment="1">
      <alignment horizontal="center" vertical="center"/>
    </xf>
    <xf numFmtId="0" fontId="1" fillId="3" borderId="0" xfId="4"/>
    <xf numFmtId="0" fontId="1" fillId="0" borderId="0" xfId="2"/>
    <xf numFmtId="0" fontId="3" fillId="2" borderId="0" xfId="3"/>
    <xf numFmtId="0" fontId="2" fillId="2" borderId="9" xfId="3" applyFont="1" applyBorder="1" applyAlignment="1">
      <alignment horizontal="center" vertical="center"/>
    </xf>
    <xf numFmtId="0" fontId="3" fillId="2" borderId="0" xfId="3" applyBorder="1" applyAlignment="1">
      <alignment horizontal="center" vertical="center"/>
    </xf>
    <xf numFmtId="0" fontId="2" fillId="2" borderId="0" xfId="3" applyFont="1" applyBorder="1" applyAlignment="1">
      <alignment horizontal="center" vertical="center"/>
    </xf>
    <xf numFmtId="0" fontId="1" fillId="3" borderId="0" xfId="4" applyBorder="1"/>
    <xf numFmtId="0" fontId="3" fillId="2" borderId="0" xfId="3" applyBorder="1"/>
    <xf numFmtId="0" fontId="6" fillId="0" borderId="1" xfId="1" applyFont="1" applyBorder="1" applyAlignment="1">
      <alignment horizontal="center" vertical="center" wrapText="1"/>
    </xf>
    <xf numFmtId="0" fontId="3" fillId="2" borderId="0" xfId="3" applyBorder="1" applyAlignment="1">
      <alignment horizontal="left" vertical="center" wrapText="1"/>
    </xf>
    <xf numFmtId="0" fontId="3" fillId="2" borderId="0" xfId="3" applyBorder="1" applyAlignment="1">
      <alignment horizontal="left" vertical="center"/>
    </xf>
    <xf numFmtId="0" fontId="3" fillId="2" borderId="0" xfId="3" applyBorder="1" applyAlignment="1">
      <alignment horizontal="center" vertical="center"/>
    </xf>
    <xf numFmtId="0" fontId="2" fillId="2" borderId="0" xfId="3" applyFont="1" applyBorder="1" applyAlignment="1">
      <alignment horizontal="center" vertical="center"/>
    </xf>
    <xf numFmtId="0" fontId="2" fillId="2" borderId="5" xfId="3" applyFont="1" applyBorder="1" applyAlignment="1">
      <alignment horizontal="left" vertical="center" wrapText="1"/>
    </xf>
    <xf numFmtId="0" fontId="2" fillId="2" borderId="5" xfId="3" applyFont="1" applyBorder="1" applyAlignment="1">
      <alignment horizontal="left" vertical="center"/>
    </xf>
    <xf numFmtId="0" fontId="2" fillId="2" borderId="3" xfId="3" applyFont="1" applyBorder="1" applyAlignment="1">
      <alignment horizontal="center" vertical="center"/>
    </xf>
    <xf numFmtId="0" fontId="2" fillId="2" borderId="2" xfId="3" applyFont="1" applyBorder="1" applyAlignment="1">
      <alignment horizontal="center" vertical="center"/>
    </xf>
    <xf numFmtId="0" fontId="2" fillId="2" borderId="6" xfId="3" applyFont="1" applyBorder="1" applyAlignment="1">
      <alignment horizontal="center" vertical="center"/>
    </xf>
    <xf numFmtId="0" fontId="2" fillId="2" borderId="4" xfId="3" applyFont="1" applyBorder="1" applyAlignment="1">
      <alignment horizontal="center" vertical="center"/>
    </xf>
    <xf numFmtId="0" fontId="2" fillId="2" borderId="8" xfId="3" applyFont="1" applyBorder="1" applyAlignment="1">
      <alignment horizontal="center" vertical="center"/>
    </xf>
    <xf numFmtId="0" fontId="3" fillId="2" borderId="0" xfId="3" applyBorder="1" applyAlignment="1">
      <alignment horizontal="center"/>
    </xf>
    <xf numFmtId="10" fontId="0" fillId="0" borderId="0" xfId="5" applyNumberFormat="1" applyFont="1"/>
    <xf numFmtId="2" fontId="1" fillId="0" borderId="0" xfId="2" applyNumberFormat="1"/>
  </cellXfs>
  <cellStyles count="6">
    <cellStyle name="40% - Énfasis1 2" xfId="4" xr:uid="{F254EB52-AB75-4123-B9B3-3CFCD21C6C09}"/>
    <cellStyle name="Énfasis1 2" xfId="3" xr:uid="{8D39CE11-E3A0-4214-B918-FE5C3B2FE859}"/>
    <cellStyle name="Normal" xfId="0" builtinId="0"/>
    <cellStyle name="Normal 2" xfId="2" xr:uid="{4F3A9A52-85C5-4303-ADD8-B10540C53C37}"/>
    <cellStyle name="Normal 2 3" xfId="1" xr:uid="{49B467E9-AB66-413C-9FEF-AFFE49C511BE}"/>
    <cellStyle name="Porcentaje 2" xfId="5" xr:uid="{AE04F27F-93CC-4066-8F77-384B054842B2}"/>
  </cellStyles>
  <dxfs count="20"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14" formatCode="0.00%"/>
    </dxf>
    <dxf>
      <numFmt numFmtId="2" formatCode="0.00"/>
    </dxf>
    <dxf>
      <numFmt numFmtId="2" formatCode="0.00"/>
    </dxf>
    <dxf>
      <numFmt numFmtId="14" formatCode="0.00%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sexo</a:t>
            </a:r>
          </a:p>
        </c:rich>
      </c:tx>
      <c:layout>
        <c:manualLayout>
          <c:xMode val="edge"/>
          <c:yMode val="edge"/>
          <c:x val="0.33604306924321026"/>
          <c:y val="4.5584045584045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'2025_PTXAS_Datos xerais'!$B$10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832977967306331E-2"/>
                  <c:y val="-0.15954415954415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B7-4136-87D7-B2FECE8CED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'2025_PTXAS_Datos xerais'!$B$14</c:f>
              <c:numCache>
                <c:formatCode>General</c:formatCode>
                <c:ptCount val="1"/>
                <c:pt idx="0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7-4136-87D7-B2FECE8CEDD2}"/>
            </c:ext>
          </c:extLst>
        </c:ser>
        <c:ser>
          <c:idx val="1"/>
          <c:order val="1"/>
          <c:tx>
            <c:strRef>
              <c:f>'2025_PTXAS_Datos xerais'!$C$10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669902912621352E-2"/>
                  <c:y val="-8.9743589743589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7-4136-87D7-B2FECE8CED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'2025_PTXAS_Datos xerais'!$C$14</c:f>
              <c:numCache>
                <c:formatCode>General</c:formatCode>
                <c:ptCount val="1"/>
                <c:pt idx="0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B7-4136-87D7-B2FECE8CED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17765552"/>
        <c:axId val="700088016"/>
        <c:axId val="0"/>
      </c:bar3DChart>
      <c:catAx>
        <c:axId val="717765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0088016"/>
        <c:crosses val="autoZero"/>
        <c:auto val="1"/>
        <c:lblAlgn val="ctr"/>
        <c:lblOffset val="100"/>
        <c:noMultiLvlLbl val="0"/>
      </c:catAx>
      <c:valAx>
        <c:axId val="7000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76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con</a:t>
            </a:r>
            <a:r>
              <a:rPr lang="es-ES" baseline="0"/>
              <a:t> vinculación permanente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'2025_PTXAS_Datos xerais'!$A$30</c:f>
              <c:strCache>
                <c:ptCount val="1"/>
                <c:pt idx="0">
                  <c:v>Funcionario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'2025_PTXAS_Datos xerais'!$B$29:$C$29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xerais'!$B$30:$C$30</c:f>
              <c:numCache>
                <c:formatCode>General</c:formatCode>
                <c:ptCount val="2"/>
                <c:pt idx="0">
                  <c:v>237</c:v>
                </c:pt>
                <c:pt idx="1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A-445C-BF52-3FEB71433432}"/>
            </c:ext>
          </c:extLst>
        </c:ser>
        <c:ser>
          <c:idx val="1"/>
          <c:order val="1"/>
          <c:tx>
            <c:strRef>
              <c:f>'2025_PTXAS_Datos xerais'!$A$31</c:f>
              <c:strCache>
                <c:ptCount val="1"/>
                <c:pt idx="0">
                  <c:v>Laboral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'2025_PTXAS_Datos xerais'!$B$29:$C$29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xerais'!$B$31:$C$31</c:f>
              <c:numCache>
                <c:formatCode>General</c:formatCode>
                <c:ptCount val="2"/>
                <c:pt idx="0">
                  <c:v>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A-445C-BF52-3FEB71433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04440464"/>
        <c:axId val="700420912"/>
      </c:barChart>
      <c:catAx>
        <c:axId val="80444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0420912"/>
        <c:crosses val="autoZero"/>
        <c:auto val="1"/>
        <c:lblAlgn val="ctr"/>
        <c:lblOffset val="100"/>
        <c:noMultiLvlLbl val="0"/>
      </c:catAx>
      <c:valAx>
        <c:axId val="70042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444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</a:t>
            </a:r>
            <a:r>
              <a:rPr lang="es-ES" baseline="0"/>
              <a:t> con contrato temporal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'2025_PTXAS_Datos xerais'!$A$36</c:f>
              <c:strCache>
                <c:ptCount val="1"/>
                <c:pt idx="0">
                  <c:v>Eventual/Alto cargo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'2025_PTXAS_Datos xerais'!$B$35:$C$35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xerais'!$B$36:$C$36</c:f>
              <c:numCache>
                <c:formatCode>General</c:formatCode>
                <c:ptCount val="2"/>
                <c:pt idx="0">
                  <c:v>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6-47E4-B456-D55F3E5CA799}"/>
            </c:ext>
          </c:extLst>
        </c:ser>
        <c:ser>
          <c:idx val="1"/>
          <c:order val="1"/>
          <c:tx>
            <c:strRef>
              <c:f>'2025_PTXAS_Datos xerais'!$A$37</c:f>
              <c:strCache>
                <c:ptCount val="1"/>
                <c:pt idx="0">
                  <c:v>Funcionario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'2025_PTXAS_Datos xerais'!$B$35:$C$35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xerais'!$B$37:$C$37</c:f>
              <c:numCache>
                <c:formatCode>General</c:formatCode>
                <c:ptCount val="2"/>
                <c:pt idx="0">
                  <c:v>61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6-47E4-B456-D55F3E5CA799}"/>
            </c:ext>
          </c:extLst>
        </c:ser>
        <c:ser>
          <c:idx val="2"/>
          <c:order val="2"/>
          <c:tx>
            <c:strRef>
              <c:f>'2025_PTXAS_Datos xerais'!$A$38</c:f>
              <c:strCache>
                <c:ptCount val="1"/>
                <c:pt idx="0">
                  <c:v>Laboral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'2025_PTXAS_Datos xerais'!$B$35:$C$35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xerais'!$B$38:$C$38</c:f>
              <c:numCache>
                <c:formatCode>General</c:formatCode>
                <c:ptCount val="2"/>
                <c:pt idx="0">
                  <c:v>13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6-47E4-B456-D55F3E5CA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37531151"/>
        <c:axId val="819714480"/>
      </c:barChart>
      <c:catAx>
        <c:axId val="1237531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9714480"/>
        <c:crosses val="autoZero"/>
        <c:auto val="1"/>
        <c:lblAlgn val="ctr"/>
        <c:lblOffset val="100"/>
        <c:noMultiLvlLbl val="0"/>
      </c:catAx>
      <c:valAx>
        <c:axId val="81971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3753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'2025_PTXAS_Datos xerais'!$A$43</c:f>
              <c:strCache>
                <c:ptCount val="1"/>
                <c:pt idx="0">
                  <c:v>Administración*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xerais'!$B$43:$C$43</c:f>
              <c:numCache>
                <c:formatCode>General</c:formatCode>
                <c:ptCount val="2"/>
                <c:pt idx="0">
                  <c:v>90</c:v>
                </c:pt>
                <c:pt idx="1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F-4C70-A77D-8E1BF6E3A2DD}"/>
            </c:ext>
          </c:extLst>
        </c:ser>
        <c:ser>
          <c:idx val="1"/>
          <c:order val="1"/>
          <c:tx>
            <c:strRef>
              <c:f>'2025_PTXAS_Datos xerais'!$A$45</c:f>
              <c:strCache>
                <c:ptCount val="1"/>
                <c:pt idx="0">
                  <c:v>Área de benestar, saúde e deporte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xerais'!$B$45:$C$45</c:f>
              <c:numCache>
                <c:formatCode>General</c:formatCode>
                <c:ptCount val="2"/>
                <c:pt idx="0">
                  <c:v>21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F-4C70-A77D-8E1BF6E3A2DD}"/>
            </c:ext>
          </c:extLst>
        </c:ser>
        <c:ser>
          <c:idx val="2"/>
          <c:order val="2"/>
          <c:tx>
            <c:strRef>
              <c:f>'2025_PTXAS_Datos xerais'!$A$46</c:f>
              <c:strCache>
                <c:ptCount val="1"/>
                <c:pt idx="0">
                  <c:v>ATIC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xerais'!$B$46:$C$46</c:f>
              <c:numCache>
                <c:formatCode>General</c:formatCode>
                <c:ptCount val="2"/>
                <c:pt idx="0">
                  <c:v>37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FF-4C70-A77D-8E1BF6E3A2DD}"/>
            </c:ext>
          </c:extLst>
        </c:ser>
        <c:ser>
          <c:idx val="3"/>
          <c:order val="3"/>
          <c:tx>
            <c:strRef>
              <c:f>'2025_PTXAS_Datos xerais'!$A$47</c:f>
              <c:strCache>
                <c:ptCount val="1"/>
                <c:pt idx="0">
                  <c:v>Biblioteca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xerais'!$B$47:$C$47</c:f>
              <c:numCache>
                <c:formatCode>General</c:formatCode>
                <c:ptCount val="2"/>
                <c:pt idx="0">
                  <c:v>25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FF-4C70-A77D-8E1BF6E3A2DD}"/>
            </c:ext>
          </c:extLst>
        </c:ser>
        <c:ser>
          <c:idx val="5"/>
          <c:order val="5"/>
          <c:tx>
            <c:strRef>
              <c:f>'2025_PTXAS_Datos xerais'!$A$48</c:f>
              <c:strCache>
                <c:ptCount val="1"/>
                <c:pt idx="0">
                  <c:v>Laboratorio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xerais'!$B$48:$C$48</c:f>
              <c:numCache>
                <c:formatCode>General</c:formatCode>
                <c:ptCount val="2"/>
                <c:pt idx="0">
                  <c:v>43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FF-4C70-A77D-8E1BF6E3A2DD}"/>
            </c:ext>
          </c:extLst>
        </c:ser>
        <c:ser>
          <c:idx val="6"/>
          <c:order val="6"/>
          <c:tx>
            <c:strRef>
              <c:f>'2025_PTXAS_Datos xerais'!$A$49</c:f>
              <c:strCache>
                <c:ptCount val="1"/>
                <c:pt idx="0">
                  <c:v>Parque móbil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xerais'!$B$49:$C$49</c:f>
              <c:numCache>
                <c:formatCode>General</c:formatCode>
                <c:ptCount val="2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FF-4C70-A77D-8E1BF6E3A2DD}"/>
            </c:ext>
          </c:extLst>
        </c:ser>
        <c:ser>
          <c:idx val="7"/>
          <c:order val="7"/>
          <c:tx>
            <c:strRef>
              <c:f>'2025_PTXAS_Datos xerais'!$A$50</c:f>
              <c:strCache>
                <c:ptCount val="1"/>
                <c:pt idx="0">
                  <c:v>Servizos Xerais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xerais'!$B$50:$C$50</c:f>
              <c:numCache>
                <c:formatCode>General</c:formatCode>
                <c:ptCount val="2"/>
                <c:pt idx="0">
                  <c:v>75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FF-4C70-A77D-8E1BF6E3A2DD}"/>
            </c:ext>
          </c:extLst>
        </c:ser>
        <c:ser>
          <c:idx val="8"/>
          <c:order val="8"/>
          <c:tx>
            <c:strRef>
              <c:f>'2025_PTXAS_Datos xerais'!$A$51</c:f>
              <c:strCache>
                <c:ptCount val="1"/>
                <c:pt idx="0">
                  <c:v>Técnico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xerais'!$B$51:$C$51</c:f>
              <c:numCache>
                <c:formatCode>General</c:formatCode>
                <c:ptCount val="2"/>
                <c:pt idx="0">
                  <c:v>11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FF-4C70-A77D-8E1BF6E3A2DD}"/>
            </c:ext>
          </c:extLst>
        </c:ser>
        <c:ser>
          <c:idx val="9"/>
          <c:order val="9"/>
          <c:tx>
            <c:strRef>
              <c:f>'2025_PTXAS_Datos xerais'!$A$52</c:f>
              <c:strCache>
                <c:ptCount val="1"/>
                <c:pt idx="0">
                  <c:v>Xardinería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xerais'!$B$52:$C$52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FF-4C70-A77D-8E1BF6E3A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3978128"/>
        <c:axId val="997836880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'2025_PTXAS_Datos xerais'!#REF!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'2025_PTXAS_Datos xerais'!$B$42:$C$42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Mulleres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'2025_PTXAS_Datos xerais'!#REF!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0FF-4C70-A77D-8E1BF6E3A2DD}"/>
                  </c:ext>
                </c:extLst>
              </c15:ser>
            </c15:filteredBarSeries>
          </c:ext>
        </c:extLst>
      </c:bar3DChart>
      <c:catAx>
        <c:axId val="118397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7836880"/>
        <c:crosses val="autoZero"/>
        <c:auto val="1"/>
        <c:lblAlgn val="ctr"/>
        <c:lblOffset val="100"/>
        <c:noMultiLvlLbl val="0"/>
      </c:catAx>
      <c:valAx>
        <c:axId val="99783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397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Desglose persoal de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'2025_PTXAS_Datos xerais'!$A$57</c:f>
              <c:strCache>
                <c:ptCount val="1"/>
                <c:pt idx="0">
                  <c:v>Administrador/a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xerais'!$B$56:$C$56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xerais'!$B$57:$C$57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0-4611-8A1A-1D1113ECBA67}"/>
            </c:ext>
          </c:extLst>
        </c:ser>
        <c:ser>
          <c:idx val="1"/>
          <c:order val="1"/>
          <c:tx>
            <c:strRef>
              <c:f>'2025_PTXAS_Datos xerais'!$A$58</c:f>
              <c:strCache>
                <c:ptCount val="1"/>
                <c:pt idx="0">
                  <c:v>Apoio centros e departamentos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xerais'!$B$56:$C$56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xerais'!$B$58:$C$58</c:f>
              <c:numCache>
                <c:formatCode>General</c:formatCode>
                <c:ptCount val="2"/>
                <c:pt idx="0">
                  <c:v>8</c:v>
                </c:pt>
                <c:pt idx="1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0-4611-8A1A-1D1113ECBA67}"/>
            </c:ext>
          </c:extLst>
        </c:ser>
        <c:ser>
          <c:idx val="2"/>
          <c:order val="2"/>
          <c:tx>
            <c:strRef>
              <c:f>'2025_PTXAS_Datos xerais'!$A$59</c:f>
              <c:strCache>
                <c:ptCount val="1"/>
                <c:pt idx="0">
                  <c:v>Area académica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xerais'!$B$56:$C$56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xerais'!$B$59:$C$59</c:f>
              <c:numCache>
                <c:formatCode>General</c:formatCode>
                <c:ptCount val="2"/>
                <c:pt idx="0">
                  <c:v>26</c:v>
                </c:pt>
                <c:pt idx="1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0-4611-8A1A-1D1113ECBA67}"/>
            </c:ext>
          </c:extLst>
        </c:ser>
        <c:ser>
          <c:idx val="3"/>
          <c:order val="3"/>
          <c:tx>
            <c:strRef>
              <c:f>'2025_PTXAS_Datos xerais'!$A$60</c:f>
              <c:strCache>
                <c:ptCount val="1"/>
                <c:pt idx="0">
                  <c:v>Área económica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xerais'!$B$56:$C$56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xerais'!$B$60:$C$60</c:f>
              <c:numCache>
                <c:formatCode>General</c:formatCode>
                <c:ptCount val="2"/>
                <c:pt idx="0">
                  <c:v>19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A0-4611-8A1A-1D1113ECBA67}"/>
            </c:ext>
          </c:extLst>
        </c:ser>
        <c:ser>
          <c:idx val="4"/>
          <c:order val="4"/>
          <c:tx>
            <c:strRef>
              <c:f>'2025_PTXAS_Datos xerais'!$A$61</c:f>
              <c:strCache>
                <c:ptCount val="1"/>
                <c:pt idx="0">
                  <c:v>Área investigación e transferencia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xerais'!$B$56:$C$56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xerais'!$B$61:$C$61</c:f>
              <c:numCache>
                <c:formatCode>General</c:formatCode>
                <c:ptCount val="2"/>
                <c:pt idx="0">
                  <c:v>12</c:v>
                </c:pt>
                <c:pt idx="1">
                  <c:v>20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AEA0-4611-8A1A-1D1113ECBA67}"/>
            </c:ext>
          </c:extLst>
        </c:ser>
        <c:ser>
          <c:idx val="5"/>
          <c:order val="5"/>
          <c:tx>
            <c:strRef>
              <c:f>'2025_PTXAS_Datos xerais'!$A$62</c:f>
              <c:strCache>
                <c:ptCount val="1"/>
                <c:pt idx="0">
                  <c:v>Área persoal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xerais'!$B$56:$C$56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xerais'!$B$62:$C$62</c:f>
              <c:numCache>
                <c:formatCode>General</c:formatCode>
                <c:ptCount val="2"/>
                <c:pt idx="0">
                  <c:v>10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A0-4611-8A1A-1D1113ECBA67}"/>
            </c:ext>
          </c:extLst>
        </c:ser>
        <c:ser>
          <c:idx val="6"/>
          <c:order val="6"/>
          <c:tx>
            <c:strRef>
              <c:f>'2025_PTXAS_Datos xerais'!$A$63</c:f>
              <c:strCache>
                <c:ptCount val="1"/>
                <c:pt idx="0">
                  <c:v>Equipo de goberno/órganos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xerais'!$B$56:$C$56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xerais'!$B$63:$C$63</c:f>
              <c:numCache>
                <c:formatCode>General</c:formatCode>
                <c:ptCount val="2"/>
                <c:pt idx="0">
                  <c:v>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A0-4611-8A1A-1D1113ECBA67}"/>
            </c:ext>
          </c:extLst>
        </c:ser>
        <c:ser>
          <c:idx val="7"/>
          <c:order val="7"/>
          <c:tx>
            <c:strRef>
              <c:f>'2025_PTXAS_Datos xerais'!$A$64</c:f>
              <c:strCache>
                <c:ptCount val="1"/>
                <c:pt idx="0">
                  <c:v>Outros servizos e unidades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'2025_PTXAS_Datos xerais'!$B$56:$C$56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'2025_PTXAS_Datos xerais'!$B$64:$C$64</c:f>
              <c:numCache>
                <c:formatCode>General</c:formatCode>
                <c:ptCount val="2"/>
                <c:pt idx="0">
                  <c:v>12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A0-4611-8A1A-1D1113ECB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3978128"/>
        <c:axId val="997836880"/>
        <c:axId val="0"/>
        <c:extLst/>
      </c:bar3DChart>
      <c:catAx>
        <c:axId val="1183978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7836880"/>
        <c:crosses val="autoZero"/>
        <c:auto val="1"/>
        <c:lblAlgn val="ctr"/>
        <c:lblOffset val="100"/>
        <c:noMultiLvlLbl val="0"/>
      </c:catAx>
      <c:valAx>
        <c:axId val="99783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397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 por nivel de estudos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'2025_PTXAS idade_nivel estudos'!$A$43</c:f>
              <c:strCache>
                <c:ptCount val="1"/>
                <c:pt idx="0">
                  <c:v>Ensinanzas básicas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 idade_nivel estudos'!$B$42:$C$42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 idade_nivel estudos'!$B$43:$C$43</c:f>
              <c:numCache>
                <c:formatCode>General</c:formatCode>
                <c:ptCount val="2"/>
                <c:pt idx="0">
                  <c:v>25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2-4699-B9E3-49C8180CBF7D}"/>
            </c:ext>
          </c:extLst>
        </c:ser>
        <c:ser>
          <c:idx val="1"/>
          <c:order val="1"/>
          <c:tx>
            <c:strRef>
              <c:f>'2025_PTXAS idade_nivel estudos'!$A$44</c:f>
              <c:strCache>
                <c:ptCount val="1"/>
                <c:pt idx="0">
                  <c:v>Ensinanzas medias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 idade_nivel estudos'!$B$42:$C$42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 idade_nivel estudos'!$B$44:$C$44</c:f>
              <c:numCache>
                <c:formatCode>General</c:formatCode>
                <c:ptCount val="2"/>
                <c:pt idx="0">
                  <c:v>115</c:v>
                </c:pt>
                <c:pt idx="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2-4699-B9E3-49C8180CBF7D}"/>
            </c:ext>
          </c:extLst>
        </c:ser>
        <c:ser>
          <c:idx val="2"/>
          <c:order val="2"/>
          <c:tx>
            <c:strRef>
              <c:f>'2025_PTXAS idade_nivel estudos'!$A$45</c:f>
              <c:strCache>
                <c:ptCount val="1"/>
                <c:pt idx="0">
                  <c:v>Ensinanzas universitarias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 idade_nivel estudos'!$B$42:$C$42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'2025_PTXAS idade_nivel estudos'!$B$45:$C$45</c:f>
              <c:numCache>
                <c:formatCode>General</c:formatCode>
                <c:ptCount val="2"/>
                <c:pt idx="0">
                  <c:v>177</c:v>
                </c:pt>
                <c:pt idx="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2-4699-B9E3-49C8180C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0676208"/>
        <c:axId val="805758944"/>
        <c:axId val="0"/>
      </c:bar3DChart>
      <c:catAx>
        <c:axId val="72067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5758944"/>
        <c:crosses val="autoZero"/>
        <c:auto val="1"/>
        <c:lblAlgn val="ctr"/>
        <c:lblOffset val="100"/>
        <c:noMultiLvlLbl val="0"/>
      </c:catAx>
      <c:valAx>
        <c:axId val="80575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067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'2025_PTXAS por campus_centro'!$B$10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6666666666666666E-2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A8-473D-A282-92DB288C9F2E}"/>
                </c:ext>
              </c:extLst>
            </c:dLbl>
            <c:dLbl>
              <c:idx val="1"/>
              <c:layout>
                <c:manualLayout>
                  <c:x val="-2.7777777777778286E-3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A8-473D-A282-92DB288C9F2E}"/>
                </c:ext>
              </c:extLst>
            </c:dLbl>
            <c:dLbl>
              <c:idx val="2"/>
              <c:layout>
                <c:manualLayout>
                  <c:x val="-2.5000000000000001E-2"/>
                  <c:y val="-6.018518518518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A8-473D-A282-92DB288C9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 por campus_centro'!$A$11:$A$13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'2025_PTXAS por campus_centro'!$B$11:$B$13</c:f>
              <c:numCache>
                <c:formatCode>General</c:formatCode>
                <c:ptCount val="3"/>
                <c:pt idx="0">
                  <c:v>49</c:v>
                </c:pt>
                <c:pt idx="1">
                  <c:v>48</c:v>
                </c:pt>
                <c:pt idx="2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A8-473D-A282-92DB288C9F2E}"/>
            </c:ext>
          </c:extLst>
        </c:ser>
        <c:ser>
          <c:idx val="1"/>
          <c:order val="1"/>
          <c:tx>
            <c:strRef>
              <c:f>'2025_PTXAS por campus_centro'!$C$10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666666666666666E-2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A8-473D-A282-92DB288C9F2E}"/>
                </c:ext>
              </c:extLst>
            </c:dLbl>
            <c:dLbl>
              <c:idx val="1"/>
              <c:layout>
                <c:manualLayout>
                  <c:x val="0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A8-473D-A282-92DB288C9F2E}"/>
                </c:ext>
              </c:extLst>
            </c:dLbl>
            <c:dLbl>
              <c:idx val="2"/>
              <c:layout>
                <c:manualLayout>
                  <c:x val="1.1111111111111009E-2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A8-473D-A282-92DB288C9F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'2025_PTXAS por campus_centro'!$A$11:$A$13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'2025_PTXAS por campus_centro'!$C$11:$C$13</c:f>
              <c:numCache>
                <c:formatCode>General</c:formatCode>
                <c:ptCount val="3"/>
                <c:pt idx="0">
                  <c:v>65</c:v>
                </c:pt>
                <c:pt idx="1">
                  <c:v>44</c:v>
                </c:pt>
                <c:pt idx="2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A8-473D-A282-92DB288C9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7745872"/>
        <c:axId val="830560208"/>
        <c:axId val="0"/>
      </c:bar3DChart>
      <c:catAx>
        <c:axId val="71774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0560208"/>
        <c:crosses val="autoZero"/>
        <c:auto val="1"/>
        <c:lblAlgn val="ctr"/>
        <c:lblOffset val="100"/>
        <c:noMultiLvlLbl val="0"/>
      </c:catAx>
      <c:valAx>
        <c:axId val="83056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74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0</xdr:row>
      <xdr:rowOff>123825</xdr:rowOff>
    </xdr:from>
    <xdr:to>
      <xdr:col>1</xdr:col>
      <xdr:colOff>704850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FEAD30E-F97B-47FE-A5F0-C7AFA9D37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3" y="123825"/>
          <a:ext cx="293370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1466850</xdr:colOff>
      <xdr:row>6</xdr:row>
      <xdr:rowOff>0</xdr:rowOff>
    </xdr:from>
    <xdr:to>
      <xdr:col>11</xdr:col>
      <xdr:colOff>0</xdr:colOff>
      <xdr:row>17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B99A92-644B-41B3-A28E-9262F4963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809624</xdr:colOff>
      <xdr:row>26</xdr:row>
      <xdr:rowOff>152400</xdr:rowOff>
    </xdr:from>
    <xdr:to>
      <xdr:col>9</xdr:col>
      <xdr:colOff>1476374</xdr:colOff>
      <xdr:row>39</xdr:row>
      <xdr:rowOff>176213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B5028B-6150-4E5C-AE65-67B94C75D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9525</xdr:colOff>
      <xdr:row>26</xdr:row>
      <xdr:rowOff>161925</xdr:rowOff>
    </xdr:from>
    <xdr:to>
      <xdr:col>15</xdr:col>
      <xdr:colOff>781050</xdr:colOff>
      <xdr:row>39</xdr:row>
      <xdr:rowOff>157163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FBED46-CC66-488B-8C22-596E8D56D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438150</xdr:colOff>
      <xdr:row>56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EDA9EB-F2B1-4302-BF19-4F958E560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57</xdr:row>
      <xdr:rowOff>161925</xdr:rowOff>
    </xdr:from>
    <xdr:to>
      <xdr:col>10</xdr:col>
      <xdr:colOff>447675</xdr:colOff>
      <xdr:row>73</xdr:row>
      <xdr:rowOff>47625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553669-E28E-4E0B-A4C0-E0CF88AA6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123825</xdr:rowOff>
    </xdr:from>
    <xdr:to>
      <xdr:col>2</xdr:col>
      <xdr:colOff>457201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B92BE62-8D8A-459C-A61E-6B9C1319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3825"/>
          <a:ext cx="337185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38</xdr:row>
      <xdr:rowOff>0</xdr:rowOff>
    </xdr:from>
    <xdr:to>
      <xdr:col>18</xdr:col>
      <xdr:colOff>0</xdr:colOff>
      <xdr:row>52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03671B-67B8-4C8E-90B0-2A975D537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123825</xdr:rowOff>
    </xdr:from>
    <xdr:to>
      <xdr:col>3</xdr:col>
      <xdr:colOff>114300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89E5FFD-5BEA-4DCA-8664-4573321C6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23825"/>
          <a:ext cx="3352801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1962150</xdr:colOff>
      <xdr:row>2</xdr:row>
      <xdr:rowOff>171450</xdr:rowOff>
    </xdr:from>
    <xdr:to>
      <xdr:col>13</xdr:col>
      <xdr:colOff>504825</xdr:colOff>
      <xdr:row>16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98B198-BB74-4880-B642-9950D77F1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5\2025_PERSOAL\TRABALLO\2025_PTXAS%20a%2031%20decembro_traballo.xlsx" TargetMode="External"/><Relationship Id="rId1" Type="http://schemas.openxmlformats.org/officeDocument/2006/relationships/externalLinkPath" Target="/SSCC/UAP/DATOS/2025/2025_PERSOAL/TRABALLO/2025_PTXAS%20a%2031%20decembro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"/>
      <sheetName val="só servizo activo"/>
      <sheetName val="DINÁMICAS"/>
      <sheetName val="maestros"/>
      <sheetName val="maestro_agrupación"/>
      <sheetName val="maestro global"/>
      <sheetName val="funcionalidades"/>
      <sheetName val="2025_PTXAS_Datos xerais"/>
      <sheetName val="2025_PTXAS idade_nivel estudos"/>
      <sheetName val="2025_PTXAS por campus_cen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>Homes</v>
          </cell>
          <cell r="C10" t="str">
            <v>Mulleres</v>
          </cell>
        </row>
        <row r="14">
          <cell r="B14">
            <v>317</v>
          </cell>
          <cell r="C14">
            <v>494</v>
          </cell>
        </row>
        <row r="29">
          <cell r="B29" t="str">
            <v>Homes</v>
          </cell>
          <cell r="C29" t="str">
            <v>Mulleres</v>
          </cell>
        </row>
        <row r="30">
          <cell r="A30" t="str">
            <v>Funcionario</v>
          </cell>
          <cell r="B30">
            <v>237</v>
          </cell>
          <cell r="C30">
            <v>383</v>
          </cell>
        </row>
        <row r="31">
          <cell r="A31" t="str">
            <v>Laboral</v>
          </cell>
          <cell r="B31">
            <v>3</v>
          </cell>
          <cell r="C31">
            <v>2</v>
          </cell>
        </row>
        <row r="35">
          <cell r="B35" t="str">
            <v>Homes</v>
          </cell>
          <cell r="C35" t="str">
            <v>Mulleres</v>
          </cell>
        </row>
        <row r="36">
          <cell r="A36" t="str">
            <v>Eventual/Alto cargo</v>
          </cell>
          <cell r="B36">
            <v>3</v>
          </cell>
          <cell r="C36">
            <v>5</v>
          </cell>
        </row>
        <row r="37">
          <cell r="A37" t="str">
            <v>Funcionario</v>
          </cell>
          <cell r="B37">
            <v>61</v>
          </cell>
          <cell r="C37">
            <v>100</v>
          </cell>
        </row>
        <row r="38">
          <cell r="A38" t="str">
            <v>Laboral</v>
          </cell>
          <cell r="B38">
            <v>13</v>
          </cell>
          <cell r="C38">
            <v>4</v>
          </cell>
        </row>
        <row r="42">
          <cell r="B42" t="str">
            <v>Homes</v>
          </cell>
          <cell r="C42" t="str">
            <v>Mulleres</v>
          </cell>
        </row>
        <row r="43">
          <cell r="A43" t="str">
            <v>Administración*</v>
          </cell>
          <cell r="B43">
            <v>90</v>
          </cell>
          <cell r="C43">
            <v>311</v>
          </cell>
        </row>
        <row r="45">
          <cell r="A45" t="str">
            <v>Área de benestar, saúde e deporte</v>
          </cell>
          <cell r="B45">
            <v>21</v>
          </cell>
          <cell r="C45">
            <v>1</v>
          </cell>
        </row>
        <row r="46">
          <cell r="A46" t="str">
            <v>ATIC</v>
          </cell>
          <cell r="B46">
            <v>37</v>
          </cell>
          <cell r="C46">
            <v>4</v>
          </cell>
        </row>
        <row r="47">
          <cell r="A47" t="str">
            <v>Biblioteca</v>
          </cell>
          <cell r="B47">
            <v>25</v>
          </cell>
          <cell r="C47">
            <v>72</v>
          </cell>
        </row>
        <row r="48">
          <cell r="A48" t="str">
            <v>Laboratorio</v>
          </cell>
          <cell r="B48">
            <v>43</v>
          </cell>
          <cell r="C48">
            <v>29</v>
          </cell>
        </row>
        <row r="49">
          <cell r="A49" t="str">
            <v>Parque móbil</v>
          </cell>
          <cell r="B49">
            <v>10</v>
          </cell>
        </row>
        <row r="50">
          <cell r="A50" t="str">
            <v>Servizos Xerais</v>
          </cell>
          <cell r="B50">
            <v>75</v>
          </cell>
          <cell r="C50">
            <v>47</v>
          </cell>
        </row>
        <row r="51">
          <cell r="A51" t="str">
            <v>Técnico</v>
          </cell>
          <cell r="B51">
            <v>11</v>
          </cell>
          <cell r="C51">
            <v>24</v>
          </cell>
        </row>
        <row r="52">
          <cell r="A52" t="str">
            <v>Xardinería</v>
          </cell>
          <cell r="B52">
            <v>2</v>
          </cell>
          <cell r="C52">
            <v>1</v>
          </cell>
        </row>
      </sheetData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B7C1ED-222C-484E-8437-8EF0AC9BF539}" name="Tabla9" displayName="Tabla9" ref="A10:F14" totalsRowShown="0">
  <autoFilter ref="A10:F14" xr:uid="{847345B4-7653-4B5E-A7AE-A5144E84F609}"/>
  <tableColumns count="6">
    <tableColumn id="1" xr3:uid="{AB87E88E-D61D-4C13-9156-A5C62DF77962}" name="PTXAS por tipo"/>
    <tableColumn id="2" xr3:uid="{9F23F290-1FF8-415D-94FF-E18E11165F6F}" name="Homes"/>
    <tableColumn id="3" xr3:uid="{8E35F271-B041-4612-A704-FD8221B0F63E}" name="Mulleres"/>
    <tableColumn id="4" xr3:uid="{BBB63073-6254-4DC4-A843-351F468296BB}" name="% Mulleres sobre total" dataDxfId="14">
      <calculatedColumnFormula>Tabla9[[#This Row],[Mulleres]]/$C$14</calculatedColumnFormula>
    </tableColumn>
    <tableColumn id="5" xr3:uid="{B0598434-C980-4667-AFA3-0084CB2FA0C7}" name="Total">
      <calculatedColumnFormula>Tabla9[[#This Row],[Homes]]+Tabla9[[#This Row],[Mulleres]]</calculatedColumnFormula>
    </tableColumn>
    <tableColumn id="6" xr3:uid="{20BC6F95-7B08-4A36-9F02-AC1D3CDF3856}" name="Total ETC*" dataDxfId="1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964D33B-EF1B-49C1-A3EF-F54FFCEBB3E5}" name="Tabla16" displayName="Tabla16" ref="A10:D14" totalsRowShown="0">
  <autoFilter ref="A10:D14" xr:uid="{1004D605-83E8-41F8-A444-B51DE945A354}"/>
  <tableColumns count="4">
    <tableColumn id="1" xr3:uid="{464E974F-F0C9-47D5-B2BB-881CA28A64C5}" name="PTXAS_promedio idade"/>
    <tableColumn id="2" xr3:uid="{B26FCB9A-DC95-484C-B3F9-F457E5863D70}" name=" Homes" dataDxfId="19"/>
    <tableColumn id="3" xr3:uid="{038D12EE-50F7-42BE-B30F-E9EE9FCCAF00}" name="Mulleres" dataDxfId="18"/>
    <tableColumn id="4" xr3:uid="{4346C4C2-FAE4-4891-8C40-518F58B3FF47}" name="Promedio xeral" dataDxfId="17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347B0CF-B9C7-4E32-A161-183345A455DD}" name="Tabla18" displayName="Tabla18" ref="A42:D46" totalsRowShown="0">
  <autoFilter ref="A42:D46" xr:uid="{86B28108-D7F4-4A6B-A595-EF0D4CA1CFE4}"/>
  <tableColumns count="4">
    <tableColumn id="1" xr3:uid="{108B8D72-FF5C-4474-9074-FBB7404AA016}" name="PTXAS_global por nivel de estudos"/>
    <tableColumn id="2" xr3:uid="{8BA23981-4686-4ADE-A347-8CF4197F5688}" name="Homes"/>
    <tableColumn id="3" xr3:uid="{FAEB64BF-4360-4086-AA31-DA3EDC9809B5}" name="Mulleres"/>
    <tableColumn id="4" xr3:uid="{3EABFC49-CDB2-490A-A982-458438C6CC5D}" name="Total" dataDxfId="16">
      <calculatedColumnFormula>SUM(Tabla18[[#This Row],[Homes]:[Mulleres]])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BE9066-59C1-46BA-9525-CE23CB013C09}" name="Tabla19" displayName="Tabla19" ref="A10:D14" totalsRowShown="0">
  <autoFilter ref="A10:D14" xr:uid="{33072979-44C1-4321-A44A-F6FB003F7B30}"/>
  <tableColumns count="4">
    <tableColumn id="1" xr3:uid="{F7AC997A-ABD1-4557-B048-3A09884E017E}" name="PTXAS_por campus"/>
    <tableColumn id="2" xr3:uid="{CD5A6327-17E9-4A24-AE7E-511E30FC7EE2}" name="Homes"/>
    <tableColumn id="3" xr3:uid="{6EC99CAF-E4F6-4EC3-9243-00FDE88537FF}" name="Mulleres"/>
    <tableColumn id="4" xr3:uid="{D322657C-4081-430D-89D1-5A0352119F16}" name="Total" dataDxfId="15">
      <calculatedColumnFormula>SUM(Tabla19[[#This Row],[Homes]:[Mulleres]])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586B39A-3D40-4CDD-B6BC-5C6B7148BF62}" name="Tabla20" displayName="Tabla20" ref="A38:D71" totalsRowShown="0">
  <autoFilter ref="A38:D71" xr:uid="{EB4C4BA8-C6FB-415D-95F9-D47E73F6FCCF}"/>
  <tableColumns count="4">
    <tableColumn id="1" xr3:uid="{0FA8BAF9-FBC4-43E5-8EF7-FCFDD86DE135}" name="PTXAS Ourense_por centro"/>
    <tableColumn id="2" xr3:uid="{DACD5BC3-81A1-4655-9C09-81E28F0675C5}" name="Homes"/>
    <tableColumn id="3" xr3:uid="{61C841EA-42D5-4E98-9B83-8F4E1160C821}" name="Mulleres"/>
    <tableColumn id="4" xr3:uid="{6D784150-331E-492D-BA16-9384D6F197DA}" name="Total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B573BA0-C31A-4D01-9E72-9707A42FC08E}" name="Tabla21" displayName="Tabla21" ref="G38:J60" totalsRowShown="0">
  <autoFilter ref="G38:J60" xr:uid="{132160AB-1FF9-4BAD-AB91-AC7D48BC70CD}"/>
  <tableColumns count="4">
    <tableColumn id="1" xr3:uid="{DB8C10C1-3A9E-4D25-BC3C-2BF8AB77F782}" name="PTXAS Pontevedra_por centro"/>
    <tableColumn id="2" xr3:uid="{916EBE36-1BAB-44E3-BBAC-6978DE4FB8FE}" name="Homes"/>
    <tableColumn id="3" xr3:uid="{0FE7C9E4-7BCD-47C3-96D9-DB901D77176B}" name="Mulleres"/>
    <tableColumn id="4" xr3:uid="{6F00DF02-F465-49F3-BE96-EE6706D9B050}" name="Total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BC03F34-6D17-4659-88FC-181B9A7F68BC}" name="Tabla22" displayName="Tabla22" ref="M38:P95" totalsRowShown="0">
  <autoFilter ref="M38:P95" xr:uid="{9C55F013-463E-4383-B7DE-6E9D9013460B}"/>
  <tableColumns count="4">
    <tableColumn id="1" xr3:uid="{0FD5D80C-046B-4F88-885B-C3426AA6C722}" name="PTXAS Vigo_por centro"/>
    <tableColumn id="2" xr3:uid="{B21E4C39-6CBC-4E6B-AF1E-40B6929B1AFA}" name="Homes"/>
    <tableColumn id="3" xr3:uid="{3F7B0234-8E2F-443F-9F44-57B60A34292B}" name="Mulleres"/>
    <tableColumn id="4" xr3:uid="{82060522-B694-4298-B3C3-165FF83946EC}" name="Total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DFF929-AF95-41E2-8278-887B75F8FA62}" name="Tabla710" displayName="Tabla710" ref="O10:P13" totalsRowShown="0">
  <autoFilter ref="O10:P13" xr:uid="{96C513CE-0952-44C0-8827-DBF85826C0DE}"/>
  <tableColumns count="2">
    <tableColumn id="1" xr3:uid="{0C6BCCC8-E938-4C69-9BD7-D07FAA161EC6}" name="ETC ao longo do ano"/>
    <tableColumn id="2" xr3:uid="{CE811A8D-1837-49EA-8BAC-224FA5DB748D}" name="Total ETC" dataDxfId="1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54D3A2C-7C61-47B7-9650-43F517181ECA}" name="Tabla10" displayName="Tabla10" ref="A20:E25" totalsRowShown="0">
  <autoFilter ref="A20:E25" xr:uid="{9C75EDAD-87FD-4923-BC5D-183CF47F946A}"/>
  <tableColumns count="5">
    <tableColumn id="1" xr3:uid="{6957E2ED-736D-4202-A428-5E775080B335}" name="PTXAS funcionario por grupo"/>
    <tableColumn id="2" xr3:uid="{080FF02B-C506-404E-B719-F2F59F210A41}" name="Homes"/>
    <tableColumn id="3" xr3:uid="{97578FDF-EF4E-4A28-B689-FBE09052A233}" name="Mulleres"/>
    <tableColumn id="4" xr3:uid="{43BC8C9A-74EC-4C2A-98E7-955F05E121F9}" name="% Mulleres por grupo" dataDxfId="11">
      <calculatedColumnFormula>Tabla10[[#This Row],[Mulleres]]/Tabla10[[#This Row],[Total]]</calculatedColumnFormula>
    </tableColumn>
    <tableColumn id="5" xr3:uid="{E60CE3B6-9ECF-49D3-9A68-1BDF679B2629}" name="Total">
      <calculatedColumnFormula>Tabla10[[#This Row],[Homes]]+Tabla10[[#This Row],[Mulleres]]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B648CA-4A60-41FE-900A-552355B5A575}" name="Tabla11" displayName="Tabla11" ref="G20:K24" totalsRowShown="0">
  <autoFilter ref="G20:K24" xr:uid="{86E695E7-DD1D-4ADE-8C1E-F3BCDC739640}"/>
  <tableColumns count="5">
    <tableColumn id="1" xr3:uid="{7042991A-E701-4CAD-9852-1E2CE3BB8F25}" name="PTXAS laboral por grupo"/>
    <tableColumn id="2" xr3:uid="{39636B78-C09E-41D4-817E-D454D158E14B}" name="Homes"/>
    <tableColumn id="3" xr3:uid="{5317EA03-BA3C-47F6-8760-91B30EF36E6F}" name="Mulleres"/>
    <tableColumn id="4" xr3:uid="{B3D2D688-69C9-4E70-BF5A-B7BBC5211B0A}" name="% Mulleres por grupo" dataDxfId="10">
      <calculatedColumnFormula>Tabla11[[#This Row],[Mulleres]]/Tabla11[[#This Row],[Total]]</calculatedColumnFormula>
    </tableColumn>
    <tableColumn id="5" xr3:uid="{D20B3883-A8A8-4F2B-8868-F94CA4737573}" name="Total" dataDxfId="9">
      <calculatedColumnFormula>Tabla11[[#This Row],[Homes]]+Tabla11[[#This Row],[Mulleres]]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7C74FCC-A30A-4383-A54A-59D379065FCC}" name="Tabla12" displayName="Tabla12" ref="M20:Q23" totalsRowShown="0">
  <autoFilter ref="M20:Q23" xr:uid="{70F93F68-EC3C-4E23-A90F-AF3E3E0FED5F}"/>
  <tableColumns count="5">
    <tableColumn id="1" xr3:uid="{65F3D05F-6DF5-49B9-A13F-63E8F6213C5C}" name="Eventuais/Altos cargos"/>
    <tableColumn id="2" xr3:uid="{7F508E9F-1D7E-412E-A689-A932067F262B}" name="Homes"/>
    <tableColumn id="3" xr3:uid="{2018E249-0BB6-4122-8C13-344A00B6C0B5}" name="Mulleres"/>
    <tableColumn id="4" xr3:uid="{51FFE101-7D0F-4335-935E-AA4A7E5EE7A9}" name="% Mulleres por grupo" dataDxfId="8">
      <calculatedColumnFormula>Tabla12[[#This Row],[Mulleres]]/Tabla12[[#This Row],[Total]]</calculatedColumnFormula>
    </tableColumn>
    <tableColumn id="5" xr3:uid="{B7873187-3E05-4FDA-8172-8D09538AC797}" name="Total" dataDxfId="7">
      <calculatedColumnFormula>Tabla12[[#This Row],[Homes]]+Tabla12[[#This Row],[Mulleres]]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D973C0-741C-473F-9C46-60F2CD20E754}" name="Tabla13" displayName="Tabla13" ref="A29:E32" totalsRowShown="0">
  <autoFilter ref="A29:E32" xr:uid="{E5578B61-3CB6-4096-90A2-3BBBBA647A3D}"/>
  <tableColumns count="5">
    <tableColumn id="1" xr3:uid="{770F716C-096F-446F-9C46-07A489EB94EC}" name="PTXAS con vinculación permanente"/>
    <tableColumn id="2" xr3:uid="{E125854F-4562-401F-9F6B-38A27288C73C}" name="Homes"/>
    <tableColumn id="3" xr3:uid="{6510A177-09A4-4F5E-991B-E709CF5DF46E}" name="Mulleres"/>
    <tableColumn id="4" xr3:uid="{3DC3AB26-FB63-402E-A00B-22309D626C54}" name="% Mulleres por tipo" dataDxfId="6">
      <calculatedColumnFormula>Tabla13[[#This Row],[Mulleres]]/Tabla13[[#This Row],[Total]]</calculatedColumnFormula>
    </tableColumn>
    <tableColumn id="5" xr3:uid="{9EB0CC10-5B96-489F-9E1F-0ADE2C770049}" name="Total">
      <calculatedColumnFormula>Tabla13[[#This Row],[Homes]]+Tabla13[[#This Row],[Mulleres]]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340110C-98DF-42BD-AE75-B78FE7231FAC}" name="Tabla14" displayName="Tabla14" ref="A35:E39" totalsRowShown="0">
  <autoFilter ref="A35:E39" xr:uid="{27B7907B-41C1-4E65-91FA-B62BEE5C38E0}"/>
  <tableColumns count="5">
    <tableColumn id="1" xr3:uid="{0DD7E2BD-4950-4FD2-836D-09CAE8FABD6E}" name="PTXAS con contrato temporal"/>
    <tableColumn id="2" xr3:uid="{A9565D0B-9FCE-4871-A40A-C6694DC0A67E}" name="Homes"/>
    <tableColumn id="3" xr3:uid="{7CBA8FF7-F6F9-4971-B5FB-B4A1E28F1AD8}" name="Mulleres"/>
    <tableColumn id="4" xr3:uid="{022E0259-EC14-475C-A71C-68DC33B16E21}" name="% Mulleres por tipo" dataDxfId="5">
      <calculatedColumnFormula>Tabla14[[#This Row],[Mulleres]]/Tabla14[[#This Row],[Total]]</calculatedColumnFormula>
    </tableColumn>
    <tableColumn id="5" xr3:uid="{E56690CB-338E-4186-91ED-965784EB6AE7}" name="Total" dataDxfId="4">
      <calculatedColumnFormula>Tabla14[[#This Row],[Homes]]+Tabla14[[#This Row],[Mulleres]]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E08D166-77D8-4BA8-B6E1-F2F604604E4F}" name="Tabla15" displayName="Tabla15" ref="A42:E53" totalsRowShown="0">
  <autoFilter ref="A42:E53" xr:uid="{BB1F857F-4FCF-454E-814F-15701475840A}"/>
  <tableColumns count="5">
    <tableColumn id="1" xr3:uid="{2F0812A1-7EBE-4C34-B204-F1A64A78FC29}" name="PTXAS por áreas"/>
    <tableColumn id="2" xr3:uid="{DA359D9E-7711-47F6-A1E9-A1A02E6902C3}" name="Homes"/>
    <tableColumn id="3" xr3:uid="{DE27722E-76AB-4DF1-8C87-74103DBFD310}" name="Mulleres"/>
    <tableColumn id="4" xr3:uid="{426FA3B9-815F-4FDC-93BA-F69D6A4058C8}" name="% Mulleres por área" dataDxfId="3">
      <calculatedColumnFormula>Tabla15[[#This Row],[Mulleres]]/Tabla15[[#This Row],[Total]]</calculatedColumnFormula>
    </tableColumn>
    <tableColumn id="5" xr3:uid="{8ECB6A26-3C2D-4395-A27B-FB21F146C501}" name="Total" dataDxfId="2">
      <calculatedColumnFormula>Tabla15[[#This Row],[Homes]]+Tabla15[[#This Row],[Mulleres]]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E0181AF-ABF2-42DF-9227-394BF06D27F1}" name="Tabla23" displayName="Tabla23" ref="A56:E65" totalsRowShown="0">
  <autoFilter ref="A56:E65" xr:uid="{7D307AF0-0CCF-4E29-8AE9-E15EBC1E9B97}"/>
  <sortState xmlns:xlrd2="http://schemas.microsoft.com/office/spreadsheetml/2017/richdata2" ref="A57:E65">
    <sortCondition ref="A57:A65"/>
  </sortState>
  <tableColumns count="5">
    <tableColumn id="1" xr3:uid="{D500088E-7D60-490B-BB3F-47C84B93D95D}" name="*Desglose persoal de Administración"/>
    <tableColumn id="2" xr3:uid="{34A23CD8-C74A-4C03-A269-FB9DC236A704}" name="Homes"/>
    <tableColumn id="3" xr3:uid="{DC1F6757-2CB1-4F2C-B69F-8E0821DFE73A}" name="Mulleres"/>
    <tableColumn id="4" xr3:uid="{F068F7C4-DAF9-4D39-88B3-85879B316F43}" name="% Mulleres por área" dataDxfId="1">
      <calculatedColumnFormula>Tabla23[[#This Row],[Mulleres]]/Tabla23[[#This Row],[Total]]</calculatedColumnFormula>
    </tableColumn>
    <tableColumn id="5" xr3:uid="{2FF18E54-1078-44B6-9580-1AE0567525D1}" name="Total" dataDxfId="0">
      <calculatedColumnFormula>Tabla23[[#This Row],[Homes]]+Tabla23[[#This Row],[Mulleres]]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drawing" Target="../drawings/drawing3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96C6C-A27E-456D-A559-364E0B4F1F86}">
  <dimension ref="A1:IS65"/>
  <sheetViews>
    <sheetView tabSelected="1" workbookViewId="0">
      <selection activeCell="D18" sqref="D18"/>
    </sheetView>
  </sheetViews>
  <sheetFormatPr baseColWidth="10" defaultRowHeight="15" x14ac:dyDescent="0.25"/>
  <cols>
    <col min="1" max="1" width="34.7109375" style="16" customWidth="1"/>
    <col min="2" max="3" width="11.42578125" style="16"/>
    <col min="4" max="4" width="23.140625" style="16" customWidth="1"/>
    <col min="5" max="5" width="11.42578125" style="16"/>
    <col min="6" max="6" width="12.140625" style="16" customWidth="1"/>
    <col min="7" max="7" width="24.28515625" style="16" customWidth="1"/>
    <col min="8" max="9" width="11.42578125" style="16"/>
    <col min="10" max="10" width="22.140625" style="16" customWidth="1"/>
    <col min="11" max="12" width="11.42578125" style="16"/>
    <col min="13" max="13" width="23.140625" style="16" customWidth="1"/>
    <col min="14" max="14" width="11.42578125" style="16"/>
    <col min="15" max="15" width="21" style="16" bestFit="1" customWidth="1"/>
    <col min="16" max="16" width="22.140625" style="16" customWidth="1"/>
    <col min="17" max="16384" width="11.42578125" style="16"/>
  </cols>
  <sheetData>
    <row r="1" spans="1:253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23" t="s">
        <v>0</v>
      </c>
      <c r="M1" s="23"/>
      <c r="N1" s="23"/>
      <c r="O1" s="23"/>
      <c r="P1" s="2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s="7" customFormat="1" ht="12.75" x14ac:dyDescent="0.2"/>
    <row r="3" spans="1:253" s="7" customFormat="1" ht="15.75" x14ac:dyDescent="0.25">
      <c r="A3" s="8" t="s">
        <v>1</v>
      </c>
    </row>
    <row r="4" spans="1:253" s="7" customFormat="1" ht="15.75" x14ac:dyDescent="0.25">
      <c r="A4" s="8" t="s">
        <v>2</v>
      </c>
    </row>
    <row r="5" spans="1:253" s="7" customFormat="1" ht="15.75" x14ac:dyDescent="0.25">
      <c r="A5" s="8" t="s">
        <v>3</v>
      </c>
    </row>
    <row r="6" spans="1:253" s="7" customFormat="1" ht="15.75" x14ac:dyDescent="0.25">
      <c r="A6" s="8" t="s">
        <v>4</v>
      </c>
    </row>
    <row r="7" spans="1:253" s="7" customFormat="1" ht="12.75" x14ac:dyDescent="0.2">
      <c r="A7" s="7" t="s">
        <v>5</v>
      </c>
      <c r="J7" s="9"/>
      <c r="K7" s="9"/>
      <c r="L7" s="10"/>
    </row>
    <row r="10" spans="1:253" x14ac:dyDescent="0.25">
      <c r="A10" s="16" t="s">
        <v>6</v>
      </c>
      <c r="B10" s="16" t="s">
        <v>7</v>
      </c>
      <c r="C10" s="16" t="s">
        <v>8</v>
      </c>
      <c r="D10" s="16" t="s">
        <v>9</v>
      </c>
      <c r="E10" s="16" t="s">
        <v>10</v>
      </c>
      <c r="F10" s="16" t="s">
        <v>11</v>
      </c>
      <c r="O10" s="16" t="s">
        <v>12</v>
      </c>
      <c r="P10" s="16" t="s">
        <v>13</v>
      </c>
    </row>
    <row r="11" spans="1:253" x14ac:dyDescent="0.25">
      <c r="A11" s="16" t="s">
        <v>14</v>
      </c>
      <c r="B11" s="16">
        <v>3</v>
      </c>
      <c r="C11" s="16">
        <v>5</v>
      </c>
      <c r="D11" s="36">
        <f>Tabla9[[#This Row],[Mulleres]]/$C$14</f>
        <v>1.0121457489878543E-2</v>
      </c>
      <c r="E11" s="16">
        <f>Tabla9[[#This Row],[Homes]]+Tabla9[[#This Row],[Mulleres]]</f>
        <v>8</v>
      </c>
      <c r="F11" s="37">
        <v>8</v>
      </c>
      <c r="O11" s="16" t="s">
        <v>7</v>
      </c>
      <c r="P11" s="37">
        <v>322.04000000000002</v>
      </c>
    </row>
    <row r="12" spans="1:253" x14ac:dyDescent="0.25">
      <c r="A12" s="16" t="s">
        <v>15</v>
      </c>
      <c r="B12" s="16">
        <v>298</v>
      </c>
      <c r="C12" s="16">
        <v>483</v>
      </c>
      <c r="D12" s="36">
        <f>Tabla9[[#This Row],[Mulleres]]/$C$14</f>
        <v>0.97773279352226716</v>
      </c>
      <c r="E12" s="16">
        <f>Tabla9[[#This Row],[Homes]]+Tabla9[[#This Row],[Mulleres]]</f>
        <v>781</v>
      </c>
      <c r="F12" s="37">
        <v>755.42739726027401</v>
      </c>
      <c r="O12" s="16" t="s">
        <v>8</v>
      </c>
      <c r="P12" s="37">
        <v>494.59</v>
      </c>
    </row>
    <row r="13" spans="1:253" x14ac:dyDescent="0.25">
      <c r="A13" s="16" t="s">
        <v>16</v>
      </c>
      <c r="B13" s="16">
        <v>16</v>
      </c>
      <c r="C13" s="16">
        <v>6</v>
      </c>
      <c r="D13" s="36">
        <f>Tabla9[[#This Row],[Mulleres]]/$C$14</f>
        <v>1.2145748987854251E-2</v>
      </c>
      <c r="E13" s="16">
        <f>Tabla9[[#This Row],[Homes]]+Tabla9[[#This Row],[Mulleres]]</f>
        <v>22</v>
      </c>
      <c r="F13" s="37">
        <v>22</v>
      </c>
      <c r="O13" s="16" t="s">
        <v>10</v>
      </c>
      <c r="P13" s="37">
        <f>SUBTOTAL(109,P11:P12)</f>
        <v>816.63</v>
      </c>
    </row>
    <row r="14" spans="1:253" x14ac:dyDescent="0.25">
      <c r="A14" s="16" t="s">
        <v>10</v>
      </c>
      <c r="B14" s="16">
        <f>SUBTOTAL(109,B11:B13)</f>
        <v>317</v>
      </c>
      <c r="C14" s="16">
        <f>SUBTOTAL(109,C11:C13)</f>
        <v>494</v>
      </c>
      <c r="D14" s="36">
        <f>Tabla9[[#This Row],[Mulleres]]/$C$14</f>
        <v>1</v>
      </c>
      <c r="E14" s="16">
        <f>Tabla9[[#This Row],[Homes]]+Tabla9[[#This Row],[Mulleres]]</f>
        <v>811</v>
      </c>
      <c r="F14" s="37">
        <f>SUBTOTAL(109,F11:F13)</f>
        <v>785.42739726027401</v>
      </c>
    </row>
    <row r="15" spans="1:253" x14ac:dyDescent="0.25">
      <c r="O15" s="9" t="s">
        <v>17</v>
      </c>
    </row>
    <row r="16" spans="1:253" x14ac:dyDescent="0.25">
      <c r="A16" s="12" t="s">
        <v>120</v>
      </c>
    </row>
    <row r="20" spans="1:17" x14ac:dyDescent="0.25">
      <c r="A20" s="16" t="s">
        <v>18</v>
      </c>
      <c r="B20" s="16" t="s">
        <v>7</v>
      </c>
      <c r="C20" s="16" t="s">
        <v>8</v>
      </c>
      <c r="D20" s="16" t="s">
        <v>19</v>
      </c>
      <c r="E20" s="16" t="s">
        <v>10</v>
      </c>
      <c r="G20" s="16" t="s">
        <v>20</v>
      </c>
      <c r="H20" s="16" t="s">
        <v>7</v>
      </c>
      <c r="I20" s="16" t="s">
        <v>8</v>
      </c>
      <c r="J20" s="16" t="s">
        <v>19</v>
      </c>
      <c r="K20" s="16" t="s">
        <v>10</v>
      </c>
      <c r="M20" s="16" t="s">
        <v>21</v>
      </c>
      <c r="N20" s="16" t="s">
        <v>7</v>
      </c>
      <c r="O20" s="16" t="s">
        <v>8</v>
      </c>
      <c r="P20" s="16" t="s">
        <v>19</v>
      </c>
      <c r="Q20" s="16" t="s">
        <v>10</v>
      </c>
    </row>
    <row r="21" spans="1:17" x14ac:dyDescent="0.25">
      <c r="A21" s="16" t="s">
        <v>22</v>
      </c>
      <c r="B21" s="16">
        <v>36</v>
      </c>
      <c r="C21" s="16">
        <v>43</v>
      </c>
      <c r="D21" s="36">
        <f>Tabla10[[#This Row],[Mulleres]]/Tabla10[[#This Row],[Total]]</f>
        <v>0.54430379746835444</v>
      </c>
      <c r="E21" s="16">
        <f>Tabla10[[#This Row],[Homes]]+Tabla10[[#This Row],[Mulleres]]</f>
        <v>79</v>
      </c>
      <c r="G21" s="16" t="s">
        <v>23</v>
      </c>
      <c r="H21" s="16">
        <v>5</v>
      </c>
      <c r="I21" s="16">
        <v>5</v>
      </c>
      <c r="J21" s="36">
        <f>Tabla11[[#This Row],[Mulleres]]/Tabla11[[#This Row],[Total]]</f>
        <v>0.5</v>
      </c>
      <c r="K21" s="16">
        <f>Tabla11[[#This Row],[Homes]]+Tabla11[[#This Row],[Mulleres]]</f>
        <v>10</v>
      </c>
      <c r="M21" s="16" t="s">
        <v>22</v>
      </c>
      <c r="N21" s="16">
        <v>3</v>
      </c>
      <c r="O21" s="16">
        <v>4</v>
      </c>
      <c r="P21" s="36">
        <f>Tabla12[[#This Row],[Mulleres]]/Tabla12[[#This Row],[Total]]</f>
        <v>0.5714285714285714</v>
      </c>
      <c r="Q21" s="16">
        <f>Tabla12[[#This Row],[Homes]]+Tabla12[[#This Row],[Mulleres]]</f>
        <v>7</v>
      </c>
    </row>
    <row r="22" spans="1:17" x14ac:dyDescent="0.25">
      <c r="A22" s="16" t="s">
        <v>24</v>
      </c>
      <c r="B22" s="16">
        <v>44</v>
      </c>
      <c r="C22" s="16">
        <v>61</v>
      </c>
      <c r="D22" s="36">
        <f>Tabla10[[#This Row],[Mulleres]]/Tabla10[[#This Row],[Total]]</f>
        <v>0.580952380952381</v>
      </c>
      <c r="E22" s="16">
        <f>Tabla10[[#This Row],[Homes]]+Tabla10[[#This Row],[Mulleres]]</f>
        <v>105</v>
      </c>
      <c r="G22" s="16" t="s">
        <v>25</v>
      </c>
      <c r="H22" s="16">
        <v>8</v>
      </c>
      <c r="J22" s="36">
        <f>Tabla11[[#This Row],[Mulleres]]/Tabla11[[#This Row],[Total]]</f>
        <v>0</v>
      </c>
      <c r="K22" s="16">
        <f>Tabla11[[#This Row],[Homes]]+Tabla11[[#This Row],[Mulleres]]</f>
        <v>8</v>
      </c>
      <c r="M22" s="16" t="s">
        <v>26</v>
      </c>
      <c r="O22" s="16">
        <v>1</v>
      </c>
      <c r="P22" s="36">
        <f>Tabla12[[#This Row],[Mulleres]]/Tabla12[[#This Row],[Total]]</f>
        <v>1</v>
      </c>
      <c r="Q22" s="16">
        <f>Tabla12[[#This Row],[Homes]]+Tabla12[[#This Row],[Mulleres]]</f>
        <v>1</v>
      </c>
    </row>
    <row r="23" spans="1:17" x14ac:dyDescent="0.25">
      <c r="A23" s="16" t="s">
        <v>26</v>
      </c>
      <c r="B23" s="16">
        <v>117</v>
      </c>
      <c r="C23" s="16">
        <v>212</v>
      </c>
      <c r="D23" s="36">
        <f>Tabla10[[#This Row],[Mulleres]]/Tabla10[[#This Row],[Total]]</f>
        <v>0.64437689969604861</v>
      </c>
      <c r="E23" s="16">
        <f>Tabla10[[#This Row],[Homes]]+Tabla10[[#This Row],[Mulleres]]</f>
        <v>329</v>
      </c>
      <c r="G23" s="16" t="s">
        <v>27</v>
      </c>
      <c r="H23" s="16">
        <v>3</v>
      </c>
      <c r="I23" s="16">
        <v>1</v>
      </c>
      <c r="J23" s="36">
        <f>Tabla11[[#This Row],[Mulleres]]/Tabla11[[#This Row],[Total]]</f>
        <v>0.25</v>
      </c>
      <c r="K23" s="16">
        <f>Tabla11[[#This Row],[Homes]]+Tabla11[[#This Row],[Mulleres]]</f>
        <v>4</v>
      </c>
      <c r="M23" s="16" t="s">
        <v>10</v>
      </c>
      <c r="N23" s="16">
        <f>SUBTOTAL(109,N21:N22)</f>
        <v>3</v>
      </c>
      <c r="O23" s="16">
        <f>SUBTOTAL(109,O21:O22)</f>
        <v>5</v>
      </c>
      <c r="P23" s="36">
        <f>Tabla12[[#This Row],[Mulleres]]/Tabla12[[#This Row],[Total]]</f>
        <v>0.625</v>
      </c>
      <c r="Q23" s="16">
        <f>Tabla12[[#This Row],[Homes]]+Tabla12[[#This Row],[Mulleres]]</f>
        <v>8</v>
      </c>
    </row>
    <row r="24" spans="1:17" x14ac:dyDescent="0.25">
      <c r="A24" s="16" t="s">
        <v>28</v>
      </c>
      <c r="B24" s="16">
        <v>101</v>
      </c>
      <c r="C24" s="16">
        <v>167</v>
      </c>
      <c r="D24" s="36">
        <f>Tabla10[[#This Row],[Mulleres]]/Tabla10[[#This Row],[Total]]</f>
        <v>0.62313432835820892</v>
      </c>
      <c r="E24" s="16">
        <f>Tabla10[[#This Row],[Homes]]+Tabla10[[#This Row],[Mulleres]]</f>
        <v>268</v>
      </c>
      <c r="G24" s="16" t="s">
        <v>10</v>
      </c>
      <c r="H24" s="16">
        <f>SUBTOTAL(109,H21:H23)</f>
        <v>16</v>
      </c>
      <c r="I24" s="16">
        <f>SUBTOTAL(109,I21:I23)</f>
        <v>6</v>
      </c>
      <c r="J24" s="36">
        <f>Tabla11[[#This Row],[Mulleres]]/Tabla11[[#This Row],[Total]]</f>
        <v>0.27272727272727271</v>
      </c>
      <c r="K24" s="16">
        <f>Tabla11[[#This Row],[Homes]]+Tabla11[[#This Row],[Mulleres]]</f>
        <v>22</v>
      </c>
    </row>
    <row r="25" spans="1:17" x14ac:dyDescent="0.25">
      <c r="A25" s="16" t="s">
        <v>10</v>
      </c>
      <c r="B25" s="16">
        <f>SUBTOTAL(109,B21:B24)</f>
        <v>298</v>
      </c>
      <c r="C25" s="16">
        <f>SUBTOTAL(109,C21:C24)</f>
        <v>483</v>
      </c>
      <c r="D25" s="36">
        <f>Tabla10[[#This Row],[Mulleres]]/Tabla10[[#This Row],[Total]]</f>
        <v>0.61843790012804101</v>
      </c>
      <c r="E25" s="16">
        <f>Tabla10[[#This Row],[Homes]]+Tabla10[[#This Row],[Mulleres]]</f>
        <v>781</v>
      </c>
    </row>
    <row r="29" spans="1:17" x14ac:dyDescent="0.25">
      <c r="A29" s="16" t="s">
        <v>29</v>
      </c>
      <c r="B29" s="16" t="s">
        <v>7</v>
      </c>
      <c r="C29" s="16" t="s">
        <v>8</v>
      </c>
      <c r="D29" s="16" t="s">
        <v>30</v>
      </c>
      <c r="E29" s="16" t="s">
        <v>10</v>
      </c>
    </row>
    <row r="30" spans="1:17" x14ac:dyDescent="0.25">
      <c r="A30" s="16" t="s">
        <v>15</v>
      </c>
      <c r="B30" s="16">
        <v>237</v>
      </c>
      <c r="C30" s="16">
        <v>383</v>
      </c>
      <c r="D30" s="36">
        <f>Tabla13[[#This Row],[Mulleres]]/Tabla13[[#This Row],[Total]]</f>
        <v>0.61774193548387102</v>
      </c>
      <c r="E30" s="16">
        <f>Tabla13[[#This Row],[Homes]]+Tabla13[[#This Row],[Mulleres]]</f>
        <v>620</v>
      </c>
    </row>
    <row r="31" spans="1:17" x14ac:dyDescent="0.25">
      <c r="A31" s="16" t="s">
        <v>16</v>
      </c>
      <c r="B31" s="16">
        <v>3</v>
      </c>
      <c r="C31" s="16">
        <v>2</v>
      </c>
      <c r="D31" s="36">
        <f>Tabla13[[#This Row],[Mulleres]]/Tabla13[[#This Row],[Total]]</f>
        <v>0.4</v>
      </c>
      <c r="E31" s="16">
        <f>Tabla13[[#This Row],[Homes]]+Tabla13[[#This Row],[Mulleres]]</f>
        <v>5</v>
      </c>
    </row>
    <row r="32" spans="1:17" x14ac:dyDescent="0.25">
      <c r="A32" s="16" t="s">
        <v>10</v>
      </c>
      <c r="B32" s="16">
        <f>SUBTOTAL(109,B30:B31)</f>
        <v>240</v>
      </c>
      <c r="C32" s="16">
        <f>SUBTOTAL(109,C30:C31)</f>
        <v>385</v>
      </c>
      <c r="D32" s="36">
        <f>Tabla13[[#This Row],[Mulleres]]/Tabla13[[#This Row],[Total]]</f>
        <v>0.61599999999999999</v>
      </c>
      <c r="E32" s="16">
        <f>Tabla13[[#This Row],[Homes]]+Tabla13[[#This Row],[Mulleres]]</f>
        <v>625</v>
      </c>
    </row>
    <row r="35" spans="1:5" x14ac:dyDescent="0.25">
      <c r="A35" s="16" t="s">
        <v>31</v>
      </c>
      <c r="B35" s="16" t="s">
        <v>7</v>
      </c>
      <c r="C35" s="16" t="s">
        <v>8</v>
      </c>
      <c r="D35" s="16" t="s">
        <v>30</v>
      </c>
      <c r="E35" s="16" t="s">
        <v>10</v>
      </c>
    </row>
    <row r="36" spans="1:5" x14ac:dyDescent="0.25">
      <c r="A36" s="16" t="s">
        <v>14</v>
      </c>
      <c r="B36" s="16">
        <v>3</v>
      </c>
      <c r="C36" s="16">
        <v>5</v>
      </c>
      <c r="D36" s="36">
        <f>Tabla14[[#This Row],[Mulleres]]/Tabla14[[#This Row],[Total]]</f>
        <v>0.625</v>
      </c>
      <c r="E36" s="16">
        <f>Tabla14[[#This Row],[Homes]]+Tabla14[[#This Row],[Mulleres]]</f>
        <v>8</v>
      </c>
    </row>
    <row r="37" spans="1:5" x14ac:dyDescent="0.25">
      <c r="A37" s="16" t="s">
        <v>15</v>
      </c>
      <c r="B37" s="16">
        <v>61</v>
      </c>
      <c r="C37" s="16">
        <v>100</v>
      </c>
      <c r="D37" s="36">
        <f>Tabla14[[#This Row],[Mulleres]]/Tabla14[[#This Row],[Total]]</f>
        <v>0.6211180124223602</v>
      </c>
      <c r="E37" s="16">
        <f>Tabla14[[#This Row],[Homes]]+Tabla14[[#This Row],[Mulleres]]</f>
        <v>161</v>
      </c>
    </row>
    <row r="38" spans="1:5" x14ac:dyDescent="0.25">
      <c r="A38" s="16" t="s">
        <v>16</v>
      </c>
      <c r="B38" s="16">
        <v>13</v>
      </c>
      <c r="C38" s="16">
        <v>4</v>
      </c>
      <c r="D38" s="36">
        <f>Tabla14[[#This Row],[Mulleres]]/Tabla14[[#This Row],[Total]]</f>
        <v>0.23529411764705882</v>
      </c>
      <c r="E38" s="16">
        <f>Tabla14[[#This Row],[Homes]]+Tabla14[[#This Row],[Mulleres]]</f>
        <v>17</v>
      </c>
    </row>
    <row r="39" spans="1:5" x14ac:dyDescent="0.25">
      <c r="A39" s="16" t="s">
        <v>10</v>
      </c>
      <c r="B39" s="16">
        <f>SUBTOTAL(109,B36:B38)</f>
        <v>77</v>
      </c>
      <c r="C39" s="16">
        <f>SUBTOTAL(109,C36:C38)</f>
        <v>109</v>
      </c>
      <c r="D39" s="36">
        <f>Tabla14[[#This Row],[Mulleres]]/Tabla14[[#This Row],[Total]]</f>
        <v>0.58602150537634412</v>
      </c>
      <c r="E39" s="16">
        <f>Tabla14[[#This Row],[Homes]]+Tabla14[[#This Row],[Mulleres]]</f>
        <v>186</v>
      </c>
    </row>
    <row r="42" spans="1:5" x14ac:dyDescent="0.25">
      <c r="A42" s="16" t="s">
        <v>32</v>
      </c>
      <c r="B42" s="16" t="s">
        <v>7</v>
      </c>
      <c r="C42" s="16" t="s">
        <v>8</v>
      </c>
      <c r="D42" s="16" t="s">
        <v>33</v>
      </c>
      <c r="E42" s="16" t="s">
        <v>10</v>
      </c>
    </row>
    <row r="43" spans="1:5" x14ac:dyDescent="0.25">
      <c r="A43" s="16" t="s">
        <v>121</v>
      </c>
      <c r="B43" s="16">
        <v>90</v>
      </c>
      <c r="C43" s="16">
        <v>311</v>
      </c>
      <c r="D43" s="36">
        <f>Tabla15[[#This Row],[Mulleres]]/Tabla15[[#This Row],[Total]]</f>
        <v>0.77556109725685785</v>
      </c>
      <c r="E43" s="16">
        <f>Tabla15[[#This Row],[Homes]]+Tabla15[[#This Row],[Mulleres]]</f>
        <v>401</v>
      </c>
    </row>
    <row r="44" spans="1:5" x14ac:dyDescent="0.25">
      <c r="A44" s="16" t="s">
        <v>122</v>
      </c>
      <c r="B44" s="16">
        <v>3</v>
      </c>
      <c r="C44" s="16">
        <v>5</v>
      </c>
      <c r="D44" s="36">
        <f>Tabla15[[#This Row],[Mulleres]]/Tabla15[[#This Row],[Total]]</f>
        <v>0.625</v>
      </c>
      <c r="E44" s="16">
        <f>Tabla15[[#This Row],[Homes]]+Tabla15[[#This Row],[Mulleres]]</f>
        <v>8</v>
      </c>
    </row>
    <row r="45" spans="1:5" x14ac:dyDescent="0.25">
      <c r="A45" s="16" t="s">
        <v>34</v>
      </c>
      <c r="B45" s="16">
        <v>21</v>
      </c>
      <c r="C45" s="16">
        <v>1</v>
      </c>
      <c r="D45" s="36">
        <f>Tabla15[[#This Row],[Mulleres]]/Tabla15[[#This Row],[Total]]</f>
        <v>4.5454545454545456E-2</v>
      </c>
      <c r="E45" s="16">
        <f>Tabla15[[#This Row],[Homes]]+Tabla15[[#This Row],[Mulleres]]</f>
        <v>22</v>
      </c>
    </row>
    <row r="46" spans="1:5" x14ac:dyDescent="0.25">
      <c r="A46" s="16" t="s">
        <v>35</v>
      </c>
      <c r="B46" s="16">
        <v>37</v>
      </c>
      <c r="C46" s="16">
        <v>4</v>
      </c>
      <c r="D46" s="36">
        <f>Tabla15[[#This Row],[Mulleres]]/Tabla15[[#This Row],[Total]]</f>
        <v>9.7560975609756101E-2</v>
      </c>
      <c r="E46" s="16">
        <f>Tabla15[[#This Row],[Homes]]+Tabla15[[#This Row],[Mulleres]]</f>
        <v>41</v>
      </c>
    </row>
    <row r="47" spans="1:5" x14ac:dyDescent="0.25">
      <c r="A47" s="16" t="s">
        <v>36</v>
      </c>
      <c r="B47" s="16">
        <v>25</v>
      </c>
      <c r="C47" s="16">
        <v>72</v>
      </c>
      <c r="D47" s="36">
        <f>Tabla15[[#This Row],[Mulleres]]/Tabla15[[#This Row],[Total]]</f>
        <v>0.74226804123711343</v>
      </c>
      <c r="E47" s="16">
        <f>Tabla15[[#This Row],[Homes]]+Tabla15[[#This Row],[Mulleres]]</f>
        <v>97</v>
      </c>
    </row>
    <row r="48" spans="1:5" x14ac:dyDescent="0.25">
      <c r="A48" s="16" t="s">
        <v>37</v>
      </c>
      <c r="B48" s="16">
        <v>43</v>
      </c>
      <c r="C48" s="16">
        <v>29</v>
      </c>
      <c r="D48" s="36">
        <f>Tabla15[[#This Row],[Mulleres]]/Tabla15[[#This Row],[Total]]</f>
        <v>0.40277777777777779</v>
      </c>
      <c r="E48" s="16">
        <f>Tabla15[[#This Row],[Homes]]+Tabla15[[#This Row],[Mulleres]]</f>
        <v>72</v>
      </c>
    </row>
    <row r="49" spans="1:5" x14ac:dyDescent="0.25">
      <c r="A49" s="16" t="s">
        <v>38</v>
      </c>
      <c r="B49" s="16">
        <v>10</v>
      </c>
      <c r="D49" s="36">
        <f>Tabla15[[#This Row],[Mulleres]]/Tabla15[[#This Row],[Total]]</f>
        <v>0</v>
      </c>
      <c r="E49" s="16">
        <f>Tabla15[[#This Row],[Homes]]+Tabla15[[#This Row],[Mulleres]]</f>
        <v>10</v>
      </c>
    </row>
    <row r="50" spans="1:5" x14ac:dyDescent="0.25">
      <c r="A50" s="16" t="s">
        <v>39</v>
      </c>
      <c r="B50" s="16">
        <v>75</v>
      </c>
      <c r="C50" s="16">
        <v>47</v>
      </c>
      <c r="D50" s="36">
        <f>Tabla15[[#This Row],[Mulleres]]/Tabla15[[#This Row],[Total]]</f>
        <v>0.38524590163934425</v>
      </c>
      <c r="E50" s="16">
        <f>Tabla15[[#This Row],[Homes]]+Tabla15[[#This Row],[Mulleres]]</f>
        <v>122</v>
      </c>
    </row>
    <row r="51" spans="1:5" x14ac:dyDescent="0.25">
      <c r="A51" s="16" t="s">
        <v>40</v>
      </c>
      <c r="B51" s="16">
        <v>11</v>
      </c>
      <c r="C51" s="16">
        <v>24</v>
      </c>
      <c r="D51" s="36">
        <f>Tabla15[[#This Row],[Mulleres]]/Tabla15[[#This Row],[Total]]</f>
        <v>0.68571428571428572</v>
      </c>
      <c r="E51" s="16">
        <f>Tabla15[[#This Row],[Homes]]+Tabla15[[#This Row],[Mulleres]]</f>
        <v>35</v>
      </c>
    </row>
    <row r="52" spans="1:5" x14ac:dyDescent="0.25">
      <c r="A52" s="16" t="s">
        <v>41</v>
      </c>
      <c r="B52" s="16">
        <v>2</v>
      </c>
      <c r="C52" s="16">
        <v>1</v>
      </c>
      <c r="D52" s="36">
        <f>Tabla15[[#This Row],[Mulleres]]/Tabla15[[#This Row],[Total]]</f>
        <v>0.33333333333333331</v>
      </c>
      <c r="E52" s="16">
        <f>Tabla15[[#This Row],[Homes]]+Tabla15[[#This Row],[Mulleres]]</f>
        <v>3</v>
      </c>
    </row>
    <row r="53" spans="1:5" x14ac:dyDescent="0.25">
      <c r="A53" s="16" t="s">
        <v>10</v>
      </c>
      <c r="B53" s="16">
        <f>SUBTOTAL(109,B43:B52)</f>
        <v>317</v>
      </c>
      <c r="C53" s="16">
        <f>SUBTOTAL(109,C43:C52)</f>
        <v>494</v>
      </c>
      <c r="D53" s="36">
        <f>Tabla15[[#This Row],[Mulleres]]/Tabla15[[#This Row],[Total]]</f>
        <v>0.60912453760789154</v>
      </c>
      <c r="E53" s="16">
        <f>Tabla15[[#This Row],[Homes]]+Tabla15[[#This Row],[Mulleres]]</f>
        <v>811</v>
      </c>
    </row>
    <row r="56" spans="1:5" x14ac:dyDescent="0.25">
      <c r="A56" s="16" t="s">
        <v>123</v>
      </c>
      <c r="B56" s="16" t="s">
        <v>7</v>
      </c>
      <c r="C56" s="16" t="s">
        <v>8</v>
      </c>
      <c r="D56" s="16" t="s">
        <v>33</v>
      </c>
      <c r="E56" s="16" t="s">
        <v>10</v>
      </c>
    </row>
    <row r="57" spans="1:5" x14ac:dyDescent="0.25">
      <c r="A57" s="16" t="s">
        <v>124</v>
      </c>
      <c r="B57" s="16">
        <v>2</v>
      </c>
      <c r="C57" s="16">
        <v>3</v>
      </c>
      <c r="D57" s="36">
        <f>Tabla23[[#This Row],[Mulleres]]/Tabla23[[#This Row],[Total]]</f>
        <v>0.6</v>
      </c>
      <c r="E57" s="16">
        <f>Tabla23[[#This Row],[Homes]]+Tabla23[[#This Row],[Mulleres]]</f>
        <v>5</v>
      </c>
    </row>
    <row r="58" spans="1:5" x14ac:dyDescent="0.25">
      <c r="A58" s="16" t="s">
        <v>125</v>
      </c>
      <c r="B58" s="16">
        <v>8</v>
      </c>
      <c r="C58" s="16">
        <v>49</v>
      </c>
      <c r="D58" s="36">
        <f>Tabla23[[#This Row],[Mulleres]]/Tabla23[[#This Row],[Total]]</f>
        <v>0.85964912280701755</v>
      </c>
      <c r="E58" s="16">
        <f>Tabla23[[#This Row],[Homes]]+Tabla23[[#This Row],[Mulleres]]</f>
        <v>57</v>
      </c>
    </row>
    <row r="59" spans="1:5" x14ac:dyDescent="0.25">
      <c r="A59" s="16" t="s">
        <v>126</v>
      </c>
      <c r="B59" s="16">
        <v>26</v>
      </c>
      <c r="C59" s="16">
        <v>99</v>
      </c>
      <c r="D59" s="36">
        <f>Tabla23[[#This Row],[Mulleres]]/Tabla23[[#This Row],[Total]]</f>
        <v>0.79200000000000004</v>
      </c>
      <c r="E59" s="16">
        <f>Tabla23[[#This Row],[Homes]]+Tabla23[[#This Row],[Mulleres]]</f>
        <v>125</v>
      </c>
    </row>
    <row r="60" spans="1:5" x14ac:dyDescent="0.25">
      <c r="A60" s="16" t="s">
        <v>127</v>
      </c>
      <c r="B60" s="16">
        <v>19</v>
      </c>
      <c r="C60" s="16">
        <v>43</v>
      </c>
      <c r="D60" s="36">
        <f>Tabla23[[#This Row],[Mulleres]]/Tabla23[[#This Row],[Total]]</f>
        <v>0.69354838709677424</v>
      </c>
      <c r="E60" s="16">
        <f>Tabla23[[#This Row],[Homes]]+Tabla23[[#This Row],[Mulleres]]</f>
        <v>62</v>
      </c>
    </row>
    <row r="61" spans="1:5" x14ac:dyDescent="0.25">
      <c r="A61" s="16" t="s">
        <v>128</v>
      </c>
      <c r="B61" s="16">
        <v>12</v>
      </c>
      <c r="C61" s="16">
        <v>20</v>
      </c>
      <c r="D61" s="36">
        <f>Tabla23[[#This Row],[Mulleres]]/Tabla23[[#This Row],[Total]]</f>
        <v>0.625</v>
      </c>
      <c r="E61" s="16">
        <f>Tabla23[[#This Row],[Homes]]+Tabla23[[#This Row],[Mulleres]]</f>
        <v>32</v>
      </c>
    </row>
    <row r="62" spans="1:5" x14ac:dyDescent="0.25">
      <c r="A62" s="16" t="s">
        <v>129</v>
      </c>
      <c r="B62" s="16">
        <v>10</v>
      </c>
      <c r="C62" s="16">
        <v>26</v>
      </c>
      <c r="D62" s="36">
        <f>Tabla23[[#This Row],[Mulleres]]/Tabla23[[#This Row],[Total]]</f>
        <v>0.72222222222222221</v>
      </c>
      <c r="E62" s="16">
        <f>Tabla23[[#This Row],[Homes]]+Tabla23[[#This Row],[Mulleres]]</f>
        <v>36</v>
      </c>
    </row>
    <row r="63" spans="1:5" x14ac:dyDescent="0.25">
      <c r="A63" s="16" t="s">
        <v>130</v>
      </c>
      <c r="B63" s="16">
        <v>1</v>
      </c>
      <c r="C63" s="16">
        <v>16</v>
      </c>
      <c r="D63" s="36">
        <f>Tabla23[[#This Row],[Mulleres]]/Tabla23[[#This Row],[Total]]</f>
        <v>0.94117647058823528</v>
      </c>
      <c r="E63" s="16">
        <f>Tabla23[[#This Row],[Homes]]+Tabla23[[#This Row],[Mulleres]]</f>
        <v>17</v>
      </c>
    </row>
    <row r="64" spans="1:5" x14ac:dyDescent="0.25">
      <c r="A64" s="16" t="s">
        <v>131</v>
      </c>
      <c r="B64" s="16">
        <v>12</v>
      </c>
      <c r="C64" s="16">
        <v>55</v>
      </c>
      <c r="D64" s="36">
        <f>Tabla23[[#This Row],[Mulleres]]/Tabla23[[#This Row],[Total]]</f>
        <v>0.82089552238805974</v>
      </c>
      <c r="E64" s="16">
        <f>Tabla23[[#This Row],[Homes]]+Tabla23[[#This Row],[Mulleres]]</f>
        <v>67</v>
      </c>
    </row>
    <row r="65" spans="1:5" x14ac:dyDescent="0.25">
      <c r="A65" s="16" t="s">
        <v>10</v>
      </c>
      <c r="B65" s="16">
        <f>SUBTOTAL(109,B57:B64)</f>
        <v>90</v>
      </c>
      <c r="C65" s="16">
        <f>SUBTOTAL(109,C57:C64)</f>
        <v>311</v>
      </c>
      <c r="D65" s="36">
        <f>Tabla23[[#This Row],[Mulleres]]/Tabla23[[#This Row],[Total]]</f>
        <v>0.77556109725685785</v>
      </c>
      <c r="E65" s="16">
        <f>Tabla23[[#This Row],[Homes]]+Tabla23[[#This Row],[Mulleres]]</f>
        <v>401</v>
      </c>
    </row>
  </sheetData>
  <mergeCells count="1">
    <mergeCell ref="L1:O1"/>
  </mergeCells>
  <pageMargins left="0.7" right="0.7" top="0.75" bottom="0.75" header="0.3" footer="0.3"/>
  <drawing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D86C-E1D4-486F-912B-E4F91FAFFAE4}">
  <dimension ref="A1:IS63"/>
  <sheetViews>
    <sheetView workbookViewId="0">
      <selection activeCell="H6" sqref="H6"/>
    </sheetView>
  </sheetViews>
  <sheetFormatPr baseColWidth="10" defaultRowHeight="15" x14ac:dyDescent="0.25"/>
  <cols>
    <col min="1" max="1" width="33.5703125" customWidth="1"/>
    <col min="4" max="4" width="16.7109375" customWidth="1"/>
  </cols>
  <sheetData>
    <row r="1" spans="1:253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23" t="s">
        <v>0</v>
      </c>
      <c r="M1" s="23"/>
      <c r="N1" s="23"/>
      <c r="O1" s="23"/>
      <c r="P1" s="2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s="7" customFormat="1" ht="12.75" x14ac:dyDescent="0.2"/>
    <row r="3" spans="1:253" s="7" customFormat="1" ht="15.75" x14ac:dyDescent="0.25">
      <c r="A3" s="8" t="s">
        <v>1</v>
      </c>
    </row>
    <row r="4" spans="1:253" s="7" customFormat="1" ht="15.75" x14ac:dyDescent="0.25">
      <c r="A4" s="8" t="s">
        <v>2</v>
      </c>
    </row>
    <row r="5" spans="1:253" s="7" customFormat="1" ht="15.75" x14ac:dyDescent="0.25">
      <c r="A5" s="8" t="s">
        <v>3</v>
      </c>
    </row>
    <row r="6" spans="1:253" s="7" customFormat="1" ht="15.75" x14ac:dyDescent="0.25">
      <c r="A6" s="8" t="s">
        <v>4</v>
      </c>
    </row>
    <row r="7" spans="1:253" s="7" customFormat="1" ht="12.75" x14ac:dyDescent="0.2">
      <c r="A7" s="7" t="s">
        <v>5</v>
      </c>
      <c r="J7" s="9"/>
      <c r="K7" s="9"/>
      <c r="L7" s="10"/>
    </row>
    <row r="10" spans="1:253" x14ac:dyDescent="0.25">
      <c r="A10" t="s">
        <v>42</v>
      </c>
      <c r="B10" t="s">
        <v>43</v>
      </c>
      <c r="C10" t="s">
        <v>8</v>
      </c>
      <c r="D10" t="s">
        <v>44</v>
      </c>
    </row>
    <row r="11" spans="1:253" x14ac:dyDescent="0.25">
      <c r="A11" t="s">
        <v>14</v>
      </c>
      <c r="B11" s="11">
        <v>56.509589041095886</v>
      </c>
      <c r="C11" s="11">
        <v>51.659726027397269</v>
      </c>
      <c r="D11" s="11">
        <v>53.478424657534248</v>
      </c>
    </row>
    <row r="12" spans="1:253" x14ac:dyDescent="0.25">
      <c r="A12" t="s">
        <v>15</v>
      </c>
      <c r="B12" s="11">
        <v>55.283304219913617</v>
      </c>
      <c r="C12" s="11">
        <v>55.172812615218774</v>
      </c>
      <c r="D12" s="11">
        <v>55.214972023924453</v>
      </c>
    </row>
    <row r="13" spans="1:253" x14ac:dyDescent="0.25">
      <c r="A13" t="s">
        <v>16</v>
      </c>
      <c r="B13" s="11">
        <v>54.306335616438361</v>
      </c>
      <c r="C13" s="11">
        <v>51.385388127853872</v>
      </c>
      <c r="D13" s="11">
        <v>53.509713574097141</v>
      </c>
    </row>
    <row r="14" spans="1:253" x14ac:dyDescent="0.25">
      <c r="A14" t="s">
        <v>45</v>
      </c>
      <c r="B14" s="11">
        <v>55.245598720885027</v>
      </c>
      <c r="C14" s="11">
        <v>55.091253951527882</v>
      </c>
      <c r="D14" s="11">
        <v>55.151583534618261</v>
      </c>
    </row>
    <row r="17" spans="1:17" x14ac:dyDescent="0.25">
      <c r="A17" s="28" t="s">
        <v>46</v>
      </c>
      <c r="B17" s="32" t="s">
        <v>47</v>
      </c>
      <c r="C17" s="32"/>
      <c r="D17" s="31"/>
      <c r="E17" s="32" t="s">
        <v>48</v>
      </c>
      <c r="F17" s="32"/>
      <c r="G17" s="31"/>
      <c r="H17" s="32" t="s">
        <v>49</v>
      </c>
      <c r="I17" s="32"/>
      <c r="J17" s="31"/>
      <c r="K17" s="32" t="s">
        <v>50</v>
      </c>
      <c r="L17" s="32"/>
      <c r="M17" s="31"/>
      <c r="N17" s="32" t="s">
        <v>51</v>
      </c>
      <c r="O17" s="32"/>
      <c r="P17" s="31"/>
      <c r="Q17" s="33" t="s">
        <v>10</v>
      </c>
    </row>
    <row r="18" spans="1:17" x14ac:dyDescent="0.25">
      <c r="A18" s="29"/>
      <c r="B18" s="14" t="s">
        <v>7</v>
      </c>
      <c r="C18" s="14" t="s">
        <v>8</v>
      </c>
      <c r="D18" s="13" t="s">
        <v>10</v>
      </c>
      <c r="E18" s="14" t="s">
        <v>7</v>
      </c>
      <c r="F18" s="14" t="s">
        <v>8</v>
      </c>
      <c r="G18" s="13" t="s">
        <v>10</v>
      </c>
      <c r="H18" s="14" t="s">
        <v>7</v>
      </c>
      <c r="I18" s="14" t="s">
        <v>8</v>
      </c>
      <c r="J18" s="13" t="s">
        <v>10</v>
      </c>
      <c r="K18" s="14" t="s">
        <v>7</v>
      </c>
      <c r="L18" s="14" t="s">
        <v>8</v>
      </c>
      <c r="M18" s="13" t="s">
        <v>10</v>
      </c>
      <c r="N18" s="14" t="s">
        <v>7</v>
      </c>
      <c r="O18" s="14" t="s">
        <v>8</v>
      </c>
      <c r="P18" s="13" t="s">
        <v>10</v>
      </c>
      <c r="Q18" s="34"/>
    </row>
    <row r="19" spans="1:17" x14ac:dyDescent="0.25">
      <c r="A19" s="15" t="s">
        <v>22</v>
      </c>
      <c r="B19" s="15"/>
      <c r="C19" s="15"/>
      <c r="D19" s="15"/>
      <c r="E19" s="15"/>
      <c r="F19" s="15">
        <v>7</v>
      </c>
      <c r="G19" s="15">
        <v>7</v>
      </c>
      <c r="H19" s="15">
        <v>22</v>
      </c>
      <c r="I19" s="15">
        <v>24</v>
      </c>
      <c r="J19" s="15">
        <v>46</v>
      </c>
      <c r="K19" s="15">
        <v>11</v>
      </c>
      <c r="L19" s="15">
        <v>11</v>
      </c>
      <c r="M19" s="15">
        <v>22</v>
      </c>
      <c r="N19" s="15">
        <v>3</v>
      </c>
      <c r="O19" s="15">
        <v>1</v>
      </c>
      <c r="P19" s="15">
        <v>4</v>
      </c>
      <c r="Q19" s="15">
        <v>79</v>
      </c>
    </row>
    <row r="20" spans="1:17" x14ac:dyDescent="0.25">
      <c r="A20" s="16" t="s">
        <v>24</v>
      </c>
      <c r="B20" s="16">
        <v>1</v>
      </c>
      <c r="C20" s="16"/>
      <c r="D20" s="16">
        <v>1</v>
      </c>
      <c r="E20" s="16"/>
      <c r="F20" s="16">
        <v>2</v>
      </c>
      <c r="G20" s="16">
        <v>2</v>
      </c>
      <c r="H20" s="16">
        <v>10</v>
      </c>
      <c r="I20" s="16">
        <v>10</v>
      </c>
      <c r="J20" s="16">
        <v>20</v>
      </c>
      <c r="K20" s="16">
        <v>31</v>
      </c>
      <c r="L20" s="16">
        <v>48</v>
      </c>
      <c r="M20" s="16">
        <v>79</v>
      </c>
      <c r="N20" s="16">
        <v>2</v>
      </c>
      <c r="O20" s="16">
        <v>1</v>
      </c>
      <c r="P20" s="16">
        <v>3</v>
      </c>
      <c r="Q20" s="16">
        <v>105</v>
      </c>
    </row>
    <row r="21" spans="1:17" x14ac:dyDescent="0.25">
      <c r="A21" s="15" t="s">
        <v>26</v>
      </c>
      <c r="B21" s="15"/>
      <c r="C21" s="15">
        <v>3</v>
      </c>
      <c r="D21" s="15">
        <v>3</v>
      </c>
      <c r="E21" s="15">
        <v>7</v>
      </c>
      <c r="F21" s="15">
        <v>4</v>
      </c>
      <c r="G21" s="15">
        <v>11</v>
      </c>
      <c r="H21" s="15">
        <v>37</v>
      </c>
      <c r="I21" s="15">
        <v>58</v>
      </c>
      <c r="J21" s="15">
        <v>95</v>
      </c>
      <c r="K21" s="15">
        <v>67</v>
      </c>
      <c r="L21" s="15">
        <v>141</v>
      </c>
      <c r="M21" s="15">
        <v>208</v>
      </c>
      <c r="N21" s="15">
        <v>6</v>
      </c>
      <c r="O21" s="15">
        <v>6</v>
      </c>
      <c r="P21" s="15">
        <v>12</v>
      </c>
      <c r="Q21" s="15">
        <v>329</v>
      </c>
    </row>
    <row r="22" spans="1:17" x14ac:dyDescent="0.25">
      <c r="A22" s="16" t="s">
        <v>28</v>
      </c>
      <c r="B22" s="16">
        <v>1</v>
      </c>
      <c r="C22" s="16">
        <v>3</v>
      </c>
      <c r="D22" s="16">
        <v>4</v>
      </c>
      <c r="E22" s="16">
        <v>15</v>
      </c>
      <c r="F22" s="16">
        <v>23</v>
      </c>
      <c r="G22" s="16">
        <v>38</v>
      </c>
      <c r="H22" s="16">
        <v>40</v>
      </c>
      <c r="I22" s="16">
        <v>77</v>
      </c>
      <c r="J22" s="16">
        <v>117</v>
      </c>
      <c r="K22" s="16">
        <v>41</v>
      </c>
      <c r="L22" s="16">
        <v>57</v>
      </c>
      <c r="M22" s="16">
        <v>98</v>
      </c>
      <c r="N22" s="16">
        <v>4</v>
      </c>
      <c r="O22" s="16">
        <v>7</v>
      </c>
      <c r="P22" s="16">
        <v>11</v>
      </c>
      <c r="Q22" s="16">
        <v>268</v>
      </c>
    </row>
    <row r="23" spans="1:17" x14ac:dyDescent="0.25">
      <c r="A23" s="17" t="s">
        <v>10</v>
      </c>
      <c r="B23" s="17">
        <v>2</v>
      </c>
      <c r="C23" s="17">
        <v>6</v>
      </c>
      <c r="D23" s="17">
        <v>8</v>
      </c>
      <c r="E23" s="17">
        <v>22</v>
      </c>
      <c r="F23" s="17">
        <v>36</v>
      </c>
      <c r="G23" s="17">
        <v>58</v>
      </c>
      <c r="H23" s="17">
        <v>109</v>
      </c>
      <c r="I23" s="17">
        <v>169</v>
      </c>
      <c r="J23" s="17">
        <v>278</v>
      </c>
      <c r="K23" s="17">
        <v>150</v>
      </c>
      <c r="L23" s="17">
        <v>257</v>
      </c>
      <c r="M23" s="17">
        <v>407</v>
      </c>
      <c r="N23" s="17">
        <v>15</v>
      </c>
      <c r="O23" s="17">
        <v>15</v>
      </c>
      <c r="P23" s="17">
        <v>30</v>
      </c>
      <c r="Q23" s="17">
        <v>781</v>
      </c>
    </row>
    <row r="26" spans="1:17" x14ac:dyDescent="0.25">
      <c r="A26" s="28" t="s">
        <v>52</v>
      </c>
      <c r="B26" s="32" t="s">
        <v>48</v>
      </c>
      <c r="C26" s="32"/>
      <c r="D26" s="31"/>
      <c r="E26" s="32" t="s">
        <v>49</v>
      </c>
      <c r="F26" s="32"/>
      <c r="G26" s="31"/>
      <c r="H26" s="32" t="s">
        <v>50</v>
      </c>
      <c r="I26" s="32"/>
      <c r="J26" s="31"/>
      <c r="K26" s="32" t="s">
        <v>51</v>
      </c>
      <c r="L26" s="32"/>
      <c r="M26" s="31"/>
      <c r="N26" s="33" t="s">
        <v>10</v>
      </c>
    </row>
    <row r="27" spans="1:17" x14ac:dyDescent="0.25">
      <c r="A27" s="29" t="s">
        <v>53</v>
      </c>
      <c r="B27" s="14" t="s">
        <v>7</v>
      </c>
      <c r="C27" s="14" t="s">
        <v>8</v>
      </c>
      <c r="D27" s="13" t="s">
        <v>10</v>
      </c>
      <c r="E27" s="14" t="s">
        <v>7</v>
      </c>
      <c r="F27" s="14" t="s">
        <v>8</v>
      </c>
      <c r="G27" s="13" t="s">
        <v>10</v>
      </c>
      <c r="H27" s="14" t="s">
        <v>7</v>
      </c>
      <c r="I27" s="14" t="s">
        <v>8</v>
      </c>
      <c r="J27" s="13" t="s">
        <v>10</v>
      </c>
      <c r="K27" s="14" t="s">
        <v>7</v>
      </c>
      <c r="L27" s="14" t="s">
        <v>8</v>
      </c>
      <c r="M27" s="13" t="s">
        <v>10</v>
      </c>
      <c r="N27" s="34"/>
    </row>
    <row r="28" spans="1:17" x14ac:dyDescent="0.25">
      <c r="A28" s="15" t="s">
        <v>23</v>
      </c>
      <c r="B28" s="15">
        <v>1</v>
      </c>
      <c r="C28" s="15">
        <v>1</v>
      </c>
      <c r="D28" s="15">
        <v>2</v>
      </c>
      <c r="E28" s="15">
        <v>2</v>
      </c>
      <c r="F28" s="15">
        <v>3</v>
      </c>
      <c r="G28" s="15">
        <v>5</v>
      </c>
      <c r="H28" s="15">
        <v>2</v>
      </c>
      <c r="I28" s="15">
        <v>1</v>
      </c>
      <c r="J28" s="15">
        <v>3</v>
      </c>
      <c r="K28" s="15"/>
      <c r="L28" s="15"/>
      <c r="M28" s="15"/>
      <c r="N28" s="15">
        <v>10</v>
      </c>
    </row>
    <row r="29" spans="1:17" x14ac:dyDescent="0.25">
      <c r="A29" s="16" t="s">
        <v>25</v>
      </c>
      <c r="B29" s="16"/>
      <c r="C29" s="16"/>
      <c r="D29" s="16"/>
      <c r="E29" s="16">
        <v>3</v>
      </c>
      <c r="F29" s="16"/>
      <c r="G29" s="16">
        <v>3</v>
      </c>
      <c r="H29" s="16">
        <v>4</v>
      </c>
      <c r="I29" s="16"/>
      <c r="J29" s="16">
        <v>4</v>
      </c>
      <c r="K29" s="16">
        <v>1</v>
      </c>
      <c r="L29" s="16"/>
      <c r="M29" s="16">
        <v>1</v>
      </c>
      <c r="N29" s="16">
        <v>8</v>
      </c>
    </row>
    <row r="30" spans="1:17" x14ac:dyDescent="0.25">
      <c r="A30" s="15" t="s">
        <v>27</v>
      </c>
      <c r="B30" s="15">
        <v>1</v>
      </c>
      <c r="C30" s="15"/>
      <c r="D30" s="15">
        <v>1</v>
      </c>
      <c r="E30" s="15">
        <v>1</v>
      </c>
      <c r="F30" s="15"/>
      <c r="G30" s="15">
        <v>1</v>
      </c>
      <c r="H30" s="15">
        <v>1</v>
      </c>
      <c r="I30" s="15"/>
      <c r="J30" s="15">
        <v>1</v>
      </c>
      <c r="K30" s="15"/>
      <c r="L30" s="15">
        <v>1</v>
      </c>
      <c r="M30" s="15">
        <v>1</v>
      </c>
      <c r="N30" s="15">
        <v>4</v>
      </c>
    </row>
    <row r="31" spans="1:17" x14ac:dyDescent="0.25">
      <c r="A31" s="17" t="s">
        <v>10</v>
      </c>
      <c r="B31" s="17">
        <v>2</v>
      </c>
      <c r="C31" s="17">
        <v>1</v>
      </c>
      <c r="D31" s="17">
        <v>3</v>
      </c>
      <c r="E31" s="17">
        <v>6</v>
      </c>
      <c r="F31" s="17">
        <v>3</v>
      </c>
      <c r="G31" s="17">
        <v>9</v>
      </c>
      <c r="H31" s="17">
        <v>7</v>
      </c>
      <c r="I31" s="17">
        <v>1</v>
      </c>
      <c r="J31" s="17">
        <v>8</v>
      </c>
      <c r="K31" s="17">
        <v>1</v>
      </c>
      <c r="L31" s="17">
        <v>1</v>
      </c>
      <c r="M31" s="17">
        <v>2</v>
      </c>
      <c r="N31" s="17">
        <v>22</v>
      </c>
    </row>
    <row r="35" spans="1:11" x14ac:dyDescent="0.25">
      <c r="A35" s="28" t="s">
        <v>54</v>
      </c>
      <c r="B35" s="30" t="s">
        <v>48</v>
      </c>
      <c r="C35" s="31"/>
      <c r="D35" s="32" t="s">
        <v>49</v>
      </c>
      <c r="E35" s="32"/>
      <c r="F35" s="31"/>
      <c r="G35" s="30" t="s">
        <v>50</v>
      </c>
      <c r="H35" s="31"/>
      <c r="I35" s="30" t="s">
        <v>51</v>
      </c>
      <c r="J35" s="31"/>
      <c r="K35" s="33" t="s">
        <v>10</v>
      </c>
    </row>
    <row r="36" spans="1:11" x14ac:dyDescent="0.25">
      <c r="A36" s="29"/>
      <c r="B36" s="18" t="s">
        <v>8</v>
      </c>
      <c r="C36" s="13" t="s">
        <v>10</v>
      </c>
      <c r="D36" s="14" t="s">
        <v>7</v>
      </c>
      <c r="E36" s="14" t="s">
        <v>8</v>
      </c>
      <c r="F36" s="13" t="s">
        <v>10</v>
      </c>
      <c r="G36" s="18" t="s">
        <v>8</v>
      </c>
      <c r="H36" s="13" t="s">
        <v>10</v>
      </c>
      <c r="I36" s="18" t="s">
        <v>7</v>
      </c>
      <c r="J36" s="13" t="s">
        <v>10</v>
      </c>
      <c r="K36" s="34"/>
    </row>
    <row r="37" spans="1:11" x14ac:dyDescent="0.25">
      <c r="A37" s="16" t="s">
        <v>22</v>
      </c>
      <c r="B37" s="16">
        <v>1</v>
      </c>
      <c r="C37" s="16">
        <v>1</v>
      </c>
      <c r="D37" s="16">
        <v>2</v>
      </c>
      <c r="E37" s="16">
        <v>1</v>
      </c>
      <c r="F37" s="16">
        <v>3</v>
      </c>
      <c r="G37" s="16">
        <v>2</v>
      </c>
      <c r="H37" s="16">
        <v>2</v>
      </c>
      <c r="I37" s="16">
        <v>1</v>
      </c>
      <c r="J37" s="16">
        <v>1</v>
      </c>
      <c r="K37" s="16">
        <v>7</v>
      </c>
    </row>
    <row r="38" spans="1:11" x14ac:dyDescent="0.25">
      <c r="A38" s="15" t="s">
        <v>26</v>
      </c>
      <c r="B38" s="15"/>
      <c r="C38" s="15"/>
      <c r="D38" s="15"/>
      <c r="E38" s="15">
        <v>1</v>
      </c>
      <c r="F38" s="15">
        <v>1</v>
      </c>
      <c r="G38" s="15"/>
      <c r="H38" s="15"/>
      <c r="I38" s="15"/>
      <c r="J38" s="15"/>
      <c r="K38" s="15">
        <v>1</v>
      </c>
    </row>
    <row r="39" spans="1:11" x14ac:dyDescent="0.25">
      <c r="A39" s="17" t="s">
        <v>10</v>
      </c>
      <c r="B39" s="17">
        <v>1</v>
      </c>
      <c r="C39" s="17">
        <v>1</v>
      </c>
      <c r="D39" s="17">
        <v>2</v>
      </c>
      <c r="E39" s="17">
        <v>2</v>
      </c>
      <c r="F39" s="17">
        <v>4</v>
      </c>
      <c r="G39" s="17">
        <v>2</v>
      </c>
      <c r="H39" s="17">
        <v>2</v>
      </c>
      <c r="I39" s="17">
        <v>1</v>
      </c>
      <c r="J39" s="17">
        <v>1</v>
      </c>
      <c r="K39" s="17">
        <v>8</v>
      </c>
    </row>
    <row r="42" spans="1:11" x14ac:dyDescent="0.25">
      <c r="A42" t="s">
        <v>55</v>
      </c>
      <c r="B42" t="s">
        <v>7</v>
      </c>
      <c r="C42" t="s">
        <v>8</v>
      </c>
      <c r="D42" t="s">
        <v>10</v>
      </c>
    </row>
    <row r="43" spans="1:11" x14ac:dyDescent="0.25">
      <c r="A43" t="s">
        <v>56</v>
      </c>
      <c r="B43">
        <v>25</v>
      </c>
      <c r="C43">
        <v>27</v>
      </c>
      <c r="D43">
        <f>SUM(Tabla18[[#This Row],[Homes]:[Mulleres]])</f>
        <v>52</v>
      </c>
    </row>
    <row r="44" spans="1:11" x14ac:dyDescent="0.25">
      <c r="A44" t="s">
        <v>57</v>
      </c>
      <c r="B44">
        <v>115</v>
      </c>
      <c r="C44">
        <v>136</v>
      </c>
      <c r="D44">
        <f>SUM(Tabla18[[#This Row],[Homes]:[Mulleres]])</f>
        <v>251</v>
      </c>
    </row>
    <row r="45" spans="1:11" x14ac:dyDescent="0.25">
      <c r="A45" t="s">
        <v>58</v>
      </c>
      <c r="B45">
        <v>177</v>
      </c>
      <c r="C45">
        <v>331</v>
      </c>
      <c r="D45">
        <f>SUM(Tabla18[[#This Row],[Homes]:[Mulleres]])</f>
        <v>508</v>
      </c>
    </row>
    <row r="46" spans="1:11" x14ac:dyDescent="0.25">
      <c r="A46" t="s">
        <v>10</v>
      </c>
      <c r="B46">
        <f>SUBTOTAL(109,B43:B45)</f>
        <v>317</v>
      </c>
      <c r="C46">
        <f>SUBTOTAL(109,C43:C45)</f>
        <v>494</v>
      </c>
      <c r="D46">
        <f>SUM(Tabla18[[#This Row],[Homes]:[Mulleres]])</f>
        <v>811</v>
      </c>
    </row>
    <row r="49" spans="1:11" x14ac:dyDescent="0.25">
      <c r="A49" s="24" t="s">
        <v>59</v>
      </c>
      <c r="B49" s="26" t="s">
        <v>56</v>
      </c>
      <c r="C49" s="26"/>
      <c r="D49" s="26"/>
      <c r="E49" s="26" t="s">
        <v>57</v>
      </c>
      <c r="F49" s="26"/>
      <c r="G49" s="26"/>
      <c r="H49" s="26" t="s">
        <v>58</v>
      </c>
      <c r="I49" s="26"/>
      <c r="J49" s="26"/>
      <c r="K49" s="26" t="s">
        <v>10</v>
      </c>
    </row>
    <row r="50" spans="1:11" x14ac:dyDescent="0.25">
      <c r="A50" s="25"/>
      <c r="B50" s="19" t="s">
        <v>7</v>
      </c>
      <c r="C50" s="19" t="s">
        <v>8</v>
      </c>
      <c r="D50" s="19" t="s">
        <v>60</v>
      </c>
      <c r="E50" s="19" t="s">
        <v>7</v>
      </c>
      <c r="F50" s="19" t="s">
        <v>8</v>
      </c>
      <c r="G50" s="19" t="s">
        <v>10</v>
      </c>
      <c r="H50" s="19" t="s">
        <v>7</v>
      </c>
      <c r="I50" s="19" t="s">
        <v>8</v>
      </c>
      <c r="J50" s="19" t="s">
        <v>10</v>
      </c>
      <c r="K50" s="26"/>
    </row>
    <row r="51" spans="1:11" x14ac:dyDescent="0.25">
      <c r="A51" s="15" t="s">
        <v>22</v>
      </c>
      <c r="B51" s="15"/>
      <c r="C51" s="15"/>
      <c r="D51" s="15"/>
      <c r="E51" s="15"/>
      <c r="F51" s="15"/>
      <c r="G51" s="15"/>
      <c r="H51" s="15">
        <v>39</v>
      </c>
      <c r="I51" s="15">
        <v>47</v>
      </c>
      <c r="J51" s="15">
        <v>86</v>
      </c>
      <c r="K51" s="15">
        <v>86</v>
      </c>
    </row>
    <row r="52" spans="1:11" x14ac:dyDescent="0.25">
      <c r="A52" s="16" t="s">
        <v>24</v>
      </c>
      <c r="B52" s="16">
        <v>1</v>
      </c>
      <c r="C52" s="16"/>
      <c r="D52" s="16">
        <v>1</v>
      </c>
      <c r="E52" s="16">
        <v>2</v>
      </c>
      <c r="F52" s="16">
        <v>1</v>
      </c>
      <c r="G52" s="16">
        <v>3</v>
      </c>
      <c r="H52" s="16">
        <v>41</v>
      </c>
      <c r="I52" s="16">
        <v>60</v>
      </c>
      <c r="J52" s="16">
        <v>101</v>
      </c>
      <c r="K52" s="16">
        <v>105</v>
      </c>
    </row>
    <row r="53" spans="1:11" x14ac:dyDescent="0.25">
      <c r="A53" s="15" t="s">
        <v>26</v>
      </c>
      <c r="B53" s="15">
        <v>9</v>
      </c>
      <c r="C53" s="15">
        <v>9</v>
      </c>
      <c r="D53" s="15">
        <v>18</v>
      </c>
      <c r="E53" s="15">
        <v>62</v>
      </c>
      <c r="F53" s="15">
        <v>76</v>
      </c>
      <c r="G53" s="15">
        <v>138</v>
      </c>
      <c r="H53" s="15">
        <v>46</v>
      </c>
      <c r="I53" s="15">
        <v>128</v>
      </c>
      <c r="J53" s="15">
        <v>174</v>
      </c>
      <c r="K53" s="15">
        <v>330</v>
      </c>
    </row>
    <row r="54" spans="1:11" x14ac:dyDescent="0.25">
      <c r="A54" s="16" t="s">
        <v>28</v>
      </c>
      <c r="B54" s="16">
        <v>15</v>
      </c>
      <c r="C54" s="16">
        <v>17</v>
      </c>
      <c r="D54" s="16">
        <v>32</v>
      </c>
      <c r="E54" s="16">
        <v>43</v>
      </c>
      <c r="F54" s="16">
        <v>59</v>
      </c>
      <c r="G54" s="16">
        <v>102</v>
      </c>
      <c r="H54" s="16">
        <v>43</v>
      </c>
      <c r="I54" s="16">
        <v>91</v>
      </c>
      <c r="J54" s="16">
        <v>134</v>
      </c>
      <c r="K54" s="16">
        <v>268</v>
      </c>
    </row>
    <row r="55" spans="1:11" x14ac:dyDescent="0.25">
      <c r="A55" s="17" t="s">
        <v>10</v>
      </c>
      <c r="B55" s="17">
        <v>25</v>
      </c>
      <c r="C55" s="17">
        <v>26</v>
      </c>
      <c r="D55" s="17">
        <v>51</v>
      </c>
      <c r="E55" s="17">
        <v>107</v>
      </c>
      <c r="F55" s="17">
        <v>136</v>
      </c>
      <c r="G55" s="17">
        <v>243</v>
      </c>
      <c r="H55" s="17">
        <v>169</v>
      </c>
      <c r="I55" s="17">
        <v>326</v>
      </c>
      <c r="J55" s="17">
        <v>495</v>
      </c>
      <c r="K55" s="17">
        <v>789</v>
      </c>
    </row>
    <row r="58" spans="1:11" x14ac:dyDescent="0.25">
      <c r="A58" s="24" t="s">
        <v>61</v>
      </c>
      <c r="B58" s="27" t="s">
        <v>56</v>
      </c>
      <c r="C58" s="27"/>
      <c r="D58" s="27" t="s">
        <v>57</v>
      </c>
      <c r="E58" s="27"/>
      <c r="F58" s="26" t="s">
        <v>58</v>
      </c>
      <c r="G58" s="26"/>
      <c r="H58" s="26"/>
      <c r="I58" s="26" t="s">
        <v>10</v>
      </c>
    </row>
    <row r="59" spans="1:11" x14ac:dyDescent="0.25">
      <c r="A59" s="25"/>
      <c r="B59" s="20" t="s">
        <v>8</v>
      </c>
      <c r="C59" s="20" t="s">
        <v>10</v>
      </c>
      <c r="D59" s="20" t="s">
        <v>7</v>
      </c>
      <c r="E59" s="20" t="s">
        <v>10</v>
      </c>
      <c r="F59" s="19" t="s">
        <v>7</v>
      </c>
      <c r="G59" s="19" t="s">
        <v>8</v>
      </c>
      <c r="H59" s="19" t="s">
        <v>60</v>
      </c>
      <c r="I59" s="26"/>
    </row>
    <row r="60" spans="1:11" x14ac:dyDescent="0.25">
      <c r="A60" t="s">
        <v>23</v>
      </c>
      <c r="F60">
        <v>5</v>
      </c>
      <c r="G60">
        <v>5</v>
      </c>
      <c r="H60">
        <v>10</v>
      </c>
      <c r="I60">
        <v>10</v>
      </c>
    </row>
    <row r="61" spans="1:11" x14ac:dyDescent="0.25">
      <c r="A61" s="21" t="s">
        <v>25</v>
      </c>
      <c r="B61" s="21"/>
      <c r="C61" s="21"/>
      <c r="D61" s="21">
        <v>6</v>
      </c>
      <c r="E61" s="21">
        <v>6</v>
      </c>
      <c r="F61" s="21">
        <v>2</v>
      </c>
      <c r="G61" s="21"/>
      <c r="H61" s="21">
        <v>2</v>
      </c>
      <c r="I61" s="21">
        <v>8</v>
      </c>
    </row>
    <row r="62" spans="1:11" x14ac:dyDescent="0.25">
      <c r="A62" t="s">
        <v>27</v>
      </c>
      <c r="B62">
        <v>1</v>
      </c>
      <c r="C62">
        <v>1</v>
      </c>
      <c r="D62">
        <v>2</v>
      </c>
      <c r="E62">
        <v>2</v>
      </c>
      <c r="F62">
        <v>1</v>
      </c>
      <c r="H62">
        <v>1</v>
      </c>
      <c r="I62">
        <v>4</v>
      </c>
    </row>
    <row r="63" spans="1:11" x14ac:dyDescent="0.25">
      <c r="A63" s="22" t="s">
        <v>10</v>
      </c>
      <c r="B63" s="22">
        <v>1</v>
      </c>
      <c r="C63" s="22">
        <v>1</v>
      </c>
      <c r="D63" s="22">
        <v>8</v>
      </c>
      <c r="E63" s="22">
        <v>8</v>
      </c>
      <c r="F63" s="22">
        <v>8</v>
      </c>
      <c r="G63" s="22">
        <v>5</v>
      </c>
      <c r="H63" s="22">
        <v>13</v>
      </c>
      <c r="I63" s="22">
        <v>22</v>
      </c>
    </row>
  </sheetData>
  <mergeCells count="30">
    <mergeCell ref="L1:O1"/>
    <mergeCell ref="A17:A18"/>
    <mergeCell ref="B17:D17"/>
    <mergeCell ref="E17:G17"/>
    <mergeCell ref="H17:J17"/>
    <mergeCell ref="K17:M17"/>
    <mergeCell ref="N17:P17"/>
    <mergeCell ref="K35:K36"/>
    <mergeCell ref="Q17:Q18"/>
    <mergeCell ref="A26:A27"/>
    <mergeCell ref="B26:D26"/>
    <mergeCell ref="E26:G26"/>
    <mergeCell ref="H26:J26"/>
    <mergeCell ref="K26:M26"/>
    <mergeCell ref="N26:N27"/>
    <mergeCell ref="A35:A36"/>
    <mergeCell ref="B35:C35"/>
    <mergeCell ref="D35:F35"/>
    <mergeCell ref="G35:H35"/>
    <mergeCell ref="I35:J35"/>
    <mergeCell ref="A58:A59"/>
    <mergeCell ref="B58:C58"/>
    <mergeCell ref="D58:E58"/>
    <mergeCell ref="F58:H58"/>
    <mergeCell ref="I58:I59"/>
    <mergeCell ref="A49:A50"/>
    <mergeCell ref="B49:D49"/>
    <mergeCell ref="E49:G49"/>
    <mergeCell ref="H49:J49"/>
    <mergeCell ref="K49:K50"/>
  </mergeCells>
  <pageMargins left="0.7" right="0.7" top="0.75" bottom="0.75" header="0.3" footer="0.3"/>
  <ignoredErrors>
    <ignoredError sqref="A28:A30 A60:A62" numberStoredAsText="1"/>
  </ignoredErrors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B249-95AD-45ED-A9C9-A76B6B4AAE09}">
  <dimension ref="A1:IS95"/>
  <sheetViews>
    <sheetView workbookViewId="0">
      <selection activeCell="F12" sqref="F12"/>
    </sheetView>
  </sheetViews>
  <sheetFormatPr baseColWidth="10" defaultRowHeight="15" x14ac:dyDescent="0.25"/>
  <cols>
    <col min="1" max="1" width="27" customWidth="1"/>
    <col min="7" max="7" width="29.5703125" customWidth="1"/>
    <col min="13" max="13" width="28.85546875" customWidth="1"/>
    <col min="16" max="16" width="14.7109375" customWidth="1"/>
  </cols>
  <sheetData>
    <row r="1" spans="1:253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23" t="s">
        <v>0</v>
      </c>
      <c r="M1" s="23"/>
      <c r="N1" s="23"/>
      <c r="O1" s="23"/>
      <c r="P1" s="2"/>
      <c r="Q1" s="2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</row>
    <row r="2" spans="1:253" s="7" customFormat="1" ht="12.75" x14ac:dyDescent="0.2"/>
    <row r="3" spans="1:253" s="7" customFormat="1" ht="15.75" x14ac:dyDescent="0.25">
      <c r="A3" s="8" t="s">
        <v>1</v>
      </c>
    </row>
    <row r="4" spans="1:253" s="7" customFormat="1" ht="15.75" x14ac:dyDescent="0.25">
      <c r="A4" s="8" t="s">
        <v>2</v>
      </c>
    </row>
    <row r="5" spans="1:253" s="7" customFormat="1" ht="15.75" x14ac:dyDescent="0.25">
      <c r="A5" s="8" t="s">
        <v>3</v>
      </c>
    </row>
    <row r="6" spans="1:253" s="7" customFormat="1" ht="15.75" x14ac:dyDescent="0.25">
      <c r="A6" s="8" t="s">
        <v>4</v>
      </c>
    </row>
    <row r="7" spans="1:253" s="7" customFormat="1" ht="12.75" x14ac:dyDescent="0.2">
      <c r="A7" s="7" t="s">
        <v>5</v>
      </c>
      <c r="J7" s="9"/>
      <c r="K7" s="9"/>
      <c r="L7" s="10"/>
    </row>
    <row r="10" spans="1:253" x14ac:dyDescent="0.25">
      <c r="A10" t="s">
        <v>62</v>
      </c>
      <c r="B10" t="s">
        <v>7</v>
      </c>
      <c r="C10" t="s">
        <v>8</v>
      </c>
      <c r="D10" t="s">
        <v>10</v>
      </c>
    </row>
    <row r="11" spans="1:253" x14ac:dyDescent="0.25">
      <c r="A11" t="s">
        <v>63</v>
      </c>
      <c r="B11">
        <v>49</v>
      </c>
      <c r="C11">
        <v>65</v>
      </c>
      <c r="D11">
        <f>SUM(Tabla19[[#This Row],[Homes]:[Mulleres]])</f>
        <v>114</v>
      </c>
    </row>
    <row r="12" spans="1:253" x14ac:dyDescent="0.25">
      <c r="A12" t="s">
        <v>64</v>
      </c>
      <c r="B12">
        <v>48</v>
      </c>
      <c r="C12">
        <v>44</v>
      </c>
      <c r="D12">
        <f>SUM(Tabla19[[#This Row],[Homes]:[Mulleres]])</f>
        <v>92</v>
      </c>
    </row>
    <row r="13" spans="1:253" x14ac:dyDescent="0.25">
      <c r="A13" t="s">
        <v>65</v>
      </c>
      <c r="B13">
        <v>220</v>
      </c>
      <c r="C13">
        <v>385</v>
      </c>
      <c r="D13">
        <f>SUM(Tabla19[[#This Row],[Homes]:[Mulleres]])</f>
        <v>605</v>
      </c>
    </row>
    <row r="14" spans="1:253" x14ac:dyDescent="0.25">
      <c r="A14" t="s">
        <v>10</v>
      </c>
      <c r="B14">
        <f>SUBTOTAL(109,B11:B13)</f>
        <v>317</v>
      </c>
      <c r="C14">
        <f>SUBTOTAL(109,C11:C13)</f>
        <v>494</v>
      </c>
      <c r="D14">
        <f>SUM(Tabla19[[#This Row],[Homes]:[Mulleres]])</f>
        <v>811</v>
      </c>
    </row>
    <row r="20" spans="1:11" x14ac:dyDescent="0.25">
      <c r="A20" s="24" t="s">
        <v>66</v>
      </c>
      <c r="B20" s="26" t="s">
        <v>63</v>
      </c>
      <c r="C20" s="26"/>
      <c r="D20" s="26"/>
      <c r="E20" s="26" t="s">
        <v>64</v>
      </c>
      <c r="F20" s="26"/>
      <c r="G20" s="26"/>
      <c r="H20" s="35" t="s">
        <v>65</v>
      </c>
      <c r="I20" s="35"/>
      <c r="J20" s="35" t="s">
        <v>67</v>
      </c>
      <c r="K20" s="26" t="s">
        <v>10</v>
      </c>
    </row>
    <row r="21" spans="1:11" x14ac:dyDescent="0.25">
      <c r="A21" s="25"/>
      <c r="B21" s="19" t="s">
        <v>7</v>
      </c>
      <c r="C21" s="19" t="s">
        <v>8</v>
      </c>
      <c r="D21" s="19" t="s">
        <v>60</v>
      </c>
      <c r="E21" s="19" t="s">
        <v>7</v>
      </c>
      <c r="F21" s="19" t="s">
        <v>8</v>
      </c>
      <c r="G21" s="19" t="s">
        <v>10</v>
      </c>
      <c r="H21" s="19" t="s">
        <v>7</v>
      </c>
      <c r="I21" s="19" t="s">
        <v>8</v>
      </c>
      <c r="J21" s="19" t="s">
        <v>10</v>
      </c>
      <c r="K21" s="26"/>
    </row>
    <row r="22" spans="1:11" x14ac:dyDescent="0.25">
      <c r="A22" s="15" t="s">
        <v>22</v>
      </c>
      <c r="B22" s="15"/>
      <c r="C22" s="15">
        <v>4</v>
      </c>
      <c r="D22" s="15">
        <v>4</v>
      </c>
      <c r="E22" s="15"/>
      <c r="F22" s="15">
        <v>1</v>
      </c>
      <c r="G22" s="15">
        <v>1</v>
      </c>
      <c r="H22" s="15">
        <v>39</v>
      </c>
      <c r="I22" s="15">
        <v>42</v>
      </c>
      <c r="J22" s="15">
        <v>81</v>
      </c>
      <c r="K22" s="15">
        <v>86</v>
      </c>
    </row>
    <row r="23" spans="1:11" x14ac:dyDescent="0.25">
      <c r="A23" t="s">
        <v>24</v>
      </c>
      <c r="B23">
        <v>8</v>
      </c>
      <c r="C23">
        <v>8</v>
      </c>
      <c r="D23">
        <v>16</v>
      </c>
      <c r="E23">
        <v>9</v>
      </c>
      <c r="F23">
        <v>5</v>
      </c>
      <c r="G23">
        <v>14</v>
      </c>
      <c r="H23">
        <v>27</v>
      </c>
      <c r="I23">
        <v>48</v>
      </c>
      <c r="J23">
        <v>75</v>
      </c>
      <c r="K23">
        <v>105</v>
      </c>
    </row>
    <row r="24" spans="1:11" x14ac:dyDescent="0.25">
      <c r="A24" s="15" t="s">
        <v>26</v>
      </c>
      <c r="B24" s="15">
        <v>14</v>
      </c>
      <c r="C24" s="15">
        <v>44</v>
      </c>
      <c r="D24" s="15">
        <v>58</v>
      </c>
      <c r="E24" s="15">
        <v>19</v>
      </c>
      <c r="F24" s="15">
        <v>26</v>
      </c>
      <c r="G24" s="15">
        <v>45</v>
      </c>
      <c r="H24" s="15">
        <v>84</v>
      </c>
      <c r="I24" s="15">
        <v>143</v>
      </c>
      <c r="J24" s="15">
        <v>227</v>
      </c>
      <c r="K24" s="15">
        <v>330</v>
      </c>
    </row>
    <row r="25" spans="1:11" x14ac:dyDescent="0.25">
      <c r="A25" t="s">
        <v>28</v>
      </c>
      <c r="B25">
        <v>23</v>
      </c>
      <c r="C25">
        <v>8</v>
      </c>
      <c r="D25">
        <v>31</v>
      </c>
      <c r="E25">
        <v>19</v>
      </c>
      <c r="F25">
        <v>12</v>
      </c>
      <c r="G25">
        <v>31</v>
      </c>
      <c r="H25">
        <v>59</v>
      </c>
      <c r="I25">
        <v>147</v>
      </c>
      <c r="J25">
        <v>206</v>
      </c>
      <c r="K25">
        <v>268</v>
      </c>
    </row>
    <row r="26" spans="1:11" x14ac:dyDescent="0.25">
      <c r="A26" s="17" t="s">
        <v>10</v>
      </c>
      <c r="B26" s="17">
        <v>45</v>
      </c>
      <c r="C26" s="17">
        <v>64</v>
      </c>
      <c r="D26" s="17">
        <v>109</v>
      </c>
      <c r="E26" s="17">
        <v>47</v>
      </c>
      <c r="F26" s="17">
        <v>44</v>
      </c>
      <c r="G26" s="17">
        <v>91</v>
      </c>
      <c r="H26" s="17">
        <v>209</v>
      </c>
      <c r="I26" s="17">
        <v>380</v>
      </c>
      <c r="J26" s="17">
        <v>589</v>
      </c>
      <c r="K26" s="17">
        <v>789</v>
      </c>
    </row>
    <row r="30" spans="1:11" x14ac:dyDescent="0.25">
      <c r="A30" s="24" t="s">
        <v>68</v>
      </c>
      <c r="B30" s="26" t="s">
        <v>63</v>
      </c>
      <c r="C30" s="26"/>
      <c r="D30" s="26"/>
      <c r="E30" s="30" t="s">
        <v>64</v>
      </c>
      <c r="F30" s="31"/>
      <c r="G30" s="35" t="s">
        <v>65</v>
      </c>
      <c r="H30" s="35"/>
      <c r="I30" s="35" t="s">
        <v>67</v>
      </c>
      <c r="J30" s="26" t="s">
        <v>10</v>
      </c>
    </row>
    <row r="31" spans="1:11" x14ac:dyDescent="0.25">
      <c r="A31" s="25"/>
      <c r="B31" s="19" t="s">
        <v>7</v>
      </c>
      <c r="C31" s="19" t="s">
        <v>8</v>
      </c>
      <c r="D31" s="19" t="s">
        <v>60</v>
      </c>
      <c r="E31" s="19" t="s">
        <v>7</v>
      </c>
      <c r="F31" s="19" t="s">
        <v>10</v>
      </c>
      <c r="G31" s="19" t="s">
        <v>7</v>
      </c>
      <c r="H31" s="19" t="s">
        <v>8</v>
      </c>
      <c r="I31" s="19" t="s">
        <v>10</v>
      </c>
      <c r="J31" s="26"/>
    </row>
    <row r="32" spans="1:11" x14ac:dyDescent="0.25">
      <c r="A32" t="s">
        <v>23</v>
      </c>
      <c r="G32">
        <v>5</v>
      </c>
      <c r="H32">
        <v>5</v>
      </c>
      <c r="I32">
        <v>10</v>
      </c>
      <c r="J32">
        <v>10</v>
      </c>
    </row>
    <row r="33" spans="1:16" x14ac:dyDescent="0.25">
      <c r="A33" s="21" t="s">
        <v>25</v>
      </c>
      <c r="B33" s="21">
        <v>2</v>
      </c>
      <c r="C33" s="21"/>
      <c r="D33" s="21">
        <v>2</v>
      </c>
      <c r="E33" s="21">
        <v>1</v>
      </c>
      <c r="F33" s="21">
        <v>1</v>
      </c>
      <c r="G33" s="21">
        <v>5</v>
      </c>
      <c r="H33" s="21"/>
      <c r="I33" s="21">
        <v>5</v>
      </c>
      <c r="J33" s="21">
        <v>8</v>
      </c>
    </row>
    <row r="34" spans="1:16" x14ac:dyDescent="0.25">
      <c r="A34" t="s">
        <v>27</v>
      </c>
      <c r="B34">
        <v>2</v>
      </c>
      <c r="C34">
        <v>1</v>
      </c>
      <c r="D34">
        <v>3</v>
      </c>
      <c r="G34">
        <v>1</v>
      </c>
      <c r="I34">
        <v>1</v>
      </c>
      <c r="J34">
        <v>4</v>
      </c>
    </row>
    <row r="35" spans="1:16" x14ac:dyDescent="0.25">
      <c r="A35" s="22" t="s">
        <v>10</v>
      </c>
      <c r="B35" s="22">
        <v>4</v>
      </c>
      <c r="C35" s="22">
        <v>1</v>
      </c>
      <c r="D35" s="22">
        <v>5</v>
      </c>
      <c r="E35" s="22">
        <v>1</v>
      </c>
      <c r="F35" s="22">
        <v>1</v>
      </c>
      <c r="G35" s="22">
        <v>11</v>
      </c>
      <c r="H35" s="22">
        <v>5</v>
      </c>
      <c r="I35" s="22">
        <v>16</v>
      </c>
      <c r="J35" s="22">
        <v>22</v>
      </c>
    </row>
    <row r="38" spans="1:16" x14ac:dyDescent="0.25">
      <c r="A38" t="s">
        <v>69</v>
      </c>
      <c r="B38" t="s">
        <v>7</v>
      </c>
      <c r="C38" t="s">
        <v>8</v>
      </c>
      <c r="D38" t="s">
        <v>10</v>
      </c>
      <c r="G38" t="s">
        <v>70</v>
      </c>
      <c r="H38" t="s">
        <v>7</v>
      </c>
      <c r="I38" t="s">
        <v>8</v>
      </c>
      <c r="J38" t="s">
        <v>10</v>
      </c>
      <c r="M38" t="s">
        <v>71</v>
      </c>
      <c r="N38" t="s">
        <v>7</v>
      </c>
      <c r="O38" t="s">
        <v>8</v>
      </c>
      <c r="P38" t="s">
        <v>10</v>
      </c>
    </row>
    <row r="39" spans="1:16" x14ac:dyDescent="0.25">
      <c r="A39" t="s">
        <v>72</v>
      </c>
      <c r="B39">
        <v>7</v>
      </c>
      <c r="C39">
        <v>13</v>
      </c>
      <c r="D39">
        <v>20</v>
      </c>
      <c r="G39" t="s">
        <v>73</v>
      </c>
      <c r="H39">
        <v>4</v>
      </c>
      <c r="I39">
        <v>13</v>
      </c>
      <c r="J39">
        <v>17</v>
      </c>
      <c r="M39" t="s">
        <v>74</v>
      </c>
      <c r="N39">
        <v>3</v>
      </c>
      <c r="O39">
        <v>4</v>
      </c>
      <c r="P39">
        <v>7</v>
      </c>
    </row>
    <row r="40" spans="1:16" x14ac:dyDescent="0.25">
      <c r="A40" t="s">
        <v>15</v>
      </c>
      <c r="B40">
        <v>7</v>
      </c>
      <c r="C40">
        <v>13</v>
      </c>
      <c r="D40">
        <v>20</v>
      </c>
      <c r="G40" t="s">
        <v>15</v>
      </c>
      <c r="H40">
        <v>3</v>
      </c>
      <c r="I40">
        <v>13</v>
      </c>
      <c r="J40">
        <v>16</v>
      </c>
      <c r="M40" t="s">
        <v>15</v>
      </c>
      <c r="N40">
        <v>3</v>
      </c>
      <c r="O40">
        <v>4</v>
      </c>
      <c r="P40">
        <v>7</v>
      </c>
    </row>
    <row r="41" spans="1:16" x14ac:dyDescent="0.25">
      <c r="A41" t="s">
        <v>75</v>
      </c>
      <c r="C41">
        <v>2</v>
      </c>
      <c r="D41">
        <v>2</v>
      </c>
      <c r="G41" t="s">
        <v>16</v>
      </c>
      <c r="H41">
        <v>1</v>
      </c>
      <c r="J41">
        <v>1</v>
      </c>
      <c r="M41" t="s">
        <v>76</v>
      </c>
      <c r="N41">
        <v>23</v>
      </c>
      <c r="O41">
        <v>47</v>
      </c>
      <c r="P41">
        <v>70</v>
      </c>
    </row>
    <row r="42" spans="1:16" x14ac:dyDescent="0.25">
      <c r="A42" t="s">
        <v>15</v>
      </c>
      <c r="C42">
        <v>2</v>
      </c>
      <c r="D42">
        <v>2</v>
      </c>
      <c r="G42" t="s">
        <v>77</v>
      </c>
      <c r="H42">
        <v>2</v>
      </c>
      <c r="J42">
        <v>2</v>
      </c>
      <c r="M42" t="s">
        <v>15</v>
      </c>
      <c r="N42">
        <v>23</v>
      </c>
      <c r="O42">
        <v>47</v>
      </c>
      <c r="P42">
        <v>70</v>
      </c>
    </row>
    <row r="43" spans="1:16" x14ac:dyDescent="0.25">
      <c r="A43" t="s">
        <v>78</v>
      </c>
      <c r="B43">
        <v>3</v>
      </c>
      <c r="C43">
        <v>1</v>
      </c>
      <c r="D43">
        <v>4</v>
      </c>
      <c r="G43" t="s">
        <v>15</v>
      </c>
      <c r="H43">
        <v>2</v>
      </c>
      <c r="J43">
        <v>2</v>
      </c>
      <c r="M43" t="s">
        <v>79</v>
      </c>
      <c r="N43">
        <v>14</v>
      </c>
      <c r="O43">
        <v>12</v>
      </c>
      <c r="P43">
        <v>26</v>
      </c>
    </row>
    <row r="44" spans="1:16" x14ac:dyDescent="0.25">
      <c r="A44" t="s">
        <v>15</v>
      </c>
      <c r="B44">
        <v>3</v>
      </c>
      <c r="C44">
        <v>1</v>
      </c>
      <c r="D44">
        <v>4</v>
      </c>
      <c r="G44" t="s">
        <v>80</v>
      </c>
      <c r="H44">
        <v>11</v>
      </c>
      <c r="I44">
        <v>18</v>
      </c>
      <c r="J44">
        <v>29</v>
      </c>
      <c r="M44" t="s">
        <v>15</v>
      </c>
      <c r="N44">
        <v>13</v>
      </c>
      <c r="O44">
        <v>12</v>
      </c>
      <c r="P44">
        <v>25</v>
      </c>
    </row>
    <row r="45" spans="1:16" x14ac:dyDescent="0.25">
      <c r="A45" t="s">
        <v>81</v>
      </c>
      <c r="B45">
        <v>8</v>
      </c>
      <c r="C45">
        <v>2</v>
      </c>
      <c r="D45">
        <v>10</v>
      </c>
      <c r="G45" t="s">
        <v>15</v>
      </c>
      <c r="H45">
        <v>11</v>
      </c>
      <c r="I45">
        <v>18</v>
      </c>
      <c r="J45">
        <v>29</v>
      </c>
      <c r="M45" t="s">
        <v>16</v>
      </c>
      <c r="N45">
        <v>1</v>
      </c>
      <c r="P45">
        <v>1</v>
      </c>
    </row>
    <row r="46" spans="1:16" x14ac:dyDescent="0.25">
      <c r="A46" t="s">
        <v>15</v>
      </c>
      <c r="B46">
        <v>7</v>
      </c>
      <c r="C46">
        <v>1</v>
      </c>
      <c r="D46">
        <v>8</v>
      </c>
      <c r="G46" t="s">
        <v>82</v>
      </c>
      <c r="H46">
        <v>4</v>
      </c>
      <c r="I46">
        <v>3</v>
      </c>
      <c r="J46">
        <v>7</v>
      </c>
      <c r="M46" t="s">
        <v>83</v>
      </c>
      <c r="N46">
        <v>2</v>
      </c>
      <c r="O46">
        <v>4</v>
      </c>
      <c r="P46">
        <v>6</v>
      </c>
    </row>
    <row r="47" spans="1:16" x14ac:dyDescent="0.25">
      <c r="A47" t="s">
        <v>16</v>
      </c>
      <c r="B47">
        <v>1</v>
      </c>
      <c r="C47">
        <v>1</v>
      </c>
      <c r="D47">
        <v>2</v>
      </c>
      <c r="G47" t="s">
        <v>15</v>
      </c>
      <c r="H47">
        <v>4</v>
      </c>
      <c r="I47">
        <v>3</v>
      </c>
      <c r="J47">
        <v>7</v>
      </c>
      <c r="M47" t="s">
        <v>15</v>
      </c>
      <c r="N47">
        <v>2</v>
      </c>
      <c r="O47">
        <v>4</v>
      </c>
      <c r="P47">
        <v>6</v>
      </c>
    </row>
    <row r="48" spans="1:16" x14ac:dyDescent="0.25">
      <c r="A48" t="s">
        <v>84</v>
      </c>
      <c r="C48">
        <v>2</v>
      </c>
      <c r="D48">
        <v>2</v>
      </c>
      <c r="G48" t="s">
        <v>85</v>
      </c>
      <c r="H48">
        <v>9</v>
      </c>
      <c r="I48">
        <v>6</v>
      </c>
      <c r="J48">
        <v>15</v>
      </c>
      <c r="M48" t="s">
        <v>86</v>
      </c>
      <c r="N48">
        <v>1</v>
      </c>
      <c r="P48">
        <v>1</v>
      </c>
    </row>
    <row r="49" spans="1:16" x14ac:dyDescent="0.25">
      <c r="A49" t="s">
        <v>15</v>
      </c>
      <c r="C49">
        <v>2</v>
      </c>
      <c r="D49">
        <v>2</v>
      </c>
      <c r="G49" t="s">
        <v>15</v>
      </c>
      <c r="H49">
        <v>9</v>
      </c>
      <c r="I49">
        <v>6</v>
      </c>
      <c r="J49">
        <v>15</v>
      </c>
      <c r="M49" t="s">
        <v>14</v>
      </c>
      <c r="N49">
        <v>1</v>
      </c>
      <c r="P49">
        <v>1</v>
      </c>
    </row>
    <row r="50" spans="1:16" x14ac:dyDescent="0.25">
      <c r="A50" t="s">
        <v>87</v>
      </c>
      <c r="B50">
        <v>6</v>
      </c>
      <c r="C50">
        <v>5</v>
      </c>
      <c r="D50">
        <v>11</v>
      </c>
      <c r="G50" t="s">
        <v>88</v>
      </c>
      <c r="H50">
        <v>8</v>
      </c>
      <c r="I50">
        <v>1</v>
      </c>
      <c r="J50">
        <v>9</v>
      </c>
      <c r="M50" t="s">
        <v>89</v>
      </c>
      <c r="O50">
        <v>1</v>
      </c>
      <c r="P50">
        <v>1</v>
      </c>
    </row>
    <row r="51" spans="1:16" x14ac:dyDescent="0.25">
      <c r="A51" t="s">
        <v>15</v>
      </c>
      <c r="B51">
        <v>6</v>
      </c>
      <c r="C51">
        <v>5</v>
      </c>
      <c r="D51">
        <v>11</v>
      </c>
      <c r="G51" t="s">
        <v>15</v>
      </c>
      <c r="H51">
        <v>8</v>
      </c>
      <c r="I51">
        <v>1</v>
      </c>
      <c r="J51">
        <v>9</v>
      </c>
      <c r="M51" t="s">
        <v>15</v>
      </c>
      <c r="O51">
        <v>1</v>
      </c>
      <c r="P51">
        <v>1</v>
      </c>
    </row>
    <row r="52" spans="1:16" x14ac:dyDescent="0.25">
      <c r="A52" t="s">
        <v>90</v>
      </c>
      <c r="B52">
        <v>4</v>
      </c>
      <c r="C52">
        <v>3</v>
      </c>
      <c r="D52">
        <v>7</v>
      </c>
      <c r="G52" t="s">
        <v>91</v>
      </c>
      <c r="H52">
        <v>2</v>
      </c>
      <c r="J52">
        <v>2</v>
      </c>
      <c r="M52" t="s">
        <v>92</v>
      </c>
      <c r="N52">
        <v>14</v>
      </c>
      <c r="O52">
        <v>19</v>
      </c>
      <c r="P52">
        <v>33</v>
      </c>
    </row>
    <row r="53" spans="1:16" x14ac:dyDescent="0.25">
      <c r="A53" t="s">
        <v>15</v>
      </c>
      <c r="B53">
        <v>4</v>
      </c>
      <c r="C53">
        <v>3</v>
      </c>
      <c r="D53">
        <v>7</v>
      </c>
      <c r="G53" t="s">
        <v>15</v>
      </c>
      <c r="H53">
        <v>2</v>
      </c>
      <c r="J53">
        <v>2</v>
      </c>
      <c r="M53" t="s">
        <v>15</v>
      </c>
      <c r="N53">
        <v>11</v>
      </c>
      <c r="O53">
        <v>18</v>
      </c>
      <c r="P53">
        <v>29</v>
      </c>
    </row>
    <row r="54" spans="1:16" x14ac:dyDescent="0.25">
      <c r="A54" t="s">
        <v>93</v>
      </c>
      <c r="B54">
        <v>4</v>
      </c>
      <c r="C54">
        <v>4</v>
      </c>
      <c r="D54">
        <v>8</v>
      </c>
      <c r="G54" t="s">
        <v>94</v>
      </c>
      <c r="H54">
        <v>3</v>
      </c>
      <c r="I54">
        <v>2</v>
      </c>
      <c r="J54">
        <v>5</v>
      </c>
      <c r="M54" t="s">
        <v>16</v>
      </c>
      <c r="N54">
        <v>3</v>
      </c>
      <c r="O54">
        <v>1</v>
      </c>
      <c r="P54">
        <v>4</v>
      </c>
    </row>
    <row r="55" spans="1:16" x14ac:dyDescent="0.25">
      <c r="A55" t="s">
        <v>15</v>
      </c>
      <c r="B55">
        <v>4</v>
      </c>
      <c r="C55">
        <v>4</v>
      </c>
      <c r="D55">
        <v>8</v>
      </c>
      <c r="G55" t="s">
        <v>15</v>
      </c>
      <c r="H55">
        <v>3</v>
      </c>
      <c r="I55">
        <v>2</v>
      </c>
      <c r="J55">
        <v>5</v>
      </c>
      <c r="M55" t="s">
        <v>95</v>
      </c>
      <c r="N55">
        <v>52</v>
      </c>
      <c r="O55">
        <v>100</v>
      </c>
      <c r="P55">
        <v>152</v>
      </c>
    </row>
    <row r="56" spans="1:16" x14ac:dyDescent="0.25">
      <c r="A56" t="s">
        <v>96</v>
      </c>
      <c r="B56">
        <v>2</v>
      </c>
      <c r="C56">
        <v>4</v>
      </c>
      <c r="D56">
        <v>6</v>
      </c>
      <c r="G56" t="s">
        <v>97</v>
      </c>
      <c r="H56">
        <v>3</v>
      </c>
      <c r="J56">
        <v>3</v>
      </c>
      <c r="M56" t="s">
        <v>14</v>
      </c>
      <c r="N56">
        <v>2</v>
      </c>
      <c r="O56">
        <v>5</v>
      </c>
      <c r="P56">
        <v>7</v>
      </c>
    </row>
    <row r="57" spans="1:16" x14ac:dyDescent="0.25">
      <c r="A57" t="s">
        <v>15</v>
      </c>
      <c r="B57">
        <v>2</v>
      </c>
      <c r="C57">
        <v>4</v>
      </c>
      <c r="D57">
        <v>6</v>
      </c>
      <c r="G57" t="s">
        <v>15</v>
      </c>
      <c r="H57">
        <v>3</v>
      </c>
      <c r="J57">
        <v>3</v>
      </c>
      <c r="M57" t="s">
        <v>15</v>
      </c>
      <c r="N57">
        <v>48</v>
      </c>
      <c r="O57">
        <v>92</v>
      </c>
      <c r="P57">
        <v>140</v>
      </c>
    </row>
    <row r="58" spans="1:16" x14ac:dyDescent="0.25">
      <c r="A58" t="s">
        <v>98</v>
      </c>
      <c r="C58">
        <v>3</v>
      </c>
      <c r="D58">
        <v>3</v>
      </c>
      <c r="G58" t="s">
        <v>99</v>
      </c>
      <c r="H58">
        <v>2</v>
      </c>
      <c r="I58">
        <v>1</v>
      </c>
      <c r="J58">
        <v>3</v>
      </c>
      <c r="M58" t="s">
        <v>16</v>
      </c>
      <c r="N58">
        <v>2</v>
      </c>
      <c r="O58">
        <v>3</v>
      </c>
      <c r="P58">
        <v>5</v>
      </c>
    </row>
    <row r="59" spans="1:16" x14ac:dyDescent="0.25">
      <c r="A59" t="s">
        <v>15</v>
      </c>
      <c r="C59">
        <v>3</v>
      </c>
      <c r="D59">
        <v>3</v>
      </c>
      <c r="G59" t="s">
        <v>15</v>
      </c>
      <c r="H59">
        <v>2</v>
      </c>
      <c r="I59">
        <v>1</v>
      </c>
      <c r="J59">
        <v>3</v>
      </c>
      <c r="M59" t="s">
        <v>100</v>
      </c>
      <c r="N59">
        <v>24</v>
      </c>
      <c r="O59">
        <v>48</v>
      </c>
      <c r="P59">
        <v>72</v>
      </c>
    </row>
    <row r="60" spans="1:16" x14ac:dyDescent="0.25">
      <c r="A60" t="s">
        <v>101</v>
      </c>
      <c r="B60">
        <v>1</v>
      </c>
      <c r="C60">
        <v>3</v>
      </c>
      <c r="D60">
        <v>4</v>
      </c>
      <c r="G60" t="s">
        <v>10</v>
      </c>
      <c r="H60">
        <v>48</v>
      </c>
      <c r="I60">
        <v>44</v>
      </c>
      <c r="J60">
        <v>92</v>
      </c>
      <c r="M60" t="s">
        <v>15</v>
      </c>
      <c r="N60">
        <v>22</v>
      </c>
      <c r="O60">
        <v>48</v>
      </c>
      <c r="P60">
        <v>70</v>
      </c>
    </row>
    <row r="61" spans="1:16" x14ac:dyDescent="0.25">
      <c r="A61" t="s">
        <v>15</v>
      </c>
      <c r="C61">
        <v>3</v>
      </c>
      <c r="D61">
        <v>3</v>
      </c>
      <c r="M61" t="s">
        <v>16</v>
      </c>
      <c r="N61">
        <v>2</v>
      </c>
      <c r="P61">
        <v>2</v>
      </c>
    </row>
    <row r="62" spans="1:16" x14ac:dyDescent="0.25">
      <c r="A62" t="s">
        <v>16</v>
      </c>
      <c r="B62">
        <v>1</v>
      </c>
      <c r="D62">
        <v>1</v>
      </c>
      <c r="M62" t="s">
        <v>102</v>
      </c>
      <c r="N62">
        <v>1</v>
      </c>
      <c r="P62">
        <v>1</v>
      </c>
    </row>
    <row r="63" spans="1:16" x14ac:dyDescent="0.25">
      <c r="A63" t="s">
        <v>103</v>
      </c>
      <c r="C63">
        <v>1</v>
      </c>
      <c r="D63">
        <v>1</v>
      </c>
      <c r="M63" t="s">
        <v>15</v>
      </c>
      <c r="N63">
        <v>1</v>
      </c>
      <c r="P63">
        <v>1</v>
      </c>
    </row>
    <row r="64" spans="1:16" x14ac:dyDescent="0.25">
      <c r="A64" t="s">
        <v>15</v>
      </c>
      <c r="C64">
        <v>1</v>
      </c>
      <c r="D64">
        <v>1</v>
      </c>
      <c r="M64" t="s">
        <v>104</v>
      </c>
      <c r="N64">
        <v>4</v>
      </c>
      <c r="O64">
        <v>25</v>
      </c>
      <c r="P64">
        <v>29</v>
      </c>
    </row>
    <row r="65" spans="1:16" x14ac:dyDescent="0.25">
      <c r="A65" t="s">
        <v>105</v>
      </c>
      <c r="B65">
        <v>7</v>
      </c>
      <c r="D65">
        <v>7</v>
      </c>
      <c r="M65" t="s">
        <v>15</v>
      </c>
      <c r="N65">
        <v>4</v>
      </c>
      <c r="O65">
        <v>25</v>
      </c>
      <c r="P65">
        <v>29</v>
      </c>
    </row>
    <row r="66" spans="1:16" x14ac:dyDescent="0.25">
      <c r="A66" t="s">
        <v>15</v>
      </c>
      <c r="B66">
        <v>6</v>
      </c>
      <c r="D66">
        <v>6</v>
      </c>
      <c r="M66" t="s">
        <v>106</v>
      </c>
      <c r="N66">
        <v>1</v>
      </c>
      <c r="O66">
        <v>4</v>
      </c>
      <c r="P66">
        <v>5</v>
      </c>
    </row>
    <row r="67" spans="1:16" x14ac:dyDescent="0.25">
      <c r="A67" t="s">
        <v>16</v>
      </c>
      <c r="B67">
        <v>1</v>
      </c>
      <c r="D67">
        <v>1</v>
      </c>
      <c r="M67" t="s">
        <v>15</v>
      </c>
      <c r="N67">
        <v>1</v>
      </c>
      <c r="O67">
        <v>4</v>
      </c>
      <c r="P67">
        <v>5</v>
      </c>
    </row>
    <row r="68" spans="1:16" x14ac:dyDescent="0.25">
      <c r="A68" t="s">
        <v>107</v>
      </c>
      <c r="B68">
        <v>7</v>
      </c>
      <c r="C68">
        <v>22</v>
      </c>
      <c r="D68">
        <v>29</v>
      </c>
      <c r="M68" t="s">
        <v>108</v>
      </c>
      <c r="N68">
        <v>4</v>
      </c>
      <c r="O68">
        <v>3</v>
      </c>
      <c r="P68">
        <v>7</v>
      </c>
    </row>
    <row r="69" spans="1:16" x14ac:dyDescent="0.25">
      <c r="A69" t="s">
        <v>15</v>
      </c>
      <c r="B69">
        <v>6</v>
      </c>
      <c r="C69">
        <v>22</v>
      </c>
      <c r="D69">
        <v>28</v>
      </c>
      <c r="M69" t="s">
        <v>15</v>
      </c>
      <c r="N69">
        <v>4</v>
      </c>
      <c r="O69">
        <v>3</v>
      </c>
      <c r="P69">
        <v>7</v>
      </c>
    </row>
    <row r="70" spans="1:16" x14ac:dyDescent="0.25">
      <c r="A70" t="s">
        <v>16</v>
      </c>
      <c r="B70">
        <v>1</v>
      </c>
      <c r="D70">
        <v>1</v>
      </c>
      <c r="M70" t="s">
        <v>109</v>
      </c>
      <c r="N70">
        <v>6</v>
      </c>
      <c r="O70">
        <v>9</v>
      </c>
      <c r="P70">
        <v>15</v>
      </c>
    </row>
    <row r="71" spans="1:16" x14ac:dyDescent="0.25">
      <c r="A71" t="s">
        <v>10</v>
      </c>
      <c r="B71">
        <v>49</v>
      </c>
      <c r="C71">
        <v>65</v>
      </c>
      <c r="D71">
        <v>114</v>
      </c>
      <c r="M71" t="s">
        <v>15</v>
      </c>
      <c r="N71">
        <v>6</v>
      </c>
      <c r="O71">
        <v>9</v>
      </c>
      <c r="P71">
        <v>15</v>
      </c>
    </row>
    <row r="72" spans="1:16" x14ac:dyDescent="0.25">
      <c r="M72" t="s">
        <v>110</v>
      </c>
      <c r="N72">
        <v>17</v>
      </c>
      <c r="O72">
        <v>37</v>
      </c>
      <c r="P72">
        <v>54</v>
      </c>
    </row>
    <row r="73" spans="1:16" x14ac:dyDescent="0.25">
      <c r="M73" t="s">
        <v>15</v>
      </c>
      <c r="N73">
        <v>17</v>
      </c>
      <c r="O73">
        <v>37</v>
      </c>
      <c r="P73">
        <v>54</v>
      </c>
    </row>
    <row r="74" spans="1:16" x14ac:dyDescent="0.25">
      <c r="M74" t="s">
        <v>111</v>
      </c>
      <c r="N74">
        <v>5</v>
      </c>
      <c r="O74">
        <v>5</v>
      </c>
      <c r="P74">
        <v>10</v>
      </c>
    </row>
    <row r="75" spans="1:16" x14ac:dyDescent="0.25">
      <c r="M75" t="s">
        <v>15</v>
      </c>
      <c r="N75">
        <v>4</v>
      </c>
      <c r="O75">
        <v>4</v>
      </c>
      <c r="P75">
        <v>8</v>
      </c>
    </row>
    <row r="76" spans="1:16" x14ac:dyDescent="0.25">
      <c r="M76" t="s">
        <v>16</v>
      </c>
      <c r="N76">
        <v>1</v>
      </c>
      <c r="O76">
        <v>1</v>
      </c>
      <c r="P76">
        <v>2</v>
      </c>
    </row>
    <row r="77" spans="1:16" x14ac:dyDescent="0.25">
      <c r="M77" t="s">
        <v>112</v>
      </c>
      <c r="N77">
        <v>14</v>
      </c>
      <c r="O77">
        <v>24</v>
      </c>
      <c r="P77">
        <v>38</v>
      </c>
    </row>
    <row r="78" spans="1:16" x14ac:dyDescent="0.25">
      <c r="M78" t="s">
        <v>15</v>
      </c>
      <c r="N78">
        <v>14</v>
      </c>
      <c r="O78">
        <v>24</v>
      </c>
      <c r="P78">
        <v>38</v>
      </c>
    </row>
    <row r="79" spans="1:16" x14ac:dyDescent="0.25">
      <c r="M79" t="s">
        <v>113</v>
      </c>
      <c r="O79">
        <v>1</v>
      </c>
      <c r="P79">
        <v>1</v>
      </c>
    </row>
    <row r="80" spans="1:16" x14ac:dyDescent="0.25">
      <c r="M80" t="s">
        <v>15</v>
      </c>
      <c r="O80">
        <v>1</v>
      </c>
      <c r="P80">
        <v>1</v>
      </c>
    </row>
    <row r="81" spans="13:16" x14ac:dyDescent="0.25">
      <c r="M81" t="s">
        <v>114</v>
      </c>
      <c r="N81">
        <v>8</v>
      </c>
      <c r="O81">
        <v>17</v>
      </c>
      <c r="P81">
        <v>25</v>
      </c>
    </row>
    <row r="82" spans="13:16" x14ac:dyDescent="0.25">
      <c r="M82" t="s">
        <v>15</v>
      </c>
      <c r="N82">
        <v>7</v>
      </c>
      <c r="O82">
        <v>17</v>
      </c>
      <c r="P82">
        <v>24</v>
      </c>
    </row>
    <row r="83" spans="13:16" x14ac:dyDescent="0.25">
      <c r="M83" t="s">
        <v>16</v>
      </c>
      <c r="N83">
        <v>1</v>
      </c>
      <c r="P83">
        <v>1</v>
      </c>
    </row>
    <row r="84" spans="13:16" x14ac:dyDescent="0.25">
      <c r="M84" t="s">
        <v>115</v>
      </c>
      <c r="N84">
        <v>5</v>
      </c>
      <c r="O84">
        <v>6</v>
      </c>
      <c r="P84">
        <v>11</v>
      </c>
    </row>
    <row r="85" spans="13:16" x14ac:dyDescent="0.25">
      <c r="M85" t="s">
        <v>15</v>
      </c>
      <c r="N85">
        <v>5</v>
      </c>
      <c r="O85">
        <v>6</v>
      </c>
      <c r="P85">
        <v>11</v>
      </c>
    </row>
    <row r="86" spans="13:16" x14ac:dyDescent="0.25">
      <c r="M86" t="s">
        <v>116</v>
      </c>
      <c r="N86">
        <v>1</v>
      </c>
      <c r="O86">
        <v>6</v>
      </c>
      <c r="P86">
        <v>7</v>
      </c>
    </row>
    <row r="87" spans="13:16" x14ac:dyDescent="0.25">
      <c r="M87" t="s">
        <v>15</v>
      </c>
      <c r="N87">
        <v>1</v>
      </c>
      <c r="O87">
        <v>6</v>
      </c>
      <c r="P87">
        <v>7</v>
      </c>
    </row>
    <row r="88" spans="13:16" x14ac:dyDescent="0.25">
      <c r="M88" t="s">
        <v>117</v>
      </c>
      <c r="N88">
        <v>7</v>
      </c>
      <c r="O88">
        <v>10</v>
      </c>
      <c r="P88">
        <v>17</v>
      </c>
    </row>
    <row r="89" spans="13:16" x14ac:dyDescent="0.25">
      <c r="M89" t="s">
        <v>15</v>
      </c>
      <c r="N89">
        <v>7</v>
      </c>
      <c r="O89">
        <v>10</v>
      </c>
      <c r="P89">
        <v>17</v>
      </c>
    </row>
    <row r="90" spans="13:16" x14ac:dyDescent="0.25">
      <c r="M90" t="s">
        <v>118</v>
      </c>
      <c r="N90">
        <v>3</v>
      </c>
      <c r="O90">
        <v>3</v>
      </c>
      <c r="P90">
        <v>6</v>
      </c>
    </row>
    <row r="91" spans="13:16" x14ac:dyDescent="0.25">
      <c r="M91" t="s">
        <v>15</v>
      </c>
      <c r="N91">
        <v>3</v>
      </c>
      <c r="O91">
        <v>3</v>
      </c>
      <c r="P91">
        <v>6</v>
      </c>
    </row>
    <row r="92" spans="13:16" x14ac:dyDescent="0.25">
      <c r="M92" t="s">
        <v>119</v>
      </c>
      <c r="N92">
        <v>11</v>
      </c>
      <c r="P92">
        <v>11</v>
      </c>
    </row>
    <row r="93" spans="13:16" x14ac:dyDescent="0.25">
      <c r="M93" t="s">
        <v>15</v>
      </c>
      <c r="N93">
        <v>10</v>
      </c>
      <c r="P93">
        <v>10</v>
      </c>
    </row>
    <row r="94" spans="13:16" x14ac:dyDescent="0.25">
      <c r="M94" t="s">
        <v>16</v>
      </c>
      <c r="N94">
        <v>1</v>
      </c>
      <c r="P94">
        <v>1</v>
      </c>
    </row>
    <row r="95" spans="13:16" x14ac:dyDescent="0.25">
      <c r="M95" t="s">
        <v>10</v>
      </c>
      <c r="N95">
        <v>220</v>
      </c>
      <c r="O95">
        <v>385</v>
      </c>
      <c r="P95">
        <v>605</v>
      </c>
    </row>
  </sheetData>
  <mergeCells count="11">
    <mergeCell ref="L1:O1"/>
    <mergeCell ref="A20:A21"/>
    <mergeCell ref="B20:D20"/>
    <mergeCell ref="E20:G20"/>
    <mergeCell ref="H20:J20"/>
    <mergeCell ref="K20:K21"/>
    <mergeCell ref="A30:A31"/>
    <mergeCell ref="B30:D30"/>
    <mergeCell ref="E30:F30"/>
    <mergeCell ref="G30:I30"/>
    <mergeCell ref="J30:J31"/>
  </mergeCells>
  <pageMargins left="0.7" right="0.7" top="0.75" bottom="0.75" header="0.3" footer="0.3"/>
  <ignoredErrors>
    <ignoredError sqref="A32:A34" numberStoredAsText="1"/>
  </ignoredErrors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2025_PTXAS_Datos xerais</vt:lpstr>
      <vt:lpstr>2025_PTXAS idade_nivel estudos</vt:lpstr>
      <vt:lpstr>2025_PTXAS por campus_centro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2026-02-11T08:55:38Z</dcterms:created>
  <dcterms:modified xsi:type="dcterms:W3CDTF">2026-02-26T08:45:53Z</dcterms:modified>
</cp:coreProperties>
</file>