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"/>
    </mc:Choice>
  </mc:AlternateContent>
  <xr:revisionPtr revIDLastSave="0" documentId="13_ncr:1_{6CE29C97-D278-4CB0-AA8E-E966819D12A5}" xr6:coauthVersionLast="47" xr6:coauthVersionMax="47" xr10:uidLastSave="{00000000-0000-0000-0000-000000000000}"/>
  <bookViews>
    <workbookView xWindow="28680" yWindow="-120" windowWidth="29040" windowHeight="15720" xr2:uid="{B7547D1E-A86E-424B-ADC7-96E6A02412DF}"/>
  </bookViews>
  <sheets>
    <sheet name="2024_DATOS XERAIS" sheetId="1" r:id="rId1"/>
    <sheet name="2024_Idade e nivel estudos" sheetId="2" r:id="rId2"/>
    <sheet name="2024_PTXAS por campus_centro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3" l="1"/>
  <c r="J27" i="3"/>
  <c r="I27" i="3"/>
  <c r="H27" i="3"/>
  <c r="G27" i="3"/>
  <c r="F27" i="3"/>
  <c r="E27" i="3"/>
  <c r="D27" i="3"/>
  <c r="C27" i="3"/>
  <c r="B27" i="3"/>
  <c r="D14" i="3"/>
  <c r="C14" i="3"/>
  <c r="B14" i="3"/>
  <c r="D13" i="3"/>
  <c r="D12" i="3"/>
  <c r="D11" i="3"/>
  <c r="C46" i="2"/>
  <c r="D46" i="2" s="1"/>
  <c r="B46" i="2"/>
  <c r="D45" i="2"/>
  <c r="D44" i="2"/>
  <c r="D43" i="2"/>
  <c r="C54" i="1"/>
  <c r="B54" i="1"/>
  <c r="E54" i="1" s="1"/>
  <c r="D54" i="1" s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C40" i="1"/>
  <c r="B40" i="1"/>
  <c r="E40" i="1" s="1"/>
  <c r="E39" i="1"/>
  <c r="D39" i="1"/>
  <c r="E38" i="1"/>
  <c r="D38" i="1"/>
  <c r="E37" i="1"/>
  <c r="D37" i="1"/>
  <c r="E33" i="1"/>
  <c r="C33" i="1"/>
  <c r="D33" i="1" s="1"/>
  <c r="B33" i="1"/>
  <c r="E32" i="1"/>
  <c r="D32" i="1"/>
  <c r="E31" i="1"/>
  <c r="D31" i="1"/>
  <c r="C26" i="1"/>
  <c r="B26" i="1"/>
  <c r="E26" i="1" s="1"/>
  <c r="I25" i="1"/>
  <c r="J25" i="1" s="1"/>
  <c r="H25" i="1"/>
  <c r="K25" i="1" s="1"/>
  <c r="E25" i="1"/>
  <c r="D25" i="1"/>
  <c r="O24" i="1"/>
  <c r="N24" i="1"/>
  <c r="Q24" i="1" s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F15" i="1"/>
  <c r="C15" i="1"/>
  <c r="D13" i="1" s="1"/>
  <c r="B15" i="1"/>
  <c r="E15" i="1" s="1"/>
  <c r="E14" i="1"/>
  <c r="D14" i="1"/>
  <c r="E13" i="1"/>
  <c r="E12" i="1"/>
  <c r="D26" i="1" l="1"/>
  <c r="P24" i="1"/>
  <c r="D40" i="1"/>
  <c r="D15" i="1"/>
  <c r="D12" i="1"/>
</calcChain>
</file>

<file path=xl/sharedStrings.xml><?xml version="1.0" encoding="utf-8"?>
<sst xmlns="http://schemas.openxmlformats.org/spreadsheetml/2006/main" count="390" uniqueCount="122">
  <si>
    <t>Unidade de Análises e Programas</t>
  </si>
  <si>
    <t>PTXAS a 31/12/2024</t>
  </si>
  <si>
    <t>Fonte: PeopleNet</t>
  </si>
  <si>
    <t>Data do informe: febreiro 2025</t>
  </si>
  <si>
    <t>Só persoal en servizo activo</t>
  </si>
  <si>
    <t>Cálculo da ETC (Equivalencia a tempo completo) = (duración do contrato nun ano/días do ano) x (xornada laboral dun traballador/35)</t>
  </si>
  <si>
    <t>PTXAS por tipo</t>
  </si>
  <si>
    <t>Homes</t>
  </si>
  <si>
    <t>Mulleres</t>
  </si>
  <si>
    <t>% Mulleres sobre total</t>
  </si>
  <si>
    <t>Total</t>
  </si>
  <si>
    <t>Total ETC*</t>
  </si>
  <si>
    <t>ETC ao longo do ano</t>
  </si>
  <si>
    <t>Total ETC</t>
  </si>
  <si>
    <t>Eventual/Alto cargo</t>
  </si>
  <si>
    <t>Funcionario</t>
  </si>
  <si>
    <t>Laboral</t>
  </si>
  <si>
    <t>Cálculos de ETC sobre o número de contratos asinados ao longo do ano 2024</t>
  </si>
  <si>
    <t>*ETC calculado sobre os efectivos a 31/12/2024</t>
  </si>
  <si>
    <t>PTXAS funcionario por grupo</t>
  </si>
  <si>
    <t>% Mulleres por grupo</t>
  </si>
  <si>
    <t>PTXAS laboral por grupo</t>
  </si>
  <si>
    <t>Eventuais/Altos cargos</t>
  </si>
  <si>
    <t>A1</t>
  </si>
  <si>
    <t>A2</t>
  </si>
  <si>
    <t>C1</t>
  </si>
  <si>
    <t>C2</t>
  </si>
  <si>
    <t>PTXAS con vinculación permanente</t>
  </si>
  <si>
    <t>% Mulleres por tipo</t>
  </si>
  <si>
    <t>PTXAS con contrato temporal</t>
  </si>
  <si>
    <t>PTXAS por áreas</t>
  </si>
  <si>
    <t>% Mulleres por área</t>
  </si>
  <si>
    <t>Administración</t>
  </si>
  <si>
    <t>Área de benestar, saúde e deporte</t>
  </si>
  <si>
    <t>ATIC</t>
  </si>
  <si>
    <t>Biblioteca</t>
  </si>
  <si>
    <t>Laboratorio</t>
  </si>
  <si>
    <t>Parque móbil</t>
  </si>
  <si>
    <t>Servizos Xerais</t>
  </si>
  <si>
    <t>Técnico</t>
  </si>
  <si>
    <t>Xardinería</t>
  </si>
  <si>
    <t>PTXAS_promedio idade</t>
  </si>
  <si>
    <t xml:space="preserve"> Homes</t>
  </si>
  <si>
    <t>Promedio xeral</t>
  </si>
  <si>
    <t>Persoal funcionario por grupo, sexo e idade</t>
  </si>
  <si>
    <t>Ata 25 anos</t>
  </si>
  <si>
    <t>De 25 a 34</t>
  </si>
  <si>
    <t>De 35 a 44</t>
  </si>
  <si>
    <t>De 45 a 54</t>
  </si>
  <si>
    <t>De 55 a 64</t>
  </si>
  <si>
    <t>De 65 en adiante</t>
  </si>
  <si>
    <t>Persoal laboral por grupo, sexo e idade</t>
  </si>
  <si>
    <t>Etiquetas de fila</t>
  </si>
  <si>
    <t>1</t>
  </si>
  <si>
    <t>3</t>
  </si>
  <si>
    <t>4</t>
  </si>
  <si>
    <t>Persoal eventual/alto cargo por grupo, sexo e idade</t>
  </si>
  <si>
    <t>PTXAS_global por nivel de estudos</t>
  </si>
  <si>
    <t>Ensinanzas básicas</t>
  </si>
  <si>
    <t>Ensinanzas medias</t>
  </si>
  <si>
    <t>Ensinanzas universitarias</t>
  </si>
  <si>
    <t>Persoal funcionario, eventual e alto cargo por grupo, sexo e nivel de estudos</t>
  </si>
  <si>
    <t xml:space="preserve">Total  </t>
  </si>
  <si>
    <t>Persoal laboral por grupo, sexo 
e nivel de estudos</t>
  </si>
  <si>
    <t>PTXAS_por campus</t>
  </si>
  <si>
    <t>Ourense</t>
  </si>
  <si>
    <t>Pontevedra</t>
  </si>
  <si>
    <t>Vigo</t>
  </si>
  <si>
    <t>Persoal funcionario, eventual e altos cargos por grupo, sexo e campus</t>
  </si>
  <si>
    <t>Total Vigo</t>
  </si>
  <si>
    <t>Persoal laboral por grupo, sexo e campus</t>
  </si>
  <si>
    <t>PTXAS Vigo_por centro</t>
  </si>
  <si>
    <t>PTXAS Ourense_por centro</t>
  </si>
  <si>
    <t>PTXAS Pontevedra_por centro</t>
  </si>
  <si>
    <t>BIBLIOTECA DE TORRECEDEIRA</t>
  </si>
  <si>
    <t>BIBLIOTECA CENTRAL DE OURENSE</t>
  </si>
  <si>
    <t>BIBLIOTECA CENTRAL DE PONTEVEDRA</t>
  </si>
  <si>
    <t>BIBLIOTECA UNIVERSITARIA</t>
  </si>
  <si>
    <t>CENTRO DE APOIO CIENTIFICO E TECNOLOXICO Á INVESTIGACION (OURE</t>
  </si>
  <si>
    <t>CASA DAS CAMPAS - PONTEVEDRA</t>
  </si>
  <si>
    <t>C.A.C.T.I.</t>
  </si>
  <si>
    <t>CENTRO DE INVESTIGACION, TRANSFERENCIA E INNOVACION (CITI)</t>
  </si>
  <si>
    <t>ESCOLA DE ENXEÑARIA FORESTAL - PONTEVEDRA</t>
  </si>
  <si>
    <t>CACTI-CINBIO</t>
  </si>
  <si>
    <t>EDIFICIO DO CAMPUS DA AUGA</t>
  </si>
  <si>
    <t>FACULTADE  DE CIENCIAS DA EDUCACION E DO DEPORTE - PONTEVEDRA</t>
  </si>
  <si>
    <t>CONSELLO SOCIAL</t>
  </si>
  <si>
    <t>EDIFICIO FACULTADES</t>
  </si>
  <si>
    <t>FACULTADE DE BELAS ARTES - PONTEVEDRA</t>
  </si>
  <si>
    <t>E.U DE ENXEÑERIA TECNICA INDUSTRIAL - VIGO</t>
  </si>
  <si>
    <t>FACULTADE DE COMUNICACION- PONTEVEDRA</t>
  </si>
  <si>
    <t>ESCOLA DE ENXEÑARIA AERONAUTICA E DO ESPAZO - OURENSE</t>
  </si>
  <si>
    <t>EDIFICIO ERNESTINA OTERO</t>
  </si>
  <si>
    <t>FACULTADE DE DESEÑO - PONTEVEDRA</t>
  </si>
  <si>
    <t>ESCOLA SUPERIOR DE ENXEÑARIA INFORMATICA - OURENSE</t>
  </si>
  <si>
    <t>FACULTADE DE FISIOTERAPIA - PONTEVEDRA</t>
  </si>
  <si>
    <t>EDIFICIO EXERIA</t>
  </si>
  <si>
    <t>FACULTADE DE CIENCIAS - OURENSE</t>
  </si>
  <si>
    <t>PAVILLON POLIDEPORTIVO- PONTEVEDRA</t>
  </si>
  <si>
    <t>FACULTADE DE CIENCIAS EMPRESARIAIS E TURISMO - OURENSE</t>
  </si>
  <si>
    <t>SERVIZOS CENTRAIS CAMPUS PONTEVEDRA</t>
  </si>
  <si>
    <t>EDIFICIO FILOMENA DATO</t>
  </si>
  <si>
    <t>FACULTADE DE DEREITO - OURENSE</t>
  </si>
  <si>
    <t>EDIFICIO FUNDICION</t>
  </si>
  <si>
    <t>FACULTADE DE EDUCACIÓN E TRABALLO SOCIAL-OURENSE</t>
  </si>
  <si>
    <t>EDIFICIO MIRALLES</t>
  </si>
  <si>
    <t>FACULTADE DE HISTORIA - OURENSE</t>
  </si>
  <si>
    <t>EDIFICIO REDEIRAS BERBES</t>
  </si>
  <si>
    <t>PAVILLON POLIDEPORTIVO - OURENSE</t>
  </si>
  <si>
    <t>ESCOLA DE ENXEÑARIA DE MINAS E ENERXIA - VIGO</t>
  </si>
  <si>
    <t>ESCOLA DE ENXEÑARIA DE TELECOMUNICACION -VIGO</t>
  </si>
  <si>
    <t>UNIDADE ADMINISTRATIVA DE OURENSE</t>
  </si>
  <si>
    <t>ESCOLA DE ENXEÑARIA INDUSTRIAL - VIGO</t>
  </si>
  <si>
    <t>ESTACION DE CIENCIAS MARIÑAS DE TORALLA</t>
  </si>
  <si>
    <t>FACULTADE DE BIOLOXIA - VIGO</t>
  </si>
  <si>
    <t>FACULTADE DE CIENCIAS DO MAR - VIGO</t>
  </si>
  <si>
    <t>FACULTADE DE CIENCIAS ECONOMICAS E EMPRESARIAIS - VIGO</t>
  </si>
  <si>
    <t>FACULTADE DE CIENCIAS XURIDICAS E DO TRABALLO - VIGO</t>
  </si>
  <si>
    <t>FACULTADE DE COMERCIO - VIGO</t>
  </si>
  <si>
    <t>FACULTADE DE FILOLOXIA E TRADUCION - VIGO</t>
  </si>
  <si>
    <t>FACULTADE DE QUIMICA - VIGO</t>
  </si>
  <si>
    <t>PAVILLON POLIDEPORTIVO - VIGO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</si>
</sst>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4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i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6337778862885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1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44">
    <xf numFmtId="0" fontId="0" fillId="0" borderId="0" xfId="0"/>
    <xf numFmtId="0" fontId="4" fillId="0" borderId="1" xfId="3" applyFont="1" applyBorder="1" applyAlignment="1">
      <alignment vertical="center" wrapText="1"/>
    </xf>
    <xf numFmtId="0" fontId="4" fillId="0" borderId="1" xfId="3" applyFont="1" applyBorder="1"/>
    <xf numFmtId="0" fontId="4" fillId="0" borderId="1" xfId="3" applyFont="1" applyBorder="1" applyAlignment="1">
      <alignment wrapText="1"/>
    </xf>
    <xf numFmtId="0" fontId="4" fillId="0" borderId="1" xfId="4" applyFont="1" applyBorder="1"/>
    <xf numFmtId="0" fontId="5" fillId="0" borderId="1" xfId="3" applyFont="1" applyBorder="1" applyAlignment="1">
      <alignment horizontal="center" vertical="center" wrapText="1"/>
    </xf>
    <xf numFmtId="0" fontId="4" fillId="0" borderId="0" xfId="3" applyFont="1"/>
    <xf numFmtId="0" fontId="4" fillId="0" borderId="0" xfId="4" applyFont="1"/>
    <xf numFmtId="0" fontId="6" fillId="0" borderId="0" xfId="4" applyFont="1"/>
    <xf numFmtId="0" fontId="7" fillId="0" borderId="0" xfId="4" applyFont="1"/>
    <xf numFmtId="0" fontId="8" fillId="0" borderId="0" xfId="0" applyFont="1"/>
    <xf numFmtId="0" fontId="9" fillId="2" borderId="0" xfId="2" applyFont="1" applyBorder="1" applyAlignment="1">
      <alignment horizontal="left" vertical="center" wrapText="1"/>
    </xf>
    <xf numFmtId="0" fontId="9" fillId="2" borderId="0" xfId="2" applyFont="1" applyBorder="1" applyAlignment="1">
      <alignment horizontal="center" vertical="center"/>
    </xf>
    <xf numFmtId="0" fontId="9" fillId="2" borderId="0" xfId="2" applyFont="1" applyBorder="1" applyAlignment="1">
      <alignment horizontal="center"/>
    </xf>
    <xf numFmtId="0" fontId="9" fillId="2" borderId="0" xfId="2" applyFont="1" applyBorder="1" applyAlignment="1">
      <alignment horizontal="left" vertical="center"/>
    </xf>
    <xf numFmtId="0" fontId="9" fillId="2" borderId="0" xfId="2" applyFont="1" applyBorder="1" applyAlignment="1">
      <alignment horizontal="center" vertical="center"/>
    </xf>
    <xf numFmtId="0" fontId="8" fillId="3" borderId="0" xfId="6" applyFont="1"/>
    <xf numFmtId="0" fontId="9" fillId="2" borderId="0" xfId="2" applyFont="1"/>
    <xf numFmtId="0" fontId="6" fillId="0" borderId="0" xfId="4" applyFont="1" applyAlignment="1">
      <alignment horizontal="left" vertical="center"/>
    </xf>
    <xf numFmtId="0" fontId="6" fillId="0" borderId="0" xfId="4" applyFont="1" applyAlignment="1">
      <alignment horizontal="left"/>
    </xf>
    <xf numFmtId="0" fontId="8" fillId="0" borderId="0" xfId="4" applyFont="1"/>
    <xf numFmtId="2" fontId="8" fillId="0" borderId="0" xfId="4" applyNumberFormat="1" applyFont="1"/>
    <xf numFmtId="0" fontId="10" fillId="2" borderId="5" xfId="5" applyFont="1" applyBorder="1" applyAlignment="1">
      <alignment horizontal="left" vertical="center" wrapText="1"/>
    </xf>
    <xf numFmtId="0" fontId="10" fillId="2" borderId="3" xfId="5" applyFont="1" applyBorder="1" applyAlignment="1">
      <alignment horizontal="center" vertical="center"/>
    </xf>
    <xf numFmtId="0" fontId="10" fillId="2" borderId="2" xfId="5" applyFont="1" applyBorder="1" applyAlignment="1">
      <alignment horizontal="center" vertical="center"/>
    </xf>
    <xf numFmtId="0" fontId="10" fillId="2" borderId="6" xfId="5" applyFont="1" applyBorder="1" applyAlignment="1">
      <alignment horizontal="center" vertical="center"/>
    </xf>
    <xf numFmtId="0" fontId="10" fillId="2" borderId="4" xfId="5" applyFont="1" applyBorder="1" applyAlignment="1">
      <alignment horizontal="center" vertical="center"/>
    </xf>
    <xf numFmtId="0" fontId="10" fillId="2" borderId="5" xfId="5" applyFont="1" applyBorder="1" applyAlignment="1">
      <alignment horizontal="left" vertical="center"/>
    </xf>
    <xf numFmtId="0" fontId="10" fillId="2" borderId="7" xfId="5" applyFont="1" applyBorder="1" applyAlignment="1">
      <alignment horizontal="center" vertical="center"/>
    </xf>
    <xf numFmtId="0" fontId="10" fillId="2" borderId="2" xfId="5" applyFont="1" applyBorder="1" applyAlignment="1">
      <alignment horizontal="center" vertical="center"/>
    </xf>
    <xf numFmtId="0" fontId="10" fillId="2" borderId="8" xfId="5" applyFont="1" applyBorder="1" applyAlignment="1">
      <alignment horizontal="center" vertical="center"/>
    </xf>
    <xf numFmtId="0" fontId="10" fillId="2" borderId="9" xfId="5" applyFont="1" applyBorder="1" applyAlignment="1">
      <alignment horizontal="center" vertical="center"/>
    </xf>
    <xf numFmtId="0" fontId="9" fillId="2" borderId="0" xfId="5" applyFont="1"/>
    <xf numFmtId="0" fontId="9" fillId="2" borderId="0" xfId="5" applyFont="1" applyBorder="1" applyAlignment="1">
      <alignment horizontal="left" vertical="center" wrapText="1"/>
    </xf>
    <xf numFmtId="0" fontId="9" fillId="2" borderId="0" xfId="5" applyFont="1" applyBorder="1" applyAlignment="1">
      <alignment horizontal="center" vertical="center"/>
    </xf>
    <xf numFmtId="0" fontId="9" fillId="2" borderId="0" xfId="5" applyFont="1" applyBorder="1" applyAlignment="1">
      <alignment horizontal="left" vertical="center"/>
    </xf>
    <xf numFmtId="0" fontId="9" fillId="2" borderId="0" xfId="5" applyFont="1" applyBorder="1" applyAlignment="1">
      <alignment horizontal="center" vertical="center"/>
    </xf>
    <xf numFmtId="0" fontId="9" fillId="0" borderId="0" xfId="5" applyFont="1" applyFill="1"/>
    <xf numFmtId="0" fontId="10" fillId="2" borderId="0" xfId="5" applyFont="1" applyBorder="1" applyAlignment="1">
      <alignment horizontal="center" vertical="center"/>
    </xf>
    <xf numFmtId="0" fontId="10" fillId="2" borderId="0" xfId="5" applyFont="1" applyBorder="1" applyAlignment="1">
      <alignment horizontal="center" vertical="center"/>
    </xf>
    <xf numFmtId="10" fontId="8" fillId="0" borderId="0" xfId="1" applyNumberFormat="1" applyFont="1"/>
    <xf numFmtId="2" fontId="8" fillId="0" borderId="0" xfId="0" applyNumberFormat="1" applyFont="1"/>
    <xf numFmtId="0" fontId="11" fillId="0" borderId="0" xfId="4" applyFont="1"/>
    <xf numFmtId="0" fontId="8" fillId="0" borderId="0" xfId="0" applyFont="1" applyAlignment="1">
      <alignment horizontal="left" vertical="center"/>
    </xf>
  </cellXfs>
  <cellStyles count="7">
    <cellStyle name="40% - Énfasis1 2" xfId="6" xr:uid="{AE661FC0-269E-4841-A4F8-690C60988AB0}"/>
    <cellStyle name="Énfasis1" xfId="2" builtinId="29"/>
    <cellStyle name="Énfasis1 2" xfId="5" xr:uid="{0C0C8393-3563-4345-B47A-AB694CD8A7FA}"/>
    <cellStyle name="Normal" xfId="0" builtinId="0"/>
    <cellStyle name="Normal 2" xfId="4" xr:uid="{A836BB71-2405-47DF-A904-D93F906B8A6A}"/>
    <cellStyle name="Normal 2 3" xfId="3" xr:uid="{54B43AEE-AB1C-425D-AC5F-17CEDFB23287}"/>
    <cellStyle name="Porcentaje" xfId="1" builtinId="5"/>
  </cellStyles>
  <dxfs count="90"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por sexo</a:t>
            </a:r>
          </a:p>
        </c:rich>
      </c:tx>
      <c:layout>
        <c:manualLayout>
          <c:xMode val="edge"/>
          <c:yMode val="edge"/>
          <c:x val="0.33604306924321026"/>
          <c:y val="4.5584045584045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'2024_DATOS XERAIS'!$B$11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832977967306331E-2"/>
                  <c:y val="-0.15954415954415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1C-4FAA-940C-EEF99104E5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'2024_DATOS XERAIS'!$B$15</c:f>
              <c:numCache>
                <c:formatCode>General</c:formatCode>
                <c:ptCount val="1"/>
                <c:pt idx="0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1C-4FAA-940C-EEF99104E541}"/>
            </c:ext>
          </c:extLst>
        </c:ser>
        <c:ser>
          <c:idx val="1"/>
          <c:order val="1"/>
          <c:tx>
            <c:strRef>
              <c:f>'2024_DATOS XERAIS'!$C$11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429282160625444E-2"/>
                  <c:y val="-0.11965811965811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1C-4FAA-940C-EEF99104E5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'2024_DATOS XERAIS'!$C$15</c:f>
              <c:numCache>
                <c:formatCode>General</c:formatCode>
                <c:ptCount val="1"/>
                <c:pt idx="0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1C-4FAA-940C-EEF99104E5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17765552"/>
        <c:axId val="700088016"/>
        <c:axId val="0"/>
      </c:bar3DChart>
      <c:catAx>
        <c:axId val="717765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00088016"/>
        <c:crosses val="autoZero"/>
        <c:auto val="1"/>
        <c:lblAlgn val="ctr"/>
        <c:lblOffset val="100"/>
        <c:noMultiLvlLbl val="0"/>
      </c:catAx>
      <c:valAx>
        <c:axId val="70008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776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con</a:t>
            </a:r>
            <a:r>
              <a:rPr lang="es-ES" baseline="0"/>
              <a:t> vinculación permanente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'2024_DATOS XERAIS'!$A$31</c:f>
              <c:strCache>
                <c:ptCount val="1"/>
                <c:pt idx="0">
                  <c:v>Funcionario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'2024_DATOS XERAIS'!$B$30:$C$30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'2024_DATOS XERAIS'!$B$31:$C$31</c:f>
              <c:numCache>
                <c:formatCode>General</c:formatCode>
                <c:ptCount val="2"/>
                <c:pt idx="0">
                  <c:v>245</c:v>
                </c:pt>
                <c:pt idx="1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8-44D2-88CF-913B49EEF7B8}"/>
            </c:ext>
          </c:extLst>
        </c:ser>
        <c:ser>
          <c:idx val="1"/>
          <c:order val="1"/>
          <c:tx>
            <c:strRef>
              <c:f>'2024_DATOS XERAIS'!$A$32</c:f>
              <c:strCache>
                <c:ptCount val="1"/>
                <c:pt idx="0">
                  <c:v>Laboral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'2024_DATOS XERAIS'!$B$30:$C$30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'2024_DATOS XERAIS'!$B$32:$C$32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B8-44D2-88CF-913B49EEF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04440464"/>
        <c:axId val="700420912"/>
      </c:barChart>
      <c:catAx>
        <c:axId val="804440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0420912"/>
        <c:crosses val="autoZero"/>
        <c:auto val="1"/>
        <c:lblAlgn val="ctr"/>
        <c:lblOffset val="100"/>
        <c:noMultiLvlLbl val="0"/>
      </c:catAx>
      <c:valAx>
        <c:axId val="70042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444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</a:t>
            </a:r>
            <a:r>
              <a:rPr lang="es-ES" baseline="0"/>
              <a:t> con contrato temporal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'2024_DATOS XERAIS'!$A$37</c:f>
              <c:strCache>
                <c:ptCount val="1"/>
                <c:pt idx="0">
                  <c:v>Eventual/Alto cargo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'2024_DATOS XERAIS'!$B$36:$C$36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'2024_DATOS XERAIS'!$B$37:$C$37</c:f>
              <c:numCache>
                <c:formatCode>General</c:formatCode>
                <c:ptCount val="2"/>
                <c:pt idx="0">
                  <c:v>3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8-4C3F-9DE0-5823E2C1EA82}"/>
            </c:ext>
          </c:extLst>
        </c:ser>
        <c:ser>
          <c:idx val="1"/>
          <c:order val="1"/>
          <c:tx>
            <c:strRef>
              <c:f>'2024_DATOS XERAIS'!$A$38</c:f>
              <c:strCache>
                <c:ptCount val="1"/>
                <c:pt idx="0">
                  <c:v>Funcionario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'2024_DATOS XERAIS'!$B$36:$C$36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'2024_DATOS XERAIS'!$B$38:$C$38</c:f>
              <c:numCache>
                <c:formatCode>General</c:formatCode>
                <c:ptCount val="2"/>
                <c:pt idx="0">
                  <c:v>38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8-4C3F-9DE0-5823E2C1EA82}"/>
            </c:ext>
          </c:extLst>
        </c:ser>
        <c:ser>
          <c:idx val="2"/>
          <c:order val="2"/>
          <c:tx>
            <c:strRef>
              <c:f>'2024_DATOS XERAIS'!$A$39</c:f>
              <c:strCache>
                <c:ptCount val="1"/>
                <c:pt idx="0">
                  <c:v>Laboral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'2024_DATOS XERAIS'!$B$36:$C$36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'2024_DATOS XERAIS'!$B$39:$C$39</c:f>
              <c:numCache>
                <c:formatCode>General</c:formatCode>
                <c:ptCount val="2"/>
                <c:pt idx="0">
                  <c:v>21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18-4C3F-9DE0-5823E2C1E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37531151"/>
        <c:axId val="819714480"/>
      </c:barChart>
      <c:catAx>
        <c:axId val="12375311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9714480"/>
        <c:crosses val="autoZero"/>
        <c:auto val="1"/>
        <c:lblAlgn val="ctr"/>
        <c:lblOffset val="100"/>
        <c:noMultiLvlLbl val="0"/>
      </c:catAx>
      <c:valAx>
        <c:axId val="81971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37531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'2024_DATOS XERAIS'!$A$44</c:f>
              <c:strCache>
                <c:ptCount val="1"/>
                <c:pt idx="0">
                  <c:v>Administración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'2024_DATOS XERAIS'!$B$43:$C$43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'2024_DATOS XERAIS'!$B$44:$C$44</c:f>
              <c:numCache>
                <c:formatCode>General</c:formatCode>
                <c:ptCount val="2"/>
                <c:pt idx="0">
                  <c:v>89</c:v>
                </c:pt>
                <c:pt idx="1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C-4075-AFAB-55D5E6232217}"/>
            </c:ext>
          </c:extLst>
        </c:ser>
        <c:ser>
          <c:idx val="1"/>
          <c:order val="1"/>
          <c:tx>
            <c:strRef>
              <c:f>'2024_DATOS XERAIS'!$A$45</c:f>
              <c:strCache>
                <c:ptCount val="1"/>
                <c:pt idx="0">
                  <c:v>Área de benestar, saúde e deporte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'2024_DATOS XERAIS'!$B$43:$C$43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'2024_DATOS XERAIS'!$B$45:$C$45</c:f>
              <c:numCache>
                <c:formatCode>General</c:formatCode>
                <c:ptCount val="2"/>
                <c:pt idx="0">
                  <c:v>20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C-4075-AFAB-55D5E6232217}"/>
            </c:ext>
          </c:extLst>
        </c:ser>
        <c:ser>
          <c:idx val="2"/>
          <c:order val="2"/>
          <c:tx>
            <c:strRef>
              <c:f>'2024_DATOS XERAIS'!$A$46</c:f>
              <c:strCache>
                <c:ptCount val="1"/>
                <c:pt idx="0">
                  <c:v>ATIC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'2024_DATOS XERAIS'!$B$43:$C$43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'2024_DATOS XERAIS'!$B$46:$C$46</c:f>
              <c:numCache>
                <c:formatCode>General</c:formatCode>
                <c:ptCount val="2"/>
                <c:pt idx="0">
                  <c:v>37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C-4075-AFAB-55D5E6232217}"/>
            </c:ext>
          </c:extLst>
        </c:ser>
        <c:ser>
          <c:idx val="3"/>
          <c:order val="3"/>
          <c:tx>
            <c:strRef>
              <c:f>'2024_DATOS XERAIS'!$A$47</c:f>
              <c:strCache>
                <c:ptCount val="1"/>
                <c:pt idx="0">
                  <c:v>Biblioteca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'2024_DATOS XERAIS'!$B$43:$C$43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'2024_DATOS XERAIS'!$B$47:$C$47</c:f>
              <c:numCache>
                <c:formatCode>General</c:formatCode>
                <c:ptCount val="2"/>
                <c:pt idx="0">
                  <c:v>26</c:v>
                </c:pt>
                <c:pt idx="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C-4075-AFAB-55D5E6232217}"/>
            </c:ext>
          </c:extLst>
        </c:ser>
        <c:ser>
          <c:idx val="4"/>
          <c:order val="4"/>
          <c:tx>
            <c:strRef>
              <c:f>'2024_DATOS XERAIS'!$A$48</c:f>
              <c:strCache>
                <c:ptCount val="1"/>
                <c:pt idx="0">
                  <c:v>Eventual/Alto 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'2024_DATOS XERAIS'!$B$43:$C$43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'2024_DATOS XERAIS'!$B$48:$C$48</c:f>
              <c:numCache>
                <c:formatCode>General</c:formatCode>
                <c:ptCount val="2"/>
                <c:pt idx="0">
                  <c:v>3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C-4075-AFAB-55D5E6232217}"/>
            </c:ext>
          </c:extLst>
        </c:ser>
        <c:ser>
          <c:idx val="5"/>
          <c:order val="5"/>
          <c:tx>
            <c:strRef>
              <c:f>'2024_DATOS XERAIS'!$A$49</c:f>
              <c:strCache>
                <c:ptCount val="1"/>
                <c:pt idx="0">
                  <c:v>Laboratorio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'2024_DATOS XERAIS'!$B$43:$C$43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'2024_DATOS XERAIS'!$B$49:$C$49</c:f>
              <c:numCache>
                <c:formatCode>General</c:formatCode>
                <c:ptCount val="2"/>
                <c:pt idx="0">
                  <c:v>42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6C-4075-AFAB-55D5E6232217}"/>
            </c:ext>
          </c:extLst>
        </c:ser>
        <c:ser>
          <c:idx val="6"/>
          <c:order val="6"/>
          <c:tx>
            <c:strRef>
              <c:f>'2024_DATOS XERAIS'!$A$50</c:f>
              <c:strCache>
                <c:ptCount val="1"/>
                <c:pt idx="0">
                  <c:v>Parque móbil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'2024_DATOS XERAIS'!$B$43:$C$43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'2024_DATOS XERAIS'!$B$50:$C$50</c:f>
              <c:numCache>
                <c:formatCode>General</c:formatCode>
                <c:ptCount val="2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6C-4075-AFAB-55D5E6232217}"/>
            </c:ext>
          </c:extLst>
        </c:ser>
        <c:ser>
          <c:idx val="7"/>
          <c:order val="7"/>
          <c:tx>
            <c:strRef>
              <c:f>'2024_DATOS XERAIS'!$A$51</c:f>
              <c:strCache>
                <c:ptCount val="1"/>
                <c:pt idx="0">
                  <c:v>Servizos Xerais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'2024_DATOS XERAIS'!$B$43:$C$43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'2024_DATOS XERAIS'!$B$51:$C$51</c:f>
              <c:numCache>
                <c:formatCode>General</c:formatCode>
                <c:ptCount val="2"/>
                <c:pt idx="0">
                  <c:v>73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6C-4075-AFAB-55D5E6232217}"/>
            </c:ext>
          </c:extLst>
        </c:ser>
        <c:ser>
          <c:idx val="8"/>
          <c:order val="8"/>
          <c:tx>
            <c:strRef>
              <c:f>'2024_DATOS XERAIS'!$A$52</c:f>
              <c:strCache>
                <c:ptCount val="1"/>
                <c:pt idx="0">
                  <c:v>Técnico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'2024_DATOS XERAIS'!$B$43:$C$43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'2024_DATOS XERAIS'!$B$52:$C$52</c:f>
              <c:numCache>
                <c:formatCode>General</c:formatCode>
                <c:ptCount val="2"/>
                <c:pt idx="0">
                  <c:v>9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6C-4075-AFAB-55D5E6232217}"/>
            </c:ext>
          </c:extLst>
        </c:ser>
        <c:ser>
          <c:idx val="9"/>
          <c:order val="9"/>
          <c:tx>
            <c:strRef>
              <c:f>'2024_DATOS XERAIS'!$A$53</c:f>
              <c:strCache>
                <c:ptCount val="1"/>
                <c:pt idx="0">
                  <c:v>Xardinería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'2024_DATOS XERAIS'!$B$43:$C$43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'2024_DATOS XERAIS'!$B$53:$C$53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6C-4075-AFAB-55D5E6232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3978128"/>
        <c:axId val="997836880"/>
        <c:axId val="0"/>
      </c:bar3DChart>
      <c:catAx>
        <c:axId val="1183978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7836880"/>
        <c:crosses val="autoZero"/>
        <c:auto val="1"/>
        <c:lblAlgn val="ctr"/>
        <c:lblOffset val="100"/>
        <c:noMultiLvlLbl val="0"/>
      </c:catAx>
      <c:valAx>
        <c:axId val="99783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397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 por nivel de estudos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'2024_Idade e nivel estudos'!$A$43</c:f>
              <c:strCache>
                <c:ptCount val="1"/>
                <c:pt idx="0">
                  <c:v>Ensinanzas básicas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'2024_Idade e nivel estudos'!$B$42:$C$42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'2024_Idade e nivel estudos'!$B$43:$C$43</c:f>
              <c:numCache>
                <c:formatCode>General</c:formatCode>
                <c:ptCount val="2"/>
                <c:pt idx="0">
                  <c:v>26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7-4167-AC38-4A5E24D05E4A}"/>
            </c:ext>
          </c:extLst>
        </c:ser>
        <c:ser>
          <c:idx val="1"/>
          <c:order val="1"/>
          <c:tx>
            <c:strRef>
              <c:f>'2024_Idade e nivel estudos'!$A$44</c:f>
              <c:strCache>
                <c:ptCount val="1"/>
                <c:pt idx="0">
                  <c:v>Ensinanzas medias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'2024_Idade e nivel estudos'!$B$42:$C$42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'2024_Idade e nivel estudos'!$B$44:$C$44</c:f>
              <c:numCache>
                <c:formatCode>General</c:formatCode>
                <c:ptCount val="2"/>
                <c:pt idx="0">
                  <c:v>115</c:v>
                </c:pt>
                <c:pt idx="1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7-4167-AC38-4A5E24D05E4A}"/>
            </c:ext>
          </c:extLst>
        </c:ser>
        <c:ser>
          <c:idx val="2"/>
          <c:order val="2"/>
          <c:tx>
            <c:strRef>
              <c:f>'2024_Idade e nivel estudos'!$A$45</c:f>
              <c:strCache>
                <c:ptCount val="1"/>
                <c:pt idx="0">
                  <c:v>Ensinanzas universitarias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'2024_Idade e nivel estudos'!$B$42:$C$42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'2024_Idade e nivel estudos'!$B$45:$C$45</c:f>
              <c:numCache>
                <c:formatCode>General</c:formatCode>
                <c:ptCount val="2"/>
                <c:pt idx="0">
                  <c:v>170</c:v>
                </c:pt>
                <c:pt idx="1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7-4167-AC38-4A5E24D05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0676208"/>
        <c:axId val="805758944"/>
        <c:axId val="0"/>
      </c:bar3DChart>
      <c:catAx>
        <c:axId val="72067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5758944"/>
        <c:crosses val="autoZero"/>
        <c:auto val="1"/>
        <c:lblAlgn val="ctr"/>
        <c:lblOffset val="100"/>
        <c:noMultiLvlLbl val="0"/>
      </c:catAx>
      <c:valAx>
        <c:axId val="80575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067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por campus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'2024_PTXAS por campus_centro'!$B$10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6666666666666666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89-48D9-AEF2-B7AA39962CC1}"/>
                </c:ext>
              </c:extLst>
            </c:dLbl>
            <c:dLbl>
              <c:idx val="1"/>
              <c:layout>
                <c:manualLayout>
                  <c:x val="-2.7777777777778286E-3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89-48D9-AEF2-B7AA39962CC1}"/>
                </c:ext>
              </c:extLst>
            </c:dLbl>
            <c:dLbl>
              <c:idx val="2"/>
              <c:layout>
                <c:manualLayout>
                  <c:x val="-2.5000000000000001E-2"/>
                  <c:y val="-6.018518518518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89-48D9-AEF2-B7AA39962C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'2024_PTXAS por campus_centro'!$A$11:$A$13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'2024_PTXAS por campus_centro'!$B$11:$B$13</c:f>
              <c:numCache>
                <c:formatCode>General</c:formatCode>
                <c:ptCount val="3"/>
                <c:pt idx="0">
                  <c:v>44</c:v>
                </c:pt>
                <c:pt idx="1">
                  <c:v>47</c:v>
                </c:pt>
                <c:pt idx="2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89-48D9-AEF2-B7AA39962CC1}"/>
            </c:ext>
          </c:extLst>
        </c:ser>
        <c:ser>
          <c:idx val="1"/>
          <c:order val="1"/>
          <c:tx>
            <c:strRef>
              <c:f>'2024_PTXAS por campus_centro'!$C$10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6666666666666666E-2"/>
                  <c:y val="-4.629629629629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89-48D9-AEF2-B7AA39962CC1}"/>
                </c:ext>
              </c:extLst>
            </c:dLbl>
            <c:dLbl>
              <c:idx val="1"/>
              <c:layout>
                <c:manualLayout>
                  <c:x val="0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89-48D9-AEF2-B7AA39962CC1}"/>
                </c:ext>
              </c:extLst>
            </c:dLbl>
            <c:dLbl>
              <c:idx val="2"/>
              <c:layout>
                <c:manualLayout>
                  <c:x val="1.1111111111111009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89-48D9-AEF2-B7AA39962C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'2024_PTXAS por campus_centro'!$A$11:$A$13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'2024_PTXAS por campus_centro'!$C$11:$C$13</c:f>
              <c:numCache>
                <c:formatCode>General</c:formatCode>
                <c:ptCount val="3"/>
                <c:pt idx="0">
                  <c:v>61</c:v>
                </c:pt>
                <c:pt idx="1">
                  <c:v>44</c:v>
                </c:pt>
                <c:pt idx="2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89-48D9-AEF2-B7AA3996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7745872"/>
        <c:axId val="830560208"/>
        <c:axId val="0"/>
      </c:bar3DChart>
      <c:catAx>
        <c:axId val="71774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0560208"/>
        <c:crosses val="autoZero"/>
        <c:auto val="1"/>
        <c:lblAlgn val="ctr"/>
        <c:lblOffset val="100"/>
        <c:noMultiLvlLbl val="0"/>
      </c:catAx>
      <c:valAx>
        <c:axId val="83056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774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85723</xdr:colOff>
      <xdr:row>0</xdr:row>
      <xdr:rowOff>123825</xdr:rowOff>
    </xdr:from>
    <xdr:to>
      <xdr:col>2</xdr:col>
      <xdr:colOff>504824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0626793-B41F-4BE6-BE21-5D69F367C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3" y="123825"/>
          <a:ext cx="3457576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752475</xdr:colOff>
      <xdr:row>6</xdr:row>
      <xdr:rowOff>142875</xdr:rowOff>
    </xdr:from>
    <xdr:to>
      <xdr:col>10</xdr:col>
      <xdr:colOff>57150</xdr:colOff>
      <xdr:row>17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9F3DF4D-4EAF-424C-8E7C-F90A2672E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28</xdr:row>
      <xdr:rowOff>0</xdr:rowOff>
    </xdr:from>
    <xdr:to>
      <xdr:col>9</xdr:col>
      <xdr:colOff>1371600</xdr:colOff>
      <xdr:row>41</xdr:row>
      <xdr:rowOff>23813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8F05E2-FCE6-4220-8918-50A7459C8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485775</xdr:colOff>
      <xdr:row>28</xdr:row>
      <xdr:rowOff>9525</xdr:rowOff>
    </xdr:from>
    <xdr:to>
      <xdr:col>15</xdr:col>
      <xdr:colOff>514350</xdr:colOff>
      <xdr:row>41</xdr:row>
      <xdr:rowOff>4763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09CD1B4-12B4-46B6-83D2-1A38191A1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781050</xdr:colOff>
      <xdr:row>42</xdr:row>
      <xdr:rowOff>47625</xdr:rowOff>
    </xdr:from>
    <xdr:to>
      <xdr:col>10</xdr:col>
      <xdr:colOff>409575</xdr:colOff>
      <xdr:row>56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492FB0F-513F-4625-8817-660316DF5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123825</xdr:rowOff>
    </xdr:from>
    <xdr:to>
      <xdr:col>2</xdr:col>
      <xdr:colOff>647701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A9796FD-A73F-4E7A-81F4-8E734B747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23825"/>
          <a:ext cx="3562352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371475</xdr:colOff>
      <xdr:row>34</xdr:row>
      <xdr:rowOff>47625</xdr:rowOff>
    </xdr:from>
    <xdr:to>
      <xdr:col>17</xdr:col>
      <xdr:colOff>371475</xdr:colOff>
      <xdr:row>48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CDEC33-BAD5-486D-A2AA-99D213681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123825</xdr:rowOff>
    </xdr:from>
    <xdr:to>
      <xdr:col>1</xdr:col>
      <xdr:colOff>390525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9E7AC88-E008-4A1A-AD2B-D5AE78952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27432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9526</xdr:colOff>
      <xdr:row>3</xdr:row>
      <xdr:rowOff>9525</xdr:rowOff>
    </xdr:from>
    <xdr:to>
      <xdr:col>13</xdr:col>
      <xdr:colOff>523876</xdr:colOff>
      <xdr:row>16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5FA2E7-6204-4077-9A8D-9B3BF1B82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4\2024_PERSOAL\TRABALLO\2024_PTXAS%20a%2031%20de%20decembro_TRABALLO.xlsx" TargetMode="External"/><Relationship Id="rId1" Type="http://schemas.openxmlformats.org/officeDocument/2006/relationships/externalLinkPath" Target="/Unidade%20de%20Estudos%20e%20Programas/DATOS/2024/2024_PERSOAL/TRABALLO/2024_PTXAS%20a%2031%20de%20decembro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"/>
      <sheetName val="ORIXINAL"/>
      <sheetName val="SÓ SERVIZO ACTIVO"/>
      <sheetName val="DINÁMICAS"/>
      <sheetName val="2024_DATOS XERAIS"/>
      <sheetName val="2024_Idade e nivel estudos"/>
      <sheetName val="2024_PTXAS por campus_centro"/>
      <sheetName val="maestros"/>
      <sheetName val="maestro_agrupació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">
          <cell r="B11" t="str">
            <v>Homes</v>
          </cell>
          <cell r="C11" t="str">
            <v>Mulleres</v>
          </cell>
        </row>
        <row r="15">
          <cell r="B15">
            <v>311</v>
          </cell>
          <cell r="C15">
            <v>478</v>
          </cell>
        </row>
        <row r="30">
          <cell r="B30" t="str">
            <v>Homes</v>
          </cell>
          <cell r="C30" t="str">
            <v>Mulleres</v>
          </cell>
        </row>
        <row r="31">
          <cell r="A31" t="str">
            <v>Funcionario</v>
          </cell>
          <cell r="B31">
            <v>245</v>
          </cell>
          <cell r="C31">
            <v>391</v>
          </cell>
        </row>
        <row r="32">
          <cell r="A32" t="str">
            <v>Laboral</v>
          </cell>
          <cell r="B32">
            <v>4</v>
          </cell>
          <cell r="C32">
            <v>2</v>
          </cell>
        </row>
        <row r="36">
          <cell r="B36" t="str">
            <v>Homes</v>
          </cell>
          <cell r="C36" t="str">
            <v>Mulleres</v>
          </cell>
        </row>
        <row r="37">
          <cell r="A37" t="str">
            <v>Eventual/Alto cargo</v>
          </cell>
          <cell r="B37">
            <v>3</v>
          </cell>
          <cell r="C37">
            <v>5</v>
          </cell>
        </row>
        <row r="38">
          <cell r="A38" t="str">
            <v>Funcionario</v>
          </cell>
          <cell r="B38">
            <v>38</v>
          </cell>
          <cell r="C38">
            <v>70</v>
          </cell>
        </row>
        <row r="39">
          <cell r="A39" t="str">
            <v>Laboral</v>
          </cell>
          <cell r="B39">
            <v>21</v>
          </cell>
          <cell r="C39">
            <v>10</v>
          </cell>
        </row>
        <row r="43">
          <cell r="B43" t="str">
            <v>Homes</v>
          </cell>
          <cell r="C43" t="str">
            <v>Mulleres</v>
          </cell>
        </row>
        <row r="44">
          <cell r="A44" t="str">
            <v>Administración</v>
          </cell>
          <cell r="B44">
            <v>89</v>
          </cell>
          <cell r="C44">
            <v>299</v>
          </cell>
        </row>
        <row r="45">
          <cell r="A45" t="str">
            <v>Área de benestar, saúde e deporte</v>
          </cell>
          <cell r="B45">
            <v>20</v>
          </cell>
          <cell r="C45">
            <v>1</v>
          </cell>
        </row>
        <row r="46">
          <cell r="A46" t="str">
            <v>ATIC</v>
          </cell>
          <cell r="B46">
            <v>37</v>
          </cell>
          <cell r="C46">
            <v>6</v>
          </cell>
        </row>
        <row r="47">
          <cell r="A47" t="str">
            <v>Biblioteca</v>
          </cell>
          <cell r="B47">
            <v>26</v>
          </cell>
          <cell r="C47">
            <v>71</v>
          </cell>
        </row>
        <row r="48">
          <cell r="A48" t="str">
            <v>Eventual/Alto cargo</v>
          </cell>
          <cell r="B48">
            <v>3</v>
          </cell>
          <cell r="C48">
            <v>5</v>
          </cell>
        </row>
        <row r="49">
          <cell r="A49" t="str">
            <v>Laboratorio</v>
          </cell>
          <cell r="B49">
            <v>42</v>
          </cell>
          <cell r="C49">
            <v>29</v>
          </cell>
        </row>
        <row r="50">
          <cell r="A50" t="str">
            <v>Parque móbil</v>
          </cell>
          <cell r="B50">
            <v>10</v>
          </cell>
        </row>
        <row r="51">
          <cell r="A51" t="str">
            <v>Servizos Xerais</v>
          </cell>
          <cell r="B51">
            <v>73</v>
          </cell>
          <cell r="C51">
            <v>43</v>
          </cell>
        </row>
        <row r="52">
          <cell r="A52" t="str">
            <v>Técnico</v>
          </cell>
          <cell r="B52">
            <v>9</v>
          </cell>
          <cell r="C52">
            <v>23</v>
          </cell>
        </row>
        <row r="53">
          <cell r="A53" t="str">
            <v>Xardinería</v>
          </cell>
          <cell r="B53">
            <v>2</v>
          </cell>
          <cell r="C53">
            <v>1</v>
          </cell>
        </row>
      </sheetData>
      <sheetData sheetId="5">
        <row r="42">
          <cell r="B42" t="str">
            <v>Homes</v>
          </cell>
          <cell r="C42" t="str">
            <v>Mulleres</v>
          </cell>
        </row>
        <row r="43">
          <cell r="A43" t="str">
            <v>Ensinanzas básicas</v>
          </cell>
          <cell r="B43">
            <v>26</v>
          </cell>
          <cell r="C43">
            <v>26</v>
          </cell>
        </row>
        <row r="44">
          <cell r="A44" t="str">
            <v>Ensinanzas medias</v>
          </cell>
          <cell r="B44">
            <v>115</v>
          </cell>
          <cell r="C44">
            <v>137</v>
          </cell>
        </row>
        <row r="45">
          <cell r="A45" t="str">
            <v>Ensinanzas universitarias</v>
          </cell>
          <cell r="B45">
            <v>170</v>
          </cell>
          <cell r="C45">
            <v>315</v>
          </cell>
        </row>
      </sheetData>
      <sheetData sheetId="6">
        <row r="10">
          <cell r="B10" t="str">
            <v>Homes</v>
          </cell>
          <cell r="C10" t="str">
            <v>Mulleres</v>
          </cell>
        </row>
        <row r="11">
          <cell r="A11" t="str">
            <v>Ourense</v>
          </cell>
          <cell r="B11">
            <v>44</v>
          </cell>
          <cell r="C11">
            <v>61</v>
          </cell>
        </row>
        <row r="12">
          <cell r="A12" t="str">
            <v>Pontevedra</v>
          </cell>
          <cell r="B12">
            <v>47</v>
          </cell>
          <cell r="C12">
            <v>44</v>
          </cell>
        </row>
        <row r="13">
          <cell r="A13" t="str">
            <v>Vigo</v>
          </cell>
          <cell r="B13">
            <v>220</v>
          </cell>
          <cell r="C13">
            <v>373</v>
          </cell>
        </row>
      </sheetData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2A5A80-0E39-4D1E-953B-0E8F5E160F4B}" name="Tabla6" displayName="Tabla6" ref="A11:F15" totalsRowShown="0" headerRowDxfId="47" dataDxfId="46">
  <autoFilter ref="A11:F15" xr:uid="{D3EFAFB9-1D12-44AA-9EA6-C73F11C241CF}"/>
  <tableColumns count="6">
    <tableColumn id="1" xr3:uid="{B4C3C84A-9107-4F30-BCEC-DFCDDDC07B05}" name="PTXAS por tipo" dataDxfId="53"/>
    <tableColumn id="2" xr3:uid="{FFBE2916-2C3A-4FA0-AC45-7BB77E209960}" name="Homes" dataDxfId="52"/>
    <tableColumn id="3" xr3:uid="{824E69C7-400B-4EE3-A895-64E708352A81}" name="Mulleres" dataDxfId="51"/>
    <tableColumn id="4" xr3:uid="{FEEE5CE2-36B8-4A0C-BABB-9346EAB67BBE}" name="% Mulleres sobre total" dataDxfId="50" dataCellStyle="Porcentaje">
      <calculatedColumnFormula>Tabla6[[#This Row],[Mulleres]]/$C$15</calculatedColumnFormula>
    </tableColumn>
    <tableColumn id="5" xr3:uid="{BBF01B67-1AD0-407D-9EAE-B45B33BF4BA2}" name="Total" dataDxfId="49">
      <calculatedColumnFormula>Tabla6[[#This Row],[Homes]]+Tabla6[[#This Row],[Mulleres]]</calculatedColumnFormula>
    </tableColumn>
    <tableColumn id="6" xr3:uid="{D8BF5564-0357-423F-B516-AAA25D33E989}" name="Total ETC*" dataDxfId="4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33C6BBC-379C-4001-AA1F-5BC700A3E57E}" name="Tabla16" displayName="Tabla16" ref="A42:D46" totalsRowShown="0" headerRowDxfId="55" dataDxfId="54">
  <autoFilter ref="A42:D46" xr:uid="{1854EDAC-A0D6-47E6-A2AD-73562C557A3E}"/>
  <tableColumns count="4">
    <tableColumn id="1" xr3:uid="{B35427E8-302C-4FF3-8DAF-4B277FEB50F6}" name="PTXAS_global por nivel de estudos" dataDxfId="59"/>
    <tableColumn id="2" xr3:uid="{BB2AC12B-100D-41F6-A046-2366A019C021}" name="Homes" dataDxfId="58"/>
    <tableColumn id="3" xr3:uid="{A5315404-A6BF-46A7-81A5-114ABE8F67BB}" name="Mulleres" dataDxfId="57"/>
    <tableColumn id="4" xr3:uid="{5BF72009-A05C-4D22-B988-257DF00A38E3}" name="Total" dataDxfId="56">
      <calculatedColumnFormula>SUM(Tabla16[[#This Row],[Homes]:[Mulleres]])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575BB7C-DB83-4AB9-9F4F-0A7A64E74923}" name="Tabla18" displayName="Tabla18" ref="A10:D14" totalsRowShown="0" headerRowDxfId="85" dataDxfId="84">
  <autoFilter ref="A10:D14" xr:uid="{1DA90469-6F15-46B1-9618-F4FB993BFCB3}"/>
  <tableColumns count="4">
    <tableColumn id="1" xr3:uid="{953AB3C9-E8D3-4A3F-9C51-4FA406D9960C}" name="PTXAS_por campus" dataDxfId="89"/>
    <tableColumn id="2" xr3:uid="{E08B5592-9FF2-41DC-B090-074A2006FF85}" name="Homes" dataDxfId="88"/>
    <tableColumn id="3" xr3:uid="{D1E40D65-4C20-452D-8D3A-CE87CC74142A}" name="Mulleres" dataDxfId="87"/>
    <tableColumn id="4" xr3:uid="{AF801EE4-A0FC-4942-87BA-4274C902E67A}" name="Total" dataDxfId="86">
      <calculatedColumnFormula>SUM(Tabla18[[#This Row],[Homes]:[Mulleres]])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746BC5C-A13B-4DCD-AA2D-D7A4DA4DA6A2}" name="Tabla19" displayName="Tabla19" ref="N38:Q98" totalsRowShown="0" headerRowDxfId="79" dataDxfId="78">
  <autoFilter ref="N38:Q98" xr:uid="{FE174982-7861-423C-9F2C-76F6013F7E1F}"/>
  <tableColumns count="4">
    <tableColumn id="1" xr3:uid="{D28B3B00-41C0-4F7C-8251-E3EB3049451D}" name="PTXAS Vigo_por centro" dataDxfId="83"/>
    <tableColumn id="2" xr3:uid="{0EC127B5-A505-4478-9D2F-4022E4821C5A}" name="Homes" dataDxfId="82"/>
    <tableColumn id="3" xr3:uid="{23B5F3EF-E10A-4C2E-960C-6BB2A267C296}" name="Mulleres" dataDxfId="81"/>
    <tableColumn id="4" xr3:uid="{E0ABB6CC-B758-4C54-B89E-47A69611418B}" name="Total" dataDxfId="80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DBE6FD1-DAC2-4198-9732-4B309697E0F6}" name="Tabla20" displayName="Tabla20" ref="A39:D75" totalsRowShown="0" headerRowDxfId="73" dataDxfId="72">
  <autoFilter ref="A39:D75" xr:uid="{330AD760-E231-4E4B-822C-7A357471149D}"/>
  <tableColumns count="4">
    <tableColumn id="1" xr3:uid="{2E1B1C49-649D-4E9E-8941-23624304C580}" name="PTXAS Ourense_por centro" dataDxfId="77"/>
    <tableColumn id="2" xr3:uid="{B02016E0-31D2-4024-9203-82D6E29A063C}" name="Homes" dataDxfId="76"/>
    <tableColumn id="3" xr3:uid="{F7C23B75-D7C7-4ACA-A627-99FEA1E41F05}" name="Mulleres" dataDxfId="75"/>
    <tableColumn id="4" xr3:uid="{8C64763B-0E5B-40D7-A5D1-52BFEB2230B5}" name="Total" dataDxfId="74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24DB4A4-B318-4CFD-8228-F26D15A38825}" name="Tabla21" displayName="Tabla21" ref="F39:I61" totalsRowShown="0" headerRowDxfId="67" dataDxfId="66">
  <autoFilter ref="F39:I61" xr:uid="{C70DE682-0A95-45C2-AC12-812FB79774D3}"/>
  <tableColumns count="4">
    <tableColumn id="1" xr3:uid="{6517636D-F7A3-45ED-B61F-28926A22997C}" name="PTXAS Pontevedra_por centro" dataDxfId="71"/>
    <tableColumn id="2" xr3:uid="{92C7592D-F97F-4E44-BE92-982C68711397}" name="Homes" dataDxfId="70"/>
    <tableColumn id="3" xr3:uid="{D0EC1432-7C23-4B17-825E-4A7A7FEB54F0}" name="Mulleres" dataDxfId="69"/>
    <tableColumn id="4" xr3:uid="{80FCB2AE-15D0-470F-A1B5-F4916DFF9E85}" name="Total" dataDxfId="6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2D7719-BE1C-44E9-B0B2-5A98270245AC}" name="Tabla7" displayName="Tabla7" ref="M11:N14" totalsRowShown="0" headerRowDxfId="43" dataDxfId="42">
  <autoFilter ref="M11:N14" xr:uid="{0F508FE5-05C4-4CB6-8F64-BC47261D90AE}"/>
  <tableColumns count="2">
    <tableColumn id="1" xr3:uid="{4544AC5E-FAEF-4AB1-A604-D883AE7F5EF8}" name="ETC ao longo do ano" dataDxfId="45"/>
    <tableColumn id="2" xr3:uid="{525C8141-E576-4B5B-9303-5E99704D2F68}" name="Total ETC" dataDxfId="4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2AAF9E-8889-48BD-BECA-3AC99626CC5C}" name="Tabla9" displayName="Tabla9" ref="A21:E26" totalsRowShown="0" headerRowDxfId="36" dataDxfId="35">
  <autoFilter ref="A21:E26" xr:uid="{3B1FFC60-1411-46EA-A55D-60E8E0DF9211}"/>
  <tableColumns count="5">
    <tableColumn id="1" xr3:uid="{7DF7D368-3AAE-4A57-ADCC-A9555E6EE081}" name="PTXAS funcionario por grupo" dataDxfId="41"/>
    <tableColumn id="2" xr3:uid="{B2432CBC-3915-4D48-B7B2-73FFF9A316F7}" name="Homes" dataDxfId="40"/>
    <tableColumn id="3" xr3:uid="{ECD4D07E-7F34-422B-B86E-D7FA44031C39}" name="Mulleres" dataDxfId="39"/>
    <tableColumn id="4" xr3:uid="{064BD322-3A34-4A1F-95DB-2AD7FA70A04A}" name="% Mulleres por grupo" dataDxfId="38" dataCellStyle="Porcentaje">
      <calculatedColumnFormula>Tabla9[[#This Row],[Mulleres]]/Tabla9[[#This Row],[Total]]</calculatedColumnFormula>
    </tableColumn>
    <tableColumn id="5" xr3:uid="{9C0AF8A3-EBE0-4EF9-8939-C53598539A05}" name="Total" dataDxfId="37">
      <calculatedColumnFormula>Tabla9[[#This Row],[Homes]]+Tabla9[[#This Row],[Mulleres]]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A424DE-1F0E-421C-A02D-178B9D4788BE}" name="Tabla10" displayName="Tabla10" ref="G21:K25" totalsRowShown="0" headerRowDxfId="29" dataDxfId="28">
  <autoFilter ref="G21:K25" xr:uid="{DDA4880F-082D-4A15-9ACD-BE6AD14D5326}"/>
  <tableColumns count="5">
    <tableColumn id="1" xr3:uid="{E9B1FFCE-2F33-4F03-98C1-782E2B230A8F}" name="PTXAS laboral por grupo" dataDxfId="34"/>
    <tableColumn id="2" xr3:uid="{95AFCB73-4D98-41E1-8454-6D50CD20300F}" name="Homes" dataDxfId="33"/>
    <tableColumn id="3" xr3:uid="{471178F0-AB80-4E34-BF11-BEB8409C45E6}" name="Mulleres" dataDxfId="32"/>
    <tableColumn id="4" xr3:uid="{69987241-D3FC-43AE-82B0-8A6ECC4F7563}" name="% Mulleres por grupo" dataDxfId="31" dataCellStyle="Porcentaje">
      <calculatedColumnFormula>Tabla10[[#This Row],[Mulleres]]/Tabla10[[#This Row],[Total]]</calculatedColumnFormula>
    </tableColumn>
    <tableColumn id="5" xr3:uid="{741C22AE-FCF6-40CD-AA80-976226361AB9}" name="Total" dataDxfId="30">
      <calculatedColumnFormula>Tabla10[[#This Row],[Homes]]+Tabla10[[#This Row],[Mulleres]]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4EE9C22-AC07-404B-8251-43F6EE6EB49D}" name="Tabla11" displayName="Tabla11" ref="M21:Q24" totalsRowShown="0" headerRowDxfId="22" dataDxfId="21">
  <autoFilter ref="M21:Q24" xr:uid="{B9E37CB4-F149-4CA1-A4D0-A0181E431DF1}"/>
  <tableColumns count="5">
    <tableColumn id="1" xr3:uid="{17E48A3B-F176-4BFB-BB4B-AEA071848CDE}" name="Eventuais/Altos cargos" dataDxfId="27"/>
    <tableColumn id="2" xr3:uid="{7EEE38C3-C00F-4D47-AD5E-38EA8ECF94CC}" name="Homes" dataDxfId="26"/>
    <tableColumn id="3" xr3:uid="{7CB5757B-0C44-4249-B644-20F1A51DF7F6}" name="Mulleres" dataDxfId="25"/>
    <tableColumn id="4" xr3:uid="{B3B9FC70-98C2-4B8F-934D-4C1728D416E1}" name="% Mulleres por grupo" dataDxfId="24" dataCellStyle="Porcentaje">
      <calculatedColumnFormula>Tabla11[[#This Row],[Mulleres]]/Tabla11[[#This Row],[Total]]</calculatedColumnFormula>
    </tableColumn>
    <tableColumn id="5" xr3:uid="{CF654D82-CD83-492E-A52A-FD60AB35AC16}" name="Total" dataDxfId="23">
      <calculatedColumnFormula>Tabla11[[#This Row],[Homes]]+Tabla11[[#This Row],[Mulleres]]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1AFB89E-4F1A-4A5F-BCBE-26565D7EEC92}" name="Tabla12" displayName="Tabla12" ref="A30:E33" totalsRowShown="0" headerRowDxfId="15" dataDxfId="14">
  <autoFilter ref="A30:E33" xr:uid="{CFCE966F-D33A-437C-B803-D3EF72357F4A}"/>
  <tableColumns count="5">
    <tableColumn id="1" xr3:uid="{789E3D20-38D4-444A-8B03-37B8FBD8988A}" name="PTXAS con vinculación permanente" dataDxfId="20"/>
    <tableColumn id="2" xr3:uid="{18C4FC91-2864-425A-9AE2-A070699BA965}" name="Homes" dataDxfId="19"/>
    <tableColumn id="3" xr3:uid="{834E6E94-3F00-48BF-A700-B05F39ED3F29}" name="Mulleres" dataDxfId="18"/>
    <tableColumn id="4" xr3:uid="{94AECB24-1E86-4DDA-8D5F-ACE5551DE45A}" name="% Mulleres por tipo" dataDxfId="17" dataCellStyle="Porcentaje">
      <calculatedColumnFormula>Tabla12[[#This Row],[Mulleres]]/Tabla12[[#This Row],[Total]]</calculatedColumnFormula>
    </tableColumn>
    <tableColumn id="5" xr3:uid="{1D87785C-6832-4217-A5CD-418626C8A167}" name="Total" dataDxfId="16">
      <calculatedColumnFormula>Tabla12[[#This Row],[Homes]]+Tabla12[[#This Row],[Mulleres]]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F61D009-FD47-4F8E-953A-93F464C6BE7A}" name="Tabla13" displayName="Tabla13" ref="A36:E40" totalsRowShown="0" headerRowDxfId="8" dataDxfId="7">
  <autoFilter ref="A36:E40" xr:uid="{2404C54F-50D8-4506-8DCC-1FCE09D7C853}"/>
  <tableColumns count="5">
    <tableColumn id="1" xr3:uid="{FF643243-0C08-4B62-A906-999268905E00}" name="PTXAS con contrato temporal" dataDxfId="13"/>
    <tableColumn id="2" xr3:uid="{F207B383-A962-4715-BF98-2F534135A5F9}" name="Homes" dataDxfId="12"/>
    <tableColumn id="3" xr3:uid="{1A95F8DE-DBB0-4546-8411-62A048954B2D}" name="Mulleres" dataDxfId="11"/>
    <tableColumn id="4" xr3:uid="{9CEDCD5E-94F9-4B0D-8083-48D3E1041DA6}" name="% Mulleres por tipo" dataDxfId="10" dataCellStyle="Porcentaje">
      <calculatedColumnFormula>Tabla13[[#This Row],[Mulleres]]/Tabla13[[#This Row],[Total]]</calculatedColumnFormula>
    </tableColumn>
    <tableColumn id="5" xr3:uid="{30067F2F-C229-488B-94CA-554570968778}" name="Total" dataDxfId="9">
      <calculatedColumnFormula>Tabla13[[#This Row],[Homes]]+Tabla13[[#This Row],[Mulleres]]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3D3EB7A-B916-4360-B2E3-1298C6D5A8F1}" name="Tabla14" displayName="Tabla14" ref="A43:E54" totalsRowShown="0" headerRowDxfId="1" dataDxfId="0">
  <autoFilter ref="A43:E54" xr:uid="{95484402-0B44-40C8-8F7A-D089CC4BD66C}"/>
  <tableColumns count="5">
    <tableColumn id="1" xr3:uid="{0EB8E526-730E-4E1A-8F68-FECA031A33D6}" name="PTXAS por áreas" dataDxfId="6"/>
    <tableColumn id="2" xr3:uid="{50C02330-E1F7-4B95-8762-62F5B6B6DB20}" name="Homes" dataDxfId="5"/>
    <tableColumn id="3" xr3:uid="{6F4DBF41-FDD8-4ACB-9F04-8386507AC967}" name="Mulleres" dataDxfId="4"/>
    <tableColumn id="4" xr3:uid="{71CBF163-10CA-47E5-B8EA-016FF3D4D1D2}" name="% Mulleres por área" dataDxfId="3" dataCellStyle="Porcentaje">
      <calculatedColumnFormula>Tabla14[[#This Row],[Mulleres]]/Tabla14[[#This Row],[Total]]</calculatedColumnFormula>
    </tableColumn>
    <tableColumn id="5" xr3:uid="{64A39771-9E58-45C9-BBD2-94AA5BB68BF0}" name="Total" dataDxfId="2">
      <calculatedColumnFormula>Tabla14[[#This Row],[Homes]]+Tabla14[[#This Row],[Mulleres]]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1F623B0-903D-4BE5-B6E8-E16784A36B12}" name="Tabla15" displayName="Tabla15" ref="A9:D13" totalsRowShown="0" headerRowDxfId="61" dataDxfId="60">
  <autoFilter ref="A9:D13" xr:uid="{805C48C9-ED33-41BB-94DC-8B33F8C4B1D4}"/>
  <tableColumns count="4">
    <tableColumn id="1" xr3:uid="{D9FCA1D0-5888-4304-97C1-ED701B90DABE}" name="PTXAS_promedio idade" dataDxfId="65"/>
    <tableColumn id="2" xr3:uid="{882B4923-5B14-4FF5-A924-3B594E93F68F}" name=" Homes" dataDxfId="64"/>
    <tableColumn id="3" xr3:uid="{711AC995-A53C-4DD1-9E7E-79BB92773371}" name="Mulleres" dataDxfId="63"/>
    <tableColumn id="4" xr3:uid="{91C37521-8BBC-486B-9F2A-667018D8B58B}" name="Promedio xeral" dataDxfId="6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3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28E7D-E8F2-4A40-A4F9-EDB3B72D74F5}">
  <dimension ref="A1:IS54"/>
  <sheetViews>
    <sheetView tabSelected="1" workbookViewId="0">
      <selection activeCell="G10" sqref="G10"/>
    </sheetView>
  </sheetViews>
  <sheetFormatPr baseColWidth="10" defaultRowHeight="15" x14ac:dyDescent="0.25"/>
  <cols>
    <col min="1" max="1" width="34.140625" style="10" customWidth="1"/>
    <col min="2" max="3" width="11.42578125" style="10"/>
    <col min="4" max="4" width="23.140625" style="10" customWidth="1"/>
    <col min="5" max="5" width="11.42578125" style="10"/>
    <col min="6" max="6" width="12.140625" style="10" customWidth="1"/>
    <col min="7" max="7" width="24.28515625" style="10" customWidth="1"/>
    <col min="8" max="9" width="11.42578125" style="10"/>
    <col min="10" max="10" width="22.140625" style="10" customWidth="1"/>
    <col min="11" max="12" width="11.42578125" style="10"/>
    <col min="13" max="13" width="23.140625" style="10" customWidth="1"/>
    <col min="14" max="14" width="20.7109375" style="10" customWidth="1"/>
    <col min="15" max="15" width="11.42578125" style="10"/>
    <col min="16" max="16" width="22.140625" style="10" customWidth="1"/>
    <col min="17" max="16384" width="11.42578125" style="10"/>
  </cols>
  <sheetData>
    <row r="1" spans="1:253" s="7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5" t="s">
        <v>0</v>
      </c>
      <c r="M1" s="5"/>
      <c r="N1" s="5"/>
      <c r="O1" s="5"/>
      <c r="P1" s="2"/>
      <c r="Q1" s="2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pans="1:253" s="8" customFormat="1" ht="12.75" x14ac:dyDescent="0.2"/>
    <row r="3" spans="1:253" s="8" customFormat="1" ht="15.75" x14ac:dyDescent="0.25">
      <c r="A3" s="9" t="s">
        <v>1</v>
      </c>
    </row>
    <row r="4" spans="1:253" s="8" customFormat="1" ht="15.75" x14ac:dyDescent="0.25">
      <c r="A4" s="9" t="s">
        <v>2</v>
      </c>
    </row>
    <row r="5" spans="1:253" s="8" customFormat="1" ht="15.75" x14ac:dyDescent="0.25">
      <c r="A5" s="9" t="s">
        <v>3</v>
      </c>
    </row>
    <row r="6" spans="1:253" s="8" customFormat="1" ht="15.75" x14ac:dyDescent="0.25">
      <c r="A6" s="9" t="s">
        <v>4</v>
      </c>
    </row>
    <row r="7" spans="1:253" s="8" customFormat="1" ht="12.75" x14ac:dyDescent="0.2">
      <c r="A7" s="8" t="s">
        <v>5</v>
      </c>
      <c r="J7" s="18"/>
      <c r="K7" s="18"/>
      <c r="L7" s="19"/>
    </row>
    <row r="11" spans="1:253" x14ac:dyDescent="0.25">
      <c r="A11" s="10" t="s">
        <v>6</v>
      </c>
      <c r="B11" s="10" t="s">
        <v>7</v>
      </c>
      <c r="C11" s="10" t="s">
        <v>8</v>
      </c>
      <c r="D11" s="10" t="s">
        <v>9</v>
      </c>
      <c r="E11" s="10" t="s">
        <v>10</v>
      </c>
      <c r="F11" s="10" t="s">
        <v>11</v>
      </c>
      <c r="M11" s="10" t="s">
        <v>12</v>
      </c>
      <c r="N11" s="10" t="s">
        <v>13</v>
      </c>
    </row>
    <row r="12" spans="1:253" x14ac:dyDescent="0.25">
      <c r="A12" s="10" t="s">
        <v>14</v>
      </c>
      <c r="B12" s="10">
        <v>3</v>
      </c>
      <c r="C12" s="10">
        <v>5</v>
      </c>
      <c r="D12" s="40">
        <f>Tabla6[[#This Row],[Mulleres]]/$C$15</f>
        <v>1.0460251046025104E-2</v>
      </c>
      <c r="E12" s="10">
        <f>Tabla6[[#This Row],[Homes]]+Tabla6[[#This Row],[Mulleres]]</f>
        <v>8</v>
      </c>
      <c r="F12" s="41">
        <v>7.418032786885246</v>
      </c>
      <c r="M12" s="10" t="s">
        <v>7</v>
      </c>
      <c r="N12" s="41">
        <v>319.50819672131155</v>
      </c>
    </row>
    <row r="13" spans="1:253" x14ac:dyDescent="0.25">
      <c r="A13" s="10" t="s">
        <v>15</v>
      </c>
      <c r="B13" s="10">
        <v>283</v>
      </c>
      <c r="C13" s="10">
        <v>461</v>
      </c>
      <c r="D13" s="40">
        <f>Tabla6[[#This Row],[Mulleres]]/$C$15</f>
        <v>0.96443514644351469</v>
      </c>
      <c r="E13" s="10">
        <f>Tabla6[[#This Row],[Homes]]+Tabla6[[#This Row],[Mulleres]]</f>
        <v>744</v>
      </c>
      <c r="F13" s="41">
        <v>713.22094207650264</v>
      </c>
      <c r="M13" s="10" t="s">
        <v>8</v>
      </c>
      <c r="N13" s="41">
        <v>499.26005355191302</v>
      </c>
    </row>
    <row r="14" spans="1:253" x14ac:dyDescent="0.25">
      <c r="A14" s="10" t="s">
        <v>16</v>
      </c>
      <c r="B14" s="10">
        <v>25</v>
      </c>
      <c r="C14" s="10">
        <v>12</v>
      </c>
      <c r="D14" s="40">
        <f>Tabla6[[#This Row],[Mulleres]]/$C$15</f>
        <v>2.5104602510460251E-2</v>
      </c>
      <c r="E14" s="10">
        <f>Tabla6[[#This Row],[Homes]]+Tabla6[[#This Row],[Mulleres]]</f>
        <v>37</v>
      </c>
      <c r="F14" s="41">
        <v>35.688524590163937</v>
      </c>
      <c r="M14" s="10" t="s">
        <v>10</v>
      </c>
      <c r="N14" s="41">
        <v>818.76825027322434</v>
      </c>
    </row>
    <row r="15" spans="1:253" x14ac:dyDescent="0.25">
      <c r="A15" s="10" t="s">
        <v>10</v>
      </c>
      <c r="B15" s="10">
        <f>SUBTOTAL(109,B12:B14)</f>
        <v>311</v>
      </c>
      <c r="C15" s="10">
        <f>SUBTOTAL(109,C12:C14)</f>
        <v>478</v>
      </c>
      <c r="D15" s="40">
        <f>Tabla6[[#This Row],[Mulleres]]/$C$15</f>
        <v>1</v>
      </c>
      <c r="E15" s="10">
        <f>Tabla6[[#This Row],[Homes]]+Tabla6[[#This Row],[Mulleres]]</f>
        <v>789</v>
      </c>
      <c r="F15" s="41">
        <f>SUBTOTAL(109,F12:F14)</f>
        <v>756.32749945355181</v>
      </c>
    </row>
    <row r="16" spans="1:253" x14ac:dyDescent="0.25">
      <c r="M16" s="18" t="s">
        <v>17</v>
      </c>
    </row>
    <row r="17" spans="1:17" x14ac:dyDescent="0.25">
      <c r="A17" s="42" t="s">
        <v>18</v>
      </c>
    </row>
    <row r="21" spans="1:17" x14ac:dyDescent="0.25">
      <c r="A21" s="10" t="s">
        <v>19</v>
      </c>
      <c r="B21" s="10" t="s">
        <v>7</v>
      </c>
      <c r="C21" s="10" t="s">
        <v>8</v>
      </c>
      <c r="D21" s="10" t="s">
        <v>20</v>
      </c>
      <c r="E21" s="10" t="s">
        <v>10</v>
      </c>
      <c r="G21" s="10" t="s">
        <v>21</v>
      </c>
      <c r="H21" s="10" t="s">
        <v>7</v>
      </c>
      <c r="I21" s="10" t="s">
        <v>8</v>
      </c>
      <c r="J21" s="10" t="s">
        <v>20</v>
      </c>
      <c r="K21" s="10" t="s">
        <v>10</v>
      </c>
      <c r="M21" s="10" t="s">
        <v>22</v>
      </c>
      <c r="N21" s="10" t="s">
        <v>7</v>
      </c>
      <c r="O21" s="10" t="s">
        <v>8</v>
      </c>
      <c r="P21" s="10" t="s">
        <v>20</v>
      </c>
      <c r="Q21" s="10" t="s">
        <v>10</v>
      </c>
    </row>
    <row r="22" spans="1:17" x14ac:dyDescent="0.25">
      <c r="A22" s="10" t="s">
        <v>23</v>
      </c>
      <c r="B22" s="10">
        <v>36</v>
      </c>
      <c r="C22" s="10">
        <v>39</v>
      </c>
      <c r="D22" s="40">
        <f>Tabla9[[#This Row],[Mulleres]]/Tabla9[[#This Row],[Total]]</f>
        <v>0.52</v>
      </c>
      <c r="E22" s="10">
        <f>Tabla9[[#This Row],[Homes]]+Tabla9[[#This Row],[Mulleres]]</f>
        <v>75</v>
      </c>
      <c r="G22" s="43">
        <v>1</v>
      </c>
      <c r="H22" s="10">
        <v>4</v>
      </c>
      <c r="I22" s="10">
        <v>8</v>
      </c>
      <c r="J22" s="40">
        <f>Tabla10[[#This Row],[Mulleres]]/Tabla10[[#This Row],[Total]]</f>
        <v>0.66666666666666663</v>
      </c>
      <c r="K22" s="10">
        <f>Tabla10[[#This Row],[Homes]]+Tabla10[[#This Row],[Mulleres]]</f>
        <v>12</v>
      </c>
      <c r="M22" s="10" t="s">
        <v>23</v>
      </c>
      <c r="N22" s="10">
        <v>3</v>
      </c>
      <c r="O22" s="10">
        <v>4</v>
      </c>
      <c r="P22" s="40">
        <f>Tabla11[[#This Row],[Mulleres]]/Tabla11[[#This Row],[Total]]</f>
        <v>0.5714285714285714</v>
      </c>
      <c r="Q22" s="10">
        <f>Tabla11[[#This Row],[Homes]]+Tabla11[[#This Row],[Mulleres]]</f>
        <v>7</v>
      </c>
    </row>
    <row r="23" spans="1:17" x14ac:dyDescent="0.25">
      <c r="A23" s="10" t="s">
        <v>24</v>
      </c>
      <c r="B23" s="10">
        <v>45</v>
      </c>
      <c r="C23" s="10">
        <v>65</v>
      </c>
      <c r="D23" s="40">
        <f>Tabla9[[#This Row],[Mulleres]]/Tabla9[[#This Row],[Total]]</f>
        <v>0.59090909090909094</v>
      </c>
      <c r="E23" s="10">
        <f>Tabla9[[#This Row],[Homes]]+Tabla9[[#This Row],[Mulleres]]</f>
        <v>110</v>
      </c>
      <c r="G23" s="43">
        <v>3</v>
      </c>
      <c r="H23" s="10">
        <v>12</v>
      </c>
      <c r="I23" s="10">
        <v>2</v>
      </c>
      <c r="J23" s="40">
        <f>Tabla10[[#This Row],[Mulleres]]/Tabla10[[#This Row],[Total]]</f>
        <v>0.14285714285714285</v>
      </c>
      <c r="K23" s="10">
        <f>Tabla10[[#This Row],[Homes]]+Tabla10[[#This Row],[Mulleres]]</f>
        <v>14</v>
      </c>
      <c r="M23" s="10" t="s">
        <v>25</v>
      </c>
      <c r="O23" s="10">
        <v>1</v>
      </c>
      <c r="P23" s="40">
        <f>Tabla11[[#This Row],[Mulleres]]/Tabla11[[#This Row],[Total]]</f>
        <v>1</v>
      </c>
      <c r="Q23" s="10">
        <f>Tabla11[[#This Row],[Homes]]+Tabla11[[#This Row],[Mulleres]]</f>
        <v>1</v>
      </c>
    </row>
    <row r="24" spans="1:17" x14ac:dyDescent="0.25">
      <c r="A24" s="10" t="s">
        <v>25</v>
      </c>
      <c r="B24" s="10">
        <v>112</v>
      </c>
      <c r="C24" s="10">
        <v>210</v>
      </c>
      <c r="D24" s="40">
        <f>Tabla9[[#This Row],[Mulleres]]/Tabla9[[#This Row],[Total]]</f>
        <v>0.65217391304347827</v>
      </c>
      <c r="E24" s="10">
        <f>Tabla9[[#This Row],[Homes]]+Tabla9[[#This Row],[Mulleres]]</f>
        <v>322</v>
      </c>
      <c r="G24" s="43">
        <v>4</v>
      </c>
      <c r="H24" s="10">
        <v>9</v>
      </c>
      <c r="I24" s="10">
        <v>2</v>
      </c>
      <c r="J24" s="40">
        <f>Tabla10[[#This Row],[Mulleres]]/Tabla10[[#This Row],[Total]]</f>
        <v>0.18181818181818182</v>
      </c>
      <c r="K24" s="10">
        <f>Tabla10[[#This Row],[Homes]]+Tabla10[[#This Row],[Mulleres]]</f>
        <v>11</v>
      </c>
      <c r="M24" s="10" t="s">
        <v>10</v>
      </c>
      <c r="N24" s="10">
        <f>SUBTOTAL(109,N22:N23)</f>
        <v>3</v>
      </c>
      <c r="O24" s="10">
        <f>SUBTOTAL(109,O22:O23)</f>
        <v>5</v>
      </c>
      <c r="P24" s="40">
        <f>Tabla11[[#This Row],[Mulleres]]/Tabla11[[#This Row],[Total]]</f>
        <v>0.625</v>
      </c>
      <c r="Q24" s="10">
        <f>Tabla11[[#This Row],[Homes]]+Tabla11[[#This Row],[Mulleres]]</f>
        <v>8</v>
      </c>
    </row>
    <row r="25" spans="1:17" x14ac:dyDescent="0.25">
      <c r="A25" s="10" t="s">
        <v>26</v>
      </c>
      <c r="B25" s="10">
        <v>90</v>
      </c>
      <c r="C25" s="10">
        <v>147</v>
      </c>
      <c r="D25" s="40">
        <f>Tabla9[[#This Row],[Mulleres]]/Tabla9[[#This Row],[Total]]</f>
        <v>0.620253164556962</v>
      </c>
      <c r="E25" s="10">
        <f>Tabla9[[#This Row],[Homes]]+Tabla9[[#This Row],[Mulleres]]</f>
        <v>237</v>
      </c>
      <c r="G25" s="10" t="s">
        <v>10</v>
      </c>
      <c r="H25" s="10">
        <f>SUBTOTAL(109,H22:H24)</f>
        <v>25</v>
      </c>
      <c r="I25" s="10">
        <f>SUBTOTAL(109,I22:I24)</f>
        <v>12</v>
      </c>
      <c r="J25" s="40">
        <f>Tabla10[[#This Row],[Mulleres]]/Tabla10[[#This Row],[Total]]</f>
        <v>0.32432432432432434</v>
      </c>
      <c r="K25" s="10">
        <f>Tabla10[[#This Row],[Homes]]+Tabla10[[#This Row],[Mulleres]]</f>
        <v>37</v>
      </c>
    </row>
    <row r="26" spans="1:17" x14ac:dyDescent="0.25">
      <c r="A26" s="10" t="s">
        <v>10</v>
      </c>
      <c r="B26" s="10">
        <f>SUBTOTAL(109,B22:B25)</f>
        <v>283</v>
      </c>
      <c r="C26" s="10">
        <f>SUBTOTAL(109,C22:C25)</f>
        <v>461</v>
      </c>
      <c r="D26" s="40">
        <f>Tabla9[[#This Row],[Mulleres]]/Tabla9[[#This Row],[Total]]</f>
        <v>0.6196236559139785</v>
      </c>
      <c r="E26" s="10">
        <f>Tabla9[[#This Row],[Homes]]+Tabla9[[#This Row],[Mulleres]]</f>
        <v>744</v>
      </c>
    </row>
    <row r="30" spans="1:17" x14ac:dyDescent="0.25">
      <c r="A30" s="10" t="s">
        <v>27</v>
      </c>
      <c r="B30" s="10" t="s">
        <v>7</v>
      </c>
      <c r="C30" s="10" t="s">
        <v>8</v>
      </c>
      <c r="D30" s="10" t="s">
        <v>28</v>
      </c>
      <c r="E30" s="10" t="s">
        <v>10</v>
      </c>
    </row>
    <row r="31" spans="1:17" x14ac:dyDescent="0.25">
      <c r="A31" s="10" t="s">
        <v>15</v>
      </c>
      <c r="B31" s="10">
        <v>245</v>
      </c>
      <c r="C31" s="10">
        <v>391</v>
      </c>
      <c r="D31" s="40">
        <f>Tabla12[[#This Row],[Mulleres]]/Tabla12[[#This Row],[Total]]</f>
        <v>0.61477987421383651</v>
      </c>
      <c r="E31" s="10">
        <f>Tabla12[[#This Row],[Homes]]+Tabla12[[#This Row],[Mulleres]]</f>
        <v>636</v>
      </c>
    </row>
    <row r="32" spans="1:17" x14ac:dyDescent="0.25">
      <c r="A32" s="10" t="s">
        <v>16</v>
      </c>
      <c r="B32" s="10">
        <v>4</v>
      </c>
      <c r="C32" s="10">
        <v>2</v>
      </c>
      <c r="D32" s="40">
        <f>Tabla12[[#This Row],[Mulleres]]/Tabla12[[#This Row],[Total]]</f>
        <v>0.33333333333333331</v>
      </c>
      <c r="E32" s="10">
        <f>Tabla12[[#This Row],[Homes]]+Tabla12[[#This Row],[Mulleres]]</f>
        <v>6</v>
      </c>
    </row>
    <row r="33" spans="1:5" x14ac:dyDescent="0.25">
      <c r="A33" s="10" t="s">
        <v>10</v>
      </c>
      <c r="B33" s="10">
        <f>SUBTOTAL(109,B31:B32)</f>
        <v>249</v>
      </c>
      <c r="C33" s="10">
        <f>SUBTOTAL(109,C31:C32)</f>
        <v>393</v>
      </c>
      <c r="D33" s="40">
        <f>Tabla12[[#This Row],[Mulleres]]/Tabla12[[#This Row],[Total]]</f>
        <v>0.61214953271028039</v>
      </c>
      <c r="E33" s="10">
        <f>Tabla12[[#This Row],[Homes]]+Tabla12[[#This Row],[Mulleres]]</f>
        <v>642</v>
      </c>
    </row>
    <row r="36" spans="1:5" x14ac:dyDescent="0.25">
      <c r="A36" s="10" t="s">
        <v>29</v>
      </c>
      <c r="B36" s="10" t="s">
        <v>7</v>
      </c>
      <c r="C36" s="10" t="s">
        <v>8</v>
      </c>
      <c r="D36" s="10" t="s">
        <v>28</v>
      </c>
      <c r="E36" s="10" t="s">
        <v>10</v>
      </c>
    </row>
    <row r="37" spans="1:5" x14ac:dyDescent="0.25">
      <c r="A37" s="10" t="s">
        <v>14</v>
      </c>
      <c r="B37" s="10">
        <v>3</v>
      </c>
      <c r="C37" s="10">
        <v>5</v>
      </c>
      <c r="D37" s="40">
        <f>Tabla13[[#This Row],[Mulleres]]/Tabla13[[#This Row],[Total]]</f>
        <v>0.625</v>
      </c>
      <c r="E37" s="10">
        <f>Tabla13[[#This Row],[Homes]]+Tabla13[[#This Row],[Mulleres]]</f>
        <v>8</v>
      </c>
    </row>
    <row r="38" spans="1:5" x14ac:dyDescent="0.25">
      <c r="A38" s="10" t="s">
        <v>15</v>
      </c>
      <c r="B38" s="10">
        <v>38</v>
      </c>
      <c r="C38" s="10">
        <v>70</v>
      </c>
      <c r="D38" s="40">
        <f>Tabla13[[#This Row],[Mulleres]]/Tabla13[[#This Row],[Total]]</f>
        <v>0.64814814814814814</v>
      </c>
      <c r="E38" s="10">
        <f>Tabla13[[#This Row],[Homes]]+Tabla13[[#This Row],[Mulleres]]</f>
        <v>108</v>
      </c>
    </row>
    <row r="39" spans="1:5" x14ac:dyDescent="0.25">
      <c r="A39" s="10" t="s">
        <v>16</v>
      </c>
      <c r="B39" s="10">
        <v>21</v>
      </c>
      <c r="C39" s="10">
        <v>10</v>
      </c>
      <c r="D39" s="40">
        <f>Tabla13[[#This Row],[Mulleres]]/Tabla13[[#This Row],[Total]]</f>
        <v>0.32258064516129031</v>
      </c>
      <c r="E39" s="10">
        <f>Tabla13[[#This Row],[Homes]]+Tabla13[[#This Row],[Mulleres]]</f>
        <v>31</v>
      </c>
    </row>
    <row r="40" spans="1:5" x14ac:dyDescent="0.25">
      <c r="A40" s="10" t="s">
        <v>10</v>
      </c>
      <c r="B40" s="10">
        <f>SUBTOTAL(109,B37:B39)</f>
        <v>62</v>
      </c>
      <c r="C40" s="10">
        <f>SUBTOTAL(109,C37:C39)</f>
        <v>85</v>
      </c>
      <c r="D40" s="40">
        <f>Tabla13[[#This Row],[Mulleres]]/Tabla13[[#This Row],[Total]]</f>
        <v>0.57823129251700678</v>
      </c>
      <c r="E40" s="10">
        <f>Tabla13[[#This Row],[Homes]]+Tabla13[[#This Row],[Mulleres]]</f>
        <v>147</v>
      </c>
    </row>
    <row r="43" spans="1:5" x14ac:dyDescent="0.25">
      <c r="A43" s="10" t="s">
        <v>30</v>
      </c>
      <c r="B43" s="10" t="s">
        <v>7</v>
      </c>
      <c r="C43" s="10" t="s">
        <v>8</v>
      </c>
      <c r="D43" s="10" t="s">
        <v>31</v>
      </c>
      <c r="E43" s="10" t="s">
        <v>10</v>
      </c>
    </row>
    <row r="44" spans="1:5" x14ac:dyDescent="0.25">
      <c r="A44" s="10" t="s">
        <v>32</v>
      </c>
      <c r="B44" s="10">
        <v>89</v>
      </c>
      <c r="C44" s="10">
        <v>299</v>
      </c>
      <c r="D44" s="40">
        <f>Tabla14[[#This Row],[Mulleres]]/Tabla14[[#This Row],[Total]]</f>
        <v>0.77061855670103097</v>
      </c>
      <c r="E44" s="10">
        <f>Tabla14[[#This Row],[Homes]]+Tabla14[[#This Row],[Mulleres]]</f>
        <v>388</v>
      </c>
    </row>
    <row r="45" spans="1:5" x14ac:dyDescent="0.25">
      <c r="A45" s="10" t="s">
        <v>33</v>
      </c>
      <c r="B45" s="10">
        <v>20</v>
      </c>
      <c r="C45" s="10">
        <v>1</v>
      </c>
      <c r="D45" s="40">
        <f>Tabla14[[#This Row],[Mulleres]]/Tabla14[[#This Row],[Total]]</f>
        <v>4.7619047619047616E-2</v>
      </c>
      <c r="E45" s="10">
        <f>Tabla14[[#This Row],[Homes]]+Tabla14[[#This Row],[Mulleres]]</f>
        <v>21</v>
      </c>
    </row>
    <row r="46" spans="1:5" x14ac:dyDescent="0.25">
      <c r="A46" s="10" t="s">
        <v>34</v>
      </c>
      <c r="B46" s="10">
        <v>37</v>
      </c>
      <c r="C46" s="10">
        <v>6</v>
      </c>
      <c r="D46" s="40">
        <f>Tabla14[[#This Row],[Mulleres]]/Tabla14[[#This Row],[Total]]</f>
        <v>0.13953488372093023</v>
      </c>
      <c r="E46" s="10">
        <f>Tabla14[[#This Row],[Homes]]+Tabla14[[#This Row],[Mulleres]]</f>
        <v>43</v>
      </c>
    </row>
    <row r="47" spans="1:5" x14ac:dyDescent="0.25">
      <c r="A47" s="10" t="s">
        <v>35</v>
      </c>
      <c r="B47" s="10">
        <v>26</v>
      </c>
      <c r="C47" s="10">
        <v>71</v>
      </c>
      <c r="D47" s="40">
        <f>Tabla14[[#This Row],[Mulleres]]/Tabla14[[#This Row],[Total]]</f>
        <v>0.73195876288659789</v>
      </c>
      <c r="E47" s="10">
        <f>Tabla14[[#This Row],[Homes]]+Tabla14[[#This Row],[Mulleres]]</f>
        <v>97</v>
      </c>
    </row>
    <row r="48" spans="1:5" x14ac:dyDescent="0.25">
      <c r="A48" s="10" t="s">
        <v>14</v>
      </c>
      <c r="B48" s="10">
        <v>3</v>
      </c>
      <c r="C48" s="10">
        <v>5</v>
      </c>
      <c r="D48" s="40">
        <f>Tabla14[[#This Row],[Mulleres]]/Tabla14[[#This Row],[Total]]</f>
        <v>0.625</v>
      </c>
      <c r="E48" s="10">
        <f>Tabla14[[#This Row],[Homes]]+Tabla14[[#This Row],[Mulleres]]</f>
        <v>8</v>
      </c>
    </row>
    <row r="49" spans="1:5" x14ac:dyDescent="0.25">
      <c r="A49" s="10" t="s">
        <v>36</v>
      </c>
      <c r="B49" s="10">
        <v>42</v>
      </c>
      <c r="C49" s="10">
        <v>29</v>
      </c>
      <c r="D49" s="40">
        <f>Tabla14[[#This Row],[Mulleres]]/Tabla14[[#This Row],[Total]]</f>
        <v>0.40845070422535212</v>
      </c>
      <c r="E49" s="10">
        <f>Tabla14[[#This Row],[Homes]]+Tabla14[[#This Row],[Mulleres]]</f>
        <v>71</v>
      </c>
    </row>
    <row r="50" spans="1:5" x14ac:dyDescent="0.25">
      <c r="A50" s="10" t="s">
        <v>37</v>
      </c>
      <c r="B50" s="10">
        <v>10</v>
      </c>
      <c r="D50" s="40">
        <f>Tabla14[[#This Row],[Mulleres]]/Tabla14[[#This Row],[Total]]</f>
        <v>0</v>
      </c>
      <c r="E50" s="10">
        <f>Tabla14[[#This Row],[Homes]]+Tabla14[[#This Row],[Mulleres]]</f>
        <v>10</v>
      </c>
    </row>
    <row r="51" spans="1:5" x14ac:dyDescent="0.25">
      <c r="A51" s="10" t="s">
        <v>38</v>
      </c>
      <c r="B51" s="10">
        <v>73</v>
      </c>
      <c r="C51" s="10">
        <v>43</v>
      </c>
      <c r="D51" s="40">
        <f>Tabla14[[#This Row],[Mulleres]]/Tabla14[[#This Row],[Total]]</f>
        <v>0.37068965517241381</v>
      </c>
      <c r="E51" s="10">
        <f>Tabla14[[#This Row],[Homes]]+Tabla14[[#This Row],[Mulleres]]</f>
        <v>116</v>
      </c>
    </row>
    <row r="52" spans="1:5" x14ac:dyDescent="0.25">
      <c r="A52" s="10" t="s">
        <v>39</v>
      </c>
      <c r="B52" s="10">
        <v>9</v>
      </c>
      <c r="C52" s="10">
        <v>23</v>
      </c>
      <c r="D52" s="40">
        <f>Tabla14[[#This Row],[Mulleres]]/Tabla14[[#This Row],[Total]]</f>
        <v>0.71875</v>
      </c>
      <c r="E52" s="10">
        <f>Tabla14[[#This Row],[Homes]]+Tabla14[[#This Row],[Mulleres]]</f>
        <v>32</v>
      </c>
    </row>
    <row r="53" spans="1:5" x14ac:dyDescent="0.25">
      <c r="A53" s="10" t="s">
        <v>40</v>
      </c>
      <c r="B53" s="10">
        <v>2</v>
      </c>
      <c r="C53" s="10">
        <v>1</v>
      </c>
      <c r="D53" s="40">
        <f>Tabla14[[#This Row],[Mulleres]]/Tabla14[[#This Row],[Total]]</f>
        <v>0.33333333333333331</v>
      </c>
      <c r="E53" s="10">
        <f>Tabla14[[#This Row],[Homes]]+Tabla14[[#This Row],[Mulleres]]</f>
        <v>3</v>
      </c>
    </row>
    <row r="54" spans="1:5" x14ac:dyDescent="0.25">
      <c r="A54" s="10" t="s">
        <v>10</v>
      </c>
      <c r="B54" s="10">
        <f>SUBTOTAL(109,B44:B53)</f>
        <v>311</v>
      </c>
      <c r="C54" s="10">
        <f>SUBTOTAL(109,C44:C53)</f>
        <v>478</v>
      </c>
      <c r="D54" s="40">
        <f>Tabla14[[#This Row],[Mulleres]]/Tabla14[[#This Row],[Total]]</f>
        <v>0.60583016476552598</v>
      </c>
      <c r="E54" s="10">
        <f>Tabla14[[#This Row],[Homes]]+Tabla14[[#This Row],[Mulleres]]</f>
        <v>789</v>
      </c>
    </row>
  </sheetData>
  <mergeCells count="1">
    <mergeCell ref="L1:O1"/>
  </mergeCells>
  <pageMargins left="0.7" right="0.7" top="0.75" bottom="0.75" header="0.3" footer="0.3"/>
  <drawing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1C7A4-843A-4A29-9C3A-588FEE589D49}">
  <dimension ref="A1:IS64"/>
  <sheetViews>
    <sheetView workbookViewId="0">
      <selection activeCell="L9" sqref="L9"/>
    </sheetView>
  </sheetViews>
  <sheetFormatPr baseColWidth="10" defaultRowHeight="15" x14ac:dyDescent="0.25"/>
  <cols>
    <col min="1" max="1" width="33.5703125" style="20" customWidth="1"/>
    <col min="2" max="3" width="11.42578125" style="20"/>
    <col min="4" max="4" width="16.7109375" style="20" customWidth="1"/>
    <col min="5" max="16384" width="11.42578125" style="20"/>
  </cols>
  <sheetData>
    <row r="1" spans="1:253" s="7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5" t="s">
        <v>0</v>
      </c>
      <c r="M1" s="5"/>
      <c r="N1" s="5"/>
      <c r="O1" s="5"/>
      <c r="P1" s="2"/>
      <c r="Q1" s="2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pans="1:253" s="8" customFormat="1" ht="12.75" x14ac:dyDescent="0.2"/>
    <row r="3" spans="1:253" s="8" customFormat="1" ht="15.75" x14ac:dyDescent="0.25">
      <c r="A3" s="9" t="s">
        <v>1</v>
      </c>
    </row>
    <row r="4" spans="1:253" s="8" customFormat="1" ht="15.75" x14ac:dyDescent="0.25">
      <c r="A4" s="9" t="s">
        <v>2</v>
      </c>
    </row>
    <row r="5" spans="1:253" s="8" customFormat="1" ht="15.75" x14ac:dyDescent="0.25">
      <c r="A5" s="9" t="s">
        <v>3</v>
      </c>
    </row>
    <row r="6" spans="1:253" s="8" customFormat="1" ht="15.75" x14ac:dyDescent="0.25">
      <c r="A6" s="9" t="s">
        <v>4</v>
      </c>
    </row>
    <row r="7" spans="1:253" s="8" customFormat="1" ht="12.75" x14ac:dyDescent="0.2">
      <c r="J7" s="18"/>
      <c r="K7" s="18"/>
      <c r="L7" s="19"/>
    </row>
    <row r="9" spans="1:253" x14ac:dyDescent="0.25">
      <c r="A9" s="20" t="s">
        <v>41</v>
      </c>
      <c r="B9" s="20" t="s">
        <v>42</v>
      </c>
      <c r="C9" s="20" t="s">
        <v>8</v>
      </c>
      <c r="D9" s="20" t="s">
        <v>43</v>
      </c>
    </row>
    <row r="10" spans="1:253" x14ac:dyDescent="0.25">
      <c r="A10" s="20" t="s">
        <v>14</v>
      </c>
      <c r="B10" s="21">
        <v>55.509589041095886</v>
      </c>
      <c r="C10" s="21">
        <v>50.659726027397269</v>
      </c>
      <c r="D10" s="21">
        <v>52.478424657534248</v>
      </c>
    </row>
    <row r="11" spans="1:253" x14ac:dyDescent="0.25">
      <c r="A11" s="20" t="s">
        <v>15</v>
      </c>
      <c r="B11" s="21">
        <v>54.948361488939476</v>
      </c>
      <c r="C11" s="21">
        <v>54.831153240424342</v>
      </c>
      <c r="D11" s="21">
        <v>54.875736485491281</v>
      </c>
    </row>
    <row r="12" spans="1:253" x14ac:dyDescent="0.25">
      <c r="A12" s="20" t="s">
        <v>16</v>
      </c>
      <c r="B12" s="21">
        <v>54.365479452054785</v>
      </c>
      <c r="C12" s="21">
        <v>50.683789954337897</v>
      </c>
      <c r="D12" s="21">
        <v>53.171417993335801</v>
      </c>
    </row>
    <row r="13" spans="1:253" x14ac:dyDescent="0.25">
      <c r="A13" s="20" t="s">
        <v>10</v>
      </c>
      <c r="B13" s="21">
        <v>54.906919790336111</v>
      </c>
      <c r="C13" s="21">
        <v>54.683401157792176</v>
      </c>
      <c r="D13" s="21">
        <v>54.771505460353886</v>
      </c>
    </row>
    <row r="16" spans="1:253" ht="15" customHeight="1" x14ac:dyDescent="0.25">
      <c r="A16" s="22" t="s">
        <v>44</v>
      </c>
      <c r="B16" s="23" t="s">
        <v>45</v>
      </c>
      <c r="C16" s="24"/>
      <c r="D16" s="25" t="s">
        <v>46</v>
      </c>
      <c r="E16" s="25"/>
      <c r="F16" s="24"/>
      <c r="G16" s="25" t="s">
        <v>47</v>
      </c>
      <c r="H16" s="25"/>
      <c r="I16" s="24"/>
      <c r="J16" s="25" t="s">
        <v>48</v>
      </c>
      <c r="K16" s="25"/>
      <c r="L16" s="24"/>
      <c r="M16" s="25" t="s">
        <v>49</v>
      </c>
      <c r="N16" s="25"/>
      <c r="O16" s="24"/>
      <c r="P16" s="25" t="s">
        <v>50</v>
      </c>
      <c r="Q16" s="25"/>
      <c r="R16" s="24"/>
      <c r="S16" s="26" t="s">
        <v>10</v>
      </c>
    </row>
    <row r="17" spans="1:19" x14ac:dyDescent="0.25">
      <c r="A17" s="27"/>
      <c r="B17" s="28" t="s">
        <v>7</v>
      </c>
      <c r="C17" s="29" t="s">
        <v>10</v>
      </c>
      <c r="D17" s="30" t="s">
        <v>7</v>
      </c>
      <c r="E17" s="30" t="s">
        <v>8</v>
      </c>
      <c r="F17" s="29" t="s">
        <v>10</v>
      </c>
      <c r="G17" s="30" t="s">
        <v>7</v>
      </c>
      <c r="H17" s="30" t="s">
        <v>8</v>
      </c>
      <c r="I17" s="29" t="s">
        <v>10</v>
      </c>
      <c r="J17" s="30" t="s">
        <v>7</v>
      </c>
      <c r="K17" s="30" t="s">
        <v>8</v>
      </c>
      <c r="L17" s="29" t="s">
        <v>10</v>
      </c>
      <c r="M17" s="30" t="s">
        <v>7</v>
      </c>
      <c r="N17" s="30" t="s">
        <v>8</v>
      </c>
      <c r="O17" s="29" t="s">
        <v>10</v>
      </c>
      <c r="P17" s="30" t="s">
        <v>7</v>
      </c>
      <c r="Q17" s="30" t="s">
        <v>8</v>
      </c>
      <c r="R17" s="29" t="s">
        <v>10</v>
      </c>
      <c r="S17" s="31"/>
    </row>
    <row r="18" spans="1:19" x14ac:dyDescent="0.25">
      <c r="A18" s="16" t="s">
        <v>23</v>
      </c>
      <c r="B18" s="16"/>
      <c r="C18" s="16"/>
      <c r="D18" s="16"/>
      <c r="E18" s="16"/>
      <c r="F18" s="16"/>
      <c r="G18" s="16">
        <v>1</v>
      </c>
      <c r="H18" s="16">
        <v>9</v>
      </c>
      <c r="I18" s="16">
        <v>10</v>
      </c>
      <c r="J18" s="16">
        <v>20</v>
      </c>
      <c r="K18" s="16">
        <v>21</v>
      </c>
      <c r="L18" s="16">
        <v>41</v>
      </c>
      <c r="M18" s="16">
        <v>12</v>
      </c>
      <c r="N18" s="16">
        <v>9</v>
      </c>
      <c r="O18" s="16">
        <v>21</v>
      </c>
      <c r="P18" s="16">
        <v>3</v>
      </c>
      <c r="Q18" s="16"/>
      <c r="R18" s="16">
        <v>3</v>
      </c>
      <c r="S18" s="16">
        <v>75</v>
      </c>
    </row>
    <row r="19" spans="1:19" x14ac:dyDescent="0.25">
      <c r="A19" s="20" t="s">
        <v>24</v>
      </c>
      <c r="B19" s="20">
        <v>1</v>
      </c>
      <c r="C19" s="20">
        <v>1</v>
      </c>
      <c r="H19" s="20">
        <v>2</v>
      </c>
      <c r="I19" s="20">
        <v>2</v>
      </c>
      <c r="J19" s="20">
        <v>11</v>
      </c>
      <c r="K19" s="20">
        <v>13</v>
      </c>
      <c r="L19" s="20">
        <v>24</v>
      </c>
      <c r="M19" s="20">
        <v>32</v>
      </c>
      <c r="N19" s="20">
        <v>49</v>
      </c>
      <c r="O19" s="20">
        <v>81</v>
      </c>
      <c r="P19" s="20">
        <v>1</v>
      </c>
      <c r="Q19" s="20">
        <v>1</v>
      </c>
      <c r="R19" s="20">
        <v>2</v>
      </c>
      <c r="S19" s="20">
        <v>110</v>
      </c>
    </row>
    <row r="20" spans="1:19" x14ac:dyDescent="0.25">
      <c r="A20" s="16" t="s">
        <v>25</v>
      </c>
      <c r="B20" s="16"/>
      <c r="C20" s="16"/>
      <c r="D20" s="16">
        <v>1</v>
      </c>
      <c r="E20" s="16">
        <v>2</v>
      </c>
      <c r="F20" s="16">
        <v>3</v>
      </c>
      <c r="G20" s="16">
        <v>6</v>
      </c>
      <c r="H20" s="16">
        <v>3</v>
      </c>
      <c r="I20" s="16">
        <v>9</v>
      </c>
      <c r="J20" s="16">
        <v>39</v>
      </c>
      <c r="K20" s="16">
        <v>70</v>
      </c>
      <c r="L20" s="16">
        <v>109</v>
      </c>
      <c r="M20" s="16">
        <v>61</v>
      </c>
      <c r="N20" s="16">
        <v>131</v>
      </c>
      <c r="O20" s="16">
        <v>192</v>
      </c>
      <c r="P20" s="16">
        <v>5</v>
      </c>
      <c r="Q20" s="16">
        <v>4</v>
      </c>
      <c r="R20" s="16">
        <v>9</v>
      </c>
      <c r="S20" s="16">
        <v>322</v>
      </c>
    </row>
    <row r="21" spans="1:19" x14ac:dyDescent="0.25">
      <c r="A21" s="20" t="s">
        <v>26</v>
      </c>
      <c r="D21" s="20">
        <v>1</v>
      </c>
      <c r="F21" s="20">
        <v>1</v>
      </c>
      <c r="G21" s="20">
        <v>10</v>
      </c>
      <c r="H21" s="20">
        <v>26</v>
      </c>
      <c r="I21" s="20">
        <v>36</v>
      </c>
      <c r="J21" s="20">
        <v>39</v>
      </c>
      <c r="K21" s="20">
        <v>63</v>
      </c>
      <c r="L21" s="20">
        <v>102</v>
      </c>
      <c r="M21" s="20">
        <v>38</v>
      </c>
      <c r="N21" s="20">
        <v>54</v>
      </c>
      <c r="O21" s="20">
        <v>92</v>
      </c>
      <c r="P21" s="20">
        <v>2</v>
      </c>
      <c r="Q21" s="20">
        <v>4</v>
      </c>
      <c r="R21" s="20">
        <v>6</v>
      </c>
      <c r="S21" s="20">
        <v>237</v>
      </c>
    </row>
    <row r="22" spans="1:19" x14ac:dyDescent="0.25">
      <c r="A22" s="32" t="s">
        <v>10</v>
      </c>
      <c r="B22" s="32">
        <v>1</v>
      </c>
      <c r="C22" s="32">
        <v>1</v>
      </c>
      <c r="D22" s="32">
        <v>2</v>
      </c>
      <c r="E22" s="32">
        <v>2</v>
      </c>
      <c r="F22" s="32">
        <v>4</v>
      </c>
      <c r="G22" s="32">
        <v>17</v>
      </c>
      <c r="H22" s="32">
        <v>40</v>
      </c>
      <c r="I22" s="32">
        <v>57</v>
      </c>
      <c r="J22" s="32">
        <v>109</v>
      </c>
      <c r="K22" s="32">
        <v>167</v>
      </c>
      <c r="L22" s="32">
        <v>276</v>
      </c>
      <c r="M22" s="32">
        <v>143</v>
      </c>
      <c r="N22" s="32">
        <v>243</v>
      </c>
      <c r="O22" s="32">
        <v>386</v>
      </c>
      <c r="P22" s="32">
        <v>11</v>
      </c>
      <c r="Q22" s="32">
        <v>9</v>
      </c>
      <c r="R22" s="32">
        <v>20</v>
      </c>
      <c r="S22" s="32">
        <v>744</v>
      </c>
    </row>
    <row r="25" spans="1:19" x14ac:dyDescent="0.25">
      <c r="A25" s="22" t="s">
        <v>51</v>
      </c>
      <c r="B25" s="25" t="s">
        <v>47</v>
      </c>
      <c r="C25" s="25"/>
      <c r="D25" s="24"/>
      <c r="E25" s="25" t="s">
        <v>48</v>
      </c>
      <c r="F25" s="25"/>
      <c r="G25" s="24"/>
      <c r="H25" s="25" t="s">
        <v>49</v>
      </c>
      <c r="I25" s="25"/>
      <c r="J25" s="24"/>
      <c r="K25" s="25" t="s">
        <v>50</v>
      </c>
      <c r="L25" s="25"/>
      <c r="M25" s="24"/>
      <c r="N25" s="26" t="s">
        <v>10</v>
      </c>
    </row>
    <row r="26" spans="1:19" x14ac:dyDescent="0.25">
      <c r="A26" s="27" t="s">
        <v>52</v>
      </c>
      <c r="B26" s="30" t="s">
        <v>7</v>
      </c>
      <c r="C26" s="30" t="s">
        <v>8</v>
      </c>
      <c r="D26" s="29" t="s">
        <v>10</v>
      </c>
      <c r="E26" s="30" t="s">
        <v>7</v>
      </c>
      <c r="F26" s="30" t="s">
        <v>8</v>
      </c>
      <c r="G26" s="29" t="s">
        <v>10</v>
      </c>
      <c r="H26" s="30" t="s">
        <v>7</v>
      </c>
      <c r="I26" s="30" t="s">
        <v>8</v>
      </c>
      <c r="J26" s="29" t="s">
        <v>10</v>
      </c>
      <c r="K26" s="30" t="s">
        <v>7</v>
      </c>
      <c r="L26" s="30" t="s">
        <v>8</v>
      </c>
      <c r="M26" s="29" t="s">
        <v>10</v>
      </c>
      <c r="N26" s="31"/>
    </row>
    <row r="27" spans="1:19" x14ac:dyDescent="0.25">
      <c r="A27" s="16" t="s">
        <v>53</v>
      </c>
      <c r="B27" s="16"/>
      <c r="C27" s="16">
        <v>2</v>
      </c>
      <c r="D27" s="16">
        <v>2</v>
      </c>
      <c r="E27" s="16">
        <v>2</v>
      </c>
      <c r="F27" s="16">
        <v>4</v>
      </c>
      <c r="G27" s="16">
        <v>6</v>
      </c>
      <c r="H27" s="16">
        <v>2</v>
      </c>
      <c r="I27" s="16">
        <v>2</v>
      </c>
      <c r="J27" s="16">
        <v>4</v>
      </c>
      <c r="K27" s="16"/>
      <c r="L27" s="16"/>
      <c r="M27" s="16"/>
      <c r="N27" s="16">
        <v>12</v>
      </c>
    </row>
    <row r="28" spans="1:19" x14ac:dyDescent="0.25">
      <c r="A28" s="20" t="s">
        <v>54</v>
      </c>
      <c r="B28" s="20">
        <v>1</v>
      </c>
      <c r="C28" s="20">
        <v>1</v>
      </c>
      <c r="D28" s="20">
        <v>2</v>
      </c>
      <c r="E28" s="20">
        <v>6</v>
      </c>
      <c r="G28" s="20">
        <v>6</v>
      </c>
      <c r="H28" s="20">
        <v>4</v>
      </c>
      <c r="J28" s="20">
        <v>4</v>
      </c>
      <c r="K28" s="20">
        <v>1</v>
      </c>
      <c r="L28" s="20">
        <v>1</v>
      </c>
      <c r="M28" s="20">
        <v>2</v>
      </c>
      <c r="N28" s="20">
        <v>14</v>
      </c>
    </row>
    <row r="29" spans="1:19" x14ac:dyDescent="0.25">
      <c r="A29" s="16" t="s">
        <v>55</v>
      </c>
      <c r="B29" s="16">
        <v>1</v>
      </c>
      <c r="C29" s="16"/>
      <c r="D29" s="16">
        <v>1</v>
      </c>
      <c r="E29" s="16">
        <v>4</v>
      </c>
      <c r="F29" s="16">
        <v>1</v>
      </c>
      <c r="G29" s="16">
        <v>5</v>
      </c>
      <c r="H29" s="16">
        <v>3</v>
      </c>
      <c r="I29" s="16"/>
      <c r="J29" s="16">
        <v>3</v>
      </c>
      <c r="K29" s="16">
        <v>1</v>
      </c>
      <c r="L29" s="16">
        <v>1</v>
      </c>
      <c r="M29" s="16">
        <v>2</v>
      </c>
      <c r="N29" s="16">
        <v>11</v>
      </c>
    </row>
    <row r="30" spans="1:19" x14ac:dyDescent="0.25">
      <c r="A30" s="32" t="s">
        <v>10</v>
      </c>
      <c r="B30" s="32">
        <v>2</v>
      </c>
      <c r="C30" s="32">
        <v>3</v>
      </c>
      <c r="D30" s="32">
        <v>5</v>
      </c>
      <c r="E30" s="32">
        <v>12</v>
      </c>
      <c r="F30" s="32">
        <v>5</v>
      </c>
      <c r="G30" s="32">
        <v>17</v>
      </c>
      <c r="H30" s="32">
        <v>9</v>
      </c>
      <c r="I30" s="32">
        <v>2</v>
      </c>
      <c r="J30" s="32">
        <v>11</v>
      </c>
      <c r="K30" s="32">
        <v>2</v>
      </c>
      <c r="L30" s="32">
        <v>2</v>
      </c>
      <c r="M30" s="32">
        <v>4</v>
      </c>
      <c r="N30" s="32">
        <v>37</v>
      </c>
    </row>
    <row r="34" spans="1:11" ht="15" customHeight="1" x14ac:dyDescent="0.25">
      <c r="A34" s="22" t="s">
        <v>56</v>
      </c>
      <c r="B34" s="23" t="s">
        <v>47</v>
      </c>
      <c r="C34" s="24"/>
      <c r="D34" s="25" t="s">
        <v>48</v>
      </c>
      <c r="E34" s="25"/>
      <c r="F34" s="24"/>
      <c r="G34" s="23" t="s">
        <v>49</v>
      </c>
      <c r="H34" s="24"/>
      <c r="I34" s="23" t="s">
        <v>50</v>
      </c>
      <c r="J34" s="24"/>
      <c r="K34" s="26" t="s">
        <v>10</v>
      </c>
    </row>
    <row r="35" spans="1:11" x14ac:dyDescent="0.25">
      <c r="A35" s="27"/>
      <c r="B35" s="28" t="s">
        <v>8</v>
      </c>
      <c r="C35" s="29" t="s">
        <v>10</v>
      </c>
      <c r="D35" s="30" t="s">
        <v>7</v>
      </c>
      <c r="E35" s="30" t="s">
        <v>8</v>
      </c>
      <c r="F35" s="29" t="s">
        <v>10</v>
      </c>
      <c r="G35" s="28" t="s">
        <v>8</v>
      </c>
      <c r="H35" s="29" t="s">
        <v>10</v>
      </c>
      <c r="I35" s="28" t="s">
        <v>7</v>
      </c>
      <c r="J35" s="29" t="s">
        <v>10</v>
      </c>
      <c r="K35" s="31"/>
    </row>
    <row r="36" spans="1:11" x14ac:dyDescent="0.25">
      <c r="A36" s="20" t="s">
        <v>23</v>
      </c>
      <c r="B36" s="20">
        <v>1</v>
      </c>
      <c r="C36" s="20">
        <v>1</v>
      </c>
      <c r="D36" s="20">
        <v>2</v>
      </c>
      <c r="E36" s="20">
        <v>2</v>
      </c>
      <c r="F36" s="20">
        <v>4</v>
      </c>
      <c r="G36" s="20">
        <v>1</v>
      </c>
      <c r="H36" s="20">
        <v>1</v>
      </c>
      <c r="I36" s="20">
        <v>1</v>
      </c>
      <c r="J36" s="20">
        <v>1</v>
      </c>
      <c r="K36" s="20">
        <v>7</v>
      </c>
    </row>
    <row r="37" spans="1:11" x14ac:dyDescent="0.25">
      <c r="A37" s="16" t="s">
        <v>25</v>
      </c>
      <c r="B37" s="16"/>
      <c r="C37" s="16"/>
      <c r="D37" s="16"/>
      <c r="E37" s="16">
        <v>1</v>
      </c>
      <c r="F37" s="16">
        <v>1</v>
      </c>
      <c r="G37" s="16"/>
      <c r="H37" s="16"/>
      <c r="I37" s="16"/>
      <c r="J37" s="16"/>
      <c r="K37" s="16">
        <v>1</v>
      </c>
    </row>
    <row r="38" spans="1:11" x14ac:dyDescent="0.25">
      <c r="A38" s="32" t="s">
        <v>10</v>
      </c>
      <c r="B38" s="32">
        <v>1</v>
      </c>
      <c r="C38" s="32">
        <v>1</v>
      </c>
      <c r="D38" s="32">
        <v>2</v>
      </c>
      <c r="E38" s="32">
        <v>3</v>
      </c>
      <c r="F38" s="32">
        <v>5</v>
      </c>
      <c r="G38" s="32">
        <v>1</v>
      </c>
      <c r="H38" s="32">
        <v>1</v>
      </c>
      <c r="I38" s="32">
        <v>1</v>
      </c>
      <c r="J38" s="32">
        <v>1</v>
      </c>
      <c r="K38" s="32">
        <v>8</v>
      </c>
    </row>
    <row r="42" spans="1:11" x14ac:dyDescent="0.25">
      <c r="A42" s="20" t="s">
        <v>57</v>
      </c>
      <c r="B42" s="20" t="s">
        <v>7</v>
      </c>
      <c r="C42" s="20" t="s">
        <v>8</v>
      </c>
      <c r="D42" s="20" t="s">
        <v>10</v>
      </c>
    </row>
    <row r="43" spans="1:11" x14ac:dyDescent="0.25">
      <c r="A43" s="20" t="s">
        <v>58</v>
      </c>
      <c r="B43" s="20">
        <v>26</v>
      </c>
      <c r="C43" s="20">
        <v>26</v>
      </c>
      <c r="D43" s="20">
        <f>SUM(Tabla16[[#This Row],[Homes]:[Mulleres]])</f>
        <v>52</v>
      </c>
    </row>
    <row r="44" spans="1:11" x14ac:dyDescent="0.25">
      <c r="A44" s="20" t="s">
        <v>59</v>
      </c>
      <c r="B44" s="20">
        <v>115</v>
      </c>
      <c r="C44" s="20">
        <v>137</v>
      </c>
      <c r="D44" s="20">
        <f>SUM(Tabla16[[#This Row],[Homes]:[Mulleres]])</f>
        <v>252</v>
      </c>
    </row>
    <row r="45" spans="1:11" x14ac:dyDescent="0.25">
      <c r="A45" s="20" t="s">
        <v>60</v>
      </c>
      <c r="B45" s="20">
        <v>170</v>
      </c>
      <c r="C45" s="20">
        <v>315</v>
      </c>
      <c r="D45" s="20">
        <f>SUM(Tabla16[[#This Row],[Homes]:[Mulleres]])</f>
        <v>485</v>
      </c>
    </row>
    <row r="46" spans="1:11" x14ac:dyDescent="0.25">
      <c r="A46" s="20" t="s">
        <v>10</v>
      </c>
      <c r="B46" s="20">
        <f>SUBTOTAL(109,B43:B45)</f>
        <v>311</v>
      </c>
      <c r="C46" s="20">
        <f>SUBTOTAL(109,C43:C45)</f>
        <v>478</v>
      </c>
      <c r="D46" s="20">
        <f>SUM(Tabla16[[#This Row],[Homes]:[Mulleres]])</f>
        <v>789</v>
      </c>
    </row>
    <row r="49" spans="1:11" x14ac:dyDescent="0.25">
      <c r="A49" s="33" t="s">
        <v>61</v>
      </c>
      <c r="B49" s="34" t="s">
        <v>58</v>
      </c>
      <c r="C49" s="34"/>
      <c r="D49" s="34"/>
      <c r="E49" s="34" t="s">
        <v>59</v>
      </c>
      <c r="F49" s="34"/>
      <c r="G49" s="34"/>
      <c r="H49" s="34" t="s">
        <v>60</v>
      </c>
      <c r="I49" s="34"/>
      <c r="J49" s="34"/>
      <c r="K49" s="34" t="s">
        <v>10</v>
      </c>
    </row>
    <row r="50" spans="1:11" x14ac:dyDescent="0.25">
      <c r="A50" s="35"/>
      <c r="B50" s="36" t="s">
        <v>7</v>
      </c>
      <c r="C50" s="36" t="s">
        <v>8</v>
      </c>
      <c r="D50" s="36" t="s">
        <v>62</v>
      </c>
      <c r="E50" s="36" t="s">
        <v>7</v>
      </c>
      <c r="F50" s="36" t="s">
        <v>8</v>
      </c>
      <c r="G50" s="36" t="s">
        <v>10</v>
      </c>
      <c r="H50" s="36" t="s">
        <v>7</v>
      </c>
      <c r="I50" s="36" t="s">
        <v>8</v>
      </c>
      <c r="J50" s="36" t="s">
        <v>10</v>
      </c>
      <c r="K50" s="34"/>
    </row>
    <row r="51" spans="1:11" x14ac:dyDescent="0.25">
      <c r="A51" s="16" t="s">
        <v>23</v>
      </c>
      <c r="B51" s="16"/>
      <c r="C51" s="16"/>
      <c r="D51" s="16"/>
      <c r="E51" s="16"/>
      <c r="F51" s="16"/>
      <c r="G51" s="16"/>
      <c r="H51" s="16">
        <v>39</v>
      </c>
      <c r="I51" s="16">
        <v>43</v>
      </c>
      <c r="J51" s="16">
        <v>82</v>
      </c>
      <c r="K51" s="16">
        <v>82</v>
      </c>
    </row>
    <row r="52" spans="1:11" x14ac:dyDescent="0.25">
      <c r="A52" s="20" t="s">
        <v>24</v>
      </c>
      <c r="B52" s="20">
        <v>1</v>
      </c>
      <c r="D52" s="20">
        <v>1</v>
      </c>
      <c r="E52" s="20">
        <v>2</v>
      </c>
      <c r="F52" s="20">
        <v>2</v>
      </c>
      <c r="G52" s="20">
        <v>4</v>
      </c>
      <c r="H52" s="20">
        <v>42</v>
      </c>
      <c r="I52" s="20">
        <v>63</v>
      </c>
      <c r="J52" s="20">
        <v>105</v>
      </c>
      <c r="K52" s="20">
        <v>110</v>
      </c>
    </row>
    <row r="53" spans="1:11" x14ac:dyDescent="0.25">
      <c r="A53" s="16" t="s">
        <v>25</v>
      </c>
      <c r="B53" s="16">
        <v>8</v>
      </c>
      <c r="C53" s="16">
        <v>9</v>
      </c>
      <c r="D53" s="16">
        <v>17</v>
      </c>
      <c r="E53" s="16">
        <v>63</v>
      </c>
      <c r="F53" s="16">
        <v>80</v>
      </c>
      <c r="G53" s="16">
        <v>143</v>
      </c>
      <c r="H53" s="16">
        <v>41</v>
      </c>
      <c r="I53" s="16">
        <v>122</v>
      </c>
      <c r="J53" s="16">
        <v>163</v>
      </c>
      <c r="K53" s="16">
        <v>323</v>
      </c>
    </row>
    <row r="54" spans="1:11" x14ac:dyDescent="0.25">
      <c r="A54" s="20" t="s">
        <v>26</v>
      </c>
      <c r="B54" s="20">
        <v>15</v>
      </c>
      <c r="C54" s="20">
        <v>16</v>
      </c>
      <c r="D54" s="20">
        <v>31</v>
      </c>
      <c r="E54" s="20">
        <v>37</v>
      </c>
      <c r="F54" s="20">
        <v>55</v>
      </c>
      <c r="G54" s="20">
        <v>92</v>
      </c>
      <c r="H54" s="20">
        <v>38</v>
      </c>
      <c r="I54" s="20">
        <v>76</v>
      </c>
      <c r="J54" s="20">
        <v>114</v>
      </c>
      <c r="K54" s="20">
        <v>237</v>
      </c>
    </row>
    <row r="55" spans="1:11" x14ac:dyDescent="0.25">
      <c r="A55" s="32" t="s">
        <v>10</v>
      </c>
      <c r="B55" s="32">
        <v>24</v>
      </c>
      <c r="C55" s="32">
        <v>25</v>
      </c>
      <c r="D55" s="32">
        <v>49</v>
      </c>
      <c r="E55" s="32">
        <v>102</v>
      </c>
      <c r="F55" s="32">
        <v>137</v>
      </c>
      <c r="G55" s="32">
        <v>239</v>
      </c>
      <c r="H55" s="32">
        <v>160</v>
      </c>
      <c r="I55" s="32">
        <v>304</v>
      </c>
      <c r="J55" s="32">
        <v>464</v>
      </c>
      <c r="K55" s="32">
        <v>752</v>
      </c>
    </row>
    <row r="56" spans="1:11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9" spans="1:11" x14ac:dyDescent="0.25">
      <c r="A59" s="33" t="s">
        <v>63</v>
      </c>
      <c r="B59" s="34" t="s">
        <v>58</v>
      </c>
      <c r="C59" s="34"/>
      <c r="D59" s="34"/>
      <c r="E59" s="38" t="s">
        <v>59</v>
      </c>
      <c r="F59" s="38"/>
      <c r="G59" s="34" t="s">
        <v>60</v>
      </c>
      <c r="H59" s="34"/>
      <c r="I59" s="34"/>
      <c r="J59" s="34" t="s">
        <v>10</v>
      </c>
    </row>
    <row r="60" spans="1:11" x14ac:dyDescent="0.25">
      <c r="A60" s="35"/>
      <c r="B60" s="36" t="s">
        <v>7</v>
      </c>
      <c r="C60" s="36" t="s">
        <v>8</v>
      </c>
      <c r="D60" s="36" t="s">
        <v>62</v>
      </c>
      <c r="E60" s="39" t="s">
        <v>7</v>
      </c>
      <c r="F60" s="39" t="s">
        <v>10</v>
      </c>
      <c r="G60" s="36" t="s">
        <v>7</v>
      </c>
      <c r="H60" s="36" t="s">
        <v>8</v>
      </c>
      <c r="I60" s="36" t="s">
        <v>62</v>
      </c>
      <c r="J60" s="34"/>
    </row>
    <row r="61" spans="1:11" x14ac:dyDescent="0.25">
      <c r="A61" s="20" t="s">
        <v>53</v>
      </c>
      <c r="G61" s="20">
        <v>4</v>
      </c>
      <c r="H61" s="20">
        <v>8</v>
      </c>
      <c r="I61" s="20">
        <v>12</v>
      </c>
      <c r="J61" s="20">
        <v>12</v>
      </c>
    </row>
    <row r="62" spans="1:11" x14ac:dyDescent="0.25">
      <c r="A62" s="16" t="s">
        <v>54</v>
      </c>
      <c r="B62" s="16"/>
      <c r="C62" s="16"/>
      <c r="D62" s="16"/>
      <c r="E62" s="16">
        <v>7</v>
      </c>
      <c r="F62" s="16">
        <v>7</v>
      </c>
      <c r="G62" s="16">
        <v>5</v>
      </c>
      <c r="H62" s="16">
        <v>2</v>
      </c>
      <c r="I62" s="16">
        <v>7</v>
      </c>
      <c r="J62" s="16">
        <v>14</v>
      </c>
    </row>
    <row r="63" spans="1:11" x14ac:dyDescent="0.25">
      <c r="A63" s="20" t="s">
        <v>55</v>
      </c>
      <c r="B63" s="20">
        <v>2</v>
      </c>
      <c r="C63" s="20">
        <v>1</v>
      </c>
      <c r="D63" s="20">
        <v>3</v>
      </c>
      <c r="E63" s="20">
        <v>6</v>
      </c>
      <c r="F63" s="20">
        <v>6</v>
      </c>
      <c r="G63" s="20">
        <v>1</v>
      </c>
      <c r="H63" s="20">
        <v>1</v>
      </c>
      <c r="I63" s="20">
        <v>2</v>
      </c>
      <c r="J63" s="20">
        <v>11</v>
      </c>
    </row>
    <row r="64" spans="1:11" x14ac:dyDescent="0.25">
      <c r="A64" s="32" t="s">
        <v>10</v>
      </c>
      <c r="B64" s="32">
        <v>2</v>
      </c>
      <c r="C64" s="32">
        <v>1</v>
      </c>
      <c r="D64" s="32">
        <v>3</v>
      </c>
      <c r="E64" s="32">
        <v>13</v>
      </c>
      <c r="F64" s="32">
        <v>13</v>
      </c>
      <c r="G64" s="32">
        <v>10</v>
      </c>
      <c r="H64" s="32">
        <v>11</v>
      </c>
      <c r="I64" s="32">
        <v>21</v>
      </c>
      <c r="J64" s="32">
        <v>37</v>
      </c>
    </row>
  </sheetData>
  <mergeCells count="31">
    <mergeCell ref="A49:A50"/>
    <mergeCell ref="B49:D49"/>
    <mergeCell ref="E49:G49"/>
    <mergeCell ref="H49:J49"/>
    <mergeCell ref="K49:K50"/>
    <mergeCell ref="A59:A60"/>
    <mergeCell ref="B59:D59"/>
    <mergeCell ref="E59:F59"/>
    <mergeCell ref="G59:I59"/>
    <mergeCell ref="J59:J60"/>
    <mergeCell ref="A34:A35"/>
    <mergeCell ref="B34:C34"/>
    <mergeCell ref="D34:F34"/>
    <mergeCell ref="G34:H34"/>
    <mergeCell ref="I34:J34"/>
    <mergeCell ref="K34:K35"/>
    <mergeCell ref="P16:R16"/>
    <mergeCell ref="S16:S17"/>
    <mergeCell ref="A25:A26"/>
    <mergeCell ref="B25:D25"/>
    <mergeCell ref="E25:G25"/>
    <mergeCell ref="H25:J25"/>
    <mergeCell ref="K25:M25"/>
    <mergeCell ref="N25:N26"/>
    <mergeCell ref="L1:O1"/>
    <mergeCell ref="A16:A17"/>
    <mergeCell ref="B16:C16"/>
    <mergeCell ref="D16:F16"/>
    <mergeCell ref="G16:I16"/>
    <mergeCell ref="J16:L16"/>
    <mergeCell ref="M16:O16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8B434-6163-44D3-BE88-D9FB0D96A2C9}">
  <dimension ref="A1:IQ98"/>
  <sheetViews>
    <sheetView workbookViewId="0">
      <selection activeCell="N24" sqref="N24"/>
    </sheetView>
  </sheetViews>
  <sheetFormatPr baseColWidth="10" defaultRowHeight="15" x14ac:dyDescent="0.25"/>
  <cols>
    <col min="1" max="1" width="36.5703125" style="10" customWidth="1"/>
    <col min="2" max="3" width="11.42578125" style="10"/>
    <col min="4" max="4" width="14.7109375" style="10" customWidth="1"/>
    <col min="5" max="5" width="11.42578125" style="10"/>
    <col min="6" max="6" width="29.5703125" style="10" customWidth="1"/>
    <col min="7" max="13" width="11.42578125" style="10"/>
    <col min="14" max="14" width="57" style="10" bestFit="1" customWidth="1"/>
    <col min="15" max="16384" width="11.42578125" style="10"/>
  </cols>
  <sheetData>
    <row r="1" spans="1:251" s="7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5" t="s">
        <v>0</v>
      </c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</row>
    <row r="2" spans="1:251" s="8" customFormat="1" ht="12.75" x14ac:dyDescent="0.2"/>
    <row r="3" spans="1:251" s="8" customFormat="1" ht="15.75" x14ac:dyDescent="0.25">
      <c r="A3" s="9" t="s">
        <v>1</v>
      </c>
    </row>
    <row r="4" spans="1:251" s="8" customFormat="1" ht="15.75" x14ac:dyDescent="0.25">
      <c r="A4" s="9" t="s">
        <v>2</v>
      </c>
    </row>
    <row r="5" spans="1:251" s="8" customFormat="1" ht="15.75" x14ac:dyDescent="0.25">
      <c r="A5" s="9" t="s">
        <v>3</v>
      </c>
    </row>
    <row r="6" spans="1:251" s="8" customFormat="1" ht="15.75" x14ac:dyDescent="0.25">
      <c r="A6" s="9" t="s">
        <v>4</v>
      </c>
    </row>
    <row r="10" spans="1:251" x14ac:dyDescent="0.25">
      <c r="A10" s="10" t="s">
        <v>64</v>
      </c>
      <c r="B10" s="10" t="s">
        <v>7</v>
      </c>
      <c r="C10" s="10" t="s">
        <v>8</v>
      </c>
      <c r="D10" s="10" t="s">
        <v>10</v>
      </c>
    </row>
    <row r="11" spans="1:251" x14ac:dyDescent="0.25">
      <c r="A11" s="10" t="s">
        <v>65</v>
      </c>
      <c r="B11" s="10">
        <v>44</v>
      </c>
      <c r="C11" s="10">
        <v>61</v>
      </c>
      <c r="D11" s="10">
        <f>SUM(Tabla18[[#This Row],[Homes]:[Mulleres]])</f>
        <v>105</v>
      </c>
    </row>
    <row r="12" spans="1:251" x14ac:dyDescent="0.25">
      <c r="A12" s="10" t="s">
        <v>66</v>
      </c>
      <c r="B12" s="10">
        <v>47</v>
      </c>
      <c r="C12" s="10">
        <v>44</v>
      </c>
      <c r="D12" s="10">
        <f>SUM(Tabla18[[#This Row],[Homes]:[Mulleres]])</f>
        <v>91</v>
      </c>
    </row>
    <row r="13" spans="1:251" x14ac:dyDescent="0.25">
      <c r="A13" s="10" t="s">
        <v>67</v>
      </c>
      <c r="B13" s="10">
        <v>220</v>
      </c>
      <c r="C13" s="10">
        <v>373</v>
      </c>
      <c r="D13" s="10">
        <f>SUM(Tabla18[[#This Row],[Homes]:[Mulleres]])</f>
        <v>593</v>
      </c>
    </row>
    <row r="14" spans="1:251" x14ac:dyDescent="0.25">
      <c r="A14" s="10" t="s">
        <v>10</v>
      </c>
      <c r="B14" s="10">
        <f>SUBTOTAL(109,B11:B13)</f>
        <v>311</v>
      </c>
      <c r="C14" s="10">
        <f>SUBTOTAL(109,C11:C13)</f>
        <v>478</v>
      </c>
      <c r="D14" s="10">
        <f>SUM(Tabla18[[#This Row],[Homes]:[Mulleres]])</f>
        <v>789</v>
      </c>
    </row>
    <row r="21" spans="1:11" x14ac:dyDescent="0.25">
      <c r="A21" s="11" t="s">
        <v>68</v>
      </c>
      <c r="B21" s="12" t="s">
        <v>65</v>
      </c>
      <c r="C21" s="12"/>
      <c r="D21" s="12"/>
      <c r="E21" s="12" t="s">
        <v>66</v>
      </c>
      <c r="F21" s="12"/>
      <c r="G21" s="12"/>
      <c r="H21" s="13" t="s">
        <v>67</v>
      </c>
      <c r="I21" s="13"/>
      <c r="J21" s="13" t="s">
        <v>69</v>
      </c>
      <c r="K21" s="12" t="s">
        <v>10</v>
      </c>
    </row>
    <row r="22" spans="1:11" x14ac:dyDescent="0.25">
      <c r="A22" s="14"/>
      <c r="B22" s="15" t="s">
        <v>7</v>
      </c>
      <c r="C22" s="15" t="s">
        <v>8</v>
      </c>
      <c r="D22" s="15" t="s">
        <v>62</v>
      </c>
      <c r="E22" s="15" t="s">
        <v>7</v>
      </c>
      <c r="F22" s="15" t="s">
        <v>8</v>
      </c>
      <c r="G22" s="15" t="s">
        <v>10</v>
      </c>
      <c r="H22" s="15" t="s">
        <v>7</v>
      </c>
      <c r="I22" s="15" t="s">
        <v>8</v>
      </c>
      <c r="J22" s="15" t="s">
        <v>10</v>
      </c>
      <c r="K22" s="12"/>
    </row>
    <row r="23" spans="1:11" x14ac:dyDescent="0.25">
      <c r="A23" s="16" t="s">
        <v>23</v>
      </c>
      <c r="B23" s="16"/>
      <c r="C23" s="16">
        <v>4</v>
      </c>
      <c r="D23" s="16">
        <v>4</v>
      </c>
      <c r="E23" s="16"/>
      <c r="F23" s="16">
        <v>1</v>
      </c>
      <c r="G23" s="16">
        <v>1</v>
      </c>
      <c r="H23" s="16">
        <v>39</v>
      </c>
      <c r="I23" s="16">
        <v>38</v>
      </c>
      <c r="J23" s="16">
        <v>77</v>
      </c>
      <c r="K23" s="16">
        <v>82</v>
      </c>
    </row>
    <row r="24" spans="1:11" x14ac:dyDescent="0.25">
      <c r="A24" s="10" t="s">
        <v>24</v>
      </c>
      <c r="B24" s="10">
        <v>8</v>
      </c>
      <c r="C24" s="10">
        <v>10</v>
      </c>
      <c r="D24" s="10">
        <v>18</v>
      </c>
      <c r="E24" s="10">
        <v>8</v>
      </c>
      <c r="F24" s="10">
        <v>5</v>
      </c>
      <c r="G24" s="10">
        <v>13</v>
      </c>
      <c r="H24" s="10">
        <v>29</v>
      </c>
      <c r="I24" s="10">
        <v>50</v>
      </c>
      <c r="J24" s="10">
        <v>79</v>
      </c>
      <c r="K24" s="10">
        <v>110</v>
      </c>
    </row>
    <row r="25" spans="1:11" x14ac:dyDescent="0.25">
      <c r="A25" s="16" t="s">
        <v>25</v>
      </c>
      <c r="B25" s="16">
        <v>14</v>
      </c>
      <c r="C25" s="16">
        <v>40</v>
      </c>
      <c r="D25" s="16">
        <v>54</v>
      </c>
      <c r="E25" s="16">
        <v>20</v>
      </c>
      <c r="F25" s="16">
        <v>25</v>
      </c>
      <c r="G25" s="16">
        <v>45</v>
      </c>
      <c r="H25" s="16">
        <v>78</v>
      </c>
      <c r="I25" s="16">
        <v>146</v>
      </c>
      <c r="J25" s="16">
        <v>224</v>
      </c>
      <c r="K25" s="16">
        <v>323</v>
      </c>
    </row>
    <row r="26" spans="1:11" x14ac:dyDescent="0.25">
      <c r="A26" s="10" t="s">
        <v>26</v>
      </c>
      <c r="B26" s="10">
        <v>13</v>
      </c>
      <c r="C26" s="10">
        <v>4</v>
      </c>
      <c r="D26" s="10">
        <v>17</v>
      </c>
      <c r="E26" s="10">
        <v>18</v>
      </c>
      <c r="F26" s="10">
        <v>12</v>
      </c>
      <c r="G26" s="10">
        <v>30</v>
      </c>
      <c r="H26" s="10">
        <v>59</v>
      </c>
      <c r="I26" s="10">
        <v>131</v>
      </c>
      <c r="J26" s="10">
        <v>190</v>
      </c>
      <c r="K26" s="10">
        <v>237</v>
      </c>
    </row>
    <row r="27" spans="1:11" x14ac:dyDescent="0.25">
      <c r="A27" s="17" t="s">
        <v>10</v>
      </c>
      <c r="B27" s="17">
        <f>SUM(B23:B26)</f>
        <v>35</v>
      </c>
      <c r="C27" s="17">
        <f t="shared" ref="C27:K27" si="0">SUM(C23:C26)</f>
        <v>58</v>
      </c>
      <c r="D27" s="17">
        <f t="shared" si="0"/>
        <v>93</v>
      </c>
      <c r="E27" s="17">
        <f t="shared" si="0"/>
        <v>46</v>
      </c>
      <c r="F27" s="17">
        <f t="shared" si="0"/>
        <v>43</v>
      </c>
      <c r="G27" s="17">
        <f t="shared" si="0"/>
        <v>89</v>
      </c>
      <c r="H27" s="17">
        <f t="shared" si="0"/>
        <v>205</v>
      </c>
      <c r="I27" s="17">
        <f t="shared" si="0"/>
        <v>365</v>
      </c>
      <c r="J27" s="17">
        <f t="shared" si="0"/>
        <v>570</v>
      </c>
      <c r="K27" s="17">
        <f t="shared" si="0"/>
        <v>752</v>
      </c>
    </row>
    <row r="30" spans="1:11" x14ac:dyDescent="0.25">
      <c r="A30" s="11" t="s">
        <v>70</v>
      </c>
      <c r="B30" s="12" t="s">
        <v>65</v>
      </c>
      <c r="C30" s="12"/>
      <c r="D30" s="12"/>
      <c r="E30" s="12" t="s">
        <v>66</v>
      </c>
      <c r="F30" s="12"/>
      <c r="G30" s="12"/>
      <c r="H30" s="13" t="s">
        <v>67</v>
      </c>
      <c r="I30" s="13"/>
      <c r="J30" s="13" t="s">
        <v>69</v>
      </c>
      <c r="K30" s="12" t="s">
        <v>10</v>
      </c>
    </row>
    <row r="31" spans="1:11" x14ac:dyDescent="0.25">
      <c r="A31" s="14"/>
      <c r="B31" s="15" t="s">
        <v>7</v>
      </c>
      <c r="C31" s="15" t="s">
        <v>8</v>
      </c>
      <c r="D31" s="15" t="s">
        <v>62</v>
      </c>
      <c r="E31" s="15" t="s">
        <v>7</v>
      </c>
      <c r="F31" s="15" t="s">
        <v>8</v>
      </c>
      <c r="G31" s="15" t="s">
        <v>10</v>
      </c>
      <c r="H31" s="15" t="s">
        <v>7</v>
      </c>
      <c r="I31" s="15" t="s">
        <v>8</v>
      </c>
      <c r="J31" s="15" t="s">
        <v>10</v>
      </c>
      <c r="K31" s="12"/>
    </row>
    <row r="32" spans="1:11" x14ac:dyDescent="0.25">
      <c r="A32" s="10" t="s">
        <v>53</v>
      </c>
      <c r="H32" s="10">
        <v>4</v>
      </c>
      <c r="I32" s="10">
        <v>8</v>
      </c>
      <c r="J32" s="10">
        <v>12</v>
      </c>
      <c r="K32" s="10">
        <v>12</v>
      </c>
    </row>
    <row r="33" spans="1:17" x14ac:dyDescent="0.25">
      <c r="A33" s="16" t="s">
        <v>54</v>
      </c>
      <c r="B33" s="16">
        <v>3</v>
      </c>
      <c r="C33" s="16">
        <v>1</v>
      </c>
      <c r="D33" s="16">
        <v>4</v>
      </c>
      <c r="E33" s="16">
        <v>1</v>
      </c>
      <c r="F33" s="16">
        <v>1</v>
      </c>
      <c r="G33" s="16">
        <v>2</v>
      </c>
      <c r="H33" s="16">
        <v>8</v>
      </c>
      <c r="I33" s="16"/>
      <c r="J33" s="16">
        <v>8</v>
      </c>
      <c r="K33" s="16">
        <v>14</v>
      </c>
    </row>
    <row r="34" spans="1:17" x14ac:dyDescent="0.25">
      <c r="A34" s="10" t="s">
        <v>55</v>
      </c>
      <c r="B34" s="10">
        <v>6</v>
      </c>
      <c r="C34" s="10">
        <v>2</v>
      </c>
      <c r="D34" s="10">
        <v>8</v>
      </c>
      <c r="H34" s="10">
        <v>3</v>
      </c>
      <c r="J34" s="10">
        <v>3</v>
      </c>
      <c r="K34" s="10">
        <v>11</v>
      </c>
    </row>
    <row r="35" spans="1:17" x14ac:dyDescent="0.25">
      <c r="A35" s="17" t="s">
        <v>10</v>
      </c>
      <c r="B35" s="17">
        <v>9</v>
      </c>
      <c r="C35" s="17">
        <v>3</v>
      </c>
      <c r="D35" s="17">
        <v>12</v>
      </c>
      <c r="E35" s="17">
        <v>1</v>
      </c>
      <c r="F35" s="17">
        <v>1</v>
      </c>
      <c r="G35" s="17">
        <v>2</v>
      </c>
      <c r="H35" s="17">
        <v>15</v>
      </c>
      <c r="I35" s="17">
        <v>8</v>
      </c>
      <c r="J35" s="17">
        <v>23</v>
      </c>
      <c r="K35" s="17">
        <v>37</v>
      </c>
    </row>
    <row r="38" spans="1:17" x14ac:dyDescent="0.25">
      <c r="N38" s="10" t="s">
        <v>71</v>
      </c>
      <c r="O38" s="10" t="s">
        <v>7</v>
      </c>
      <c r="P38" s="10" t="s">
        <v>8</v>
      </c>
      <c r="Q38" s="10" t="s">
        <v>10</v>
      </c>
    </row>
    <row r="39" spans="1:17" x14ac:dyDescent="0.25">
      <c r="A39" s="10" t="s">
        <v>72</v>
      </c>
      <c r="B39" s="10" t="s">
        <v>7</v>
      </c>
      <c r="C39" s="10" t="s">
        <v>8</v>
      </c>
      <c r="D39" s="10" t="s">
        <v>10</v>
      </c>
      <c r="F39" s="10" t="s">
        <v>73</v>
      </c>
      <c r="G39" s="10" t="s">
        <v>7</v>
      </c>
      <c r="H39" s="10" t="s">
        <v>8</v>
      </c>
      <c r="I39" s="10" t="s">
        <v>10</v>
      </c>
      <c r="N39" s="10" t="s">
        <v>74</v>
      </c>
      <c r="O39" s="10">
        <v>4</v>
      </c>
      <c r="P39" s="10">
        <v>4</v>
      </c>
      <c r="Q39" s="10">
        <v>8</v>
      </c>
    </row>
    <row r="40" spans="1:17" x14ac:dyDescent="0.25">
      <c r="A40" s="10" t="s">
        <v>75</v>
      </c>
      <c r="B40" s="10">
        <v>7</v>
      </c>
      <c r="C40" s="10">
        <v>15</v>
      </c>
      <c r="D40" s="10">
        <v>22</v>
      </c>
      <c r="F40" s="10" t="s">
        <v>76</v>
      </c>
      <c r="G40" s="10">
        <v>5</v>
      </c>
      <c r="H40" s="10">
        <v>13</v>
      </c>
      <c r="I40" s="10">
        <v>18</v>
      </c>
      <c r="N40" s="10" t="s">
        <v>15</v>
      </c>
      <c r="O40" s="10">
        <v>4</v>
      </c>
      <c r="P40" s="10">
        <v>4</v>
      </c>
      <c r="Q40" s="10">
        <v>8</v>
      </c>
    </row>
    <row r="41" spans="1:17" x14ac:dyDescent="0.25">
      <c r="A41" s="10" t="s">
        <v>15</v>
      </c>
      <c r="B41" s="10">
        <v>5</v>
      </c>
      <c r="C41" s="10">
        <v>14</v>
      </c>
      <c r="D41" s="10">
        <v>19</v>
      </c>
      <c r="F41" s="10" t="s">
        <v>15</v>
      </c>
      <c r="G41" s="10">
        <v>4</v>
      </c>
      <c r="H41" s="10">
        <v>12</v>
      </c>
      <c r="I41" s="10">
        <v>16</v>
      </c>
      <c r="N41" s="10" t="s">
        <v>77</v>
      </c>
      <c r="O41" s="10">
        <v>22</v>
      </c>
      <c r="P41" s="10">
        <v>44</v>
      </c>
      <c r="Q41" s="10">
        <v>66</v>
      </c>
    </row>
    <row r="42" spans="1:17" x14ac:dyDescent="0.25">
      <c r="A42" s="10" t="s">
        <v>16</v>
      </c>
      <c r="B42" s="10">
        <v>2</v>
      </c>
      <c r="C42" s="10">
        <v>1</v>
      </c>
      <c r="D42" s="10">
        <v>3</v>
      </c>
      <c r="F42" s="10" t="s">
        <v>16</v>
      </c>
      <c r="G42" s="10">
        <v>1</v>
      </c>
      <c r="H42" s="10">
        <v>1</v>
      </c>
      <c r="I42" s="10">
        <v>2</v>
      </c>
      <c r="N42" s="10" t="s">
        <v>15</v>
      </c>
      <c r="O42" s="10">
        <v>22</v>
      </c>
      <c r="P42" s="10">
        <v>44</v>
      </c>
      <c r="Q42" s="10">
        <v>66</v>
      </c>
    </row>
    <row r="43" spans="1:17" x14ac:dyDescent="0.25">
      <c r="A43" s="10" t="s">
        <v>78</v>
      </c>
      <c r="C43" s="10">
        <v>2</v>
      </c>
      <c r="D43" s="10">
        <v>2</v>
      </c>
      <c r="F43" s="10" t="s">
        <v>79</v>
      </c>
      <c r="G43" s="10">
        <v>2</v>
      </c>
      <c r="I43" s="10">
        <v>2</v>
      </c>
      <c r="N43" s="10" t="s">
        <v>80</v>
      </c>
      <c r="O43" s="10">
        <v>14</v>
      </c>
      <c r="P43" s="10">
        <v>12</v>
      </c>
      <c r="Q43" s="10">
        <v>26</v>
      </c>
    </row>
    <row r="44" spans="1:17" x14ac:dyDescent="0.25">
      <c r="A44" s="10" t="s">
        <v>15</v>
      </c>
      <c r="C44" s="10">
        <v>2</v>
      </c>
      <c r="D44" s="10">
        <v>2</v>
      </c>
      <c r="F44" s="10" t="s">
        <v>15</v>
      </c>
      <c r="G44" s="10">
        <v>2</v>
      </c>
      <c r="I44" s="10">
        <v>2</v>
      </c>
      <c r="N44" s="10" t="s">
        <v>15</v>
      </c>
      <c r="O44" s="10">
        <v>13</v>
      </c>
      <c r="P44" s="10">
        <v>12</v>
      </c>
      <c r="Q44" s="10">
        <v>25</v>
      </c>
    </row>
    <row r="45" spans="1:17" x14ac:dyDescent="0.25">
      <c r="A45" s="10" t="s">
        <v>81</v>
      </c>
      <c r="C45" s="10">
        <v>1</v>
      </c>
      <c r="D45" s="10">
        <v>1</v>
      </c>
      <c r="F45" s="10" t="s">
        <v>82</v>
      </c>
      <c r="G45" s="10">
        <v>10</v>
      </c>
      <c r="H45" s="10">
        <v>20</v>
      </c>
      <c r="I45" s="10">
        <v>30</v>
      </c>
      <c r="N45" s="10" t="s">
        <v>16</v>
      </c>
      <c r="O45" s="10">
        <v>1</v>
      </c>
      <c r="Q45" s="10">
        <v>1</v>
      </c>
    </row>
    <row r="46" spans="1:17" x14ac:dyDescent="0.25">
      <c r="A46" s="10" t="s">
        <v>15</v>
      </c>
      <c r="C46" s="10">
        <v>1</v>
      </c>
      <c r="D46" s="10">
        <v>1</v>
      </c>
      <c r="F46" s="10" t="s">
        <v>15</v>
      </c>
      <c r="G46" s="10">
        <v>10</v>
      </c>
      <c r="H46" s="10">
        <v>20</v>
      </c>
      <c r="I46" s="10">
        <v>30</v>
      </c>
      <c r="N46" s="10" t="s">
        <v>83</v>
      </c>
      <c r="O46" s="10">
        <v>2</v>
      </c>
      <c r="P46" s="10">
        <v>4</v>
      </c>
      <c r="Q46" s="10">
        <v>6</v>
      </c>
    </row>
    <row r="47" spans="1:17" x14ac:dyDescent="0.25">
      <c r="A47" s="10" t="s">
        <v>84</v>
      </c>
      <c r="B47" s="10">
        <v>3</v>
      </c>
      <c r="D47" s="10">
        <v>3</v>
      </c>
      <c r="F47" s="10" t="s">
        <v>85</v>
      </c>
      <c r="G47" s="10">
        <v>4</v>
      </c>
      <c r="H47" s="10">
        <v>2</v>
      </c>
      <c r="I47" s="10">
        <v>6</v>
      </c>
      <c r="N47" s="10" t="s">
        <v>15</v>
      </c>
      <c r="O47" s="10">
        <v>2</v>
      </c>
      <c r="P47" s="10">
        <v>4</v>
      </c>
      <c r="Q47" s="10">
        <v>6</v>
      </c>
    </row>
    <row r="48" spans="1:17" x14ac:dyDescent="0.25">
      <c r="A48" s="10" t="s">
        <v>15</v>
      </c>
      <c r="B48" s="10">
        <v>3</v>
      </c>
      <c r="D48" s="10">
        <v>3</v>
      </c>
      <c r="F48" s="10" t="s">
        <v>15</v>
      </c>
      <c r="G48" s="10">
        <v>4</v>
      </c>
      <c r="H48" s="10">
        <v>2</v>
      </c>
      <c r="I48" s="10">
        <v>6</v>
      </c>
      <c r="N48" s="10" t="s">
        <v>86</v>
      </c>
      <c r="O48" s="10">
        <v>1</v>
      </c>
      <c r="Q48" s="10">
        <v>1</v>
      </c>
    </row>
    <row r="49" spans="1:17" x14ac:dyDescent="0.25">
      <c r="A49" s="10" t="s">
        <v>87</v>
      </c>
      <c r="B49" s="10">
        <v>6</v>
      </c>
      <c r="C49" s="10">
        <v>3</v>
      </c>
      <c r="D49" s="10">
        <v>9</v>
      </c>
      <c r="F49" s="10" t="s">
        <v>88</v>
      </c>
      <c r="G49" s="10">
        <v>9</v>
      </c>
      <c r="H49" s="10">
        <v>6</v>
      </c>
      <c r="I49" s="10">
        <v>15</v>
      </c>
      <c r="N49" s="10" t="s">
        <v>14</v>
      </c>
      <c r="O49" s="10">
        <v>1</v>
      </c>
      <c r="Q49" s="10">
        <v>1</v>
      </c>
    </row>
    <row r="50" spans="1:17" x14ac:dyDescent="0.25">
      <c r="A50" s="10" t="s">
        <v>15</v>
      </c>
      <c r="B50" s="10">
        <v>5</v>
      </c>
      <c r="C50" s="10">
        <v>1</v>
      </c>
      <c r="D50" s="10">
        <v>6</v>
      </c>
      <c r="F50" s="10" t="s">
        <v>15</v>
      </c>
      <c r="G50" s="10">
        <v>9</v>
      </c>
      <c r="H50" s="10">
        <v>6</v>
      </c>
      <c r="I50" s="10">
        <v>15</v>
      </c>
      <c r="N50" s="10" t="s">
        <v>89</v>
      </c>
      <c r="O50" s="10">
        <v>1</v>
      </c>
      <c r="Q50" s="10">
        <v>1</v>
      </c>
    </row>
    <row r="51" spans="1:17" x14ac:dyDescent="0.25">
      <c r="A51" s="10" t="s">
        <v>16</v>
      </c>
      <c r="B51" s="10">
        <v>1</v>
      </c>
      <c r="C51" s="10">
        <v>2</v>
      </c>
      <c r="D51" s="10">
        <v>3</v>
      </c>
      <c r="F51" s="10" t="s">
        <v>90</v>
      </c>
      <c r="G51" s="10">
        <v>8</v>
      </c>
      <c r="H51" s="10">
        <v>1</v>
      </c>
      <c r="I51" s="10">
        <v>9</v>
      </c>
      <c r="N51" s="10" t="s">
        <v>15</v>
      </c>
      <c r="O51" s="10">
        <v>1</v>
      </c>
      <c r="Q51" s="10">
        <v>1</v>
      </c>
    </row>
    <row r="52" spans="1:17" x14ac:dyDescent="0.25">
      <c r="A52" s="10" t="s">
        <v>91</v>
      </c>
      <c r="C52" s="10">
        <v>2</v>
      </c>
      <c r="D52" s="10">
        <v>2</v>
      </c>
      <c r="F52" s="10" t="s">
        <v>15</v>
      </c>
      <c r="G52" s="10">
        <v>8</v>
      </c>
      <c r="H52" s="10">
        <v>1</v>
      </c>
      <c r="I52" s="10">
        <v>9</v>
      </c>
      <c r="N52" s="10" t="s">
        <v>92</v>
      </c>
      <c r="O52" s="10">
        <v>17</v>
      </c>
      <c r="P52" s="10">
        <v>19</v>
      </c>
      <c r="Q52" s="10">
        <v>36</v>
      </c>
    </row>
    <row r="53" spans="1:17" x14ac:dyDescent="0.25">
      <c r="A53" s="10" t="s">
        <v>15</v>
      </c>
      <c r="C53" s="10">
        <v>2</v>
      </c>
      <c r="D53" s="10">
        <v>2</v>
      </c>
      <c r="F53" s="10" t="s">
        <v>93</v>
      </c>
      <c r="G53" s="10">
        <v>2</v>
      </c>
      <c r="I53" s="10">
        <v>2</v>
      </c>
      <c r="N53" s="10" t="s">
        <v>15</v>
      </c>
      <c r="O53" s="10">
        <v>13</v>
      </c>
      <c r="P53" s="10">
        <v>18</v>
      </c>
      <c r="Q53" s="10">
        <v>31</v>
      </c>
    </row>
    <row r="54" spans="1:17" x14ac:dyDescent="0.25">
      <c r="A54" s="10" t="s">
        <v>94</v>
      </c>
      <c r="B54" s="10">
        <v>3</v>
      </c>
      <c r="C54" s="10">
        <v>2</v>
      </c>
      <c r="D54" s="10">
        <v>5</v>
      </c>
      <c r="F54" s="10" t="s">
        <v>15</v>
      </c>
      <c r="G54" s="10">
        <v>2</v>
      </c>
      <c r="I54" s="10">
        <v>2</v>
      </c>
      <c r="N54" s="10" t="s">
        <v>16</v>
      </c>
      <c r="O54" s="10">
        <v>4</v>
      </c>
      <c r="P54" s="10">
        <v>1</v>
      </c>
      <c r="Q54" s="10">
        <v>5</v>
      </c>
    </row>
    <row r="55" spans="1:17" x14ac:dyDescent="0.25">
      <c r="A55" s="10" t="s">
        <v>15</v>
      </c>
      <c r="B55" s="10">
        <v>1</v>
      </c>
      <c r="C55" s="10">
        <v>2</v>
      </c>
      <c r="D55" s="10">
        <v>3</v>
      </c>
      <c r="F55" s="10" t="s">
        <v>95</v>
      </c>
      <c r="G55" s="10">
        <v>2</v>
      </c>
      <c r="H55" s="10">
        <v>1</v>
      </c>
      <c r="I55" s="10">
        <v>3</v>
      </c>
      <c r="N55" s="10" t="s">
        <v>96</v>
      </c>
      <c r="O55" s="10">
        <v>52</v>
      </c>
      <c r="P55" s="10">
        <v>101</v>
      </c>
      <c r="Q55" s="10">
        <v>153</v>
      </c>
    </row>
    <row r="56" spans="1:17" x14ac:dyDescent="0.25">
      <c r="A56" s="10" t="s">
        <v>16</v>
      </c>
      <c r="B56" s="10">
        <v>2</v>
      </c>
      <c r="D56" s="10">
        <v>2</v>
      </c>
      <c r="F56" s="10" t="s">
        <v>15</v>
      </c>
      <c r="G56" s="10">
        <v>2</v>
      </c>
      <c r="H56" s="10">
        <v>1</v>
      </c>
      <c r="I56" s="10">
        <v>3</v>
      </c>
      <c r="N56" s="10" t="s">
        <v>14</v>
      </c>
      <c r="O56" s="10">
        <v>2</v>
      </c>
      <c r="P56" s="10">
        <v>5</v>
      </c>
      <c r="Q56" s="10">
        <v>7</v>
      </c>
    </row>
    <row r="57" spans="1:17" x14ac:dyDescent="0.25">
      <c r="A57" s="10" t="s">
        <v>97</v>
      </c>
      <c r="B57" s="10">
        <v>4</v>
      </c>
      <c r="C57" s="10">
        <v>3</v>
      </c>
      <c r="D57" s="10">
        <v>7</v>
      </c>
      <c r="F57" s="10" t="s">
        <v>98</v>
      </c>
      <c r="G57" s="10">
        <v>3</v>
      </c>
      <c r="I57" s="10">
        <v>3</v>
      </c>
      <c r="N57" s="10" t="s">
        <v>15</v>
      </c>
      <c r="O57" s="10">
        <v>47</v>
      </c>
      <c r="P57" s="10">
        <v>93</v>
      </c>
      <c r="Q57" s="10">
        <v>140</v>
      </c>
    </row>
    <row r="58" spans="1:17" x14ac:dyDescent="0.25">
      <c r="A58" s="10" t="s">
        <v>15</v>
      </c>
      <c r="B58" s="10">
        <v>4</v>
      </c>
      <c r="C58" s="10">
        <v>3</v>
      </c>
      <c r="D58" s="10">
        <v>7</v>
      </c>
      <c r="F58" s="10" t="s">
        <v>15</v>
      </c>
      <c r="G58" s="10">
        <v>3</v>
      </c>
      <c r="I58" s="10">
        <v>3</v>
      </c>
      <c r="N58" s="10" t="s">
        <v>16</v>
      </c>
      <c r="O58" s="10">
        <v>3</v>
      </c>
      <c r="P58" s="10">
        <v>3</v>
      </c>
      <c r="Q58" s="10">
        <v>6</v>
      </c>
    </row>
    <row r="59" spans="1:17" x14ac:dyDescent="0.25">
      <c r="A59" s="10" t="s">
        <v>99</v>
      </c>
      <c r="B59" s="10">
        <v>4</v>
      </c>
      <c r="C59" s="10">
        <v>3</v>
      </c>
      <c r="D59" s="10">
        <v>7</v>
      </c>
      <c r="F59" s="10" t="s">
        <v>100</v>
      </c>
      <c r="G59" s="10">
        <v>2</v>
      </c>
      <c r="H59" s="10">
        <v>1</v>
      </c>
      <c r="I59" s="10">
        <v>3</v>
      </c>
      <c r="N59" s="10" t="s">
        <v>101</v>
      </c>
      <c r="O59" s="10">
        <v>23</v>
      </c>
      <c r="P59" s="10">
        <v>39</v>
      </c>
      <c r="Q59" s="10">
        <v>62</v>
      </c>
    </row>
    <row r="60" spans="1:17" x14ac:dyDescent="0.25">
      <c r="A60" s="10" t="s">
        <v>15</v>
      </c>
      <c r="B60" s="10">
        <v>3</v>
      </c>
      <c r="C60" s="10">
        <v>3</v>
      </c>
      <c r="D60" s="10">
        <v>6</v>
      </c>
      <c r="F60" s="10" t="s">
        <v>15</v>
      </c>
      <c r="G60" s="10">
        <v>2</v>
      </c>
      <c r="H60" s="10">
        <v>1</v>
      </c>
      <c r="I60" s="10">
        <v>3</v>
      </c>
      <c r="N60" s="10" t="s">
        <v>15</v>
      </c>
      <c r="O60" s="10">
        <v>20</v>
      </c>
      <c r="P60" s="10">
        <v>39</v>
      </c>
      <c r="Q60" s="10">
        <v>59</v>
      </c>
    </row>
    <row r="61" spans="1:17" x14ac:dyDescent="0.25">
      <c r="A61" s="10" t="s">
        <v>16</v>
      </c>
      <c r="B61" s="10">
        <v>1</v>
      </c>
      <c r="D61" s="10">
        <v>1</v>
      </c>
      <c r="F61" s="10" t="s">
        <v>10</v>
      </c>
      <c r="G61" s="10">
        <v>47</v>
      </c>
      <c r="H61" s="10">
        <v>44</v>
      </c>
      <c r="I61" s="10">
        <v>91</v>
      </c>
      <c r="N61" s="10" t="s">
        <v>16</v>
      </c>
      <c r="O61" s="10">
        <v>3</v>
      </c>
      <c r="Q61" s="10">
        <v>3</v>
      </c>
    </row>
    <row r="62" spans="1:17" x14ac:dyDescent="0.25">
      <c r="A62" s="10" t="s">
        <v>102</v>
      </c>
      <c r="B62" s="10">
        <v>1</v>
      </c>
      <c r="C62" s="10">
        <v>4</v>
      </c>
      <c r="D62" s="10">
        <v>5</v>
      </c>
      <c r="N62" s="10" t="s">
        <v>103</v>
      </c>
      <c r="O62" s="10">
        <v>1</v>
      </c>
      <c r="Q62" s="10">
        <v>1</v>
      </c>
    </row>
    <row r="63" spans="1:17" x14ac:dyDescent="0.25">
      <c r="A63" s="10" t="s">
        <v>15</v>
      </c>
      <c r="B63" s="10">
        <v>1</v>
      </c>
      <c r="C63" s="10">
        <v>4</v>
      </c>
      <c r="D63" s="10">
        <v>5</v>
      </c>
      <c r="N63" s="10" t="s">
        <v>15</v>
      </c>
      <c r="O63" s="10">
        <v>1</v>
      </c>
      <c r="Q63" s="10">
        <v>1</v>
      </c>
    </row>
    <row r="64" spans="1:17" x14ac:dyDescent="0.25">
      <c r="A64" s="10" t="s">
        <v>104</v>
      </c>
      <c r="B64" s="10">
        <v>1</v>
      </c>
      <c r="C64" s="10">
        <v>3</v>
      </c>
      <c r="D64" s="10">
        <v>4</v>
      </c>
      <c r="N64" s="10" t="s">
        <v>105</v>
      </c>
      <c r="O64" s="10">
        <v>4</v>
      </c>
      <c r="P64" s="10">
        <v>25</v>
      </c>
      <c r="Q64" s="10">
        <v>29</v>
      </c>
    </row>
    <row r="65" spans="1:17" x14ac:dyDescent="0.25">
      <c r="A65" s="10" t="s">
        <v>15</v>
      </c>
      <c r="B65" s="10">
        <v>1</v>
      </c>
      <c r="C65" s="10">
        <v>3</v>
      </c>
      <c r="D65" s="10">
        <v>4</v>
      </c>
      <c r="N65" s="10" t="s">
        <v>15</v>
      </c>
      <c r="O65" s="10">
        <v>4</v>
      </c>
      <c r="P65" s="10">
        <v>24</v>
      </c>
      <c r="Q65" s="10">
        <v>28</v>
      </c>
    </row>
    <row r="66" spans="1:17" x14ac:dyDescent="0.25">
      <c r="A66" s="10" t="s">
        <v>106</v>
      </c>
      <c r="B66" s="10">
        <v>1</v>
      </c>
      <c r="C66" s="10">
        <v>4</v>
      </c>
      <c r="D66" s="10">
        <v>5</v>
      </c>
      <c r="N66" s="10" t="s">
        <v>16</v>
      </c>
      <c r="P66" s="10">
        <v>1</v>
      </c>
      <c r="Q66" s="10">
        <v>1</v>
      </c>
    </row>
    <row r="67" spans="1:17" x14ac:dyDescent="0.25">
      <c r="A67" s="10" t="s">
        <v>15</v>
      </c>
      <c r="C67" s="10">
        <v>4</v>
      </c>
      <c r="D67" s="10">
        <v>4</v>
      </c>
      <c r="N67" s="10" t="s">
        <v>107</v>
      </c>
      <c r="O67" s="10">
        <v>1</v>
      </c>
      <c r="P67" s="10">
        <v>3</v>
      </c>
      <c r="Q67" s="10">
        <v>4</v>
      </c>
    </row>
    <row r="68" spans="1:17" x14ac:dyDescent="0.25">
      <c r="A68" s="10" t="s">
        <v>16</v>
      </c>
      <c r="B68" s="10">
        <v>1</v>
      </c>
      <c r="D68" s="10">
        <v>1</v>
      </c>
      <c r="N68" s="10" t="s">
        <v>15</v>
      </c>
      <c r="O68" s="10">
        <v>1</v>
      </c>
      <c r="P68" s="10">
        <v>3</v>
      </c>
      <c r="Q68" s="10">
        <v>4</v>
      </c>
    </row>
    <row r="69" spans="1:17" x14ac:dyDescent="0.25">
      <c r="A69" s="10" t="s">
        <v>108</v>
      </c>
      <c r="B69" s="10">
        <v>7</v>
      </c>
      <c r="D69" s="10">
        <v>7</v>
      </c>
      <c r="N69" s="10" t="s">
        <v>109</v>
      </c>
      <c r="O69" s="10">
        <v>4</v>
      </c>
      <c r="P69" s="10">
        <v>3</v>
      </c>
      <c r="Q69" s="10">
        <v>7</v>
      </c>
    </row>
    <row r="70" spans="1:17" x14ac:dyDescent="0.25">
      <c r="A70" s="10" t="s">
        <v>15</v>
      </c>
      <c r="B70" s="10">
        <v>6</v>
      </c>
      <c r="D70" s="10">
        <v>6</v>
      </c>
      <c r="N70" s="10" t="s">
        <v>15</v>
      </c>
      <c r="O70" s="10">
        <v>4</v>
      </c>
      <c r="P70" s="10">
        <v>3</v>
      </c>
      <c r="Q70" s="10">
        <v>7</v>
      </c>
    </row>
    <row r="71" spans="1:17" x14ac:dyDescent="0.25">
      <c r="A71" s="10" t="s">
        <v>16</v>
      </c>
      <c r="B71" s="10">
        <v>1</v>
      </c>
      <c r="D71" s="10">
        <v>1</v>
      </c>
      <c r="N71" s="10" t="s">
        <v>110</v>
      </c>
      <c r="O71" s="10">
        <v>4</v>
      </c>
      <c r="P71" s="10">
        <v>8</v>
      </c>
      <c r="Q71" s="10">
        <v>12</v>
      </c>
    </row>
    <row r="72" spans="1:17" x14ac:dyDescent="0.25">
      <c r="A72" s="10" t="s">
        <v>111</v>
      </c>
      <c r="B72" s="10">
        <v>7</v>
      </c>
      <c r="C72" s="10">
        <v>19</v>
      </c>
      <c r="D72" s="10">
        <v>26</v>
      </c>
      <c r="N72" s="10" t="s">
        <v>15</v>
      </c>
      <c r="O72" s="10">
        <v>4</v>
      </c>
      <c r="P72" s="10">
        <v>8</v>
      </c>
      <c r="Q72" s="10">
        <v>12</v>
      </c>
    </row>
    <row r="73" spans="1:17" x14ac:dyDescent="0.25">
      <c r="A73" s="10" t="s">
        <v>15</v>
      </c>
      <c r="B73" s="10">
        <v>6</v>
      </c>
      <c r="C73" s="10">
        <v>19</v>
      </c>
      <c r="D73" s="10">
        <v>25</v>
      </c>
      <c r="N73" s="10" t="s">
        <v>112</v>
      </c>
      <c r="O73" s="10">
        <v>19</v>
      </c>
      <c r="P73" s="10">
        <v>34</v>
      </c>
      <c r="Q73" s="10">
        <v>53</v>
      </c>
    </row>
    <row r="74" spans="1:17" x14ac:dyDescent="0.25">
      <c r="A74" s="10" t="s">
        <v>16</v>
      </c>
      <c r="B74" s="10">
        <v>1</v>
      </c>
      <c r="D74" s="10">
        <v>1</v>
      </c>
      <c r="N74" s="10" t="s">
        <v>15</v>
      </c>
      <c r="O74" s="10">
        <v>18</v>
      </c>
      <c r="P74" s="10">
        <v>34</v>
      </c>
      <c r="Q74" s="10">
        <v>52</v>
      </c>
    </row>
    <row r="75" spans="1:17" x14ac:dyDescent="0.25">
      <c r="A75" s="10" t="s">
        <v>10</v>
      </c>
      <c r="B75" s="10">
        <v>44</v>
      </c>
      <c r="C75" s="10">
        <v>61</v>
      </c>
      <c r="D75" s="10">
        <v>105</v>
      </c>
      <c r="N75" s="10" t="s">
        <v>16</v>
      </c>
      <c r="O75" s="10">
        <v>1</v>
      </c>
      <c r="Q75" s="10">
        <v>1</v>
      </c>
    </row>
    <row r="76" spans="1:17" x14ac:dyDescent="0.25">
      <c r="N76" s="10" t="s">
        <v>113</v>
      </c>
      <c r="O76" s="10">
        <v>5</v>
      </c>
      <c r="P76" s="10">
        <v>5</v>
      </c>
      <c r="Q76" s="10">
        <v>10</v>
      </c>
    </row>
    <row r="77" spans="1:17" x14ac:dyDescent="0.25">
      <c r="N77" s="10" t="s">
        <v>15</v>
      </c>
      <c r="O77" s="10">
        <v>4</v>
      </c>
      <c r="P77" s="10">
        <v>4</v>
      </c>
      <c r="Q77" s="10">
        <v>8</v>
      </c>
    </row>
    <row r="78" spans="1:17" x14ac:dyDescent="0.25">
      <c r="N78" s="10" t="s">
        <v>16</v>
      </c>
      <c r="O78" s="10">
        <v>1</v>
      </c>
      <c r="P78" s="10">
        <v>1</v>
      </c>
      <c r="Q78" s="10">
        <v>2</v>
      </c>
    </row>
    <row r="79" spans="1:17" x14ac:dyDescent="0.25">
      <c r="N79" s="10" t="s">
        <v>114</v>
      </c>
      <c r="O79" s="10">
        <v>11</v>
      </c>
      <c r="P79" s="10">
        <v>31</v>
      </c>
      <c r="Q79" s="10">
        <v>42</v>
      </c>
    </row>
    <row r="80" spans="1:17" x14ac:dyDescent="0.25">
      <c r="N80" s="10" t="s">
        <v>15</v>
      </c>
      <c r="O80" s="10">
        <v>11</v>
      </c>
      <c r="P80" s="10">
        <v>31</v>
      </c>
      <c r="Q80" s="10">
        <v>42</v>
      </c>
    </row>
    <row r="81" spans="14:17" x14ac:dyDescent="0.25">
      <c r="N81" s="10" t="s">
        <v>115</v>
      </c>
      <c r="P81" s="10">
        <v>1</v>
      </c>
      <c r="Q81" s="10">
        <v>1</v>
      </c>
    </row>
    <row r="82" spans="14:17" x14ac:dyDescent="0.25">
      <c r="N82" s="10" t="s">
        <v>15</v>
      </c>
      <c r="P82" s="10">
        <v>1</v>
      </c>
      <c r="Q82" s="10">
        <v>1</v>
      </c>
    </row>
    <row r="83" spans="14:17" x14ac:dyDescent="0.25">
      <c r="N83" s="10" t="s">
        <v>116</v>
      </c>
      <c r="O83" s="10">
        <v>10</v>
      </c>
      <c r="P83" s="10">
        <v>15</v>
      </c>
      <c r="Q83" s="10">
        <v>25</v>
      </c>
    </row>
    <row r="84" spans="14:17" x14ac:dyDescent="0.25">
      <c r="N84" s="10" t="s">
        <v>15</v>
      </c>
      <c r="O84" s="10">
        <v>9</v>
      </c>
      <c r="P84" s="10">
        <v>15</v>
      </c>
      <c r="Q84" s="10">
        <v>24</v>
      </c>
    </row>
    <row r="85" spans="14:17" x14ac:dyDescent="0.25">
      <c r="N85" s="10" t="s">
        <v>16</v>
      </c>
      <c r="O85" s="10">
        <v>1</v>
      </c>
      <c r="Q85" s="10">
        <v>1</v>
      </c>
    </row>
    <row r="86" spans="14:17" x14ac:dyDescent="0.25">
      <c r="N86" s="10" t="s">
        <v>117</v>
      </c>
      <c r="O86" s="10">
        <v>4</v>
      </c>
      <c r="P86" s="10">
        <v>6</v>
      </c>
      <c r="Q86" s="10">
        <v>10</v>
      </c>
    </row>
    <row r="87" spans="14:17" x14ac:dyDescent="0.25">
      <c r="N87" s="10" t="s">
        <v>15</v>
      </c>
      <c r="O87" s="10">
        <v>4</v>
      </c>
      <c r="P87" s="10">
        <v>6</v>
      </c>
      <c r="Q87" s="10">
        <v>10</v>
      </c>
    </row>
    <row r="88" spans="14:17" x14ac:dyDescent="0.25">
      <c r="N88" s="10" t="s">
        <v>118</v>
      </c>
      <c r="P88" s="10">
        <v>6</v>
      </c>
      <c r="Q88" s="10">
        <v>6</v>
      </c>
    </row>
    <row r="89" spans="14:17" x14ac:dyDescent="0.25">
      <c r="N89" s="10" t="s">
        <v>15</v>
      </c>
      <c r="P89" s="10">
        <v>6</v>
      </c>
      <c r="Q89" s="10">
        <v>6</v>
      </c>
    </row>
    <row r="90" spans="14:17" x14ac:dyDescent="0.25">
      <c r="N90" s="10" t="s">
        <v>119</v>
      </c>
      <c r="O90" s="10">
        <v>8</v>
      </c>
      <c r="P90" s="10">
        <v>10</v>
      </c>
      <c r="Q90" s="10">
        <v>18</v>
      </c>
    </row>
    <row r="91" spans="14:17" x14ac:dyDescent="0.25">
      <c r="N91" s="10" t="s">
        <v>15</v>
      </c>
      <c r="O91" s="10">
        <v>8</v>
      </c>
      <c r="P91" s="10">
        <v>8</v>
      </c>
      <c r="Q91" s="10">
        <v>16</v>
      </c>
    </row>
    <row r="92" spans="14:17" x14ac:dyDescent="0.25">
      <c r="N92" s="10" t="s">
        <v>16</v>
      </c>
      <c r="P92" s="10">
        <v>2</v>
      </c>
      <c r="Q92" s="10">
        <v>2</v>
      </c>
    </row>
    <row r="93" spans="14:17" x14ac:dyDescent="0.25">
      <c r="N93" s="10" t="s">
        <v>120</v>
      </c>
      <c r="O93" s="10">
        <v>3</v>
      </c>
      <c r="P93" s="10">
        <v>3</v>
      </c>
      <c r="Q93" s="10">
        <v>6</v>
      </c>
    </row>
    <row r="94" spans="14:17" x14ac:dyDescent="0.25">
      <c r="N94" s="10" t="s">
        <v>15</v>
      </c>
      <c r="O94" s="10">
        <v>3</v>
      </c>
      <c r="P94" s="10">
        <v>3</v>
      </c>
      <c r="Q94" s="10">
        <v>6</v>
      </c>
    </row>
    <row r="95" spans="14:17" x14ac:dyDescent="0.25">
      <c r="N95" s="10" t="s">
        <v>121</v>
      </c>
      <c r="O95" s="10">
        <v>10</v>
      </c>
      <c r="Q95" s="10">
        <v>10</v>
      </c>
    </row>
    <row r="96" spans="14:17" x14ac:dyDescent="0.25">
      <c r="N96" s="10" t="s">
        <v>15</v>
      </c>
      <c r="O96" s="10">
        <v>9</v>
      </c>
      <c r="Q96" s="10">
        <v>9</v>
      </c>
    </row>
    <row r="97" spans="14:17" x14ac:dyDescent="0.25">
      <c r="N97" s="10" t="s">
        <v>16</v>
      </c>
      <c r="O97" s="10">
        <v>1</v>
      </c>
      <c r="Q97" s="10">
        <v>1</v>
      </c>
    </row>
    <row r="98" spans="14:17" x14ac:dyDescent="0.25">
      <c r="N98" s="10" t="s">
        <v>10</v>
      </c>
      <c r="O98" s="10">
        <v>220</v>
      </c>
      <c r="P98" s="10">
        <v>373</v>
      </c>
      <c r="Q98" s="10">
        <v>593</v>
      </c>
    </row>
  </sheetData>
  <mergeCells count="11">
    <mergeCell ref="A30:A31"/>
    <mergeCell ref="B30:D30"/>
    <mergeCell ref="E30:G30"/>
    <mergeCell ref="H30:J30"/>
    <mergeCell ref="K30:K31"/>
    <mergeCell ref="L1:O1"/>
    <mergeCell ref="A21:A22"/>
    <mergeCell ref="B21:D21"/>
    <mergeCell ref="E21:G21"/>
    <mergeCell ref="H21:J21"/>
    <mergeCell ref="K21:K22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2024_DATOS XERAIS</vt:lpstr>
      <vt:lpstr>2024_Idade e nivel estudos</vt:lpstr>
      <vt:lpstr>2024_PTXAS por campus_centro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2025-02-27T11:22:16Z</dcterms:created>
  <dcterms:modified xsi:type="dcterms:W3CDTF">2025-02-27T11:24:53Z</dcterms:modified>
</cp:coreProperties>
</file>