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2.xml" ContentType="application/vnd.openxmlformats-officedocument.drawing+xml"/>
  <Override PartName="/xl/tables/table7.xml" ContentType="application/vnd.openxmlformats-officedocument.spreadsheetml.tab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4.xml" ContentType="application/vnd.openxmlformats-officedocument.drawing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\\ficheros.rectorado.uvigo.es\comun\Unidade de Estudos e Programas\PUBLICACIÓNS PORTAL E UVIGO EN CIFRAS\UVIGO DAT\UVIGODAT_Indicadores personal\"/>
    </mc:Choice>
  </mc:AlternateContent>
  <xr:revisionPtr revIDLastSave="0" documentId="13_ncr:1_{CAD5E062-A983-4B5B-9970-0AF5183B11FB}" xr6:coauthVersionLast="47" xr6:coauthVersionMax="47" xr10:uidLastSave="{00000000-0000-0000-0000-000000000000}"/>
  <bookViews>
    <workbookView xWindow="28680" yWindow="-120" windowWidth="29040" windowHeight="15720" xr2:uid="{330CF3E8-C485-44A2-A3F7-7B4DCCC66B06}"/>
  </bookViews>
  <sheets>
    <sheet name="2023_PI_Datos xerais" sheetId="2" r:id="rId1"/>
    <sheet name="2023_PI_Distribución" sheetId="3" r:id="rId2"/>
    <sheet name="2023_PI_Doutor" sheetId="4" r:id="rId3"/>
    <sheet name="2023_PI ao longo" sheetId="1" r:id="rId4"/>
  </sheets>
  <externalReferences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7" i="4" l="1"/>
  <c r="F27" i="4"/>
  <c r="C27" i="4"/>
  <c r="B27" i="4"/>
  <c r="H26" i="4"/>
  <c r="D26" i="4"/>
  <c r="M25" i="4"/>
  <c r="J25" i="4"/>
  <c r="L25" i="4" s="1"/>
  <c r="I25" i="4"/>
  <c r="H25" i="4"/>
  <c r="E25" i="4"/>
  <c r="D25" i="4"/>
  <c r="J24" i="4"/>
  <c r="L24" i="4" s="1"/>
  <c r="I24" i="4"/>
  <c r="H24" i="4"/>
  <c r="D24" i="4"/>
  <c r="M24" i="4" s="1"/>
  <c r="H23" i="4"/>
  <c r="I23" i="4" s="1"/>
  <c r="D23" i="4"/>
  <c r="J23" i="4" s="1"/>
  <c r="M22" i="4"/>
  <c r="J22" i="4"/>
  <c r="L22" i="4" s="1"/>
  <c r="I22" i="4"/>
  <c r="H22" i="4"/>
  <c r="E22" i="4"/>
  <c r="D22" i="4"/>
  <c r="J21" i="4"/>
  <c r="L21" i="4" s="1"/>
  <c r="I21" i="4"/>
  <c r="H21" i="4"/>
  <c r="D21" i="4"/>
  <c r="M21" i="4" s="1"/>
  <c r="H20" i="4"/>
  <c r="I20" i="4" s="1"/>
  <c r="D20" i="4"/>
  <c r="J20" i="4" s="1"/>
  <c r="M19" i="4"/>
  <c r="J19" i="4"/>
  <c r="L19" i="4" s="1"/>
  <c r="I19" i="4"/>
  <c r="H19" i="4"/>
  <c r="E19" i="4"/>
  <c r="D19" i="4"/>
  <c r="J18" i="4"/>
  <c r="L18" i="4" s="1"/>
  <c r="I18" i="4"/>
  <c r="H18" i="4"/>
  <c r="D18" i="4"/>
  <c r="M18" i="4" s="1"/>
  <c r="H17" i="4"/>
  <c r="J17" i="4" s="1"/>
  <c r="H16" i="4"/>
  <c r="D16" i="4"/>
  <c r="H15" i="4"/>
  <c r="H27" i="4" s="1"/>
  <c r="D15" i="4"/>
  <c r="J14" i="4"/>
  <c r="M14" i="4" s="1"/>
  <c r="H14" i="4"/>
  <c r="I14" i="4" s="1"/>
  <c r="D14" i="3"/>
  <c r="C14" i="3"/>
  <c r="B14" i="3"/>
  <c r="E14" i="3" s="1"/>
  <c r="E13" i="3"/>
  <c r="E12" i="3"/>
  <c r="E11" i="3"/>
  <c r="C95" i="2"/>
  <c r="B95" i="2"/>
  <c r="D95" i="2" s="1"/>
  <c r="D94" i="2"/>
  <c r="D93" i="2"/>
  <c r="C88" i="2"/>
  <c r="B88" i="2"/>
  <c r="D88" i="2" s="1"/>
  <c r="D87" i="2"/>
  <c r="D86" i="2"/>
  <c r="D85" i="2"/>
  <c r="D84" i="2"/>
  <c r="D83" i="2"/>
  <c r="D82" i="2"/>
  <c r="D81" i="2"/>
  <c r="D80" i="2"/>
  <c r="D79" i="2"/>
  <c r="D78" i="2"/>
  <c r="C71" i="2"/>
  <c r="D71" i="2" s="1"/>
  <c r="B71" i="2"/>
  <c r="D70" i="2"/>
  <c r="D69" i="2"/>
  <c r="D68" i="2"/>
  <c r="D67" i="2"/>
  <c r="D66" i="2"/>
  <c r="C61" i="2"/>
  <c r="B61" i="2"/>
  <c r="D61" i="2" s="1"/>
  <c r="D60" i="2"/>
  <c r="D59" i="2"/>
  <c r="D58" i="2"/>
  <c r="D57" i="2"/>
  <c r="D56" i="2"/>
  <c r="D55" i="2"/>
  <c r="D54" i="2"/>
  <c r="D53" i="2"/>
  <c r="D52" i="2"/>
  <c r="D51" i="2"/>
  <c r="D50" i="2"/>
  <c r="D49" i="2"/>
  <c r="D48" i="2"/>
  <c r="R44" i="2"/>
  <c r="Q44" i="2"/>
  <c r="P44" i="2"/>
  <c r="O44" i="2"/>
  <c r="N44" i="2"/>
  <c r="L44" i="2"/>
  <c r="K44" i="2"/>
  <c r="J44" i="2"/>
  <c r="I44" i="2"/>
  <c r="H44" i="2"/>
  <c r="G44" i="2"/>
  <c r="F44" i="2"/>
  <c r="E44" i="2"/>
  <c r="C44" i="2"/>
  <c r="B44" i="2"/>
  <c r="S43" i="2"/>
  <c r="D43" i="2"/>
  <c r="S42" i="2"/>
  <c r="D42" i="2"/>
  <c r="D41" i="2"/>
  <c r="S41" i="2" s="1"/>
  <c r="S44" i="2" s="1"/>
  <c r="E35" i="2"/>
  <c r="C35" i="2"/>
  <c r="D35" i="2" s="1"/>
  <c r="B35" i="2"/>
  <c r="D34" i="2"/>
  <c r="D33" i="2"/>
  <c r="D32" i="2"/>
  <c r="I25" i="2"/>
  <c r="F25" i="2"/>
  <c r="D25" i="2"/>
  <c r="C25" i="2"/>
  <c r="H25" i="2" s="1"/>
  <c r="H24" i="2"/>
  <c r="G24" i="2" s="1"/>
  <c r="H23" i="2"/>
  <c r="E23" i="2" s="1"/>
  <c r="G23" i="2"/>
  <c r="H22" i="2"/>
  <c r="G22" i="2" s="1"/>
  <c r="H21" i="2"/>
  <c r="G21" i="2"/>
  <c r="E21" i="2"/>
  <c r="H20" i="2"/>
  <c r="G20" i="2" s="1"/>
  <c r="H19" i="2"/>
  <c r="E19" i="2" s="1"/>
  <c r="G19" i="2"/>
  <c r="H18" i="2"/>
  <c r="G18" i="2" s="1"/>
  <c r="H17" i="2"/>
  <c r="G17" i="2"/>
  <c r="E17" i="2"/>
  <c r="L20" i="4" l="1"/>
  <c r="K20" i="4"/>
  <c r="M20" i="4"/>
  <c r="L17" i="4"/>
  <c r="K17" i="4"/>
  <c r="M17" i="4"/>
  <c r="M26" i="4"/>
  <c r="M15" i="4"/>
  <c r="M16" i="4"/>
  <c r="L23" i="4"/>
  <c r="K23" i="4"/>
  <c r="M23" i="4"/>
  <c r="I27" i="4"/>
  <c r="K14" i="4"/>
  <c r="E16" i="4"/>
  <c r="L14" i="4"/>
  <c r="E18" i="4"/>
  <c r="K19" i="4"/>
  <c r="E21" i="4"/>
  <c r="K22" i="4"/>
  <c r="E24" i="4"/>
  <c r="K25" i="4"/>
  <c r="D27" i="4"/>
  <c r="J16" i="4"/>
  <c r="E27" i="4"/>
  <c r="K24" i="4"/>
  <c r="J15" i="4"/>
  <c r="I17" i="4"/>
  <c r="J26" i="4"/>
  <c r="E20" i="4"/>
  <c r="E23" i="4"/>
  <c r="E15" i="4"/>
  <c r="K18" i="4"/>
  <c r="K21" i="4"/>
  <c r="E26" i="4"/>
  <c r="I15" i="4"/>
  <c r="E25" i="2"/>
  <c r="G25" i="2"/>
  <c r="E20" i="2"/>
  <c r="E24" i="2"/>
  <c r="D44" i="2"/>
  <c r="E18" i="2"/>
  <c r="E22" i="2"/>
  <c r="L26" i="4" l="1"/>
  <c r="K26" i="4"/>
  <c r="L15" i="4"/>
  <c r="K15" i="4"/>
  <c r="K16" i="4"/>
  <c r="L16" i="4"/>
  <c r="J27" i="4"/>
  <c r="M27" i="4" s="1"/>
  <c r="K27" i="4" l="1"/>
  <c r="L27" i="4"/>
  <c r="I59" i="1" l="1"/>
  <c r="H59" i="1"/>
  <c r="J59" i="1" s="1"/>
  <c r="C59" i="1"/>
  <c r="B59" i="1"/>
  <c r="D59" i="1" s="1"/>
  <c r="J58" i="1"/>
  <c r="D58" i="1"/>
  <c r="J57" i="1"/>
  <c r="D57" i="1"/>
  <c r="J56" i="1"/>
  <c r="D56" i="1"/>
  <c r="J55" i="1"/>
  <c r="D55" i="1"/>
  <c r="J54" i="1"/>
  <c r="D54" i="1"/>
  <c r="J53" i="1"/>
  <c r="D53" i="1"/>
  <c r="J52" i="1"/>
  <c r="D52" i="1"/>
  <c r="J51" i="1"/>
  <c r="D51" i="1"/>
  <c r="J50" i="1"/>
  <c r="D50" i="1"/>
  <c r="J49" i="1"/>
  <c r="D49" i="1"/>
  <c r="J48" i="1"/>
  <c r="D48" i="1"/>
  <c r="J47" i="1"/>
  <c r="D47" i="1"/>
  <c r="J46" i="1"/>
  <c r="D46" i="1"/>
  <c r="J45" i="1"/>
  <c r="D45" i="1"/>
  <c r="J44" i="1"/>
  <c r="D44" i="1"/>
  <c r="J43" i="1"/>
  <c r="D43" i="1"/>
  <c r="J42" i="1"/>
  <c r="D42" i="1"/>
  <c r="J41" i="1"/>
  <c r="D41" i="1"/>
  <c r="J40" i="1"/>
  <c r="D40" i="1"/>
  <c r="J39" i="1"/>
  <c r="D39" i="1"/>
  <c r="J38" i="1"/>
  <c r="D38" i="1"/>
  <c r="J37" i="1"/>
  <c r="D37" i="1"/>
  <c r="J36" i="1"/>
  <c r="D36" i="1"/>
  <c r="J35" i="1"/>
  <c r="D35" i="1"/>
  <c r="J34" i="1"/>
  <c r="D34" i="1"/>
  <c r="J33" i="1"/>
  <c r="D33" i="1"/>
  <c r="J32" i="1"/>
  <c r="D32" i="1"/>
  <c r="J31" i="1"/>
  <c r="D31" i="1"/>
  <c r="J30" i="1"/>
  <c r="D30" i="1"/>
  <c r="J29" i="1"/>
  <c r="D29" i="1"/>
  <c r="J28" i="1"/>
  <c r="D28" i="1"/>
  <c r="J27" i="1"/>
  <c r="D27" i="1"/>
  <c r="D20" i="1"/>
  <c r="C20" i="1"/>
  <c r="E19" i="1"/>
  <c r="E18" i="1"/>
  <c r="E17" i="1"/>
  <c r="E16" i="1"/>
  <c r="E15" i="1"/>
  <c r="E14" i="1"/>
  <c r="E13" i="1"/>
  <c r="E12" i="1"/>
  <c r="E20" i="1" s="1"/>
</calcChain>
</file>

<file path=xl/sharedStrings.xml><?xml version="1.0" encoding="utf-8"?>
<sst xmlns="http://schemas.openxmlformats.org/spreadsheetml/2006/main" count="459" uniqueCount="183">
  <si>
    <t>Unidade de Análises e Programas</t>
  </si>
  <si>
    <t>Persoal investigador ao longo do ano 2023</t>
  </si>
  <si>
    <t>Fonte: PeopleNet</t>
  </si>
  <si>
    <t>Data do informe: abril 2024</t>
  </si>
  <si>
    <t>Só persoal en servizo activo</t>
  </si>
  <si>
    <t>Cálculo da ETC (Equivalencia a tempo completo) = (duración do contrato nun ano/días do ano) x (xornada laboral dun traballador/37,5)</t>
  </si>
  <si>
    <t>ETC por tipo ao longo do ano</t>
  </si>
  <si>
    <t>Categorías de contratación segundo tarefas*</t>
  </si>
  <si>
    <t>Homes</t>
  </si>
  <si>
    <t>Mulleres</t>
  </si>
  <si>
    <t>Total ETC**</t>
  </si>
  <si>
    <t>Persoal contratado con cargo a proxectos</t>
  </si>
  <si>
    <t>Persoal investigador</t>
  </si>
  <si>
    <t>Persoal investigador en formación</t>
  </si>
  <si>
    <t>Persoal técnico de apoio á investigación</t>
  </si>
  <si>
    <t>Persoal de programas de investigación</t>
  </si>
  <si>
    <t>Persoal técnico de programas</t>
  </si>
  <si>
    <t>Programa Oportunius</t>
  </si>
  <si>
    <t>Total</t>
  </si>
  <si>
    <t>*Normativa de contratación do persoal investigador da UVigo, (Consello de Goberno xuño 2022, modificacións en xullo e outubro 2022).</t>
  </si>
  <si>
    <t>**ETC calculada sobre os efectivos ao longo do ano 2023</t>
  </si>
  <si>
    <t>Efectivos ao longo do ano</t>
  </si>
  <si>
    <t>ETC ao longo do ano</t>
  </si>
  <si>
    <t>ETC total</t>
  </si>
  <si>
    <t>DIPLOMADO ENXEÑEIRO TECNICO (GRUPO II)</t>
  </si>
  <si>
    <t>INVESTIGADOR</t>
  </si>
  <si>
    <t>INVESTIGADORES "DISTINGUIDOS ESTADO"</t>
  </si>
  <si>
    <t>INVESTIGADORES "DISTINGUIDOS UVIGO"</t>
  </si>
  <si>
    <t>INVESTIGADORES "DISTINGUIDOS XUNTA DE GALICIA"</t>
  </si>
  <si>
    <t>INVESTIGADORES "JUAN DE LA CIERVA-FORMACIÓN"</t>
  </si>
  <si>
    <t>INVESTIGADORES "JUAN DE LA CIERVA-INCORPORACIÓN"</t>
  </si>
  <si>
    <t>INVESTIGADORES "MARGARITA SALAS". (GRUPO I)</t>
  </si>
  <si>
    <t>INVESTIGADORES "MARIA ZAMBRANO". (GRUPO I)</t>
  </si>
  <si>
    <t>INVESTIGADORES "POSDOUTORAL UVIGO"</t>
  </si>
  <si>
    <t>INVESTIGADORES "POSDOUTORAL XUNTA"</t>
  </si>
  <si>
    <t>INVESTIGADORES "PREDOCTORAL ESTATAL"</t>
  </si>
  <si>
    <t>INVESTIGADORES "PREDOUTORAL - FPU"</t>
  </si>
  <si>
    <t>INVESTIGADORES "PREDOUTORAL UVIGO"</t>
  </si>
  <si>
    <t>INVESTIGADORES "PREDOUTORAL XUNTA"</t>
  </si>
  <si>
    <t>INVESTIGADORES "PROGRAMA INVESTIGO". (GRUPO I) - ESTADO</t>
  </si>
  <si>
    <t>INVESTIGADORES "RAMÓN Y CAJAL"</t>
  </si>
  <si>
    <t>LICENCIADO - ENXEÑEIRO (GRUPO I)</t>
  </si>
  <si>
    <t>PERSOAL DE APOIO (GRUPO IV)</t>
  </si>
  <si>
    <t>PERSOAL INVESTIGADOR DOUTOR/A (GRUPO I)</t>
  </si>
  <si>
    <t>PERSOAL INVESTIGADOR EN FORMACIÓN (PREDOUTORAL)</t>
  </si>
  <si>
    <t>PERSOAL INVESTIGADOR TITULACIÓN UNIV. SUPERIOR (GRUPO I)</t>
  </si>
  <si>
    <t>PERSOAL TECNICO - "PROGRAMA INVESTIGO". (GRUPO III) - ESTADO</t>
  </si>
  <si>
    <t>PERSOAL TECNICO APOIO- MEC. GRUPO I</t>
  </si>
  <si>
    <t>PERSOAL TECNICO APOIO- MEC. GRUPO III</t>
  </si>
  <si>
    <t>PERSOAL TECNICO DE APOIO</t>
  </si>
  <si>
    <t>PROGRAMA "JOVENES INVESTIGADORES". GRUPO I</t>
  </si>
  <si>
    <t>PTAI GRADO MEDIO (GRUPO II)</t>
  </si>
  <si>
    <t>TÉCNICO ESPECIALISTA (BACHARELATO, FP2)</t>
  </si>
  <si>
    <t>TECNICO ESPECIALISTA (GRUPO III)</t>
  </si>
  <si>
    <t>TÉCNICO SUPERIOR TIT UNIV SUPERIOR</t>
  </si>
  <si>
    <t>TÉCNICO SUPERIOR TÍTULO DE DOCTOR</t>
  </si>
  <si>
    <t>Persoal investigador a 31/12/2023</t>
  </si>
  <si>
    <t>PI por sexo</t>
  </si>
  <si>
    <t>Promedio idade</t>
  </si>
  <si>
    <t>Promedio xeral</t>
  </si>
  <si>
    <t>Persoal investigador por tipo</t>
  </si>
  <si>
    <t>% Mulleres</t>
  </si>
  <si>
    <t>PI Estranxeiro</t>
  </si>
  <si>
    <t>% Estranxeiros</t>
  </si>
  <si>
    <t>Total xeral</t>
  </si>
  <si>
    <t>**ETC calculada sobre os efectivos a 31/12/2023</t>
  </si>
  <si>
    <t>PI por categorías segundo tarefas</t>
  </si>
  <si>
    <t>Total ETC</t>
  </si>
  <si>
    <t>Persoal investigador por sexo
e rango de idade</t>
  </si>
  <si>
    <t>Ata 25 anos</t>
  </si>
  <si>
    <t>De 25 a 34</t>
  </si>
  <si>
    <t>De 35 a 44</t>
  </si>
  <si>
    <t>De 45 a 54</t>
  </si>
  <si>
    <t>De 55 a 64</t>
  </si>
  <si>
    <t>De 65 en adiante</t>
  </si>
  <si>
    <t>PI Posdoutoral</t>
  </si>
  <si>
    <t>INVESTIGADOR PROGRAMA OPORTUNIUS</t>
  </si>
  <si>
    <t>PI Predoutoral</t>
  </si>
  <si>
    <t>Persoal investigador_Técnicos</t>
  </si>
  <si>
    <t>Persoal investigador_Outros</t>
  </si>
  <si>
    <t>PI por categoría de tarefas_Estranxeiro</t>
  </si>
  <si>
    <t>País_Nacionalidade</t>
  </si>
  <si>
    <t>Alemaña</t>
  </si>
  <si>
    <t>Arxelia</t>
  </si>
  <si>
    <t>Arxentina</t>
  </si>
  <si>
    <t>Austria</t>
  </si>
  <si>
    <t>Bolivia</t>
  </si>
  <si>
    <t>Brasil</t>
  </si>
  <si>
    <t>China</t>
  </si>
  <si>
    <t>Cuba</t>
  </si>
  <si>
    <t>Federación rusa</t>
  </si>
  <si>
    <t>Finlandia</t>
  </si>
  <si>
    <t>Grecia</t>
  </si>
  <si>
    <t>Hungría</t>
  </si>
  <si>
    <t>India</t>
  </si>
  <si>
    <t>Italia</t>
  </si>
  <si>
    <t>O Salvador</t>
  </si>
  <si>
    <t>Paquistán</t>
  </si>
  <si>
    <t>Portugal</t>
  </si>
  <si>
    <t>Reino Unido</t>
  </si>
  <si>
    <t>Serbia e Montenegro</t>
  </si>
  <si>
    <t>Siria</t>
  </si>
  <si>
    <t>Suiza</t>
  </si>
  <si>
    <t>Venezuela</t>
  </si>
  <si>
    <t>Total Persoal investigador</t>
  </si>
  <si>
    <t>Colombia</t>
  </si>
  <si>
    <t>Ecuador</t>
  </si>
  <si>
    <t>Exipto</t>
  </si>
  <si>
    <t>Irán</t>
  </si>
  <si>
    <t>Polonia</t>
  </si>
  <si>
    <t>Total Persoal investigador en formación</t>
  </si>
  <si>
    <t>Francia</t>
  </si>
  <si>
    <t>Iraq</t>
  </si>
  <si>
    <t>Irlanda</t>
  </si>
  <si>
    <t>Marrrocos</t>
  </si>
  <si>
    <t>México</t>
  </si>
  <si>
    <t>Países Baixos</t>
  </si>
  <si>
    <t>Perú</t>
  </si>
  <si>
    <t>Romanía</t>
  </si>
  <si>
    <t>Total Persoal técnico de apoio á investigación</t>
  </si>
  <si>
    <t>Ourense</t>
  </si>
  <si>
    <t>Pontevedra</t>
  </si>
  <si>
    <t>Vigo</t>
  </si>
  <si>
    <t>PI por campus e centro de adscrición</t>
  </si>
  <si>
    <t>Centro</t>
  </si>
  <si>
    <t>Categoría segundo tarefas</t>
  </si>
  <si>
    <t>Edificio do Campus da Auga</t>
  </si>
  <si>
    <t xml:space="preserve">Escola de Enxeñaría Aeronáutica e do Espazo </t>
  </si>
  <si>
    <t xml:space="preserve">Escola Superior de Enxeñaría Informática </t>
  </si>
  <si>
    <t xml:space="preserve">Facultade de Ciencias </t>
  </si>
  <si>
    <t xml:space="preserve">Facultade de Ciencias Empresariais e Turismo </t>
  </si>
  <si>
    <t>Facultade de Educación e Traballo Social</t>
  </si>
  <si>
    <t xml:space="preserve">Facultade de Historia </t>
  </si>
  <si>
    <t>Unidade administrativa de Ourense</t>
  </si>
  <si>
    <t>Total Ourense</t>
  </si>
  <si>
    <t>Casa das Campás</t>
  </si>
  <si>
    <t xml:space="preserve">Escola de Enxeñaría Forestal </t>
  </si>
  <si>
    <t xml:space="preserve">Facultade  de Ciencias da Educacion e do Deporte </t>
  </si>
  <si>
    <t xml:space="preserve">Facultade de Belas Artes </t>
  </si>
  <si>
    <t>Total Pontevedra</t>
  </si>
  <si>
    <t>Biblioteca Universitaria</t>
  </si>
  <si>
    <t>CACTI-CINBIO</t>
  </si>
  <si>
    <t>CINTECX</t>
  </si>
  <si>
    <t>Edificio ampliación Telecomunicacións-Minas</t>
  </si>
  <si>
    <t>Edificio Ernestina Otero</t>
  </si>
  <si>
    <t>Edificio Exeria</t>
  </si>
  <si>
    <t>Edificio Filomena Dato</t>
  </si>
  <si>
    <t>Edificio Fundición</t>
  </si>
  <si>
    <t>Edificio Miralles</t>
  </si>
  <si>
    <t>Edificio Redeiras</t>
  </si>
  <si>
    <t xml:space="preserve">Escola de Enxeñaría de Minas e Enerxía </t>
  </si>
  <si>
    <t xml:space="preserve">Escola de Enxeñaría de Telecomunicación </t>
  </si>
  <si>
    <t xml:space="preserve">Escola de Enxeñaría Industrial </t>
  </si>
  <si>
    <t>Estacion de Ciencias Mariñas de Toralla</t>
  </si>
  <si>
    <t xml:space="preserve">Facultade de Bioloxía </t>
  </si>
  <si>
    <t xml:space="preserve">Facultade de Ciencias do Mar </t>
  </si>
  <si>
    <t xml:space="preserve">Facultade de Ciencias Económicas e Empresariais </t>
  </si>
  <si>
    <t xml:space="preserve">Facultade de Ciencias Xuridicas e do Traballo </t>
  </si>
  <si>
    <t xml:space="preserve">Facultade de Comercio </t>
  </si>
  <si>
    <t xml:space="preserve">Facultade de Filoloxía e Tradución </t>
  </si>
  <si>
    <t xml:space="preserve">Facultade de Química </t>
  </si>
  <si>
    <t>Total Vigo</t>
  </si>
  <si>
    <t>PI doutor pola UVigo e fóra da UVigo</t>
  </si>
  <si>
    <t>Doutores/as pola UVigo</t>
  </si>
  <si>
    <t>Doutores/as fóra da UVigo</t>
  </si>
  <si>
    <t>Total doutores/as</t>
  </si>
  <si>
    <t>% Doutores/as UVigo sobre total doutores/as</t>
  </si>
  <si>
    <t>Total UVigo</t>
  </si>
  <si>
    <t>Total fóra Uvigo</t>
  </si>
  <si>
    <t>Investigadores Programa Oportunius</t>
  </si>
  <si>
    <t>Investigadores "Distinguidos Estado"</t>
  </si>
  <si>
    <t>Investigadores "Distinguidos UVigo"</t>
  </si>
  <si>
    <t>Investigadores "Distinguidos Xunta de Galicia"</t>
  </si>
  <si>
    <t>Investigadores "Juan de la Cierva-Formación"</t>
  </si>
  <si>
    <t>Investigadores "Juan de la Cierva-Incorporación"</t>
  </si>
  <si>
    <t>Investigadores "Margarita Salas". (Grupo I)</t>
  </si>
  <si>
    <t>Investigadores "Maria Zambrano". (Grupo I)</t>
  </si>
  <si>
    <t>Investigadores "Posdoutoral UVigo"</t>
  </si>
  <si>
    <t>Investigadores "Posdoutoral Xunta"</t>
  </si>
  <si>
    <t>Investigadores "Ramón y Cajal"</t>
  </si>
  <si>
    <t>Persoal Investigador Doutor/A (Grupo I)</t>
  </si>
  <si>
    <t>Programa "Jovenes Investigadores". Grupo I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</si>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</sst>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2"/>
      <color theme="1"/>
      <name val="Calibri"/>
      <family val="2"/>
    </font>
    <font>
      <sz val="12"/>
      <color theme="1"/>
      <name val="Calibri"/>
      <family val="2"/>
    </font>
    <font>
      <sz val="10"/>
      <name val="Arial"/>
      <family val="2"/>
    </font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2"/>
      <name val="Calibri"/>
      <family val="2"/>
    </font>
    <font>
      <sz val="14"/>
      <name val="Calibri"/>
      <family val="2"/>
    </font>
    <font>
      <sz val="10"/>
      <color theme="1"/>
      <name val="Calibri"/>
      <family val="2"/>
    </font>
    <font>
      <b/>
      <sz val="11"/>
      <color theme="0"/>
      <name val="Calibri"/>
      <family val="2"/>
    </font>
    <font>
      <sz val="11"/>
      <color theme="1"/>
      <name val="Calibri"/>
      <family val="2"/>
    </font>
    <font>
      <i/>
      <sz val="10"/>
      <color theme="1"/>
      <name val="Calibri"/>
      <family val="2"/>
    </font>
    <font>
      <b/>
      <sz val="11"/>
      <color theme="1"/>
      <name val="Aptos Narrow"/>
      <family val="2"/>
      <scheme val="minor"/>
    </font>
    <font>
      <sz val="11"/>
      <color theme="0"/>
      <name val="Calibri"/>
      <family val="2"/>
    </font>
    <font>
      <i/>
      <sz val="11"/>
      <color theme="0"/>
      <name val="Calibri"/>
      <family val="2"/>
    </font>
    <font>
      <b/>
      <sz val="14"/>
      <color theme="1"/>
      <name val="Calibri"/>
      <family val="2"/>
    </font>
    <font>
      <b/>
      <sz val="16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59996337778862885"/>
        <bgColor indexed="65"/>
      </patternFill>
    </fill>
    <fill>
      <patternFill patternType="solid">
        <fgColor theme="4" tint="0.79995117038483843"/>
        <bgColor indexed="65"/>
      </patternFill>
    </fill>
  </fills>
  <borders count="20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4"/>
      </top>
      <bottom style="double">
        <color theme="4"/>
      </bottom>
      <diagonal/>
    </border>
    <border>
      <left style="thin">
        <color theme="0"/>
      </left>
      <right style="thin">
        <color theme="0"/>
      </right>
      <top style="thin">
        <color theme="4"/>
      </top>
      <bottom style="double">
        <color theme="4"/>
      </bottom>
      <diagonal/>
    </border>
  </borders>
  <cellStyleXfs count="11">
    <xf numFmtId="0" fontId="0" fillId="0" borderId="0"/>
    <xf numFmtId="0" fontId="3" fillId="6" borderId="0" applyNumberFormat="0" applyBorder="0" applyAlignment="0" applyProtection="0"/>
    <xf numFmtId="0" fontId="2" fillId="0" borderId="0"/>
    <xf numFmtId="0" fontId="3" fillId="0" borderId="0"/>
    <xf numFmtId="0" fontId="4" fillId="2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4" borderId="0" applyNumberFormat="0" applyBorder="0" applyAlignment="0" applyProtection="0"/>
    <xf numFmtId="0" fontId="3" fillId="3" borderId="0" applyNumberFormat="0" applyBorder="0" applyAlignment="0" applyProtection="0"/>
    <xf numFmtId="0" fontId="11" fillId="0" borderId="1" applyNumberFormat="0" applyFill="0" applyAlignment="0" applyProtection="0"/>
    <xf numFmtId="9" fontId="3" fillId="0" borderId="0" applyFont="0" applyFill="0" applyBorder="0" applyAlignment="0" applyProtection="0"/>
  </cellStyleXfs>
  <cellXfs count="109">
    <xf numFmtId="0" fontId="0" fillId="0" borderId="0" xfId="0"/>
    <xf numFmtId="0" fontId="5" fillId="0" borderId="2" xfId="2" applyFont="1" applyBorder="1" applyAlignment="1">
      <alignment vertical="center" wrapText="1"/>
    </xf>
    <xf numFmtId="0" fontId="5" fillId="0" borderId="2" xfId="2" applyFont="1" applyBorder="1"/>
    <xf numFmtId="0" fontId="5" fillId="0" borderId="2" xfId="2" applyFont="1" applyBorder="1" applyAlignment="1">
      <alignment wrapText="1"/>
    </xf>
    <xf numFmtId="0" fontId="5" fillId="0" borderId="2" xfId="3" applyFont="1" applyBorder="1"/>
    <xf numFmtId="0" fontId="6" fillId="0" borderId="2" xfId="2" applyFont="1" applyBorder="1" applyAlignment="1">
      <alignment horizontal="center" vertical="center" wrapText="1"/>
    </xf>
    <xf numFmtId="0" fontId="5" fillId="0" borderId="0" xfId="2" applyFont="1"/>
    <xf numFmtId="0" fontId="5" fillId="0" borderId="0" xfId="3" applyFont="1"/>
    <xf numFmtId="0" fontId="7" fillId="0" borderId="0" xfId="3" applyFont="1"/>
    <xf numFmtId="0" fontId="1" fillId="0" borderId="0" xfId="3" applyFont="1"/>
    <xf numFmtId="0" fontId="7" fillId="0" borderId="0" xfId="3" applyFont="1" applyAlignment="1">
      <alignment horizontal="left" vertical="center"/>
    </xf>
    <xf numFmtId="0" fontId="7" fillId="0" borderId="0" xfId="3" applyFont="1" applyAlignment="1">
      <alignment horizontal="left"/>
    </xf>
    <xf numFmtId="0" fontId="8" fillId="2" borderId="3" xfId="4" applyFont="1" applyBorder="1"/>
    <xf numFmtId="0" fontId="8" fillId="2" borderId="0" xfId="4" applyFont="1"/>
    <xf numFmtId="0" fontId="9" fillId="0" borderId="0" xfId="3" applyFont="1"/>
    <xf numFmtId="0" fontId="9" fillId="5" borderId="4" xfId="5" applyFont="1" applyBorder="1" applyAlignment="1">
      <alignment horizontal="left" vertical="center"/>
    </xf>
    <xf numFmtId="0" fontId="9" fillId="5" borderId="4" xfId="5" applyFont="1" applyBorder="1"/>
    <xf numFmtId="2" fontId="9" fillId="5" borderId="5" xfId="5" applyNumberFormat="1" applyFont="1" applyBorder="1"/>
    <xf numFmtId="2" fontId="9" fillId="5" borderId="6" xfId="5" applyNumberFormat="1" applyFont="1" applyBorder="1"/>
    <xf numFmtId="0" fontId="9" fillId="5" borderId="7" xfId="5" applyFont="1" applyBorder="1" applyAlignment="1">
      <alignment horizontal="left" vertical="center"/>
    </xf>
    <xf numFmtId="0" fontId="9" fillId="5" borderId="7" xfId="5" applyFont="1" applyBorder="1"/>
    <xf numFmtId="0" fontId="9" fillId="5" borderId="8" xfId="5" applyFont="1" applyBorder="1" applyAlignment="1">
      <alignment horizontal="left" vertical="center"/>
    </xf>
    <xf numFmtId="0" fontId="9" fillId="5" borderId="8" xfId="5" applyFont="1" applyBorder="1"/>
    <xf numFmtId="0" fontId="9" fillId="6" borderId="4" xfId="1" applyFont="1" applyBorder="1" applyAlignment="1">
      <alignment horizontal="left" vertical="center"/>
    </xf>
    <xf numFmtId="0" fontId="9" fillId="6" borderId="4" xfId="1" applyFont="1" applyBorder="1"/>
    <xf numFmtId="2" fontId="9" fillId="6" borderId="5" xfId="1" applyNumberFormat="1" applyFont="1" applyBorder="1"/>
    <xf numFmtId="2" fontId="9" fillId="6" borderId="6" xfId="1" applyNumberFormat="1" applyFont="1" applyBorder="1"/>
    <xf numFmtId="0" fontId="9" fillId="6" borderId="7" xfId="1" applyFont="1" applyBorder="1" applyAlignment="1">
      <alignment horizontal="left" vertical="center"/>
    </xf>
    <xf numFmtId="0" fontId="9" fillId="6" borderId="7" xfId="1" applyFont="1" applyBorder="1"/>
    <xf numFmtId="0" fontId="9" fillId="6" borderId="8" xfId="1" applyFont="1" applyBorder="1" applyAlignment="1">
      <alignment horizontal="left" vertical="center"/>
    </xf>
    <xf numFmtId="0" fontId="9" fillId="6" borderId="8" xfId="1" applyFont="1" applyBorder="1"/>
    <xf numFmtId="0" fontId="9" fillId="5" borderId="9" xfId="5" applyFont="1" applyBorder="1"/>
    <xf numFmtId="0" fontId="9" fillId="5" borderId="5" xfId="5" applyFont="1" applyBorder="1"/>
    <xf numFmtId="2" fontId="9" fillId="5" borderId="7" xfId="5" applyNumberFormat="1" applyFont="1" applyBorder="1"/>
    <xf numFmtId="0" fontId="9" fillId="6" borderId="9" xfId="6" applyFont="1" applyBorder="1"/>
    <xf numFmtId="0" fontId="9" fillId="6" borderId="5" xfId="6" applyFont="1" applyBorder="1"/>
    <xf numFmtId="2" fontId="9" fillId="6" borderId="7" xfId="6" applyNumberFormat="1" applyFont="1" applyBorder="1"/>
    <xf numFmtId="2" fontId="9" fillId="6" borderId="4" xfId="6" applyNumberFormat="1" applyFont="1" applyBorder="1"/>
    <xf numFmtId="2" fontId="9" fillId="6" borderId="6" xfId="6" applyNumberFormat="1" applyFont="1" applyBorder="1"/>
    <xf numFmtId="0" fontId="9" fillId="5" borderId="3" xfId="5" applyFont="1" applyBorder="1"/>
    <xf numFmtId="2" fontId="9" fillId="5" borderId="4" xfId="5" applyNumberFormat="1" applyFont="1" applyBorder="1"/>
    <xf numFmtId="0" fontId="10" fillId="0" borderId="0" xfId="3" applyFont="1"/>
    <xf numFmtId="2" fontId="9" fillId="0" borderId="0" xfId="3" applyNumberFormat="1" applyFont="1"/>
    <xf numFmtId="0" fontId="12" fillId="2" borderId="12" xfId="4" applyFont="1" applyBorder="1"/>
    <xf numFmtId="0" fontId="12" fillId="2" borderId="8" xfId="4" applyFont="1" applyBorder="1" applyAlignment="1">
      <alignment horizontal="center" vertical="center"/>
    </xf>
    <xf numFmtId="0" fontId="9" fillId="5" borderId="3" xfId="5" applyFont="1" applyBorder="1" applyAlignment="1">
      <alignment horizontal="left" vertical="center"/>
    </xf>
    <xf numFmtId="10" fontId="9" fillId="5" borderId="7" xfId="5" applyNumberFormat="1" applyFont="1" applyBorder="1"/>
    <xf numFmtId="0" fontId="9" fillId="5" borderId="12" xfId="5" applyFont="1" applyBorder="1" applyAlignment="1">
      <alignment horizontal="left" vertical="center"/>
    </xf>
    <xf numFmtId="0" fontId="9" fillId="5" borderId="12" xfId="5" applyFont="1" applyBorder="1"/>
    <xf numFmtId="10" fontId="9" fillId="5" borderId="8" xfId="5" applyNumberFormat="1" applyFont="1" applyBorder="1"/>
    <xf numFmtId="2" fontId="9" fillId="5" borderId="8" xfId="5" applyNumberFormat="1" applyFont="1" applyBorder="1"/>
    <xf numFmtId="0" fontId="9" fillId="6" borderId="13" xfId="1" applyFont="1" applyBorder="1" applyAlignment="1">
      <alignment horizontal="left" vertical="center"/>
    </xf>
    <xf numFmtId="0" fontId="9" fillId="6" borderId="0" xfId="1" applyFont="1"/>
    <xf numFmtId="10" fontId="9" fillId="6" borderId="0" xfId="1" applyNumberFormat="1" applyFont="1"/>
    <xf numFmtId="2" fontId="9" fillId="6" borderId="0" xfId="1" applyNumberFormat="1" applyFont="1"/>
    <xf numFmtId="0" fontId="9" fillId="6" borderId="0" xfId="1" applyFont="1" applyBorder="1" applyAlignment="1">
      <alignment horizontal="left" vertical="center"/>
    </xf>
    <xf numFmtId="0" fontId="9" fillId="6" borderId="14" xfId="1" applyFont="1" applyBorder="1" applyAlignment="1">
      <alignment horizontal="left" vertical="center"/>
    </xf>
    <xf numFmtId="10" fontId="9" fillId="5" borderId="5" xfId="5" applyNumberFormat="1" applyFont="1" applyBorder="1"/>
    <xf numFmtId="10" fontId="9" fillId="6" borderId="5" xfId="6" applyNumberFormat="1" applyFont="1" applyBorder="1"/>
    <xf numFmtId="2" fontId="9" fillId="6" borderId="5" xfId="6" applyNumberFormat="1" applyFont="1" applyBorder="1"/>
    <xf numFmtId="0" fontId="12" fillId="2" borderId="3" xfId="4" applyFont="1" applyBorder="1" applyAlignment="1">
      <alignment horizontal="left" vertical="center" wrapText="1"/>
    </xf>
    <xf numFmtId="0" fontId="12" fillId="2" borderId="10" xfId="4" applyFont="1" applyBorder="1" applyAlignment="1">
      <alignment horizontal="center" vertical="center"/>
    </xf>
    <xf numFmtId="0" fontId="12" fillId="2" borderId="15" xfId="4" applyFont="1" applyBorder="1" applyAlignment="1">
      <alignment horizontal="center" vertical="center"/>
    </xf>
    <xf numFmtId="0" fontId="12" fillId="2" borderId="9" xfId="4" applyFont="1" applyBorder="1" applyAlignment="1">
      <alignment horizontal="center" vertical="center"/>
    </xf>
    <xf numFmtId="0" fontId="12" fillId="2" borderId="0" xfId="4" applyFont="1" applyBorder="1" applyAlignment="1">
      <alignment horizontal="center" vertical="center"/>
    </xf>
    <xf numFmtId="0" fontId="12" fillId="2" borderId="3" xfId="4" applyFont="1" applyBorder="1" applyAlignment="1">
      <alignment horizontal="center" vertical="center"/>
    </xf>
    <xf numFmtId="0" fontId="12" fillId="2" borderId="16" xfId="4" applyFont="1" applyBorder="1" applyAlignment="1">
      <alignment horizontal="center" vertical="center"/>
    </xf>
    <xf numFmtId="0" fontId="12" fillId="2" borderId="14" xfId="4" applyFont="1" applyBorder="1" applyAlignment="1">
      <alignment horizontal="center" vertical="center"/>
    </xf>
    <xf numFmtId="0" fontId="12" fillId="2" borderId="12" xfId="4" applyFont="1" applyBorder="1" applyAlignment="1">
      <alignment horizontal="center" vertical="center"/>
    </xf>
    <xf numFmtId="0" fontId="12" fillId="2" borderId="17" xfId="4" applyFont="1" applyBorder="1" applyAlignment="1">
      <alignment horizontal="center"/>
    </xf>
    <xf numFmtId="0" fontId="12" fillId="2" borderId="3" xfId="4" applyFont="1" applyBorder="1" applyAlignment="1">
      <alignment horizontal="center"/>
    </xf>
    <xf numFmtId="0" fontId="12" fillId="2" borderId="0" xfId="4" applyFont="1" applyAlignment="1">
      <alignment horizontal="center" vertical="center"/>
    </xf>
    <xf numFmtId="0" fontId="12" fillId="2" borderId="3" xfId="4" applyFont="1" applyBorder="1" applyAlignment="1">
      <alignment horizontal="left" vertical="center"/>
    </xf>
    <xf numFmtId="0" fontId="12" fillId="2" borderId="0" xfId="4" applyFont="1" applyAlignment="1">
      <alignment horizontal="center" vertical="center"/>
    </xf>
    <xf numFmtId="0" fontId="12" fillId="2" borderId="11" xfId="4" applyFont="1" applyBorder="1" applyAlignment="1">
      <alignment horizontal="center" vertical="center"/>
    </xf>
    <xf numFmtId="0" fontId="12" fillId="2" borderId="4" xfId="4" applyFont="1" applyBorder="1" applyAlignment="1">
      <alignment horizontal="center" vertical="center"/>
    </xf>
    <xf numFmtId="0" fontId="12" fillId="2" borderId="6" xfId="4" applyFont="1" applyBorder="1" applyAlignment="1">
      <alignment horizontal="center" vertical="center"/>
    </xf>
    <xf numFmtId="0" fontId="12" fillId="2" borderId="3" xfId="4" applyFont="1" applyBorder="1" applyAlignment="1">
      <alignment horizontal="center" vertical="center"/>
    </xf>
    <xf numFmtId="0" fontId="9" fillId="5" borderId="0" xfId="5" applyFont="1"/>
    <xf numFmtId="0" fontId="9" fillId="6" borderId="3" xfId="6" applyFont="1" applyBorder="1"/>
    <xf numFmtId="0" fontId="9" fillId="6" borderId="7" xfId="6" applyFont="1" applyBorder="1"/>
    <xf numFmtId="0" fontId="9" fillId="6" borderId="3" xfId="1" applyFont="1" applyBorder="1"/>
    <xf numFmtId="0" fontId="9" fillId="6" borderId="0" xfId="6" applyFont="1"/>
    <xf numFmtId="0" fontId="8" fillId="2" borderId="7" xfId="4" applyFont="1" applyBorder="1" applyAlignment="1">
      <alignment horizontal="center" vertical="center"/>
    </xf>
    <xf numFmtId="0" fontId="8" fillId="2" borderId="0" xfId="4" applyFont="1" applyAlignment="1">
      <alignment horizontal="center" vertical="center"/>
    </xf>
    <xf numFmtId="0" fontId="9" fillId="0" borderId="0" xfId="3" applyFont="1" applyAlignment="1">
      <alignment horizontal="left" vertical="center"/>
    </xf>
    <xf numFmtId="0" fontId="9" fillId="4" borderId="3" xfId="7" applyFont="1" applyBorder="1"/>
    <xf numFmtId="0" fontId="9" fillId="4" borderId="7" xfId="7" applyFont="1" applyBorder="1"/>
    <xf numFmtId="0" fontId="9" fillId="4" borderId="0" xfId="7" applyFont="1"/>
    <xf numFmtId="0" fontId="9" fillId="3" borderId="3" xfId="8" applyFont="1" applyBorder="1"/>
    <xf numFmtId="0" fontId="9" fillId="3" borderId="7" xfId="8" applyFont="1" applyBorder="1"/>
    <xf numFmtId="0" fontId="9" fillId="3" borderId="0" xfId="8" applyFont="1"/>
    <xf numFmtId="0" fontId="13" fillId="2" borderId="3" xfId="4" applyFont="1" applyBorder="1"/>
    <xf numFmtId="0" fontId="13" fillId="2" borderId="7" xfId="4" applyFont="1" applyBorder="1"/>
    <xf numFmtId="0" fontId="13" fillId="2" borderId="0" xfId="4" applyFont="1"/>
    <xf numFmtId="0" fontId="14" fillId="0" borderId="1" xfId="9" applyFont="1"/>
    <xf numFmtId="0" fontId="14" fillId="0" borderId="18" xfId="9" applyFont="1" applyBorder="1"/>
    <xf numFmtId="0" fontId="8" fillId="2" borderId="4" xfId="4" applyFont="1" applyBorder="1" applyAlignment="1">
      <alignment horizontal="center" vertical="center"/>
    </xf>
    <xf numFmtId="0" fontId="9" fillId="6" borderId="0" xfId="1" applyFont="1" applyAlignment="1">
      <alignment horizontal="left" vertical="center"/>
    </xf>
    <xf numFmtId="0" fontId="9" fillId="5" borderId="0" xfId="5" applyFont="1" applyAlignment="1">
      <alignment horizontal="left" vertical="center"/>
    </xf>
    <xf numFmtId="9" fontId="1" fillId="0" borderId="0" xfId="10" applyFont="1"/>
    <xf numFmtId="0" fontId="15" fillId="0" borderId="18" xfId="9" applyFont="1" applyBorder="1"/>
    <xf numFmtId="0" fontId="15" fillId="0" borderId="1" xfId="9" applyFont="1"/>
    <xf numFmtId="0" fontId="15" fillId="0" borderId="19" xfId="9" applyFont="1" applyBorder="1"/>
    <xf numFmtId="0" fontId="8" fillId="2" borderId="0" xfId="4" applyFont="1" applyBorder="1" applyAlignment="1">
      <alignment horizontal="left" vertical="center"/>
    </xf>
    <xf numFmtId="0" fontId="8" fillId="2" borderId="0" xfId="4" applyFont="1" applyAlignment="1">
      <alignment horizontal="center" vertical="center"/>
    </xf>
    <xf numFmtId="0" fontId="8" fillId="2" borderId="0" xfId="4" applyFont="1" applyBorder="1" applyAlignment="1">
      <alignment horizontal="center" vertical="center"/>
    </xf>
    <xf numFmtId="10" fontId="1" fillId="0" borderId="0" xfId="10" applyNumberFormat="1" applyFont="1"/>
    <xf numFmtId="10" fontId="14" fillId="0" borderId="1" xfId="9" applyNumberFormat="1" applyFont="1"/>
  </cellXfs>
  <cellStyles count="11">
    <cellStyle name="20% - Énfasis1" xfId="1" builtinId="30"/>
    <cellStyle name="20% - Énfasis1 2" xfId="6" xr:uid="{0455E2E8-EB3D-4CE6-B1F9-829E79B0D59B}"/>
    <cellStyle name="20% - Énfasis1 3" xfId="8" xr:uid="{167DFE03-2E9D-453C-8812-714A14A0F2FB}"/>
    <cellStyle name="40% - Énfasis1 2" xfId="5" xr:uid="{3470846F-F72A-41B0-94D2-9DF31B42CE46}"/>
    <cellStyle name="40% - Énfasis1 3" xfId="7" xr:uid="{18CCF64D-D0BF-4422-B9D6-82DC60BA249B}"/>
    <cellStyle name="Énfasis1 2" xfId="4" xr:uid="{40A10591-A9CB-42B3-81C7-E8B8D1A936C1}"/>
    <cellStyle name="Normal" xfId="0" builtinId="0"/>
    <cellStyle name="Normal 2" xfId="3" xr:uid="{EE594B8E-E72E-4C12-9F85-FC2AC1CC121A}"/>
    <cellStyle name="Normal 2 3" xfId="2" xr:uid="{68C50E84-3FF1-4270-821D-0CFB6120758D}"/>
    <cellStyle name="Porcentaje 2" xfId="10" xr:uid="{34A99ABD-04A6-4F66-9203-AC2B981EB344}"/>
    <cellStyle name="Total 2" xfId="9" xr:uid="{147018B1-E7D8-4A1D-ACF5-AAB4040E884A}"/>
  </cellStyles>
  <dxfs count="54"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numFmt numFmtId="0" formatCode="General"/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numFmt numFmtId="0" formatCode="General"/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numFmt numFmtId="0" formatCode="General"/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numFmt numFmtId="0" formatCode="General"/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numFmt numFmtId="2" formatCode="0.00"/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numFmt numFmtId="0" formatCode="General"/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numFmt numFmtId="2" formatCode="0.00"/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numFmt numFmtId="2" formatCode="0.00"/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numFmt numFmtId="2" formatCode="0.00"/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numFmt numFmtId="2" formatCode="0.00"/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ES"/>
              <a:t>Persoal investigador por sexo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'2023_PI_Datos xerais'!$C$16</c:f>
              <c:strCache>
                <c:ptCount val="1"/>
                <c:pt idx="0">
                  <c:v>Homes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'2023_PI_Datos xerais'!$C$25</c:f>
              <c:numCache>
                <c:formatCode>General</c:formatCode>
                <c:ptCount val="1"/>
                <c:pt idx="0">
                  <c:v>430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18-4225-94B4-854B20C08EC0}"/>
            </c:ext>
          </c:extLst>
        </c:ser>
        <c:ser>
          <c:idx val="1"/>
          <c:order val="1"/>
          <c:tx>
            <c:strRef>
              <c:f>'2023_PI_Datos xerais'!$D$16</c:f>
              <c:strCache>
                <c:ptCount val="1"/>
                <c:pt idx="0">
                  <c:v>Mulleres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'2023_PI_Datos xerais'!$D$25</c:f>
              <c:numCache>
                <c:formatCode>General</c:formatCode>
                <c:ptCount val="1"/>
                <c:pt idx="0">
                  <c:v>395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A18-4225-94B4-854B20C08EC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225874016"/>
        <c:axId val="225876416"/>
      </c:barChart>
      <c:catAx>
        <c:axId val="22587401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225876416"/>
        <c:crosses val="autoZero"/>
        <c:auto val="1"/>
        <c:lblAlgn val="ctr"/>
        <c:lblOffset val="100"/>
        <c:noMultiLvlLbl val="0"/>
      </c:catAx>
      <c:valAx>
        <c:axId val="225876416"/>
        <c:scaling>
          <c:orientation val="minMax"/>
          <c:min val="100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258740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 b="1"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ES" sz="1400" baseline="0"/>
              <a:t>Persoal investigador Posdoutoral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'2023_PI_Datos xerais'!$B$47</c:f>
              <c:strCache>
                <c:ptCount val="1"/>
                <c:pt idx="0">
                  <c:v>Homes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'2023_PI_Datos xerais'!$B$61</c:f>
              <c:numCache>
                <c:formatCode>General</c:formatCode>
                <c:ptCount val="1"/>
                <c:pt idx="0">
                  <c:v>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8DA-4EA4-8AA8-EA68268C928A}"/>
            </c:ext>
          </c:extLst>
        </c:ser>
        <c:ser>
          <c:idx val="1"/>
          <c:order val="1"/>
          <c:tx>
            <c:strRef>
              <c:f>'2023_PI_Datos xerais'!$C$47</c:f>
              <c:strCache>
                <c:ptCount val="1"/>
                <c:pt idx="0">
                  <c:v>Mulleres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'2023_PI_Datos xerais'!$C$61</c:f>
              <c:numCache>
                <c:formatCode>General</c:formatCode>
                <c:ptCount val="1"/>
                <c:pt idx="0">
                  <c:v>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8DA-4EA4-8AA8-EA68268C928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393042576"/>
        <c:axId val="393043536"/>
      </c:barChart>
      <c:catAx>
        <c:axId val="39304257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393043536"/>
        <c:crosses val="autoZero"/>
        <c:auto val="1"/>
        <c:lblAlgn val="ctr"/>
        <c:lblOffset val="100"/>
        <c:noMultiLvlLbl val="0"/>
      </c:catAx>
      <c:valAx>
        <c:axId val="393043536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93042576"/>
        <c:crosses val="autoZero"/>
        <c:crossBetween val="between"/>
        <c:majorUnit val="10"/>
        <c:minorUnit val="1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 b="1"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ES" sz="1400"/>
              <a:t>Persoal investigador Predoutoral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'2023_PI_Datos xerais'!$B$65</c:f>
              <c:strCache>
                <c:ptCount val="1"/>
                <c:pt idx="0">
                  <c:v>Homes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'2023_PI_Datos xerais'!$B$71</c:f>
              <c:numCache>
                <c:formatCode>General</c:formatCode>
                <c:ptCount val="1"/>
                <c:pt idx="0">
                  <c:v>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20-4D9D-997E-4F3D68CC1527}"/>
            </c:ext>
          </c:extLst>
        </c:ser>
        <c:ser>
          <c:idx val="1"/>
          <c:order val="1"/>
          <c:tx>
            <c:strRef>
              <c:f>'2023_PI_Datos xerais'!$C$65</c:f>
              <c:strCache>
                <c:ptCount val="1"/>
                <c:pt idx="0">
                  <c:v>Mulleres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'2023_PI_Datos xerais'!$C$71</c:f>
              <c:numCache>
                <c:formatCode>General</c:formatCode>
                <c:ptCount val="1"/>
                <c:pt idx="0">
                  <c:v>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C20-4D9D-997E-4F3D68CC152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402327536"/>
        <c:axId val="402328976"/>
      </c:barChart>
      <c:catAx>
        <c:axId val="40232753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402328976"/>
        <c:crosses val="autoZero"/>
        <c:auto val="1"/>
        <c:lblAlgn val="ctr"/>
        <c:lblOffset val="100"/>
        <c:noMultiLvlLbl val="0"/>
      </c:catAx>
      <c:valAx>
        <c:axId val="402328976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02327536"/>
        <c:crosses val="autoZero"/>
        <c:crossBetween val="between"/>
        <c:majorUnit val="10"/>
        <c:minorUnit val="1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 b="1"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ES" sz="1400"/>
              <a:t>Persoal investigador_Técnicos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'2023_PI_Datos xerais'!$B$77</c:f>
              <c:strCache>
                <c:ptCount val="1"/>
                <c:pt idx="0">
                  <c:v>Homes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'2023_PI_Datos xerais'!$B$88</c:f>
              <c:numCache>
                <c:formatCode>General</c:formatCode>
                <c:ptCount val="1"/>
                <c:pt idx="0">
                  <c:v>151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77-4F32-99B5-E98435D5811E}"/>
            </c:ext>
          </c:extLst>
        </c:ser>
        <c:ser>
          <c:idx val="1"/>
          <c:order val="1"/>
          <c:tx>
            <c:strRef>
              <c:f>'2023_PI_Datos xerais'!$C$77</c:f>
              <c:strCache>
                <c:ptCount val="1"/>
                <c:pt idx="0">
                  <c:v>Mulleres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'2023_PI_Datos xerais'!$C$88</c:f>
              <c:numCache>
                <c:formatCode>General</c:formatCode>
                <c:ptCount val="1"/>
                <c:pt idx="0">
                  <c:v>144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677-4F32-99B5-E98435D5811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309031791"/>
        <c:axId val="284525935"/>
      </c:barChart>
      <c:catAx>
        <c:axId val="309031791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284525935"/>
        <c:crosses val="autoZero"/>
        <c:auto val="1"/>
        <c:lblAlgn val="ctr"/>
        <c:lblOffset val="100"/>
        <c:noMultiLvlLbl val="0"/>
      </c:catAx>
      <c:valAx>
        <c:axId val="2845259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0903179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 b="1"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ES" sz="1400"/>
              <a:t>Persoal</a:t>
            </a:r>
            <a:r>
              <a:rPr lang="es-ES" sz="1400" baseline="0"/>
              <a:t> investigador_Outros</a:t>
            </a:r>
            <a:endParaRPr lang="es-ES" sz="14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'2023_PI_Datos xerais'!$B$92</c:f>
              <c:strCache>
                <c:ptCount val="1"/>
                <c:pt idx="0">
                  <c:v>Homes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'2023_PI_Datos xerais'!$B$95</c:f>
              <c:numCache>
                <c:formatCode>General</c:formatCode>
                <c:ptCount val="1"/>
                <c:pt idx="0">
                  <c:v>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91-4771-83B2-7F1B60BA9EB4}"/>
            </c:ext>
          </c:extLst>
        </c:ser>
        <c:ser>
          <c:idx val="1"/>
          <c:order val="1"/>
          <c:tx>
            <c:strRef>
              <c:f>'2023_PI_Datos xerais'!$C$92</c:f>
              <c:strCache>
                <c:ptCount val="1"/>
                <c:pt idx="0">
                  <c:v>Mulleres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'2023_PI_Datos xerais'!$C$95</c:f>
              <c:numCache>
                <c:formatCode>General</c:formatCode>
                <c:ptCount val="1"/>
                <c:pt idx="0">
                  <c:v>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091-4771-83B2-7F1B60BA9EB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918820767"/>
        <c:axId val="918813567"/>
      </c:barChart>
      <c:catAx>
        <c:axId val="918820767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918813567"/>
        <c:crosses val="autoZero"/>
        <c:auto val="1"/>
        <c:lblAlgn val="ctr"/>
        <c:lblOffset val="100"/>
        <c:noMultiLvlLbl val="0"/>
      </c:catAx>
      <c:valAx>
        <c:axId val="9188135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91882076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ES"/>
              <a:t>Persoal investigador por campus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'2023_PI_Distribución'!$B$10</c:f>
              <c:strCache>
                <c:ptCount val="1"/>
                <c:pt idx="0">
                  <c:v>Ourense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'2023_PI_Distribución'!$B$14</c:f>
              <c:numCache>
                <c:formatCode>General</c:formatCode>
                <c:ptCount val="1"/>
                <c:pt idx="0">
                  <c:v>168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B8-47F2-A10A-60A30DE8EAD7}"/>
            </c:ext>
          </c:extLst>
        </c:ser>
        <c:ser>
          <c:idx val="1"/>
          <c:order val="1"/>
          <c:tx>
            <c:strRef>
              <c:f>'2023_PI_Distribución'!$C$10</c:f>
              <c:strCache>
                <c:ptCount val="1"/>
                <c:pt idx="0">
                  <c:v>Pontevedra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'2023_PI_Distribución'!$C$14</c:f>
              <c:numCache>
                <c:formatCode>General</c:formatCode>
                <c:ptCount val="1"/>
                <c:pt idx="0">
                  <c:v>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FB8-47F2-A10A-60A30DE8EAD7}"/>
            </c:ext>
          </c:extLst>
        </c:ser>
        <c:ser>
          <c:idx val="2"/>
          <c:order val="2"/>
          <c:tx>
            <c:strRef>
              <c:f>'2023_PI_Distribución'!$D$10</c:f>
              <c:strCache>
                <c:ptCount val="1"/>
                <c:pt idx="0">
                  <c:v>Vigo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'2023_PI_Distribución'!$D$14</c:f>
              <c:numCache>
                <c:formatCode>General</c:formatCode>
                <c:ptCount val="1"/>
                <c:pt idx="0">
                  <c:v>622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FB8-47F2-A10A-60A30DE8EAD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230036816"/>
        <c:axId val="230038256"/>
      </c:barChart>
      <c:catAx>
        <c:axId val="23003681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230038256"/>
        <c:crosses val="autoZero"/>
        <c:auto val="1"/>
        <c:lblAlgn val="ctr"/>
        <c:lblOffset val="100"/>
        <c:noMultiLvlLbl val="0"/>
      </c:catAx>
      <c:valAx>
        <c:axId val="2300382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300368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 b="1"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ES"/>
              <a:t>Doutores/as pola UVigo e fóra da UVigo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2"/>
          <c:order val="2"/>
          <c:tx>
            <c:strRef>
              <c:f>'2023_PI_Doutor'!$D$12:$D$13</c:f>
              <c:strCache>
                <c:ptCount val="2"/>
                <c:pt idx="0">
                  <c:v>Doutores/as pola UVigo</c:v>
                </c:pt>
                <c:pt idx="1">
                  <c:v>Total UVigo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'2023_PI_Doutor'!$A$14:$A$26</c:f>
              <c:strCache>
                <c:ptCount val="13"/>
                <c:pt idx="0">
                  <c:v>Investigadores Programa Oportunius</c:v>
                </c:pt>
                <c:pt idx="1">
                  <c:v>Investigadores "Distinguidos Estado"</c:v>
                </c:pt>
                <c:pt idx="2">
                  <c:v>Investigadores "Distinguidos UVigo"</c:v>
                </c:pt>
                <c:pt idx="3">
                  <c:v>Investigadores "Distinguidos Xunta de Galicia"</c:v>
                </c:pt>
                <c:pt idx="4">
                  <c:v>Investigadores "Juan de la Cierva-Formación"</c:v>
                </c:pt>
                <c:pt idx="5">
                  <c:v>Investigadores "Juan de la Cierva-Incorporación"</c:v>
                </c:pt>
                <c:pt idx="6">
                  <c:v>Investigadores "Margarita Salas". (Grupo I)</c:v>
                </c:pt>
                <c:pt idx="7">
                  <c:v>Investigadores "Maria Zambrano". (Grupo I)</c:v>
                </c:pt>
                <c:pt idx="8">
                  <c:v>Investigadores "Posdoutoral UVigo"</c:v>
                </c:pt>
                <c:pt idx="9">
                  <c:v>Investigadores "Posdoutoral Xunta"</c:v>
                </c:pt>
                <c:pt idx="10">
                  <c:v>Investigadores "Ramón y Cajal"</c:v>
                </c:pt>
                <c:pt idx="11">
                  <c:v>Persoal Investigador Doutor/A (Grupo I)</c:v>
                </c:pt>
                <c:pt idx="12">
                  <c:v>Programa "Jovenes Investigadores". Grupo I</c:v>
                </c:pt>
              </c:strCache>
            </c:strRef>
          </c:cat>
          <c:val>
            <c:numRef>
              <c:f>'2023_PI_Doutor'!$D$14:$D$26</c:f>
              <c:numCache>
                <c:formatCode>General</c:formatCode>
                <c:ptCount val="13"/>
                <c:pt idx="1">
                  <c:v>2</c:v>
                </c:pt>
                <c:pt idx="2">
                  <c:v>6</c:v>
                </c:pt>
                <c:pt idx="4">
                  <c:v>3</c:v>
                </c:pt>
                <c:pt idx="5">
                  <c:v>6</c:v>
                </c:pt>
                <c:pt idx="6">
                  <c:v>25</c:v>
                </c:pt>
                <c:pt idx="7">
                  <c:v>4</c:v>
                </c:pt>
                <c:pt idx="8">
                  <c:v>3</c:v>
                </c:pt>
                <c:pt idx="9">
                  <c:v>31</c:v>
                </c:pt>
                <c:pt idx="10">
                  <c:v>20</c:v>
                </c:pt>
                <c:pt idx="11">
                  <c:v>27</c:v>
                </c:pt>
                <c:pt idx="1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C7-47A1-8FEC-9B825D1CD87A}"/>
            </c:ext>
          </c:extLst>
        </c:ser>
        <c:ser>
          <c:idx val="6"/>
          <c:order val="6"/>
          <c:tx>
            <c:strRef>
              <c:f>'2023_PI_Doutor'!$H$12:$H$13</c:f>
              <c:strCache>
                <c:ptCount val="2"/>
                <c:pt idx="0">
                  <c:v>Doutores/as fóra da UVigo</c:v>
                </c:pt>
                <c:pt idx="1">
                  <c:v>Total fóra Uvigo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shade val="51000"/>
                    <a:satMod val="130000"/>
                  </a:schemeClr>
                </a:gs>
                <a:gs pos="80000">
                  <a:schemeClr val="accent1">
                    <a:lumMod val="60000"/>
                    <a:shade val="93000"/>
                    <a:satMod val="130000"/>
                  </a:schemeClr>
                </a:gs>
                <a:gs pos="100000">
                  <a:schemeClr val="accent1">
                    <a:lumMod val="60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'2023_PI_Doutor'!$A$14:$A$26</c:f>
              <c:strCache>
                <c:ptCount val="13"/>
                <c:pt idx="0">
                  <c:v>Investigadores Programa Oportunius</c:v>
                </c:pt>
                <c:pt idx="1">
                  <c:v>Investigadores "Distinguidos Estado"</c:v>
                </c:pt>
                <c:pt idx="2">
                  <c:v>Investigadores "Distinguidos UVigo"</c:v>
                </c:pt>
                <c:pt idx="3">
                  <c:v>Investigadores "Distinguidos Xunta de Galicia"</c:v>
                </c:pt>
                <c:pt idx="4">
                  <c:v>Investigadores "Juan de la Cierva-Formación"</c:v>
                </c:pt>
                <c:pt idx="5">
                  <c:v>Investigadores "Juan de la Cierva-Incorporación"</c:v>
                </c:pt>
                <c:pt idx="6">
                  <c:v>Investigadores "Margarita Salas". (Grupo I)</c:v>
                </c:pt>
                <c:pt idx="7">
                  <c:v>Investigadores "Maria Zambrano". (Grupo I)</c:v>
                </c:pt>
                <c:pt idx="8">
                  <c:v>Investigadores "Posdoutoral UVigo"</c:v>
                </c:pt>
                <c:pt idx="9">
                  <c:v>Investigadores "Posdoutoral Xunta"</c:v>
                </c:pt>
                <c:pt idx="10">
                  <c:v>Investigadores "Ramón y Cajal"</c:v>
                </c:pt>
                <c:pt idx="11">
                  <c:v>Persoal Investigador Doutor/A (Grupo I)</c:v>
                </c:pt>
                <c:pt idx="12">
                  <c:v>Programa "Jovenes Investigadores". Grupo I</c:v>
                </c:pt>
              </c:strCache>
            </c:strRef>
          </c:cat>
          <c:val>
            <c:numRef>
              <c:f>'2023_PI_Doutor'!$H$14:$H$26</c:f>
              <c:numCache>
                <c:formatCode>General</c:formatCode>
                <c:ptCount val="13"/>
                <c:pt idx="0">
                  <c:v>3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2</c:v>
                </c:pt>
                <c:pt idx="5">
                  <c:v>4</c:v>
                </c:pt>
                <c:pt idx="6">
                  <c:v>1</c:v>
                </c:pt>
                <c:pt idx="7">
                  <c:v>5</c:v>
                </c:pt>
                <c:pt idx="8">
                  <c:v>1</c:v>
                </c:pt>
                <c:pt idx="9">
                  <c:v>14</c:v>
                </c:pt>
                <c:pt idx="10">
                  <c:v>8</c:v>
                </c:pt>
                <c:pt idx="11">
                  <c:v>13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DC7-47A1-8FEC-9B825D1CD8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01852015"/>
        <c:axId val="1701854895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'2023_PI_Doutor'!$B$12:$B$13</c15:sqref>
                        </c15:formulaRef>
                      </c:ext>
                    </c:extLst>
                    <c:strCache>
                      <c:ptCount val="2"/>
                      <c:pt idx="0">
                        <c:v>Doutores/as pola UVigo</c:v>
                      </c:pt>
                      <c:pt idx="1">
                        <c:v>Homes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1">
                          <a:shade val="51000"/>
                          <a:satMod val="130000"/>
                        </a:schemeClr>
                      </a:gs>
                      <a:gs pos="80000">
                        <a:schemeClr val="accent1">
                          <a:shade val="93000"/>
                          <a:satMod val="130000"/>
                        </a:schemeClr>
                      </a:gs>
                      <a:gs pos="100000">
                        <a:schemeClr val="accent1"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  <a:scene3d>
                    <a:camera prst="orthographicFront">
                      <a:rot lat="0" lon="0" rev="0"/>
                    </a:camera>
                    <a:lightRig rig="threePt" dir="t">
                      <a:rot lat="0" lon="0" rev="1200000"/>
                    </a:lightRig>
                  </a:scene3d>
                  <a:sp3d>
                    <a:bevelT w="63500" h="25400"/>
                  </a:sp3d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'2023_PI_Doutor'!$A$14:$A$26</c15:sqref>
                        </c15:formulaRef>
                      </c:ext>
                    </c:extLst>
                    <c:strCache>
                      <c:ptCount val="13"/>
                      <c:pt idx="0">
                        <c:v>Investigadores Programa Oportunius</c:v>
                      </c:pt>
                      <c:pt idx="1">
                        <c:v>Investigadores "Distinguidos Estado"</c:v>
                      </c:pt>
                      <c:pt idx="2">
                        <c:v>Investigadores "Distinguidos UVigo"</c:v>
                      </c:pt>
                      <c:pt idx="3">
                        <c:v>Investigadores "Distinguidos Xunta de Galicia"</c:v>
                      </c:pt>
                      <c:pt idx="4">
                        <c:v>Investigadores "Juan de la Cierva-Formación"</c:v>
                      </c:pt>
                      <c:pt idx="5">
                        <c:v>Investigadores "Juan de la Cierva-Incorporación"</c:v>
                      </c:pt>
                      <c:pt idx="6">
                        <c:v>Investigadores "Margarita Salas". (Grupo I)</c:v>
                      </c:pt>
                      <c:pt idx="7">
                        <c:v>Investigadores "Maria Zambrano". (Grupo I)</c:v>
                      </c:pt>
                      <c:pt idx="8">
                        <c:v>Investigadores "Posdoutoral UVigo"</c:v>
                      </c:pt>
                      <c:pt idx="9">
                        <c:v>Investigadores "Posdoutoral Xunta"</c:v>
                      </c:pt>
                      <c:pt idx="10">
                        <c:v>Investigadores "Ramón y Cajal"</c:v>
                      </c:pt>
                      <c:pt idx="11">
                        <c:v>Persoal Investigador Doutor/A (Grupo I)</c:v>
                      </c:pt>
                      <c:pt idx="12">
                        <c:v>Programa "Jovenes Investigadores". Grupo I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'2023_PI_Doutor'!$B$14:$B$26</c15:sqref>
                        </c15:formulaRef>
                      </c:ext>
                    </c:extLst>
                    <c:numCache>
                      <c:formatCode>General</c:formatCode>
                      <c:ptCount val="13"/>
                      <c:pt idx="1">
                        <c:v>2</c:v>
                      </c:pt>
                      <c:pt idx="2">
                        <c:v>1</c:v>
                      </c:pt>
                      <c:pt idx="4">
                        <c:v>3</c:v>
                      </c:pt>
                      <c:pt idx="5">
                        <c:v>4</c:v>
                      </c:pt>
                      <c:pt idx="6">
                        <c:v>14</c:v>
                      </c:pt>
                      <c:pt idx="7">
                        <c:v>2</c:v>
                      </c:pt>
                      <c:pt idx="8">
                        <c:v>2</c:v>
                      </c:pt>
                      <c:pt idx="9">
                        <c:v>15</c:v>
                      </c:pt>
                      <c:pt idx="10">
                        <c:v>11</c:v>
                      </c:pt>
                      <c:pt idx="11">
                        <c:v>19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ADC7-47A1-8FEC-9B825D1CD87A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'2023_PI_Doutor'!$C$12:$C$13</c15:sqref>
                        </c15:formulaRef>
                      </c:ext>
                    </c:extLst>
                    <c:strCache>
                      <c:ptCount val="2"/>
                      <c:pt idx="0">
                        <c:v>Doutores/as pola UVigo</c:v>
                      </c:pt>
                      <c:pt idx="1">
                        <c:v>Mulleres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2">
                          <a:shade val="51000"/>
                          <a:satMod val="130000"/>
                        </a:schemeClr>
                      </a:gs>
                      <a:gs pos="80000">
                        <a:schemeClr val="accent2">
                          <a:shade val="93000"/>
                          <a:satMod val="130000"/>
                        </a:schemeClr>
                      </a:gs>
                      <a:gs pos="100000">
                        <a:schemeClr val="accent2"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  <a:scene3d>
                    <a:camera prst="orthographicFront">
                      <a:rot lat="0" lon="0" rev="0"/>
                    </a:camera>
                    <a:lightRig rig="threePt" dir="t">
                      <a:rot lat="0" lon="0" rev="1200000"/>
                    </a:lightRig>
                  </a:scene3d>
                  <a:sp3d>
                    <a:bevelT w="63500" h="25400"/>
                  </a:sp3d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'2023_PI_Doutor'!$A$14:$A$26</c15:sqref>
                        </c15:formulaRef>
                      </c:ext>
                    </c:extLst>
                    <c:strCache>
                      <c:ptCount val="13"/>
                      <c:pt idx="0">
                        <c:v>Investigadores Programa Oportunius</c:v>
                      </c:pt>
                      <c:pt idx="1">
                        <c:v>Investigadores "Distinguidos Estado"</c:v>
                      </c:pt>
                      <c:pt idx="2">
                        <c:v>Investigadores "Distinguidos UVigo"</c:v>
                      </c:pt>
                      <c:pt idx="3">
                        <c:v>Investigadores "Distinguidos Xunta de Galicia"</c:v>
                      </c:pt>
                      <c:pt idx="4">
                        <c:v>Investigadores "Juan de la Cierva-Formación"</c:v>
                      </c:pt>
                      <c:pt idx="5">
                        <c:v>Investigadores "Juan de la Cierva-Incorporación"</c:v>
                      </c:pt>
                      <c:pt idx="6">
                        <c:v>Investigadores "Margarita Salas". (Grupo I)</c:v>
                      </c:pt>
                      <c:pt idx="7">
                        <c:v>Investigadores "Maria Zambrano". (Grupo I)</c:v>
                      </c:pt>
                      <c:pt idx="8">
                        <c:v>Investigadores "Posdoutoral UVigo"</c:v>
                      </c:pt>
                      <c:pt idx="9">
                        <c:v>Investigadores "Posdoutoral Xunta"</c:v>
                      </c:pt>
                      <c:pt idx="10">
                        <c:v>Investigadores "Ramón y Cajal"</c:v>
                      </c:pt>
                      <c:pt idx="11">
                        <c:v>Persoal Investigador Doutor/A (Grupo I)</c:v>
                      </c:pt>
                      <c:pt idx="12">
                        <c:v>Programa "Jovenes Investigadores". Grupo I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'2023_PI_Doutor'!$C$14:$C$26</c15:sqref>
                        </c15:formulaRef>
                      </c:ext>
                    </c:extLst>
                    <c:numCache>
                      <c:formatCode>General</c:formatCode>
                      <c:ptCount val="13"/>
                      <c:pt idx="2">
                        <c:v>5</c:v>
                      </c:pt>
                      <c:pt idx="5">
                        <c:v>2</c:v>
                      </c:pt>
                      <c:pt idx="6">
                        <c:v>11</c:v>
                      </c:pt>
                      <c:pt idx="7">
                        <c:v>2</c:v>
                      </c:pt>
                      <c:pt idx="8">
                        <c:v>1</c:v>
                      </c:pt>
                      <c:pt idx="9">
                        <c:v>16</c:v>
                      </c:pt>
                      <c:pt idx="10">
                        <c:v>9</c:v>
                      </c:pt>
                      <c:pt idx="11">
                        <c:v>8</c:v>
                      </c:pt>
                      <c:pt idx="12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ADC7-47A1-8FEC-9B825D1CD87A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'2023_PI_Doutor'!$E$12:$E$13</c15:sqref>
                        </c15:formulaRef>
                      </c:ext>
                    </c:extLst>
                    <c:strCache>
                      <c:ptCount val="2"/>
                      <c:pt idx="0">
                        <c:v>Doutores/as pola UVigo</c:v>
                      </c:pt>
                      <c:pt idx="1">
                        <c:v>% Mulleres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4">
                          <a:shade val="51000"/>
                          <a:satMod val="130000"/>
                        </a:schemeClr>
                      </a:gs>
                      <a:gs pos="80000">
                        <a:schemeClr val="accent4">
                          <a:shade val="93000"/>
                          <a:satMod val="130000"/>
                        </a:schemeClr>
                      </a:gs>
                      <a:gs pos="100000">
                        <a:schemeClr val="accent4"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  <a:scene3d>
                    <a:camera prst="orthographicFront">
                      <a:rot lat="0" lon="0" rev="0"/>
                    </a:camera>
                    <a:lightRig rig="threePt" dir="t">
                      <a:rot lat="0" lon="0" rev="1200000"/>
                    </a:lightRig>
                  </a:scene3d>
                  <a:sp3d>
                    <a:bevelT w="63500" h="25400"/>
                  </a:sp3d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'2023_PI_Doutor'!$A$14:$A$26</c15:sqref>
                        </c15:formulaRef>
                      </c:ext>
                    </c:extLst>
                    <c:strCache>
                      <c:ptCount val="13"/>
                      <c:pt idx="0">
                        <c:v>Investigadores Programa Oportunius</c:v>
                      </c:pt>
                      <c:pt idx="1">
                        <c:v>Investigadores "Distinguidos Estado"</c:v>
                      </c:pt>
                      <c:pt idx="2">
                        <c:v>Investigadores "Distinguidos UVigo"</c:v>
                      </c:pt>
                      <c:pt idx="3">
                        <c:v>Investigadores "Distinguidos Xunta de Galicia"</c:v>
                      </c:pt>
                      <c:pt idx="4">
                        <c:v>Investigadores "Juan de la Cierva-Formación"</c:v>
                      </c:pt>
                      <c:pt idx="5">
                        <c:v>Investigadores "Juan de la Cierva-Incorporación"</c:v>
                      </c:pt>
                      <c:pt idx="6">
                        <c:v>Investigadores "Margarita Salas". (Grupo I)</c:v>
                      </c:pt>
                      <c:pt idx="7">
                        <c:v>Investigadores "Maria Zambrano". (Grupo I)</c:v>
                      </c:pt>
                      <c:pt idx="8">
                        <c:v>Investigadores "Posdoutoral UVigo"</c:v>
                      </c:pt>
                      <c:pt idx="9">
                        <c:v>Investigadores "Posdoutoral Xunta"</c:v>
                      </c:pt>
                      <c:pt idx="10">
                        <c:v>Investigadores "Ramón y Cajal"</c:v>
                      </c:pt>
                      <c:pt idx="11">
                        <c:v>Persoal Investigador Doutor/A (Grupo I)</c:v>
                      </c:pt>
                      <c:pt idx="12">
                        <c:v>Programa "Jovenes Investigadores". Grupo I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'2023_PI_Doutor'!$E$14:$E$26</c15:sqref>
                        </c15:formulaRef>
                      </c:ext>
                    </c:extLst>
                    <c:numCache>
                      <c:formatCode>0.00%</c:formatCode>
                      <c:ptCount val="13"/>
                      <c:pt idx="1">
                        <c:v>0</c:v>
                      </c:pt>
                      <c:pt idx="2">
                        <c:v>0.83333333333333337</c:v>
                      </c:pt>
                      <c:pt idx="4">
                        <c:v>0</c:v>
                      </c:pt>
                      <c:pt idx="5">
                        <c:v>0.33333333333333331</c:v>
                      </c:pt>
                      <c:pt idx="6">
                        <c:v>0.44</c:v>
                      </c:pt>
                      <c:pt idx="7">
                        <c:v>0.5</c:v>
                      </c:pt>
                      <c:pt idx="8">
                        <c:v>0.33333333333333331</c:v>
                      </c:pt>
                      <c:pt idx="9">
                        <c:v>0.5161290322580645</c:v>
                      </c:pt>
                      <c:pt idx="10">
                        <c:v>0.45</c:v>
                      </c:pt>
                      <c:pt idx="11">
                        <c:v>0.29629629629629628</c:v>
                      </c:pt>
                      <c:pt idx="12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ADC7-47A1-8FEC-9B825D1CD87A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'2023_PI_Doutor'!$F$12:$F$13</c15:sqref>
                        </c15:formulaRef>
                      </c:ext>
                    </c:extLst>
                    <c:strCache>
                      <c:ptCount val="2"/>
                      <c:pt idx="0">
                        <c:v>Doutores/as fóra da UVigo</c:v>
                      </c:pt>
                      <c:pt idx="1">
                        <c:v>Homes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5">
                          <a:shade val="51000"/>
                          <a:satMod val="130000"/>
                        </a:schemeClr>
                      </a:gs>
                      <a:gs pos="80000">
                        <a:schemeClr val="accent5">
                          <a:shade val="93000"/>
                          <a:satMod val="130000"/>
                        </a:schemeClr>
                      </a:gs>
                      <a:gs pos="100000">
                        <a:schemeClr val="accent5"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  <a:scene3d>
                    <a:camera prst="orthographicFront">
                      <a:rot lat="0" lon="0" rev="0"/>
                    </a:camera>
                    <a:lightRig rig="threePt" dir="t">
                      <a:rot lat="0" lon="0" rev="1200000"/>
                    </a:lightRig>
                  </a:scene3d>
                  <a:sp3d>
                    <a:bevelT w="63500" h="25400"/>
                  </a:sp3d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'2023_PI_Doutor'!$A$14:$A$26</c15:sqref>
                        </c15:formulaRef>
                      </c:ext>
                    </c:extLst>
                    <c:strCache>
                      <c:ptCount val="13"/>
                      <c:pt idx="0">
                        <c:v>Investigadores Programa Oportunius</c:v>
                      </c:pt>
                      <c:pt idx="1">
                        <c:v>Investigadores "Distinguidos Estado"</c:v>
                      </c:pt>
                      <c:pt idx="2">
                        <c:v>Investigadores "Distinguidos UVigo"</c:v>
                      </c:pt>
                      <c:pt idx="3">
                        <c:v>Investigadores "Distinguidos Xunta de Galicia"</c:v>
                      </c:pt>
                      <c:pt idx="4">
                        <c:v>Investigadores "Juan de la Cierva-Formación"</c:v>
                      </c:pt>
                      <c:pt idx="5">
                        <c:v>Investigadores "Juan de la Cierva-Incorporación"</c:v>
                      </c:pt>
                      <c:pt idx="6">
                        <c:v>Investigadores "Margarita Salas". (Grupo I)</c:v>
                      </c:pt>
                      <c:pt idx="7">
                        <c:v>Investigadores "Maria Zambrano". (Grupo I)</c:v>
                      </c:pt>
                      <c:pt idx="8">
                        <c:v>Investigadores "Posdoutoral UVigo"</c:v>
                      </c:pt>
                      <c:pt idx="9">
                        <c:v>Investigadores "Posdoutoral Xunta"</c:v>
                      </c:pt>
                      <c:pt idx="10">
                        <c:v>Investigadores "Ramón y Cajal"</c:v>
                      </c:pt>
                      <c:pt idx="11">
                        <c:v>Persoal Investigador Doutor/A (Grupo I)</c:v>
                      </c:pt>
                      <c:pt idx="12">
                        <c:v>Programa "Jovenes Investigadores". Grupo I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'2023_PI_Doutor'!$F$14:$F$26</c15:sqref>
                        </c15:formulaRef>
                      </c:ext>
                    </c:extLst>
                    <c:numCache>
                      <c:formatCode>General</c:formatCode>
                      <c:ptCount val="13"/>
                      <c:pt idx="0">
                        <c:v>1</c:v>
                      </c:pt>
                      <c:pt idx="4">
                        <c:v>1</c:v>
                      </c:pt>
                      <c:pt idx="5">
                        <c:v>1</c:v>
                      </c:pt>
                      <c:pt idx="7">
                        <c:v>2</c:v>
                      </c:pt>
                      <c:pt idx="8">
                        <c:v>1</c:v>
                      </c:pt>
                      <c:pt idx="9">
                        <c:v>7</c:v>
                      </c:pt>
                      <c:pt idx="10">
                        <c:v>4</c:v>
                      </c:pt>
                      <c:pt idx="11">
                        <c:v>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ADC7-47A1-8FEC-9B825D1CD87A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'2023_PI_Doutor'!$G$12:$G$13</c15:sqref>
                        </c15:formulaRef>
                      </c:ext>
                    </c:extLst>
                    <c:strCache>
                      <c:ptCount val="2"/>
                      <c:pt idx="0">
                        <c:v>Doutores/as fóra da UVigo</c:v>
                      </c:pt>
                      <c:pt idx="1">
                        <c:v>Mulleres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6">
                          <a:shade val="51000"/>
                          <a:satMod val="130000"/>
                        </a:schemeClr>
                      </a:gs>
                      <a:gs pos="80000">
                        <a:schemeClr val="accent6">
                          <a:shade val="93000"/>
                          <a:satMod val="130000"/>
                        </a:schemeClr>
                      </a:gs>
                      <a:gs pos="100000">
                        <a:schemeClr val="accent6"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  <a:scene3d>
                    <a:camera prst="orthographicFront">
                      <a:rot lat="0" lon="0" rev="0"/>
                    </a:camera>
                    <a:lightRig rig="threePt" dir="t">
                      <a:rot lat="0" lon="0" rev="1200000"/>
                    </a:lightRig>
                  </a:scene3d>
                  <a:sp3d>
                    <a:bevelT w="63500" h="25400"/>
                  </a:sp3d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'2023_PI_Doutor'!$A$14:$A$26</c15:sqref>
                        </c15:formulaRef>
                      </c:ext>
                    </c:extLst>
                    <c:strCache>
                      <c:ptCount val="13"/>
                      <c:pt idx="0">
                        <c:v>Investigadores Programa Oportunius</c:v>
                      </c:pt>
                      <c:pt idx="1">
                        <c:v>Investigadores "Distinguidos Estado"</c:v>
                      </c:pt>
                      <c:pt idx="2">
                        <c:v>Investigadores "Distinguidos UVigo"</c:v>
                      </c:pt>
                      <c:pt idx="3">
                        <c:v>Investigadores "Distinguidos Xunta de Galicia"</c:v>
                      </c:pt>
                      <c:pt idx="4">
                        <c:v>Investigadores "Juan de la Cierva-Formación"</c:v>
                      </c:pt>
                      <c:pt idx="5">
                        <c:v>Investigadores "Juan de la Cierva-Incorporación"</c:v>
                      </c:pt>
                      <c:pt idx="6">
                        <c:v>Investigadores "Margarita Salas". (Grupo I)</c:v>
                      </c:pt>
                      <c:pt idx="7">
                        <c:v>Investigadores "Maria Zambrano". (Grupo I)</c:v>
                      </c:pt>
                      <c:pt idx="8">
                        <c:v>Investigadores "Posdoutoral UVigo"</c:v>
                      </c:pt>
                      <c:pt idx="9">
                        <c:v>Investigadores "Posdoutoral Xunta"</c:v>
                      </c:pt>
                      <c:pt idx="10">
                        <c:v>Investigadores "Ramón y Cajal"</c:v>
                      </c:pt>
                      <c:pt idx="11">
                        <c:v>Persoal Investigador Doutor/A (Grupo I)</c:v>
                      </c:pt>
                      <c:pt idx="12">
                        <c:v>Programa "Jovenes Investigadores". Grupo I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'2023_PI_Doutor'!$G$14:$G$26</c15:sqref>
                        </c15:formulaRef>
                      </c:ext>
                    </c:extLst>
                    <c:numCache>
                      <c:formatCode>General</c:formatCode>
                      <c:ptCount val="13"/>
                      <c:pt idx="0">
                        <c:v>2</c:v>
                      </c:pt>
                      <c:pt idx="1">
                        <c:v>1</c:v>
                      </c:pt>
                      <c:pt idx="3">
                        <c:v>1</c:v>
                      </c:pt>
                      <c:pt idx="4">
                        <c:v>1</c:v>
                      </c:pt>
                      <c:pt idx="5">
                        <c:v>3</c:v>
                      </c:pt>
                      <c:pt idx="6">
                        <c:v>1</c:v>
                      </c:pt>
                      <c:pt idx="7">
                        <c:v>3</c:v>
                      </c:pt>
                      <c:pt idx="9">
                        <c:v>7</c:v>
                      </c:pt>
                      <c:pt idx="10">
                        <c:v>4</c:v>
                      </c:pt>
                      <c:pt idx="11">
                        <c:v>4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ADC7-47A1-8FEC-9B825D1CD87A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'2023_PI_Doutor'!$I$12:$I$13</c15:sqref>
                        </c15:formulaRef>
                      </c:ext>
                    </c:extLst>
                    <c:strCache>
                      <c:ptCount val="2"/>
                      <c:pt idx="0">
                        <c:v>Doutores/as fóra da UVigo</c:v>
                      </c:pt>
                      <c:pt idx="1">
                        <c:v>% Mulleres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2">
                          <a:lumMod val="60000"/>
                          <a:shade val="51000"/>
                          <a:satMod val="130000"/>
                        </a:schemeClr>
                      </a:gs>
                      <a:gs pos="80000">
                        <a:schemeClr val="accent2">
                          <a:lumMod val="60000"/>
                          <a:shade val="93000"/>
                          <a:satMod val="130000"/>
                        </a:schemeClr>
                      </a:gs>
                      <a:gs pos="100000">
                        <a:schemeClr val="accent2">
                          <a:lumMod val="60000"/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  <a:scene3d>
                    <a:camera prst="orthographicFront">
                      <a:rot lat="0" lon="0" rev="0"/>
                    </a:camera>
                    <a:lightRig rig="threePt" dir="t">
                      <a:rot lat="0" lon="0" rev="1200000"/>
                    </a:lightRig>
                  </a:scene3d>
                  <a:sp3d>
                    <a:bevelT w="63500" h="25400"/>
                  </a:sp3d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'2023_PI_Doutor'!$A$14:$A$26</c15:sqref>
                        </c15:formulaRef>
                      </c:ext>
                    </c:extLst>
                    <c:strCache>
                      <c:ptCount val="13"/>
                      <c:pt idx="0">
                        <c:v>Investigadores Programa Oportunius</c:v>
                      </c:pt>
                      <c:pt idx="1">
                        <c:v>Investigadores "Distinguidos Estado"</c:v>
                      </c:pt>
                      <c:pt idx="2">
                        <c:v>Investigadores "Distinguidos UVigo"</c:v>
                      </c:pt>
                      <c:pt idx="3">
                        <c:v>Investigadores "Distinguidos Xunta de Galicia"</c:v>
                      </c:pt>
                      <c:pt idx="4">
                        <c:v>Investigadores "Juan de la Cierva-Formación"</c:v>
                      </c:pt>
                      <c:pt idx="5">
                        <c:v>Investigadores "Juan de la Cierva-Incorporación"</c:v>
                      </c:pt>
                      <c:pt idx="6">
                        <c:v>Investigadores "Margarita Salas". (Grupo I)</c:v>
                      </c:pt>
                      <c:pt idx="7">
                        <c:v>Investigadores "Maria Zambrano". (Grupo I)</c:v>
                      </c:pt>
                      <c:pt idx="8">
                        <c:v>Investigadores "Posdoutoral UVigo"</c:v>
                      </c:pt>
                      <c:pt idx="9">
                        <c:v>Investigadores "Posdoutoral Xunta"</c:v>
                      </c:pt>
                      <c:pt idx="10">
                        <c:v>Investigadores "Ramón y Cajal"</c:v>
                      </c:pt>
                      <c:pt idx="11">
                        <c:v>Persoal Investigador Doutor/A (Grupo I)</c:v>
                      </c:pt>
                      <c:pt idx="12">
                        <c:v>Programa "Jovenes Investigadores". Grupo I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'2023_PI_Doutor'!$I$14:$I$26</c15:sqref>
                        </c15:formulaRef>
                      </c:ext>
                    </c:extLst>
                    <c:numCache>
                      <c:formatCode>0.00%</c:formatCode>
                      <c:ptCount val="13"/>
                      <c:pt idx="0">
                        <c:v>0.66666666666666663</c:v>
                      </c:pt>
                      <c:pt idx="1">
                        <c:v>1</c:v>
                      </c:pt>
                      <c:pt idx="2">
                        <c:v>0</c:v>
                      </c:pt>
                      <c:pt idx="3">
                        <c:v>1</c:v>
                      </c:pt>
                      <c:pt idx="4">
                        <c:v>0.5</c:v>
                      </c:pt>
                      <c:pt idx="5">
                        <c:v>0.75</c:v>
                      </c:pt>
                      <c:pt idx="6">
                        <c:v>1</c:v>
                      </c:pt>
                      <c:pt idx="7">
                        <c:v>0.6</c:v>
                      </c:pt>
                      <c:pt idx="8">
                        <c:v>0</c:v>
                      </c:pt>
                      <c:pt idx="9">
                        <c:v>0.5</c:v>
                      </c:pt>
                      <c:pt idx="10">
                        <c:v>0.5</c:v>
                      </c:pt>
                      <c:pt idx="11">
                        <c:v>0.30769230769230771</c:v>
                      </c:pt>
                      <c:pt idx="12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ADC7-47A1-8FEC-9B825D1CD87A}"/>
                  </c:ext>
                </c:extLst>
              </c15:ser>
            </c15:filteredBarSeries>
          </c:ext>
        </c:extLst>
      </c:barChart>
      <c:catAx>
        <c:axId val="170185201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701854895"/>
        <c:crosses val="autoZero"/>
        <c:auto val="0"/>
        <c:lblAlgn val="ctr"/>
        <c:lblOffset val="100"/>
        <c:noMultiLvlLbl val="0"/>
      </c:catAx>
      <c:valAx>
        <c:axId val="17018548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70185201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 b="1"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94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/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dk1">
            <a:lumMod val="60000"/>
            <a:lumOff val="40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/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jpeg"/><Relationship Id="rId6" Type="http://schemas.openxmlformats.org/officeDocument/2006/relationships/chart" Target="../charts/chart5.xml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85726</xdr:colOff>
      <xdr:row>0</xdr:row>
      <xdr:rowOff>123825</xdr:rowOff>
    </xdr:from>
    <xdr:to>
      <xdr:col>0</xdr:col>
      <xdr:colOff>2828926</xdr:colOff>
      <xdr:row>0</xdr:row>
      <xdr:rowOff>647700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3D670724-2751-43C1-A21B-B9CF22B088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6" y="123825"/>
          <a:ext cx="274320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952500</xdr:colOff>
      <xdr:row>14</xdr:row>
      <xdr:rowOff>47625</xdr:rowOff>
    </xdr:from>
    <xdr:to>
      <xdr:col>15</xdr:col>
      <xdr:colOff>561975</xdr:colOff>
      <xdr:row>28</xdr:row>
      <xdr:rowOff>123825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BF887A25-73C1-4459-92C7-6AF23AF9AD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1</xdr:colOff>
      <xdr:row>46</xdr:row>
      <xdr:rowOff>0</xdr:rowOff>
    </xdr:from>
    <xdr:to>
      <xdr:col>9</xdr:col>
      <xdr:colOff>752476</xdr:colOff>
      <xdr:row>59</xdr:row>
      <xdr:rowOff>114300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147F5929-090B-4481-B6BA-9DE0CD0464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733425</xdr:colOff>
      <xdr:row>60</xdr:row>
      <xdr:rowOff>161926</xdr:rowOff>
    </xdr:from>
    <xdr:to>
      <xdr:col>9</xdr:col>
      <xdr:colOff>790575</xdr:colOff>
      <xdr:row>72</xdr:row>
      <xdr:rowOff>180976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5A5C1C0F-67E6-456F-93C3-05A1D85D23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0</xdr:colOff>
      <xdr:row>76</xdr:row>
      <xdr:rowOff>0</xdr:rowOff>
    </xdr:from>
    <xdr:to>
      <xdr:col>9</xdr:col>
      <xdr:colOff>800100</xdr:colOff>
      <xdr:row>88</xdr:row>
      <xdr:rowOff>100013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C8CB3C90-CE8B-463C-A176-E4FE6B69242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</xdr:col>
      <xdr:colOff>9525</xdr:colOff>
      <xdr:row>89</xdr:row>
      <xdr:rowOff>114300</xdr:rowOff>
    </xdr:from>
    <xdr:to>
      <xdr:col>9</xdr:col>
      <xdr:colOff>781050</xdr:colOff>
      <xdr:row>100</xdr:row>
      <xdr:rowOff>38100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8E34C5CD-EB37-423C-ADBD-E949F6F862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123825</xdr:rowOff>
    </xdr:from>
    <xdr:to>
      <xdr:col>1</xdr:col>
      <xdr:colOff>619124</xdr:colOff>
      <xdr:row>0</xdr:row>
      <xdr:rowOff>647700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4CAB6A86-0A66-4A94-9ED1-08DA6CC1F8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23825"/>
          <a:ext cx="2952749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19050</xdr:colOff>
      <xdr:row>5</xdr:row>
      <xdr:rowOff>0</xdr:rowOff>
    </xdr:from>
    <xdr:to>
      <xdr:col>14</xdr:col>
      <xdr:colOff>29833</xdr:colOff>
      <xdr:row>19</xdr:row>
      <xdr:rowOff>69550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5A87BAF2-D10C-4AE3-9D2E-8E73E19DFF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85726</xdr:colOff>
      <xdr:row>0</xdr:row>
      <xdr:rowOff>123825</xdr:rowOff>
    </xdr:from>
    <xdr:to>
      <xdr:col>0</xdr:col>
      <xdr:colOff>4191000</xdr:colOff>
      <xdr:row>0</xdr:row>
      <xdr:rowOff>647700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B188BB89-2420-4506-8FFC-5CF1CFFFB7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6" y="123825"/>
          <a:ext cx="2971799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47625</xdr:colOff>
      <xdr:row>29</xdr:row>
      <xdr:rowOff>47624</xdr:rowOff>
    </xdr:from>
    <xdr:to>
      <xdr:col>15</xdr:col>
      <xdr:colOff>66675</xdr:colOff>
      <xdr:row>53</xdr:row>
      <xdr:rowOff>114299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EE12B522-E194-41C9-B26E-2D2C66943C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85726</xdr:colOff>
      <xdr:row>0</xdr:row>
      <xdr:rowOff>123825</xdr:rowOff>
    </xdr:from>
    <xdr:to>
      <xdr:col>1</xdr:col>
      <xdr:colOff>400050</xdr:colOff>
      <xdr:row>0</xdr:row>
      <xdr:rowOff>647700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EA699536-AD43-4F27-849B-93334ED5FA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6" y="123825"/>
          <a:ext cx="2771774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ficheros.rectorado.uvigo.es\comun\Unidade%20de%20Estudos%20e%20Programas\DATOS\2023\2023_PERSOAL\TRABALLO\2023_PI%20a%2031%20de%20decembro_TRABALLO.xlsx" TargetMode="External"/><Relationship Id="rId1" Type="http://schemas.openxmlformats.org/officeDocument/2006/relationships/externalLinkPath" Target="/Unidade%20de%20Estudos%20e%20Programas/DATOS/2023/2023_PERSOAL/TRABALLO/2023_PI%20a%2031%20de%20decembro_TRABALL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"/>
      <sheetName val="SÓ SERVIZO ACTIVO"/>
      <sheetName val="dinámicas"/>
      <sheetName val="2023_PI_Datos xerais"/>
      <sheetName val="2023_PI_Distribución"/>
      <sheetName val="2023_PI_Doutor"/>
      <sheetName val="maestros"/>
      <sheetName val="táboa_categorías"/>
    </sheetNames>
    <sheetDataSet>
      <sheetData sheetId="0" refreshError="1"/>
      <sheetData sheetId="1" refreshError="1"/>
      <sheetData sheetId="2" refreshError="1"/>
      <sheetData sheetId="3">
        <row r="16">
          <cell r="C16" t="str">
            <v>Homes</v>
          </cell>
          <cell r="D16" t="str">
            <v>Mulleres</v>
          </cell>
        </row>
        <row r="25">
          <cell r="C25">
            <v>430</v>
          </cell>
          <cell r="D25">
            <v>395</v>
          </cell>
        </row>
        <row r="47">
          <cell r="B47" t="str">
            <v>Homes</v>
          </cell>
          <cell r="C47" t="str">
            <v>Mulleres</v>
          </cell>
        </row>
        <row r="61">
          <cell r="B61">
            <v>99</v>
          </cell>
          <cell r="C61">
            <v>82</v>
          </cell>
        </row>
        <row r="65">
          <cell r="B65" t="str">
            <v>Homes</v>
          </cell>
          <cell r="C65" t="str">
            <v>Mulleres</v>
          </cell>
        </row>
        <row r="71">
          <cell r="B71">
            <v>90</v>
          </cell>
          <cell r="C71">
            <v>98</v>
          </cell>
        </row>
        <row r="77">
          <cell r="B77" t="str">
            <v>Homes</v>
          </cell>
          <cell r="C77" t="str">
            <v>Mulleres</v>
          </cell>
        </row>
        <row r="88">
          <cell r="B88">
            <v>151</v>
          </cell>
          <cell r="C88">
            <v>144</v>
          </cell>
        </row>
        <row r="92">
          <cell r="B92" t="str">
            <v>Homes</v>
          </cell>
          <cell r="C92" t="str">
            <v>Mulleres</v>
          </cell>
        </row>
        <row r="95">
          <cell r="B95">
            <v>90</v>
          </cell>
          <cell r="C95">
            <v>71</v>
          </cell>
        </row>
      </sheetData>
      <sheetData sheetId="4">
        <row r="10">
          <cell r="B10" t="str">
            <v>Ourense</v>
          </cell>
          <cell r="C10" t="str">
            <v>Pontevedra</v>
          </cell>
          <cell r="D10" t="str">
            <v>Vigo</v>
          </cell>
        </row>
        <row r="14">
          <cell r="B14">
            <v>168</v>
          </cell>
          <cell r="C14">
            <v>35</v>
          </cell>
          <cell r="D14">
            <v>622</v>
          </cell>
        </row>
      </sheetData>
      <sheetData sheetId="5">
        <row r="12">
          <cell r="B12" t="str">
            <v>Doutores/as pola UVigo</v>
          </cell>
          <cell r="F12" t="str">
            <v>Doutores/as fóra da UVigo</v>
          </cell>
        </row>
        <row r="13">
          <cell r="B13" t="str">
            <v>Homes</v>
          </cell>
          <cell r="C13" t="str">
            <v>Mulleres</v>
          </cell>
          <cell r="D13" t="str">
            <v>Total UVigo</v>
          </cell>
          <cell r="E13" t="str">
            <v>% Mulleres</v>
          </cell>
          <cell r="F13" t="str">
            <v>Homes</v>
          </cell>
          <cell r="G13" t="str">
            <v>Mulleres</v>
          </cell>
          <cell r="H13" t="str">
            <v>Total fóra Uvigo</v>
          </cell>
          <cell r="I13" t="str">
            <v>% Mulleres</v>
          </cell>
        </row>
        <row r="14">
          <cell r="A14" t="str">
            <v>Investigadores Programa Oportunius</v>
          </cell>
          <cell r="F14">
            <v>1</v>
          </cell>
          <cell r="G14">
            <v>2</v>
          </cell>
          <cell r="H14">
            <v>3</v>
          </cell>
          <cell r="I14">
            <v>0.66666666666666663</v>
          </cell>
        </row>
        <row r="15">
          <cell r="A15" t="str">
            <v>Investigadores "Distinguidos Estado"</v>
          </cell>
          <cell r="B15">
            <v>2</v>
          </cell>
          <cell r="D15">
            <v>2</v>
          </cell>
          <cell r="E15">
            <v>0</v>
          </cell>
          <cell r="G15">
            <v>1</v>
          </cell>
          <cell r="H15">
            <v>1</v>
          </cell>
          <cell r="I15">
            <v>1</v>
          </cell>
        </row>
        <row r="16">
          <cell r="A16" t="str">
            <v>Investigadores "Distinguidos UVigo"</v>
          </cell>
          <cell r="B16">
            <v>1</v>
          </cell>
          <cell r="C16">
            <v>5</v>
          </cell>
          <cell r="D16">
            <v>6</v>
          </cell>
          <cell r="E16">
            <v>0.83333333333333337</v>
          </cell>
          <cell r="H16">
            <v>0</v>
          </cell>
          <cell r="I16">
            <v>0</v>
          </cell>
        </row>
        <row r="17">
          <cell r="A17" t="str">
            <v>Investigadores "Distinguidos Xunta de Galicia"</v>
          </cell>
          <cell r="G17">
            <v>1</v>
          </cell>
          <cell r="H17">
            <v>1</v>
          </cell>
          <cell r="I17">
            <v>1</v>
          </cell>
        </row>
        <row r="18">
          <cell r="A18" t="str">
            <v>Investigadores "Juan de la Cierva-Formación"</v>
          </cell>
          <cell r="B18">
            <v>3</v>
          </cell>
          <cell r="D18">
            <v>3</v>
          </cell>
          <cell r="E18">
            <v>0</v>
          </cell>
          <cell r="F18">
            <v>1</v>
          </cell>
          <cell r="G18">
            <v>1</v>
          </cell>
          <cell r="H18">
            <v>2</v>
          </cell>
          <cell r="I18">
            <v>0.5</v>
          </cell>
        </row>
        <row r="19">
          <cell r="A19" t="str">
            <v>Investigadores "Juan de la Cierva-Incorporación"</v>
          </cell>
          <cell r="B19">
            <v>4</v>
          </cell>
          <cell r="C19">
            <v>2</v>
          </cell>
          <cell r="D19">
            <v>6</v>
          </cell>
          <cell r="E19">
            <v>0.33333333333333331</v>
          </cell>
          <cell r="F19">
            <v>1</v>
          </cell>
          <cell r="G19">
            <v>3</v>
          </cell>
          <cell r="H19">
            <v>4</v>
          </cell>
          <cell r="I19">
            <v>0.75</v>
          </cell>
        </row>
        <row r="20">
          <cell r="A20" t="str">
            <v>Investigadores "Margarita Salas". (Grupo I)</v>
          </cell>
          <cell r="B20">
            <v>14</v>
          </cell>
          <cell r="C20">
            <v>11</v>
          </cell>
          <cell r="D20">
            <v>25</v>
          </cell>
          <cell r="E20">
            <v>0.44</v>
          </cell>
          <cell r="G20">
            <v>1</v>
          </cell>
          <cell r="H20">
            <v>1</v>
          </cell>
          <cell r="I20">
            <v>1</v>
          </cell>
        </row>
        <row r="21">
          <cell r="A21" t="str">
            <v>Investigadores "Maria Zambrano". (Grupo I)</v>
          </cell>
          <cell r="B21">
            <v>2</v>
          </cell>
          <cell r="C21">
            <v>2</v>
          </cell>
          <cell r="D21">
            <v>4</v>
          </cell>
          <cell r="E21">
            <v>0.5</v>
          </cell>
          <cell r="F21">
            <v>2</v>
          </cell>
          <cell r="G21">
            <v>3</v>
          </cell>
          <cell r="H21">
            <v>5</v>
          </cell>
          <cell r="I21">
            <v>0.6</v>
          </cell>
        </row>
        <row r="22">
          <cell r="A22" t="str">
            <v>Investigadores "Posdoutoral UVigo"</v>
          </cell>
          <cell r="B22">
            <v>2</v>
          </cell>
          <cell r="C22">
            <v>1</v>
          </cell>
          <cell r="D22">
            <v>3</v>
          </cell>
          <cell r="E22">
            <v>0.33333333333333331</v>
          </cell>
          <cell r="F22">
            <v>1</v>
          </cell>
          <cell r="H22">
            <v>1</v>
          </cell>
          <cell r="I22">
            <v>0</v>
          </cell>
        </row>
        <row r="23">
          <cell r="A23" t="str">
            <v>Investigadores "Posdoutoral Xunta"</v>
          </cell>
          <cell r="B23">
            <v>15</v>
          </cell>
          <cell r="C23">
            <v>16</v>
          </cell>
          <cell r="D23">
            <v>31</v>
          </cell>
          <cell r="E23">
            <v>0.5161290322580645</v>
          </cell>
          <cell r="F23">
            <v>7</v>
          </cell>
          <cell r="G23">
            <v>7</v>
          </cell>
          <cell r="H23">
            <v>14</v>
          </cell>
          <cell r="I23">
            <v>0.5</v>
          </cell>
        </row>
        <row r="24">
          <cell r="A24" t="str">
            <v>Investigadores "Ramón y Cajal"</v>
          </cell>
          <cell r="B24">
            <v>11</v>
          </cell>
          <cell r="C24">
            <v>9</v>
          </cell>
          <cell r="D24">
            <v>20</v>
          </cell>
          <cell r="E24">
            <v>0.45</v>
          </cell>
          <cell r="F24">
            <v>4</v>
          </cell>
          <cell r="G24">
            <v>4</v>
          </cell>
          <cell r="H24">
            <v>8</v>
          </cell>
          <cell r="I24">
            <v>0.5</v>
          </cell>
        </row>
        <row r="25">
          <cell r="A25" t="str">
            <v>Persoal Investigador Doutor/A (Grupo I)</v>
          </cell>
          <cell r="B25">
            <v>19</v>
          </cell>
          <cell r="C25">
            <v>8</v>
          </cell>
          <cell r="D25">
            <v>27</v>
          </cell>
          <cell r="E25">
            <v>0.29629629629629628</v>
          </cell>
          <cell r="F25">
            <v>9</v>
          </cell>
          <cell r="G25">
            <v>4</v>
          </cell>
          <cell r="H25">
            <v>13</v>
          </cell>
          <cell r="I25">
            <v>0.30769230769230771</v>
          </cell>
        </row>
        <row r="26">
          <cell r="A26" t="str">
            <v>Programa "Jovenes Investigadores". Grupo I</v>
          </cell>
          <cell r="C26">
            <v>1</v>
          </cell>
          <cell r="D26">
            <v>1</v>
          </cell>
          <cell r="E26">
            <v>1</v>
          </cell>
          <cell r="H26">
            <v>0</v>
          </cell>
          <cell r="I26">
            <v>0</v>
          </cell>
        </row>
      </sheetData>
      <sheetData sheetId="6" refreshError="1"/>
      <sheetData sheetId="7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A7994040-CDD5-4D49-BE52-5CCA729B4F43}" name="Tabla1" displayName="Tabla1" ref="I10:J13" totalsRowShown="0" headerRowDxfId="39" dataDxfId="38">
  <autoFilter ref="I10:J13" xr:uid="{36600B39-330F-4EDA-ABDE-E7CB65D2294C}"/>
  <tableColumns count="2">
    <tableColumn id="1" xr3:uid="{6EBC9702-FEAA-473F-9F36-B23A74E2E287}" name="PI por sexo" dataDxfId="41"/>
    <tableColumn id="2" xr3:uid="{ABD5B79D-647D-4202-833E-52C4FF31E46C}" name="Promedio idade" dataDxfId="40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24B6B394-AA58-432E-8AB4-498FBF71509F}" name="Tabla75" displayName="Tabla75" ref="A31:E35" totalsRowShown="0" headerRowDxfId="32" dataDxfId="31">
  <autoFilter ref="A31:E35" xr:uid="{CABCF87A-54BB-4F98-A1E6-A8432BED213B}"/>
  <tableColumns count="5">
    <tableColumn id="1" xr3:uid="{A40D4657-B1AC-435B-A40C-DD944A4CC898}" name="PI por categorías segundo tarefas" dataDxfId="37"/>
    <tableColumn id="2" xr3:uid="{DCB2B02E-EEF2-469C-8151-8CDE219AD23D}" name="Homes" dataDxfId="36"/>
    <tableColumn id="3" xr3:uid="{3F1FFDB7-DC31-40D7-97A8-EAC69E4804E6}" name="Mulleres" dataDxfId="35"/>
    <tableColumn id="4" xr3:uid="{F0D7C3C7-E60E-4F44-AB12-72FCCA582BBD}" name="Total" dataDxfId="34">
      <calculatedColumnFormula>SUM(Tabla75[[#This Row],[Homes]:[Mulleres]])</calculatedColumnFormula>
    </tableColumn>
    <tableColumn id="5" xr3:uid="{B68FB7B8-623C-4B2B-B606-74D5E746FF10}" name="Total ETC" dataDxfId="33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8D79CE57-8406-497F-BEAB-45330FB604DC}" name="Tabla8" displayName="Tabla8" ref="A47:D61" totalsRowShown="0" headerRowDxfId="26" dataDxfId="25">
  <autoFilter ref="A47:D61" xr:uid="{E3C0B50B-CEDC-4FC8-BF33-55ACFF633EB7}"/>
  <tableColumns count="4">
    <tableColumn id="1" xr3:uid="{CA0649B3-4908-4DEE-BE9C-A76BBEAEBC06}" name="PI Posdoutoral" dataDxfId="30"/>
    <tableColumn id="2" xr3:uid="{88679095-1271-47C2-A7A8-4356B168CCB8}" name="Homes" dataDxfId="29"/>
    <tableColumn id="3" xr3:uid="{097F47DD-0D9F-4C35-93ED-CC2581378B09}" name="Mulleres" dataDxfId="28"/>
    <tableColumn id="4" xr3:uid="{F915CD46-01F9-48F4-AF41-A6B955CCBFD2}" name="Total" dataDxfId="27">
      <calculatedColumnFormula>SUM(Tabla8[[#This Row],[Homes]:[Mulleres]])</calculatedColumnFormula>
    </tableColumn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19A7ADA7-2360-4B72-B8A4-10C7B028614E}" name="Tabla9" displayName="Tabla9" ref="A65:D71" totalsRowShown="0" headerRowDxfId="20" dataDxfId="19">
  <autoFilter ref="A65:D71" xr:uid="{6518C711-48C4-4568-8C5A-B564714BF5B8}"/>
  <tableColumns count="4">
    <tableColumn id="1" xr3:uid="{8FAAB99B-3D81-4FF2-BE5F-B3D4E17BDEF6}" name="PI Predoutoral" dataDxfId="24"/>
    <tableColumn id="2" xr3:uid="{125E182D-4956-45B2-BC04-7B6A855B8E13}" name="Homes" dataDxfId="23"/>
    <tableColumn id="3" xr3:uid="{84BE1A02-F9E1-4A5A-A640-56FB77FE34C8}" name="Mulleres" dataDxfId="22"/>
    <tableColumn id="4" xr3:uid="{63CE7B7E-C5B9-43A6-BFF7-BB8A24F103D4}" name="Total" dataDxfId="21">
      <calculatedColumnFormula>SUM(Tabla9[[#This Row],[Homes]:[Mulleres]])</calculatedColumnFormula>
    </tableColumn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A9A969E7-A3E0-4D4E-8459-7EDF441E78B8}" name="Tabla10" displayName="Tabla10" ref="A77:D88" totalsRowShown="0" headerRowDxfId="14" dataDxfId="13">
  <autoFilter ref="A77:D88" xr:uid="{619614CC-5030-486A-9F7D-300B5FD3AF77}"/>
  <tableColumns count="4">
    <tableColumn id="1" xr3:uid="{B07A84A0-DFDF-4D3F-903B-DA761148963A}" name="Persoal investigador_Técnicos" dataDxfId="18"/>
    <tableColumn id="2" xr3:uid="{CD52ECD2-A653-4D0E-9842-CA9105B5688F}" name="Homes" dataDxfId="17"/>
    <tableColumn id="3" xr3:uid="{D4D7D2B6-DD77-4FAA-A00F-369DE09425BE}" name="Mulleres" dataDxfId="16"/>
    <tableColumn id="4" xr3:uid="{5E0BF851-CC45-4A2D-A84C-BB58C47C4108}" name="Total" dataDxfId="15">
      <calculatedColumnFormula>SUM(Tabla10[[#This Row],[Homes]:[Mulleres]])</calculatedColumnFormula>
    </tableColumn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24F86E94-1A6E-4118-B7C2-0561A7C80111}" name="Tabla11" displayName="Tabla11" ref="A92:D95" totalsRowShown="0" headerRowDxfId="8" dataDxfId="7">
  <autoFilter ref="A92:D95" xr:uid="{B648AFA3-F437-40D6-8030-4830E3848C92}"/>
  <tableColumns count="4">
    <tableColumn id="1" xr3:uid="{C84A33E7-3F6F-4ED7-990C-D063B82A92EF}" name="Persoal investigador_Outros" dataDxfId="12"/>
    <tableColumn id="2" xr3:uid="{FFBC2F41-8DB9-4486-8EEE-0E82544909F0}" name="Homes" dataDxfId="11"/>
    <tableColumn id="3" xr3:uid="{049D5858-6ABA-4B1E-835F-E7BA295FC540}" name="Mulleres" dataDxfId="10"/>
    <tableColumn id="4" xr3:uid="{CC5BFE88-1B88-4CB4-B4E4-62CF439E4E82}" name="Total" dataDxfId="9">
      <calculatedColumnFormula>SUM(Tabla11[[#This Row],[Homes]:[Mulleres]])</calculatedColumnFormula>
    </tableColumn>
  </tableColumns>
  <tableStyleInfo name="TableStyleMedium9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CFAE16E0-1F0C-4E96-ABAD-C98BE9A04765}" name="Tabla12" displayName="Tabla12" ref="A10:E14" totalsRowShown="0" headerRowDxfId="1" dataDxfId="0">
  <autoFilter ref="A10:E14" xr:uid="{02090CB1-BEE2-4961-8128-887756845DF7}"/>
  <tableColumns count="5">
    <tableColumn id="1" xr3:uid="{D556C635-D74C-4BC8-8E0C-738C8EB63CA7}" name="PI por categorías segundo tarefas" dataDxfId="6"/>
    <tableColumn id="2" xr3:uid="{7D1F1612-F298-4FAF-8A90-13C8AFC56003}" name="Ourense" dataDxfId="5"/>
    <tableColumn id="3" xr3:uid="{2D47CFB0-594E-42AD-A26C-9B0A7D4180AF}" name="Pontevedra" dataDxfId="4"/>
    <tableColumn id="4" xr3:uid="{70A286FA-016B-4BDA-9FCA-00735B8E02E8}" name="Vigo" dataDxfId="3"/>
    <tableColumn id="5" xr3:uid="{90E412D0-00A1-4A6A-A1DE-2EA6E361F343}" name="Total" dataDxfId="2">
      <calculatedColumnFormula>SUM(Tabla12[[#This Row],[Ourense]:[Vigo]])</calculatedColumnFormula>
    </tableColumn>
  </tableColumns>
  <tableStyleInfo name="TableStyleMedium9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FF4E037-8235-4E11-9592-080FEF3196BC}" name="Tabla6" displayName="Tabla6" ref="A26:D59" totalsRowShown="0" headerRowDxfId="49" dataDxfId="48">
  <autoFilter ref="A26:D59" xr:uid="{B55B1CE0-A0C4-4D3A-9ACE-B25DFFEFA4A7}"/>
  <tableColumns count="4">
    <tableColumn id="1" xr3:uid="{BA523417-33D7-408F-834B-41908D427FEB}" name="Efectivos ao longo do ano" dataDxfId="53"/>
    <tableColumn id="2" xr3:uid="{573AD4D5-141C-45C0-88BC-9A2ECC428F21}" name="Homes" dataDxfId="52"/>
    <tableColumn id="3" xr3:uid="{3E3AF350-0BFF-4615-B122-3AFEBCB6F31D}" name="Mulleres" dataDxfId="51"/>
    <tableColumn id="4" xr3:uid="{6B1B43E9-72DB-4EF9-8473-D9E7919C0BC3}" name="Total" dataDxfId="50">
      <calculatedColumnFormula>SUM(Tabla6[[#This Row],[Homes]:[Mulleres]])</calculatedColumnFormula>
    </tableColumn>
  </tableColumns>
  <tableStyleInfo name="TableStyleMedium9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18E7E8FD-F910-4236-9F03-F00338AEB627}" name="Tabla7" displayName="Tabla7" ref="G26:J59" totalsRowShown="0" headerRowDxfId="43" dataDxfId="42">
  <autoFilter ref="G26:J59" xr:uid="{15359DD4-05A1-423A-8F21-DF231F5B170D}"/>
  <tableColumns count="4">
    <tableColumn id="1" xr3:uid="{E4FB7DE1-B253-42F3-9F99-81387243ECDB}" name="ETC ao longo do ano" dataDxfId="47"/>
    <tableColumn id="2" xr3:uid="{7D3C4D8D-FB84-4694-A409-DA8A6E0A8D86}" name="Homes" dataDxfId="46"/>
    <tableColumn id="3" xr3:uid="{A3008254-EC75-4689-9337-3A465BD6FCC5}" name="Mulleres" dataDxfId="45"/>
    <tableColumn id="4" xr3:uid="{6FD1F515-57F8-474C-9DE7-EAD8A23E0488}" name="ETC total" dataDxfId="44">
      <calculatedColumnFormula>SUM(Tabla7[[#This Row],[Homes]:[Mulleres]])</calculatedColumnFormula>
    </tableColumn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Relationship Id="rId6" Type="http://schemas.openxmlformats.org/officeDocument/2006/relationships/table" Target="../tables/table5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8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75B522-C0F9-4D25-8717-351D24659DFE}">
  <dimension ref="A1:IT162"/>
  <sheetViews>
    <sheetView tabSelected="1" topLeftCell="A10" workbookViewId="0">
      <selection activeCell="B11" sqref="B11"/>
    </sheetView>
  </sheetViews>
  <sheetFormatPr baseColWidth="10" defaultRowHeight="15" x14ac:dyDescent="0.25"/>
  <cols>
    <col min="1" max="1" width="49.625" style="14" customWidth="1"/>
    <col min="2" max="2" width="33.875" style="14" customWidth="1"/>
    <col min="3" max="5" width="11" style="14"/>
    <col min="6" max="6" width="11.5" style="14" bestFit="1" customWidth="1"/>
    <col min="7" max="7" width="12.125" style="14" bestFit="1" customWidth="1"/>
    <col min="8" max="8" width="11" style="14"/>
    <col min="9" max="9" width="12.75" style="14" bestFit="1" customWidth="1"/>
    <col min="10" max="10" width="15.125" style="14" customWidth="1"/>
    <col min="11" max="16384" width="11" style="14"/>
  </cols>
  <sheetData>
    <row r="1" spans="1:254" s="7" customFormat="1" ht="57" customHeight="1" thickBot="1" x14ac:dyDescent="0.3">
      <c r="A1" s="1"/>
      <c r="B1" s="2"/>
      <c r="C1" s="2"/>
      <c r="D1" s="3"/>
      <c r="E1" s="4"/>
      <c r="F1" s="4"/>
      <c r="G1" s="2"/>
      <c r="H1" s="2"/>
      <c r="I1" s="4"/>
      <c r="J1" s="4"/>
      <c r="K1" s="4"/>
      <c r="L1" s="4"/>
      <c r="M1" s="5" t="s">
        <v>0</v>
      </c>
      <c r="N1" s="5"/>
      <c r="O1" s="5"/>
      <c r="P1" s="5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</row>
    <row r="2" spans="1:254" s="8" customFormat="1" ht="12.75" x14ac:dyDescent="0.2"/>
    <row r="3" spans="1:254" s="8" customFormat="1" ht="15.75" x14ac:dyDescent="0.25">
      <c r="A3" s="9" t="s">
        <v>56</v>
      </c>
    </row>
    <row r="4" spans="1:254" s="8" customFormat="1" ht="15.75" x14ac:dyDescent="0.25">
      <c r="A4" s="9" t="s">
        <v>2</v>
      </c>
    </row>
    <row r="5" spans="1:254" s="8" customFormat="1" ht="15.75" x14ac:dyDescent="0.25">
      <c r="A5" s="9" t="s">
        <v>3</v>
      </c>
    </row>
    <row r="6" spans="1:254" s="8" customFormat="1" ht="15.75" x14ac:dyDescent="0.25">
      <c r="A6" s="9" t="s">
        <v>4</v>
      </c>
    </row>
    <row r="7" spans="1:254" s="8" customFormat="1" ht="12.75" x14ac:dyDescent="0.2">
      <c r="A7" s="8" t="s">
        <v>5</v>
      </c>
      <c r="K7" s="10"/>
      <c r="L7" s="10"/>
      <c r="M7" s="11"/>
    </row>
    <row r="10" spans="1:254" x14ac:dyDescent="0.25">
      <c r="I10" s="14" t="s">
        <v>57</v>
      </c>
      <c r="J10" s="14" t="s">
        <v>58</v>
      </c>
    </row>
    <row r="11" spans="1:254" x14ac:dyDescent="0.25">
      <c r="I11" s="14" t="s">
        <v>8</v>
      </c>
      <c r="J11" s="42">
        <v>33.001936922586793</v>
      </c>
    </row>
    <row r="12" spans="1:254" x14ac:dyDescent="0.25">
      <c r="I12" s="14" t="s">
        <v>9</v>
      </c>
      <c r="J12" s="42">
        <v>34.029991329980945</v>
      </c>
    </row>
    <row r="13" spans="1:254" x14ac:dyDescent="0.25">
      <c r="I13" s="14" t="s">
        <v>59</v>
      </c>
      <c r="J13" s="42">
        <v>33.494156911581541</v>
      </c>
    </row>
    <row r="16" spans="1:254" x14ac:dyDescent="0.25">
      <c r="A16" s="43" t="s">
        <v>60</v>
      </c>
      <c r="B16" s="43" t="s">
        <v>7</v>
      </c>
      <c r="C16" s="44" t="s">
        <v>8</v>
      </c>
      <c r="D16" s="44" t="s">
        <v>9</v>
      </c>
      <c r="E16" s="44" t="s">
        <v>61</v>
      </c>
      <c r="F16" s="44" t="s">
        <v>62</v>
      </c>
      <c r="G16" s="44" t="s">
        <v>63</v>
      </c>
      <c r="H16" s="44" t="s">
        <v>64</v>
      </c>
      <c r="I16" s="44" t="s">
        <v>10</v>
      </c>
    </row>
    <row r="17" spans="1:9" x14ac:dyDescent="0.25">
      <c r="A17" s="45" t="s">
        <v>11</v>
      </c>
      <c r="B17" s="39" t="s">
        <v>12</v>
      </c>
      <c r="C17" s="20">
        <v>109</v>
      </c>
      <c r="D17" s="20">
        <v>75</v>
      </c>
      <c r="E17" s="46">
        <f>D17/H17</f>
        <v>0.40760869565217389</v>
      </c>
      <c r="F17" s="20">
        <v>29</v>
      </c>
      <c r="G17" s="46">
        <f>F17/H17</f>
        <v>0.15760869565217392</v>
      </c>
      <c r="H17" s="20">
        <f>C17+D17</f>
        <v>184</v>
      </c>
      <c r="I17" s="33">
        <v>128.81021004566207</v>
      </c>
    </row>
    <row r="18" spans="1:9" x14ac:dyDescent="0.25">
      <c r="A18" s="45"/>
      <c r="B18" s="39" t="s">
        <v>13</v>
      </c>
      <c r="C18" s="20">
        <v>23</v>
      </c>
      <c r="D18" s="20">
        <v>24</v>
      </c>
      <c r="E18" s="46">
        <f t="shared" ref="E18:E25" si="0">D18/H18</f>
        <v>0.51063829787234039</v>
      </c>
      <c r="F18" s="20">
        <v>11</v>
      </c>
      <c r="G18" s="46">
        <f t="shared" ref="G18:G25" si="1">F18/H18</f>
        <v>0.23404255319148937</v>
      </c>
      <c r="H18" s="20">
        <f t="shared" ref="H18:H25" si="2">C18+D18</f>
        <v>47</v>
      </c>
      <c r="I18" s="33">
        <v>35.806940639269406</v>
      </c>
    </row>
    <row r="19" spans="1:9" x14ac:dyDescent="0.25">
      <c r="A19" s="47"/>
      <c r="B19" s="48" t="s">
        <v>14</v>
      </c>
      <c r="C19" s="22">
        <v>116</v>
      </c>
      <c r="D19" s="22">
        <v>116</v>
      </c>
      <c r="E19" s="49">
        <f t="shared" si="0"/>
        <v>0.5</v>
      </c>
      <c r="F19" s="22">
        <v>24</v>
      </c>
      <c r="G19" s="49">
        <f t="shared" si="1"/>
        <v>0.10344827586206896</v>
      </c>
      <c r="H19" s="22">
        <f t="shared" si="2"/>
        <v>232</v>
      </c>
      <c r="I19" s="50">
        <v>149.41837442922369</v>
      </c>
    </row>
    <row r="20" spans="1:9" x14ac:dyDescent="0.25">
      <c r="A20" s="51" t="s">
        <v>15</v>
      </c>
      <c r="B20" s="52" t="s">
        <v>12</v>
      </c>
      <c r="C20" s="52">
        <v>79</v>
      </c>
      <c r="D20" s="52">
        <v>76</v>
      </c>
      <c r="E20" s="53">
        <f t="shared" si="0"/>
        <v>0.49032258064516127</v>
      </c>
      <c r="F20" s="52">
        <v>18</v>
      </c>
      <c r="G20" s="53">
        <f t="shared" si="1"/>
        <v>0.11612903225806452</v>
      </c>
      <c r="H20" s="52">
        <f t="shared" si="2"/>
        <v>155</v>
      </c>
      <c r="I20" s="54">
        <v>146.78538812785385</v>
      </c>
    </row>
    <row r="21" spans="1:9" x14ac:dyDescent="0.25">
      <c r="A21" s="55"/>
      <c r="B21" s="52" t="s">
        <v>13</v>
      </c>
      <c r="C21" s="52">
        <v>67</v>
      </c>
      <c r="D21" s="52">
        <v>74</v>
      </c>
      <c r="E21" s="53">
        <f t="shared" si="0"/>
        <v>0.52482269503546097</v>
      </c>
      <c r="F21" s="52">
        <v>7</v>
      </c>
      <c r="G21" s="53">
        <f t="shared" si="1"/>
        <v>4.9645390070921988E-2</v>
      </c>
      <c r="H21" s="52">
        <f t="shared" si="2"/>
        <v>141</v>
      </c>
      <c r="I21" s="54">
        <v>129.25205479452055</v>
      </c>
    </row>
    <row r="22" spans="1:9" x14ac:dyDescent="0.25">
      <c r="A22" s="56"/>
      <c r="B22" s="52" t="s">
        <v>14</v>
      </c>
      <c r="C22" s="52">
        <v>33</v>
      </c>
      <c r="D22" s="52">
        <v>28</v>
      </c>
      <c r="E22" s="53">
        <f t="shared" si="0"/>
        <v>0.45901639344262296</v>
      </c>
      <c r="F22" s="52"/>
      <c r="G22" s="53">
        <f t="shared" si="1"/>
        <v>0</v>
      </c>
      <c r="H22" s="52">
        <f t="shared" si="2"/>
        <v>61</v>
      </c>
      <c r="I22" s="54">
        <v>49.936986301369878</v>
      </c>
    </row>
    <row r="23" spans="1:9" x14ac:dyDescent="0.25">
      <c r="A23" s="31" t="s">
        <v>16</v>
      </c>
      <c r="B23" s="31" t="s">
        <v>14</v>
      </c>
      <c r="C23" s="32">
        <v>2</v>
      </c>
      <c r="D23" s="32"/>
      <c r="E23" s="57">
        <f t="shared" si="0"/>
        <v>0</v>
      </c>
      <c r="F23" s="32">
        <v>1</v>
      </c>
      <c r="G23" s="57">
        <f t="shared" si="1"/>
        <v>0.5</v>
      </c>
      <c r="H23" s="32">
        <f t="shared" si="2"/>
        <v>2</v>
      </c>
      <c r="I23" s="17">
        <v>2</v>
      </c>
    </row>
    <row r="24" spans="1:9" x14ac:dyDescent="0.25">
      <c r="A24" s="34" t="s">
        <v>17</v>
      </c>
      <c r="B24" s="34" t="s">
        <v>12</v>
      </c>
      <c r="C24" s="35">
        <v>1</v>
      </c>
      <c r="D24" s="35">
        <v>2</v>
      </c>
      <c r="E24" s="58">
        <f t="shared" si="0"/>
        <v>0.66666666666666663</v>
      </c>
      <c r="F24" s="35">
        <v>1</v>
      </c>
      <c r="G24" s="58">
        <f t="shared" si="1"/>
        <v>0.33333333333333331</v>
      </c>
      <c r="H24" s="35">
        <f t="shared" si="2"/>
        <v>3</v>
      </c>
      <c r="I24" s="59">
        <v>3</v>
      </c>
    </row>
    <row r="25" spans="1:9" x14ac:dyDescent="0.25">
      <c r="A25" s="31" t="s">
        <v>18</v>
      </c>
      <c r="B25" s="31"/>
      <c r="C25" s="32">
        <f>SUM(C17:C24)</f>
        <v>430</v>
      </c>
      <c r="D25" s="32">
        <f>SUM(D17:D24)</f>
        <v>395</v>
      </c>
      <c r="E25" s="57">
        <f t="shared" si="0"/>
        <v>0.47878787878787876</v>
      </c>
      <c r="F25" s="32">
        <f>SUM(F17:F24)</f>
        <v>91</v>
      </c>
      <c r="G25" s="57">
        <f t="shared" si="1"/>
        <v>0.11030303030303031</v>
      </c>
      <c r="H25" s="32">
        <f t="shared" si="2"/>
        <v>825</v>
      </c>
      <c r="I25" s="17">
        <f>SUM(I17:I24)</f>
        <v>645.00995433789944</v>
      </c>
    </row>
    <row r="27" spans="1:9" x14ac:dyDescent="0.25">
      <c r="A27" s="41" t="s">
        <v>19</v>
      </c>
    </row>
    <row r="28" spans="1:9" x14ac:dyDescent="0.25">
      <c r="A28" s="41" t="s">
        <v>65</v>
      </c>
    </row>
    <row r="31" spans="1:9" x14ac:dyDescent="0.25">
      <c r="A31" s="14" t="s">
        <v>66</v>
      </c>
      <c r="B31" s="14" t="s">
        <v>8</v>
      </c>
      <c r="C31" s="14" t="s">
        <v>9</v>
      </c>
      <c r="D31" s="14" t="s">
        <v>18</v>
      </c>
      <c r="E31" s="14" t="s">
        <v>67</v>
      </c>
    </row>
    <row r="32" spans="1:9" x14ac:dyDescent="0.25">
      <c r="A32" s="14" t="s">
        <v>12</v>
      </c>
      <c r="B32" s="14">
        <v>189</v>
      </c>
      <c r="C32" s="14">
        <v>153</v>
      </c>
      <c r="D32" s="14">
        <f>SUM(Tabla75[[#This Row],[Homes]:[Mulleres]])</f>
        <v>342</v>
      </c>
      <c r="E32" s="42">
        <v>278.59559817351607</v>
      </c>
    </row>
    <row r="33" spans="1:19" x14ac:dyDescent="0.25">
      <c r="A33" s="14" t="s">
        <v>13</v>
      </c>
      <c r="B33" s="14">
        <v>90</v>
      </c>
      <c r="C33" s="14">
        <v>98</v>
      </c>
      <c r="D33" s="14">
        <f>SUM(Tabla75[[#This Row],[Homes]:[Mulleres]])</f>
        <v>188</v>
      </c>
      <c r="E33" s="42">
        <v>165.05899543378996</v>
      </c>
    </row>
    <row r="34" spans="1:19" x14ac:dyDescent="0.25">
      <c r="A34" s="14" t="s">
        <v>14</v>
      </c>
      <c r="B34" s="14">
        <v>151</v>
      </c>
      <c r="C34" s="14">
        <v>144</v>
      </c>
      <c r="D34" s="14">
        <f>SUM(Tabla75[[#This Row],[Homes]:[Mulleres]])</f>
        <v>295</v>
      </c>
      <c r="E34" s="42">
        <v>201.35536073059376</v>
      </c>
    </row>
    <row r="35" spans="1:19" x14ac:dyDescent="0.25">
      <c r="A35" s="14" t="s">
        <v>18</v>
      </c>
      <c r="B35" s="14">
        <f>SUBTOTAL(109,B32:B34)</f>
        <v>430</v>
      </c>
      <c r="C35" s="14">
        <f>SUBTOTAL(109,C32:C34)</f>
        <v>395</v>
      </c>
      <c r="D35" s="14">
        <f>SUM(Tabla75[[#This Row],[Homes]:[Mulleres]])</f>
        <v>825</v>
      </c>
      <c r="E35" s="42">
        <f>SUBTOTAL(109,E32:E34)</f>
        <v>645.00995433789979</v>
      </c>
    </row>
    <row r="39" spans="1:19" x14ac:dyDescent="0.25">
      <c r="A39" s="60" t="s">
        <v>68</v>
      </c>
      <c r="B39" s="61" t="s">
        <v>69</v>
      </c>
      <c r="C39" s="62"/>
      <c r="D39" s="63"/>
      <c r="E39" s="64" t="s">
        <v>70</v>
      </c>
      <c r="F39" s="64"/>
      <c r="G39" s="65"/>
      <c r="H39" s="66" t="s">
        <v>71</v>
      </c>
      <c r="I39" s="67"/>
      <c r="J39" s="68"/>
      <c r="K39" s="67" t="s">
        <v>72</v>
      </c>
      <c r="L39" s="67"/>
      <c r="M39" s="68"/>
      <c r="N39" s="66" t="s">
        <v>73</v>
      </c>
      <c r="O39" s="67"/>
      <c r="P39" s="68"/>
      <c r="Q39" s="69" t="s">
        <v>74</v>
      </c>
      <c r="R39" s="70"/>
      <c r="S39" s="71" t="s">
        <v>18</v>
      </c>
    </row>
    <row r="40" spans="1:19" x14ac:dyDescent="0.25">
      <c r="A40" s="72"/>
      <c r="B40" s="73" t="s">
        <v>8</v>
      </c>
      <c r="C40" s="74" t="s">
        <v>9</v>
      </c>
      <c r="D40" s="75" t="s">
        <v>18</v>
      </c>
      <c r="E40" s="75" t="s">
        <v>8</v>
      </c>
      <c r="F40" s="75" t="s">
        <v>9</v>
      </c>
      <c r="G40" s="76" t="s">
        <v>18</v>
      </c>
      <c r="H40" s="75" t="s">
        <v>8</v>
      </c>
      <c r="I40" s="75" t="s">
        <v>9</v>
      </c>
      <c r="J40" s="77" t="s">
        <v>18</v>
      </c>
      <c r="K40" s="75" t="s">
        <v>8</v>
      </c>
      <c r="L40" s="75" t="s">
        <v>9</v>
      </c>
      <c r="M40" s="77" t="s">
        <v>18</v>
      </c>
      <c r="N40" s="75" t="s">
        <v>8</v>
      </c>
      <c r="O40" s="75" t="s">
        <v>9</v>
      </c>
      <c r="P40" s="77" t="s">
        <v>18</v>
      </c>
      <c r="Q40" s="75" t="s">
        <v>8</v>
      </c>
      <c r="R40" s="75" t="s">
        <v>18</v>
      </c>
      <c r="S40" s="71"/>
    </row>
    <row r="41" spans="1:19" x14ac:dyDescent="0.25">
      <c r="A41" s="39" t="s">
        <v>12</v>
      </c>
      <c r="B41" s="20">
        <v>10</v>
      </c>
      <c r="C41" s="20">
        <v>5</v>
      </c>
      <c r="D41" s="39">
        <f>SUM(B41:C41)</f>
        <v>15</v>
      </c>
      <c r="E41" s="22">
        <v>85</v>
      </c>
      <c r="F41" s="22">
        <v>58</v>
      </c>
      <c r="G41" s="20">
        <v>143</v>
      </c>
      <c r="H41" s="39">
        <v>70</v>
      </c>
      <c r="I41" s="20">
        <v>67</v>
      </c>
      <c r="J41" s="20">
        <v>137</v>
      </c>
      <c r="K41" s="39">
        <v>18</v>
      </c>
      <c r="L41" s="20">
        <v>23</v>
      </c>
      <c r="M41" s="39">
        <v>41</v>
      </c>
      <c r="N41" s="20">
        <v>5</v>
      </c>
      <c r="O41" s="20"/>
      <c r="P41" s="39">
        <v>5</v>
      </c>
      <c r="Q41" s="20">
        <v>1</v>
      </c>
      <c r="R41" s="20">
        <v>1</v>
      </c>
      <c r="S41" s="78">
        <f>D41+G41+J41+M41+P41+R41</f>
        <v>342</v>
      </c>
    </row>
    <row r="42" spans="1:19" x14ac:dyDescent="0.25">
      <c r="A42" s="79" t="s">
        <v>13</v>
      </c>
      <c r="B42" s="80">
        <v>9</v>
      </c>
      <c r="C42" s="80">
        <v>6</v>
      </c>
      <c r="D42" s="81">
        <f t="shared" ref="D42:D43" si="3">SUM(B42:C42)</f>
        <v>15</v>
      </c>
      <c r="E42" s="79">
        <v>75</v>
      </c>
      <c r="F42" s="80">
        <v>89</v>
      </c>
      <c r="G42" s="80">
        <v>164</v>
      </c>
      <c r="H42" s="79">
        <v>5</v>
      </c>
      <c r="I42" s="80">
        <v>2</v>
      </c>
      <c r="J42" s="80">
        <v>7</v>
      </c>
      <c r="K42" s="79">
        <v>1</v>
      </c>
      <c r="L42" s="80">
        <v>1</v>
      </c>
      <c r="M42" s="79">
        <v>2</v>
      </c>
      <c r="N42" s="80"/>
      <c r="O42" s="80"/>
      <c r="P42" s="79"/>
      <c r="Q42" s="28"/>
      <c r="R42" s="28"/>
      <c r="S42" s="82">
        <f>D42+G42+J42+M42+P42</f>
        <v>188</v>
      </c>
    </row>
    <row r="43" spans="1:19" x14ac:dyDescent="0.25">
      <c r="A43" s="39" t="s">
        <v>14</v>
      </c>
      <c r="B43" s="20">
        <v>37</v>
      </c>
      <c r="C43" s="20">
        <v>11</v>
      </c>
      <c r="D43" s="39">
        <f t="shared" si="3"/>
        <v>48</v>
      </c>
      <c r="E43" s="39">
        <v>73</v>
      </c>
      <c r="F43" s="20">
        <v>75</v>
      </c>
      <c r="G43" s="20">
        <v>148</v>
      </c>
      <c r="H43" s="39">
        <v>20</v>
      </c>
      <c r="I43" s="20">
        <v>31</v>
      </c>
      <c r="J43" s="20">
        <v>51</v>
      </c>
      <c r="K43" s="39">
        <v>19</v>
      </c>
      <c r="L43" s="20">
        <v>23</v>
      </c>
      <c r="M43" s="39">
        <v>42</v>
      </c>
      <c r="N43" s="20">
        <v>2</v>
      </c>
      <c r="O43" s="20">
        <v>4</v>
      </c>
      <c r="P43" s="39">
        <v>6</v>
      </c>
      <c r="Q43" s="20"/>
      <c r="R43" s="20"/>
      <c r="S43" s="78">
        <f>D43+G43+J43+M43+P43</f>
        <v>295</v>
      </c>
    </row>
    <row r="44" spans="1:19" x14ac:dyDescent="0.25">
      <c r="A44" s="79" t="s">
        <v>18</v>
      </c>
      <c r="B44" s="80">
        <f t="shared" ref="B44:L44" si="4">SUM(B41:B43)</f>
        <v>56</v>
      </c>
      <c r="C44" s="80">
        <f t="shared" si="4"/>
        <v>22</v>
      </c>
      <c r="D44" s="81">
        <f t="shared" si="4"/>
        <v>78</v>
      </c>
      <c r="E44" s="79">
        <f t="shared" si="4"/>
        <v>233</v>
      </c>
      <c r="F44" s="80">
        <f t="shared" si="4"/>
        <v>222</v>
      </c>
      <c r="G44" s="80">
        <f t="shared" si="4"/>
        <v>455</v>
      </c>
      <c r="H44" s="79">
        <f t="shared" si="4"/>
        <v>95</v>
      </c>
      <c r="I44" s="80">
        <f t="shared" si="4"/>
        <v>100</v>
      </c>
      <c r="J44" s="80">
        <f t="shared" si="4"/>
        <v>195</v>
      </c>
      <c r="K44" s="79">
        <f t="shared" si="4"/>
        <v>38</v>
      </c>
      <c r="L44" s="80">
        <f t="shared" si="4"/>
        <v>47</v>
      </c>
      <c r="M44" s="79">
        <v>85</v>
      </c>
      <c r="N44" s="80">
        <f t="shared" ref="N44:S44" si="5">SUM(N41:N43)</f>
        <v>7</v>
      </c>
      <c r="O44" s="80">
        <f t="shared" si="5"/>
        <v>4</v>
      </c>
      <c r="P44" s="79">
        <f t="shared" si="5"/>
        <v>11</v>
      </c>
      <c r="Q44" s="28">
        <f t="shared" si="5"/>
        <v>1</v>
      </c>
      <c r="R44" s="28">
        <f t="shared" si="5"/>
        <v>1</v>
      </c>
      <c r="S44" s="82">
        <f t="shared" si="5"/>
        <v>825</v>
      </c>
    </row>
    <row r="47" spans="1:19" x14ac:dyDescent="0.25">
      <c r="A47" s="14" t="s">
        <v>75</v>
      </c>
      <c r="B47" s="14" t="s">
        <v>8</v>
      </c>
      <c r="C47" s="14" t="s">
        <v>9</v>
      </c>
      <c r="D47" s="14" t="s">
        <v>18</v>
      </c>
    </row>
    <row r="48" spans="1:19" x14ac:dyDescent="0.25">
      <c r="A48" s="14" t="s">
        <v>76</v>
      </c>
      <c r="B48" s="14">
        <v>1</v>
      </c>
      <c r="C48" s="14">
        <v>2</v>
      </c>
      <c r="D48" s="14">
        <f>SUM(Tabla8[[#This Row],[Homes]:[Mulleres]])</f>
        <v>3</v>
      </c>
    </row>
    <row r="49" spans="1:4" x14ac:dyDescent="0.25">
      <c r="A49" s="14" t="s">
        <v>26</v>
      </c>
      <c r="B49" s="14">
        <v>2</v>
      </c>
      <c r="D49" s="14">
        <f>SUM(Tabla8[[#This Row],[Homes]:[Mulleres]])</f>
        <v>2</v>
      </c>
    </row>
    <row r="50" spans="1:4" x14ac:dyDescent="0.25">
      <c r="A50" s="14" t="s">
        <v>27</v>
      </c>
      <c r="B50" s="14">
        <v>1</v>
      </c>
      <c r="C50" s="14">
        <v>6</v>
      </c>
      <c r="D50" s="14">
        <f>SUM(Tabla8[[#This Row],[Homes]:[Mulleres]])</f>
        <v>7</v>
      </c>
    </row>
    <row r="51" spans="1:4" x14ac:dyDescent="0.25">
      <c r="A51" s="14" t="s">
        <v>28</v>
      </c>
      <c r="C51" s="14">
        <v>1</v>
      </c>
      <c r="D51" s="14">
        <f>SUM(Tabla8[[#This Row],[Homes]:[Mulleres]])</f>
        <v>1</v>
      </c>
    </row>
    <row r="52" spans="1:4" x14ac:dyDescent="0.25">
      <c r="A52" s="14" t="s">
        <v>29</v>
      </c>
      <c r="B52" s="14">
        <v>4</v>
      </c>
      <c r="C52" s="14">
        <v>1</v>
      </c>
      <c r="D52" s="14">
        <f>SUM(Tabla8[[#This Row],[Homes]:[Mulleres]])</f>
        <v>5</v>
      </c>
    </row>
    <row r="53" spans="1:4" x14ac:dyDescent="0.25">
      <c r="A53" s="14" t="s">
        <v>30</v>
      </c>
      <c r="B53" s="14">
        <v>5</v>
      </c>
      <c r="C53" s="14">
        <v>5</v>
      </c>
      <c r="D53" s="14">
        <f>SUM(Tabla8[[#This Row],[Homes]:[Mulleres]])</f>
        <v>10</v>
      </c>
    </row>
    <row r="54" spans="1:4" x14ac:dyDescent="0.25">
      <c r="A54" s="14" t="s">
        <v>31</v>
      </c>
      <c r="B54" s="14">
        <v>14</v>
      </c>
      <c r="C54" s="14">
        <v>12</v>
      </c>
      <c r="D54" s="14">
        <f>SUM(Tabla8[[#This Row],[Homes]:[Mulleres]])</f>
        <v>26</v>
      </c>
    </row>
    <row r="55" spans="1:4" x14ac:dyDescent="0.25">
      <c r="A55" s="14" t="s">
        <v>32</v>
      </c>
      <c r="B55" s="14">
        <v>4</v>
      </c>
      <c r="C55" s="14">
        <v>5</v>
      </c>
      <c r="D55" s="14">
        <f>SUM(Tabla8[[#This Row],[Homes]:[Mulleres]])</f>
        <v>9</v>
      </c>
    </row>
    <row r="56" spans="1:4" x14ac:dyDescent="0.25">
      <c r="A56" s="14" t="s">
        <v>33</v>
      </c>
      <c r="B56" s="14">
        <v>3</v>
      </c>
      <c r="C56" s="14">
        <v>1</v>
      </c>
      <c r="D56" s="14">
        <f>SUM(Tabla8[[#This Row],[Homes]:[Mulleres]])</f>
        <v>4</v>
      </c>
    </row>
    <row r="57" spans="1:4" x14ac:dyDescent="0.25">
      <c r="A57" s="14" t="s">
        <v>34</v>
      </c>
      <c r="B57" s="14">
        <v>22</v>
      </c>
      <c r="C57" s="14">
        <v>23</v>
      </c>
      <c r="D57" s="14">
        <f>SUM(Tabla8[[#This Row],[Homes]:[Mulleres]])</f>
        <v>45</v>
      </c>
    </row>
    <row r="58" spans="1:4" x14ac:dyDescent="0.25">
      <c r="A58" s="14" t="s">
        <v>40</v>
      </c>
      <c r="B58" s="14">
        <v>15</v>
      </c>
      <c r="C58" s="14">
        <v>13</v>
      </c>
      <c r="D58" s="14">
        <f>SUM(Tabla8[[#This Row],[Homes]:[Mulleres]])</f>
        <v>28</v>
      </c>
    </row>
    <row r="59" spans="1:4" x14ac:dyDescent="0.25">
      <c r="A59" s="14" t="s">
        <v>43</v>
      </c>
      <c r="B59" s="14">
        <v>28</v>
      </c>
      <c r="C59" s="14">
        <v>12</v>
      </c>
      <c r="D59" s="14">
        <f>SUM(Tabla8[[#This Row],[Homes]:[Mulleres]])</f>
        <v>40</v>
      </c>
    </row>
    <row r="60" spans="1:4" x14ac:dyDescent="0.25">
      <c r="A60" s="14" t="s">
        <v>50</v>
      </c>
      <c r="C60" s="14">
        <v>1</v>
      </c>
      <c r="D60" s="14">
        <f>SUM(Tabla8[[#This Row],[Homes]:[Mulleres]])</f>
        <v>1</v>
      </c>
    </row>
    <row r="61" spans="1:4" x14ac:dyDescent="0.25">
      <c r="A61" s="14" t="s">
        <v>18</v>
      </c>
      <c r="B61" s="14">
        <f>SUBTOTAL(109,B48:B60)</f>
        <v>99</v>
      </c>
      <c r="C61" s="14">
        <f>SUBTOTAL(109,C48:C60)</f>
        <v>82</v>
      </c>
      <c r="D61" s="14">
        <f>SUM(Tabla8[[#This Row],[Homes]:[Mulleres]])</f>
        <v>181</v>
      </c>
    </row>
    <row r="65" spans="1:4" x14ac:dyDescent="0.25">
      <c r="A65" s="14" t="s">
        <v>77</v>
      </c>
      <c r="B65" s="14" t="s">
        <v>8</v>
      </c>
      <c r="C65" s="14" t="s">
        <v>9</v>
      </c>
      <c r="D65" s="14" t="s">
        <v>18</v>
      </c>
    </row>
    <row r="66" spans="1:4" x14ac:dyDescent="0.25">
      <c r="A66" s="14" t="s">
        <v>35</v>
      </c>
      <c r="B66" s="14">
        <v>17</v>
      </c>
      <c r="C66" s="14">
        <v>18</v>
      </c>
      <c r="D66" s="14">
        <f>SUM(Tabla9[[#This Row],[Homes]:[Mulleres]])</f>
        <v>35</v>
      </c>
    </row>
    <row r="67" spans="1:4" x14ac:dyDescent="0.25">
      <c r="A67" s="14" t="s">
        <v>36</v>
      </c>
      <c r="B67" s="14">
        <v>15</v>
      </c>
      <c r="C67" s="14">
        <v>15</v>
      </c>
      <c r="D67" s="14">
        <f>SUM(Tabla9[[#This Row],[Homes]:[Mulleres]])</f>
        <v>30</v>
      </c>
    </row>
    <row r="68" spans="1:4" x14ac:dyDescent="0.25">
      <c r="A68" s="14" t="s">
        <v>37</v>
      </c>
      <c r="B68" s="14">
        <v>13</v>
      </c>
      <c r="C68" s="14">
        <v>12</v>
      </c>
      <c r="D68" s="14">
        <f>SUM(Tabla9[[#This Row],[Homes]:[Mulleres]])</f>
        <v>25</v>
      </c>
    </row>
    <row r="69" spans="1:4" x14ac:dyDescent="0.25">
      <c r="A69" s="14" t="s">
        <v>38</v>
      </c>
      <c r="B69" s="14">
        <v>22</v>
      </c>
      <c r="C69" s="14">
        <v>29</v>
      </c>
      <c r="D69" s="14">
        <f>SUM(Tabla9[[#This Row],[Homes]:[Mulleres]])</f>
        <v>51</v>
      </c>
    </row>
    <row r="70" spans="1:4" x14ac:dyDescent="0.25">
      <c r="A70" s="14" t="s">
        <v>44</v>
      </c>
      <c r="B70" s="14">
        <v>23</v>
      </c>
      <c r="C70" s="14">
        <v>24</v>
      </c>
      <c r="D70" s="14">
        <f>SUM(Tabla9[[#This Row],[Homes]:[Mulleres]])</f>
        <v>47</v>
      </c>
    </row>
    <row r="71" spans="1:4" x14ac:dyDescent="0.25">
      <c r="A71" s="14" t="s">
        <v>18</v>
      </c>
      <c r="B71" s="14">
        <f>SUBTOTAL(109,B66:B70)</f>
        <v>90</v>
      </c>
      <c r="C71" s="14">
        <f>SUBTOTAL(109,C66:C70)</f>
        <v>98</v>
      </c>
      <c r="D71" s="14">
        <f>SUM(Tabla9[[#This Row],[Homes]:[Mulleres]])</f>
        <v>188</v>
      </c>
    </row>
    <row r="77" spans="1:4" x14ac:dyDescent="0.25">
      <c r="A77" s="14" t="s">
        <v>78</v>
      </c>
      <c r="B77" s="14" t="s">
        <v>8</v>
      </c>
      <c r="C77" s="14" t="s">
        <v>9</v>
      </c>
      <c r="D77" s="14" t="s">
        <v>18</v>
      </c>
    </row>
    <row r="78" spans="1:4" x14ac:dyDescent="0.25">
      <c r="A78" s="14" t="s">
        <v>24</v>
      </c>
      <c r="B78" s="14">
        <v>1</v>
      </c>
      <c r="D78" s="14">
        <f>SUM(Tabla10[[#This Row],[Homes]:[Mulleres]])</f>
        <v>1</v>
      </c>
    </row>
    <row r="79" spans="1:4" x14ac:dyDescent="0.25">
      <c r="A79" s="14" t="s">
        <v>39</v>
      </c>
      <c r="B79" s="14">
        <v>25</v>
      </c>
      <c r="C79" s="14">
        <v>26</v>
      </c>
      <c r="D79" s="14">
        <f>SUM(Tabla10[[#This Row],[Homes]:[Mulleres]])</f>
        <v>51</v>
      </c>
    </row>
    <row r="80" spans="1:4" x14ac:dyDescent="0.25">
      <c r="A80" s="14" t="s">
        <v>42</v>
      </c>
      <c r="B80" s="14">
        <v>1</v>
      </c>
      <c r="C80" s="14">
        <v>8</v>
      </c>
      <c r="D80" s="14">
        <f>SUM(Tabla10[[#This Row],[Homes]:[Mulleres]])</f>
        <v>9</v>
      </c>
    </row>
    <row r="81" spans="1:4" x14ac:dyDescent="0.25">
      <c r="A81" s="14" t="s">
        <v>46</v>
      </c>
      <c r="B81" s="14">
        <v>8</v>
      </c>
      <c r="C81" s="14">
        <v>2</v>
      </c>
      <c r="D81" s="14">
        <f>SUM(Tabla10[[#This Row],[Homes]:[Mulleres]])</f>
        <v>10</v>
      </c>
    </row>
    <row r="82" spans="1:4" x14ac:dyDescent="0.25">
      <c r="A82" s="14" t="s">
        <v>47</v>
      </c>
      <c r="B82" s="14">
        <v>1</v>
      </c>
      <c r="D82" s="14">
        <f>SUM(Tabla10[[#This Row],[Homes]:[Mulleres]])</f>
        <v>1</v>
      </c>
    </row>
    <row r="83" spans="1:4" x14ac:dyDescent="0.25">
      <c r="A83" s="14" t="s">
        <v>48</v>
      </c>
      <c r="B83" s="14">
        <v>1</v>
      </c>
      <c r="D83" s="14">
        <f>SUM(Tabla10[[#This Row],[Homes]:[Mulleres]])</f>
        <v>1</v>
      </c>
    </row>
    <row r="84" spans="1:4" x14ac:dyDescent="0.25">
      <c r="A84" s="14" t="s">
        <v>51</v>
      </c>
      <c r="B84" s="14">
        <v>35</v>
      </c>
      <c r="C84" s="14">
        <v>24</v>
      </c>
      <c r="D84" s="14">
        <f>SUM(Tabla10[[#This Row],[Homes]:[Mulleres]])</f>
        <v>59</v>
      </c>
    </row>
    <row r="85" spans="1:4" x14ac:dyDescent="0.25">
      <c r="A85" s="14" t="s">
        <v>52</v>
      </c>
      <c r="B85" s="14">
        <v>46</v>
      </c>
      <c r="C85" s="14">
        <v>26</v>
      </c>
      <c r="D85" s="14">
        <f>SUM(Tabla10[[#This Row],[Homes]:[Mulleres]])</f>
        <v>72</v>
      </c>
    </row>
    <row r="86" spans="1:4" x14ac:dyDescent="0.25">
      <c r="A86" s="14" t="s">
        <v>54</v>
      </c>
      <c r="B86" s="14">
        <v>31</v>
      </c>
      <c r="C86" s="14">
        <v>52</v>
      </c>
      <c r="D86" s="14">
        <f>SUM(Tabla10[[#This Row],[Homes]:[Mulleres]])</f>
        <v>83</v>
      </c>
    </row>
    <row r="87" spans="1:4" x14ac:dyDescent="0.25">
      <c r="A87" s="14" t="s">
        <v>55</v>
      </c>
      <c r="B87" s="14">
        <v>2</v>
      </c>
      <c r="C87" s="14">
        <v>6</v>
      </c>
      <c r="D87" s="14">
        <f>SUM(Tabla10[[#This Row],[Homes]:[Mulleres]])</f>
        <v>8</v>
      </c>
    </row>
    <row r="88" spans="1:4" x14ac:dyDescent="0.25">
      <c r="A88" s="14" t="s">
        <v>18</v>
      </c>
      <c r="B88" s="14">
        <f>SUBTOTAL(109,B78:B87)</f>
        <v>151</v>
      </c>
      <c r="C88" s="14">
        <f>SUBTOTAL(109,C78:C87)</f>
        <v>144</v>
      </c>
      <c r="D88" s="14">
        <f>SUM(Tabla10[[#This Row],[Homes]:[Mulleres]])</f>
        <v>295</v>
      </c>
    </row>
    <row r="92" spans="1:4" x14ac:dyDescent="0.25">
      <c r="A92" s="14" t="s">
        <v>79</v>
      </c>
      <c r="B92" s="14" t="s">
        <v>8</v>
      </c>
      <c r="C92" s="14" t="s">
        <v>9</v>
      </c>
      <c r="D92" s="14" t="s">
        <v>18</v>
      </c>
    </row>
    <row r="93" spans="1:4" x14ac:dyDescent="0.25">
      <c r="A93" s="14" t="s">
        <v>41</v>
      </c>
      <c r="B93" s="14">
        <v>9</v>
      </c>
      <c r="C93" s="14">
        <v>9</v>
      </c>
      <c r="D93" s="14">
        <f>SUM(Tabla11[[#This Row],[Homes]:[Mulleres]])</f>
        <v>18</v>
      </c>
    </row>
    <row r="94" spans="1:4" x14ac:dyDescent="0.25">
      <c r="A94" s="14" t="s">
        <v>45</v>
      </c>
      <c r="B94" s="14">
        <v>81</v>
      </c>
      <c r="C94" s="14">
        <v>62</v>
      </c>
      <c r="D94" s="14">
        <f>SUM(Tabla11[[#This Row],[Homes]:[Mulleres]])</f>
        <v>143</v>
      </c>
    </row>
    <row r="95" spans="1:4" x14ac:dyDescent="0.25">
      <c r="A95" s="14" t="s">
        <v>18</v>
      </c>
      <c r="B95" s="14">
        <f>SUBTOTAL(109,B93:B94)</f>
        <v>90</v>
      </c>
      <c r="C95" s="14">
        <f>SUBTOTAL(109,C93:C94)</f>
        <v>71</v>
      </c>
      <c r="D95" s="14">
        <f>SUM(Tabla11[[#This Row],[Homes]:[Mulleres]])</f>
        <v>161</v>
      </c>
    </row>
    <row r="103" spans="1:5" x14ac:dyDescent="0.25">
      <c r="A103" s="12" t="s">
        <v>80</v>
      </c>
      <c r="B103" s="12" t="s">
        <v>81</v>
      </c>
      <c r="C103" s="83" t="s">
        <v>8</v>
      </c>
      <c r="D103" s="83" t="s">
        <v>9</v>
      </c>
      <c r="E103" s="84" t="s">
        <v>18</v>
      </c>
    </row>
    <row r="104" spans="1:5" x14ac:dyDescent="0.25">
      <c r="A104" s="85" t="s">
        <v>12</v>
      </c>
      <c r="B104" s="86" t="s">
        <v>82</v>
      </c>
      <c r="C104" s="87">
        <v>1</v>
      </c>
      <c r="D104" s="87">
        <v>2</v>
      </c>
      <c r="E104" s="88">
        <v>3</v>
      </c>
    </row>
    <row r="105" spans="1:5" x14ac:dyDescent="0.25">
      <c r="A105" s="85"/>
      <c r="B105" s="89" t="s">
        <v>83</v>
      </c>
      <c r="C105" s="90"/>
      <c r="D105" s="90">
        <v>1</v>
      </c>
      <c r="E105" s="91">
        <v>1</v>
      </c>
    </row>
    <row r="106" spans="1:5" x14ac:dyDescent="0.25">
      <c r="A106" s="85"/>
      <c r="B106" s="86" t="s">
        <v>84</v>
      </c>
      <c r="C106" s="87"/>
      <c r="D106" s="87">
        <v>1</v>
      </c>
      <c r="E106" s="88">
        <v>1</v>
      </c>
    </row>
    <row r="107" spans="1:5" x14ac:dyDescent="0.25">
      <c r="A107" s="85"/>
      <c r="B107" s="89" t="s">
        <v>85</v>
      </c>
      <c r="C107" s="90">
        <v>1</v>
      </c>
      <c r="D107" s="90"/>
      <c r="E107" s="91">
        <v>1</v>
      </c>
    </row>
    <row r="108" spans="1:5" x14ac:dyDescent="0.25">
      <c r="A108" s="85"/>
      <c r="B108" s="86" t="s">
        <v>86</v>
      </c>
      <c r="C108" s="87">
        <v>1</v>
      </c>
      <c r="D108" s="87"/>
      <c r="E108" s="88">
        <v>1</v>
      </c>
    </row>
    <row r="109" spans="1:5" x14ac:dyDescent="0.25">
      <c r="A109" s="85"/>
      <c r="B109" s="89" t="s">
        <v>87</v>
      </c>
      <c r="C109" s="90">
        <v>3</v>
      </c>
      <c r="D109" s="90"/>
      <c r="E109" s="91">
        <v>3</v>
      </c>
    </row>
    <row r="110" spans="1:5" x14ac:dyDescent="0.25">
      <c r="A110" s="85"/>
      <c r="B110" s="86" t="s">
        <v>88</v>
      </c>
      <c r="C110" s="87">
        <v>1</v>
      </c>
      <c r="D110" s="87">
        <v>1</v>
      </c>
      <c r="E110" s="88">
        <v>2</v>
      </c>
    </row>
    <row r="111" spans="1:5" x14ac:dyDescent="0.25">
      <c r="A111" s="85"/>
      <c r="B111" s="89" t="s">
        <v>89</v>
      </c>
      <c r="C111" s="90">
        <v>2</v>
      </c>
      <c r="D111" s="90"/>
      <c r="E111" s="91">
        <v>2</v>
      </c>
    </row>
    <row r="112" spans="1:5" x14ac:dyDescent="0.25">
      <c r="A112" s="85"/>
      <c r="B112" s="86" t="s">
        <v>90</v>
      </c>
      <c r="C112" s="87">
        <v>3</v>
      </c>
      <c r="D112" s="87"/>
      <c r="E112" s="88">
        <v>3</v>
      </c>
    </row>
    <row r="113" spans="1:5" x14ac:dyDescent="0.25">
      <c r="A113" s="85"/>
      <c r="B113" s="89" t="s">
        <v>91</v>
      </c>
      <c r="C113" s="90"/>
      <c r="D113" s="90">
        <v>1</v>
      </c>
      <c r="E113" s="91">
        <v>1</v>
      </c>
    </row>
    <row r="114" spans="1:5" x14ac:dyDescent="0.25">
      <c r="A114" s="85"/>
      <c r="B114" s="86" t="s">
        <v>92</v>
      </c>
      <c r="C114" s="87"/>
      <c r="D114" s="87">
        <v>1</v>
      </c>
      <c r="E114" s="88">
        <v>1</v>
      </c>
    </row>
    <row r="115" spans="1:5" x14ac:dyDescent="0.25">
      <c r="A115" s="85"/>
      <c r="B115" s="89" t="s">
        <v>93</v>
      </c>
      <c r="C115" s="90"/>
      <c r="D115" s="90">
        <v>1</v>
      </c>
      <c r="E115" s="91">
        <v>1</v>
      </c>
    </row>
    <row r="116" spans="1:5" x14ac:dyDescent="0.25">
      <c r="A116" s="85"/>
      <c r="B116" s="86" t="s">
        <v>94</v>
      </c>
      <c r="C116" s="87">
        <v>5</v>
      </c>
      <c r="D116" s="87">
        <v>1</v>
      </c>
      <c r="E116" s="88">
        <v>6</v>
      </c>
    </row>
    <row r="117" spans="1:5" x14ac:dyDescent="0.25">
      <c r="A117" s="85"/>
      <c r="B117" s="89" t="s">
        <v>95</v>
      </c>
      <c r="C117" s="90">
        <v>3</v>
      </c>
      <c r="D117" s="90">
        <v>1</v>
      </c>
      <c r="E117" s="91">
        <v>4</v>
      </c>
    </row>
    <row r="118" spans="1:5" x14ac:dyDescent="0.25">
      <c r="A118" s="85"/>
      <c r="B118" s="86" t="s">
        <v>96</v>
      </c>
      <c r="C118" s="87">
        <v>1</v>
      </c>
      <c r="D118" s="87"/>
      <c r="E118" s="88">
        <v>1</v>
      </c>
    </row>
    <row r="119" spans="1:5" x14ac:dyDescent="0.25">
      <c r="A119" s="85"/>
      <c r="B119" s="89" t="s">
        <v>97</v>
      </c>
      <c r="C119" s="90">
        <v>1</v>
      </c>
      <c r="D119" s="90"/>
      <c r="E119" s="91">
        <v>1</v>
      </c>
    </row>
    <row r="120" spans="1:5" x14ac:dyDescent="0.25">
      <c r="A120" s="85"/>
      <c r="B120" s="86" t="s">
        <v>98</v>
      </c>
      <c r="C120" s="87">
        <v>5</v>
      </c>
      <c r="D120" s="87">
        <v>5</v>
      </c>
      <c r="E120" s="88">
        <v>10</v>
      </c>
    </row>
    <row r="121" spans="1:5" x14ac:dyDescent="0.25">
      <c r="A121" s="85"/>
      <c r="B121" s="89" t="s">
        <v>99</v>
      </c>
      <c r="C121" s="90">
        <v>1</v>
      </c>
      <c r="D121" s="90"/>
      <c r="E121" s="91">
        <v>1</v>
      </c>
    </row>
    <row r="122" spans="1:5" x14ac:dyDescent="0.25">
      <c r="A122" s="85"/>
      <c r="B122" s="86" t="s">
        <v>100</v>
      </c>
      <c r="C122" s="87"/>
      <c r="D122" s="87">
        <v>1</v>
      </c>
      <c r="E122" s="88">
        <v>1</v>
      </c>
    </row>
    <row r="123" spans="1:5" x14ac:dyDescent="0.25">
      <c r="A123" s="85"/>
      <c r="B123" s="89" t="s">
        <v>101</v>
      </c>
      <c r="C123" s="90">
        <v>1</v>
      </c>
      <c r="D123" s="90"/>
      <c r="E123" s="91">
        <v>1</v>
      </c>
    </row>
    <row r="124" spans="1:5" x14ac:dyDescent="0.25">
      <c r="A124" s="85"/>
      <c r="B124" s="86" t="s">
        <v>102</v>
      </c>
      <c r="C124" s="87">
        <v>2</v>
      </c>
      <c r="D124" s="87"/>
      <c r="E124" s="88">
        <v>2</v>
      </c>
    </row>
    <row r="125" spans="1:5" x14ac:dyDescent="0.25">
      <c r="A125" s="85"/>
      <c r="B125" s="89" t="s">
        <v>103</v>
      </c>
      <c r="C125" s="90"/>
      <c r="D125" s="90">
        <v>1</v>
      </c>
      <c r="E125" s="91">
        <v>1</v>
      </c>
    </row>
    <row r="126" spans="1:5" x14ac:dyDescent="0.25">
      <c r="A126" s="92" t="s">
        <v>104</v>
      </c>
      <c r="B126" s="92"/>
      <c r="C126" s="93">
        <v>31</v>
      </c>
      <c r="D126" s="93">
        <v>17</v>
      </c>
      <c r="E126" s="94">
        <v>48</v>
      </c>
    </row>
    <row r="127" spans="1:5" x14ac:dyDescent="0.25">
      <c r="A127" s="85" t="s">
        <v>13</v>
      </c>
      <c r="B127" s="86" t="s">
        <v>105</v>
      </c>
      <c r="C127" s="87">
        <v>1</v>
      </c>
      <c r="D127" s="87"/>
      <c r="E127" s="88">
        <v>1</v>
      </c>
    </row>
    <row r="128" spans="1:5" x14ac:dyDescent="0.25">
      <c r="A128" s="85"/>
      <c r="B128" s="89" t="s">
        <v>89</v>
      </c>
      <c r="C128" s="90"/>
      <c r="D128" s="90">
        <v>2</v>
      </c>
      <c r="E128" s="91">
        <v>2</v>
      </c>
    </row>
    <row r="129" spans="1:5" x14ac:dyDescent="0.25">
      <c r="A129" s="85"/>
      <c r="B129" s="86" t="s">
        <v>106</v>
      </c>
      <c r="C129" s="87">
        <v>1</v>
      </c>
      <c r="D129" s="87"/>
      <c r="E129" s="88">
        <v>1</v>
      </c>
    </row>
    <row r="130" spans="1:5" x14ac:dyDescent="0.25">
      <c r="A130" s="85"/>
      <c r="B130" s="89" t="s">
        <v>107</v>
      </c>
      <c r="C130" s="90"/>
      <c r="D130" s="90">
        <v>1</v>
      </c>
      <c r="E130" s="91">
        <v>1</v>
      </c>
    </row>
    <row r="131" spans="1:5" x14ac:dyDescent="0.25">
      <c r="A131" s="85"/>
      <c r="B131" s="86" t="s">
        <v>94</v>
      </c>
      <c r="C131" s="87">
        <v>2</v>
      </c>
      <c r="D131" s="87">
        <v>1</v>
      </c>
      <c r="E131" s="88">
        <v>3</v>
      </c>
    </row>
    <row r="132" spans="1:5" x14ac:dyDescent="0.25">
      <c r="A132" s="85"/>
      <c r="B132" s="89" t="s">
        <v>108</v>
      </c>
      <c r="C132" s="90"/>
      <c r="D132" s="90">
        <v>1</v>
      </c>
      <c r="E132" s="91">
        <v>1</v>
      </c>
    </row>
    <row r="133" spans="1:5" x14ac:dyDescent="0.25">
      <c r="A133" s="85"/>
      <c r="B133" s="86" t="s">
        <v>95</v>
      </c>
      <c r="C133" s="87">
        <v>2</v>
      </c>
      <c r="D133" s="87">
        <v>2</v>
      </c>
      <c r="E133" s="88">
        <v>4</v>
      </c>
    </row>
    <row r="134" spans="1:5" x14ac:dyDescent="0.25">
      <c r="A134" s="85"/>
      <c r="B134" s="89" t="s">
        <v>96</v>
      </c>
      <c r="C134" s="90"/>
      <c r="D134" s="90">
        <v>1</v>
      </c>
      <c r="E134" s="91">
        <v>1</v>
      </c>
    </row>
    <row r="135" spans="1:5" x14ac:dyDescent="0.25">
      <c r="A135" s="85"/>
      <c r="B135" s="86" t="s">
        <v>97</v>
      </c>
      <c r="C135" s="87">
        <v>1</v>
      </c>
      <c r="D135" s="87"/>
      <c r="E135" s="88">
        <v>1</v>
      </c>
    </row>
    <row r="136" spans="1:5" x14ac:dyDescent="0.25">
      <c r="A136" s="85"/>
      <c r="B136" s="89" t="s">
        <v>109</v>
      </c>
      <c r="C136" s="90"/>
      <c r="D136" s="90">
        <v>1</v>
      </c>
      <c r="E136" s="91">
        <v>1</v>
      </c>
    </row>
    <row r="137" spans="1:5" x14ac:dyDescent="0.25">
      <c r="A137" s="85"/>
      <c r="B137" s="86" t="s">
        <v>98</v>
      </c>
      <c r="C137" s="87">
        <v>1</v>
      </c>
      <c r="D137" s="87">
        <v>1</v>
      </c>
      <c r="E137" s="88">
        <v>2</v>
      </c>
    </row>
    <row r="138" spans="1:5" x14ac:dyDescent="0.25">
      <c r="A138" s="92" t="s">
        <v>110</v>
      </c>
      <c r="B138" s="92"/>
      <c r="C138" s="93">
        <v>8</v>
      </c>
      <c r="D138" s="93">
        <v>10</v>
      </c>
      <c r="E138" s="94">
        <v>18</v>
      </c>
    </row>
    <row r="139" spans="1:5" x14ac:dyDescent="0.25">
      <c r="A139" s="85" t="s">
        <v>14</v>
      </c>
      <c r="B139" s="86" t="s">
        <v>82</v>
      </c>
      <c r="C139" s="87"/>
      <c r="D139" s="87">
        <v>3</v>
      </c>
      <c r="E139" s="88">
        <v>3</v>
      </c>
    </row>
    <row r="140" spans="1:5" x14ac:dyDescent="0.25">
      <c r="A140" s="85"/>
      <c r="B140" s="89" t="s">
        <v>87</v>
      </c>
      <c r="C140" s="90">
        <v>1</v>
      </c>
      <c r="D140" s="90"/>
      <c r="E140" s="91">
        <v>1</v>
      </c>
    </row>
    <row r="141" spans="1:5" x14ac:dyDescent="0.25">
      <c r="A141" s="85"/>
      <c r="B141" s="86" t="s">
        <v>89</v>
      </c>
      <c r="C141" s="87"/>
      <c r="D141" s="87">
        <v>1</v>
      </c>
      <c r="E141" s="88">
        <v>1</v>
      </c>
    </row>
    <row r="142" spans="1:5" x14ac:dyDescent="0.25">
      <c r="A142" s="85"/>
      <c r="B142" s="89" t="s">
        <v>106</v>
      </c>
      <c r="C142" s="90">
        <v>1</v>
      </c>
      <c r="D142" s="90"/>
      <c r="E142" s="91">
        <v>1</v>
      </c>
    </row>
    <row r="143" spans="1:5" x14ac:dyDescent="0.25">
      <c r="A143" s="85"/>
      <c r="B143" s="86" t="s">
        <v>107</v>
      </c>
      <c r="C143" s="87">
        <v>1</v>
      </c>
      <c r="D143" s="87"/>
      <c r="E143" s="88">
        <v>1</v>
      </c>
    </row>
    <row r="144" spans="1:5" x14ac:dyDescent="0.25">
      <c r="A144" s="85"/>
      <c r="B144" s="89" t="s">
        <v>90</v>
      </c>
      <c r="C144" s="90">
        <v>1</v>
      </c>
      <c r="D144" s="90">
        <v>1</v>
      </c>
      <c r="E144" s="91">
        <v>2</v>
      </c>
    </row>
    <row r="145" spans="1:5" x14ac:dyDescent="0.25">
      <c r="A145" s="85"/>
      <c r="B145" s="86" t="s">
        <v>111</v>
      </c>
      <c r="C145" s="87">
        <v>1</v>
      </c>
      <c r="D145" s="87"/>
      <c r="E145" s="88">
        <v>1</v>
      </c>
    </row>
    <row r="146" spans="1:5" x14ac:dyDescent="0.25">
      <c r="A146" s="85"/>
      <c r="B146" s="89" t="s">
        <v>92</v>
      </c>
      <c r="C146" s="90"/>
      <c r="D146" s="90">
        <v>1</v>
      </c>
      <c r="E146" s="91">
        <v>1</v>
      </c>
    </row>
    <row r="147" spans="1:5" x14ac:dyDescent="0.25">
      <c r="A147" s="85"/>
      <c r="B147" s="86" t="s">
        <v>94</v>
      </c>
      <c r="C147" s="87">
        <v>1</v>
      </c>
      <c r="D147" s="87"/>
      <c r="E147" s="88">
        <v>1</v>
      </c>
    </row>
    <row r="148" spans="1:5" x14ac:dyDescent="0.25">
      <c r="A148" s="85"/>
      <c r="B148" s="89" t="s">
        <v>108</v>
      </c>
      <c r="C148" s="90">
        <v>1</v>
      </c>
      <c r="D148" s="90"/>
      <c r="E148" s="91">
        <v>1</v>
      </c>
    </row>
    <row r="149" spans="1:5" x14ac:dyDescent="0.25">
      <c r="A149" s="85"/>
      <c r="B149" s="86" t="s">
        <v>112</v>
      </c>
      <c r="C149" s="87">
        <v>1</v>
      </c>
      <c r="D149" s="87"/>
      <c r="E149" s="88">
        <v>1</v>
      </c>
    </row>
    <row r="150" spans="1:5" x14ac:dyDescent="0.25">
      <c r="A150" s="85"/>
      <c r="B150" s="89" t="s">
        <v>113</v>
      </c>
      <c r="C150" s="90"/>
      <c r="D150" s="90">
        <v>1</v>
      </c>
      <c r="E150" s="91">
        <v>1</v>
      </c>
    </row>
    <row r="151" spans="1:5" x14ac:dyDescent="0.25">
      <c r="A151" s="85"/>
      <c r="B151" s="86" t="s">
        <v>95</v>
      </c>
      <c r="C151" s="87"/>
      <c r="D151" s="87">
        <v>1</v>
      </c>
      <c r="E151" s="88">
        <v>1</v>
      </c>
    </row>
    <row r="152" spans="1:5" x14ac:dyDescent="0.25">
      <c r="A152" s="85"/>
      <c r="B152" s="89" t="s">
        <v>114</v>
      </c>
      <c r="C152" s="90">
        <v>1</v>
      </c>
      <c r="D152" s="90"/>
      <c r="E152" s="91">
        <v>1</v>
      </c>
    </row>
    <row r="153" spans="1:5" x14ac:dyDescent="0.25">
      <c r="A153" s="85"/>
      <c r="B153" s="86" t="s">
        <v>115</v>
      </c>
      <c r="C153" s="87">
        <v>1</v>
      </c>
      <c r="D153" s="87"/>
      <c r="E153" s="88">
        <v>1</v>
      </c>
    </row>
    <row r="154" spans="1:5" x14ac:dyDescent="0.25">
      <c r="A154" s="85"/>
      <c r="B154" s="89" t="s">
        <v>116</v>
      </c>
      <c r="C154" s="90"/>
      <c r="D154" s="90">
        <v>1</v>
      </c>
      <c r="E154" s="91">
        <v>1</v>
      </c>
    </row>
    <row r="155" spans="1:5" x14ac:dyDescent="0.25">
      <c r="A155" s="85"/>
      <c r="B155" s="86" t="s">
        <v>117</v>
      </c>
      <c r="C155" s="87"/>
      <c r="D155" s="87">
        <v>1</v>
      </c>
      <c r="E155" s="88">
        <v>1</v>
      </c>
    </row>
    <row r="156" spans="1:5" x14ac:dyDescent="0.25">
      <c r="A156" s="85"/>
      <c r="B156" s="89" t="s">
        <v>98</v>
      </c>
      <c r="C156" s="90"/>
      <c r="D156" s="90">
        <v>1</v>
      </c>
      <c r="E156" s="91">
        <v>1</v>
      </c>
    </row>
    <row r="157" spans="1:5" x14ac:dyDescent="0.25">
      <c r="A157" s="85"/>
      <c r="B157" s="86" t="s">
        <v>99</v>
      </c>
      <c r="C157" s="87"/>
      <c r="D157" s="87">
        <v>1</v>
      </c>
      <c r="E157" s="88">
        <v>1</v>
      </c>
    </row>
    <row r="158" spans="1:5" x14ac:dyDescent="0.25">
      <c r="A158" s="85"/>
      <c r="B158" s="89" t="s">
        <v>118</v>
      </c>
      <c r="C158" s="90">
        <v>1</v>
      </c>
      <c r="D158" s="90">
        <v>1</v>
      </c>
      <c r="E158" s="91">
        <v>2</v>
      </c>
    </row>
    <row r="159" spans="1:5" x14ac:dyDescent="0.25">
      <c r="A159" s="85"/>
      <c r="B159" s="86" t="s">
        <v>102</v>
      </c>
      <c r="C159" s="87">
        <v>1</v>
      </c>
      <c r="D159" s="87"/>
      <c r="E159" s="88">
        <v>1</v>
      </c>
    </row>
    <row r="160" spans="1:5" x14ac:dyDescent="0.25">
      <c r="A160" s="92" t="s">
        <v>119</v>
      </c>
      <c r="B160" s="92"/>
      <c r="C160" s="93">
        <v>12</v>
      </c>
      <c r="D160" s="93">
        <v>13</v>
      </c>
      <c r="E160" s="94">
        <v>25</v>
      </c>
    </row>
    <row r="161" spans="1:5" ht="19.5" thickBot="1" x14ac:dyDescent="0.35">
      <c r="A161" s="95" t="s">
        <v>18</v>
      </c>
      <c r="B161" s="96"/>
      <c r="C161" s="95">
        <v>51</v>
      </c>
      <c r="D161" s="95">
        <v>40</v>
      </c>
      <c r="E161" s="95">
        <v>91</v>
      </c>
    </row>
    <row r="162" spans="1:5" ht="15.75" thickTop="1" x14ac:dyDescent="0.25"/>
  </sheetData>
  <mergeCells count="14">
    <mergeCell ref="Q39:R39"/>
    <mergeCell ref="S39:S40"/>
    <mergeCell ref="A104:A125"/>
    <mergeCell ref="A127:A137"/>
    <mergeCell ref="A139:A159"/>
    <mergeCell ref="M1:P1"/>
    <mergeCell ref="A17:A19"/>
    <mergeCell ref="A20:A22"/>
    <mergeCell ref="A39:A40"/>
    <mergeCell ref="B39:D39"/>
    <mergeCell ref="E39:G39"/>
    <mergeCell ref="H39:J39"/>
    <mergeCell ref="K39:M39"/>
    <mergeCell ref="N39:P39"/>
  </mergeCells>
  <pageMargins left="0.7" right="0.7" top="0.75" bottom="0.75" header="0.3" footer="0.3"/>
  <drawing r:id="rId1"/>
  <tableParts count="6">
    <tablePart r:id="rId2"/>
    <tablePart r:id="rId3"/>
    <tablePart r:id="rId4"/>
    <tablePart r:id="rId5"/>
    <tablePart r:id="rId6"/>
    <tablePart r:id="rId7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3F033B-59B1-4953-BDCD-A8BC2E3ACD55}">
  <dimension ref="A1:IT99"/>
  <sheetViews>
    <sheetView workbookViewId="0">
      <selection activeCell="F11" sqref="F11"/>
    </sheetView>
  </sheetViews>
  <sheetFormatPr baseColWidth="10" defaultRowHeight="15" x14ac:dyDescent="0.25"/>
  <cols>
    <col min="1" max="1" width="31.75" style="14" customWidth="1"/>
    <col min="2" max="2" width="39.875" style="14" bestFit="1" customWidth="1"/>
    <col min="3" max="3" width="11.75" style="14" customWidth="1"/>
    <col min="4" max="16384" width="11" style="14"/>
  </cols>
  <sheetData>
    <row r="1" spans="1:254" s="7" customFormat="1" ht="57" customHeight="1" thickBot="1" x14ac:dyDescent="0.3">
      <c r="A1" s="1"/>
      <c r="B1" s="2"/>
      <c r="C1" s="2"/>
      <c r="D1" s="3"/>
      <c r="E1" s="4"/>
      <c r="F1" s="4"/>
      <c r="G1" s="2"/>
      <c r="H1" s="2"/>
      <c r="I1" s="4"/>
      <c r="J1" s="4"/>
      <c r="K1" s="4"/>
      <c r="L1" s="4"/>
      <c r="M1" s="5" t="s">
        <v>0</v>
      </c>
      <c r="N1" s="5"/>
      <c r="O1" s="5"/>
      <c r="P1" s="5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</row>
    <row r="2" spans="1:254" s="8" customFormat="1" ht="12.75" x14ac:dyDescent="0.2"/>
    <row r="3" spans="1:254" s="8" customFormat="1" ht="15.75" x14ac:dyDescent="0.25">
      <c r="A3" s="9" t="s">
        <v>56</v>
      </c>
    </row>
    <row r="4" spans="1:254" s="8" customFormat="1" ht="15.75" x14ac:dyDescent="0.25">
      <c r="A4" s="9" t="s">
        <v>2</v>
      </c>
    </row>
    <row r="5" spans="1:254" s="8" customFormat="1" ht="15.75" x14ac:dyDescent="0.25">
      <c r="A5" s="9" t="s">
        <v>3</v>
      </c>
    </row>
    <row r="6" spans="1:254" s="8" customFormat="1" ht="15.75" x14ac:dyDescent="0.25">
      <c r="A6" s="9" t="s">
        <v>4</v>
      </c>
    </row>
    <row r="7" spans="1:254" s="8" customFormat="1" ht="12.75" x14ac:dyDescent="0.2">
      <c r="A7" s="8" t="s">
        <v>5</v>
      </c>
      <c r="K7" s="10"/>
      <c r="L7" s="10"/>
      <c r="M7" s="11"/>
    </row>
    <row r="10" spans="1:254" x14ac:dyDescent="0.25">
      <c r="A10" s="14" t="s">
        <v>66</v>
      </c>
      <c r="B10" s="14" t="s">
        <v>120</v>
      </c>
      <c r="C10" s="14" t="s">
        <v>121</v>
      </c>
      <c r="D10" s="14" t="s">
        <v>122</v>
      </c>
      <c r="E10" s="14" t="s">
        <v>18</v>
      </c>
    </row>
    <row r="11" spans="1:254" x14ac:dyDescent="0.25">
      <c r="A11" s="14" t="s">
        <v>12</v>
      </c>
      <c r="B11" s="14">
        <v>74</v>
      </c>
      <c r="C11" s="14">
        <v>11</v>
      </c>
      <c r="D11" s="14">
        <v>257</v>
      </c>
      <c r="E11" s="14">
        <f>SUM(Tabla12[[#This Row],[Ourense]:[Vigo]])</f>
        <v>342</v>
      </c>
    </row>
    <row r="12" spans="1:254" x14ac:dyDescent="0.25">
      <c r="A12" s="14" t="s">
        <v>13</v>
      </c>
      <c r="B12" s="14">
        <v>35</v>
      </c>
      <c r="C12" s="14">
        <v>16</v>
      </c>
      <c r="D12" s="14">
        <v>137</v>
      </c>
      <c r="E12" s="14">
        <f>SUM(Tabla12[[#This Row],[Ourense]:[Vigo]])</f>
        <v>188</v>
      </c>
    </row>
    <row r="13" spans="1:254" x14ac:dyDescent="0.25">
      <c r="A13" s="14" t="s">
        <v>14</v>
      </c>
      <c r="B13" s="14">
        <v>59</v>
      </c>
      <c r="C13" s="14">
        <v>8</v>
      </c>
      <c r="D13" s="14">
        <v>228</v>
      </c>
      <c r="E13" s="14">
        <f>SUM(Tabla12[[#This Row],[Ourense]:[Vigo]])</f>
        <v>295</v>
      </c>
    </row>
    <row r="14" spans="1:254" x14ac:dyDescent="0.25">
      <c r="A14" s="14" t="s">
        <v>18</v>
      </c>
      <c r="B14" s="14">
        <f>SUBTOTAL(109,B11:B13)</f>
        <v>168</v>
      </c>
      <c r="C14" s="14">
        <f>SUBTOTAL(109,C11:C13)</f>
        <v>35</v>
      </c>
      <c r="D14" s="14">
        <f>SUBTOTAL(109,D11:D13)</f>
        <v>622</v>
      </c>
      <c r="E14" s="14">
        <f>SUM(Tabla12[[#This Row],[Ourense]:[Vigo]])</f>
        <v>825</v>
      </c>
    </row>
    <row r="21" spans="1:12" x14ac:dyDescent="0.25">
      <c r="A21" s="12" t="s">
        <v>123</v>
      </c>
      <c r="B21" s="13" t="s">
        <v>124</v>
      </c>
      <c r="C21" s="13" t="s">
        <v>125</v>
      </c>
      <c r="D21" s="84" t="s">
        <v>8</v>
      </c>
      <c r="E21" s="97" t="s">
        <v>9</v>
      </c>
      <c r="F21" s="84" t="s">
        <v>18</v>
      </c>
    </row>
    <row r="22" spans="1:12" x14ac:dyDescent="0.25">
      <c r="A22" s="98" t="s">
        <v>120</v>
      </c>
      <c r="B22" s="99" t="s">
        <v>126</v>
      </c>
      <c r="C22" s="78" t="s">
        <v>12</v>
      </c>
      <c r="D22" s="78">
        <v>2</v>
      </c>
      <c r="E22" s="78">
        <v>1</v>
      </c>
      <c r="F22" s="78">
        <v>3</v>
      </c>
    </row>
    <row r="23" spans="1:12" x14ac:dyDescent="0.25">
      <c r="A23" s="98"/>
      <c r="B23" s="99"/>
      <c r="C23" s="78" t="s">
        <v>14</v>
      </c>
      <c r="D23" s="78">
        <v>4</v>
      </c>
      <c r="E23" s="78">
        <v>2</v>
      </c>
      <c r="F23" s="78">
        <v>6</v>
      </c>
    </row>
    <row r="24" spans="1:12" x14ac:dyDescent="0.25">
      <c r="A24" s="98"/>
      <c r="B24" s="98" t="s">
        <v>127</v>
      </c>
      <c r="C24" s="52" t="s">
        <v>12</v>
      </c>
      <c r="D24" s="52">
        <v>1</v>
      </c>
      <c r="E24" s="52"/>
      <c r="F24" s="52">
        <v>1</v>
      </c>
    </row>
    <row r="25" spans="1:12" x14ac:dyDescent="0.25">
      <c r="A25" s="98"/>
      <c r="B25" s="98"/>
      <c r="C25" s="52" t="s">
        <v>13</v>
      </c>
      <c r="D25" s="52">
        <v>1</v>
      </c>
      <c r="E25" s="52">
        <v>1</v>
      </c>
      <c r="F25" s="52">
        <v>2</v>
      </c>
    </row>
    <row r="26" spans="1:12" ht="15.75" x14ac:dyDescent="0.25">
      <c r="A26" s="98"/>
      <c r="B26" s="98"/>
      <c r="C26" s="52" t="s">
        <v>14</v>
      </c>
      <c r="D26" s="52">
        <v>4</v>
      </c>
      <c r="E26" s="52">
        <v>2</v>
      </c>
      <c r="F26" s="52">
        <v>6</v>
      </c>
      <c r="L26" s="100"/>
    </row>
    <row r="27" spans="1:12" x14ac:dyDescent="0.25">
      <c r="A27" s="98"/>
      <c r="B27" s="99" t="s">
        <v>128</v>
      </c>
      <c r="C27" s="78" t="s">
        <v>12</v>
      </c>
      <c r="D27" s="78">
        <v>2</v>
      </c>
      <c r="E27" s="78">
        <v>2</v>
      </c>
      <c r="F27" s="78">
        <v>4</v>
      </c>
    </row>
    <row r="28" spans="1:12" x14ac:dyDescent="0.25">
      <c r="A28" s="98"/>
      <c r="B28" s="99"/>
      <c r="C28" s="78" t="s">
        <v>13</v>
      </c>
      <c r="D28" s="78">
        <v>1</v>
      </c>
      <c r="E28" s="78"/>
      <c r="F28" s="78">
        <v>1</v>
      </c>
    </row>
    <row r="29" spans="1:12" x14ac:dyDescent="0.25">
      <c r="A29" s="98"/>
      <c r="B29" s="99"/>
      <c r="C29" s="78" t="s">
        <v>14</v>
      </c>
      <c r="D29" s="78">
        <v>8</v>
      </c>
      <c r="E29" s="78"/>
      <c r="F29" s="78">
        <v>8</v>
      </c>
    </row>
    <row r="30" spans="1:12" x14ac:dyDescent="0.25">
      <c r="A30" s="98"/>
      <c r="B30" s="98" t="s">
        <v>129</v>
      </c>
      <c r="C30" s="52" t="s">
        <v>12</v>
      </c>
      <c r="D30" s="52">
        <v>23</v>
      </c>
      <c r="E30" s="52">
        <v>29</v>
      </c>
      <c r="F30" s="52">
        <v>52</v>
      </c>
    </row>
    <row r="31" spans="1:12" x14ac:dyDescent="0.25">
      <c r="A31" s="98"/>
      <c r="B31" s="98"/>
      <c r="C31" s="52" t="s">
        <v>13</v>
      </c>
      <c r="D31" s="52">
        <v>9</v>
      </c>
      <c r="E31" s="52">
        <v>17</v>
      </c>
      <c r="F31" s="52">
        <v>26</v>
      </c>
    </row>
    <row r="32" spans="1:12" x14ac:dyDescent="0.25">
      <c r="A32" s="98"/>
      <c r="B32" s="98"/>
      <c r="C32" s="52" t="s">
        <v>14</v>
      </c>
      <c r="D32" s="52">
        <v>11</v>
      </c>
      <c r="E32" s="52">
        <v>20</v>
      </c>
      <c r="F32" s="52">
        <v>31</v>
      </c>
    </row>
    <row r="33" spans="1:6" x14ac:dyDescent="0.25">
      <c r="A33" s="98"/>
      <c r="B33" s="99" t="s">
        <v>130</v>
      </c>
      <c r="C33" s="78" t="s">
        <v>12</v>
      </c>
      <c r="D33" s="78">
        <v>2</v>
      </c>
      <c r="E33" s="78">
        <v>2</v>
      </c>
      <c r="F33" s="78">
        <v>4</v>
      </c>
    </row>
    <row r="34" spans="1:6" x14ac:dyDescent="0.25">
      <c r="A34" s="98"/>
      <c r="B34" s="99"/>
      <c r="C34" s="78" t="s">
        <v>14</v>
      </c>
      <c r="D34" s="78"/>
      <c r="E34" s="78">
        <v>1</v>
      </c>
      <c r="F34" s="78">
        <v>1</v>
      </c>
    </row>
    <row r="35" spans="1:6" x14ac:dyDescent="0.25">
      <c r="A35" s="98"/>
      <c r="B35" s="98" t="s">
        <v>131</v>
      </c>
      <c r="C35" s="52" t="s">
        <v>13</v>
      </c>
      <c r="D35" s="52">
        <v>2</v>
      </c>
      <c r="E35" s="52">
        <v>1</v>
      </c>
      <c r="F35" s="52">
        <v>3</v>
      </c>
    </row>
    <row r="36" spans="1:6" x14ac:dyDescent="0.25">
      <c r="A36" s="98"/>
      <c r="B36" s="98"/>
      <c r="C36" s="52" t="s">
        <v>14</v>
      </c>
      <c r="D36" s="52">
        <v>2</v>
      </c>
      <c r="E36" s="52">
        <v>1</v>
      </c>
      <c r="F36" s="52">
        <v>3</v>
      </c>
    </row>
    <row r="37" spans="1:6" x14ac:dyDescent="0.25">
      <c r="A37" s="98"/>
      <c r="B37" s="99" t="s">
        <v>132</v>
      </c>
      <c r="C37" s="78" t="s">
        <v>12</v>
      </c>
      <c r="D37" s="78">
        <v>6</v>
      </c>
      <c r="E37" s="78">
        <v>4</v>
      </c>
      <c r="F37" s="78">
        <v>10</v>
      </c>
    </row>
    <row r="38" spans="1:6" x14ac:dyDescent="0.25">
      <c r="A38" s="98"/>
      <c r="B38" s="99"/>
      <c r="C38" s="78" t="s">
        <v>13</v>
      </c>
      <c r="D38" s="78">
        <v>2</v>
      </c>
      <c r="E38" s="78">
        <v>1</v>
      </c>
      <c r="F38" s="78">
        <v>3</v>
      </c>
    </row>
    <row r="39" spans="1:6" x14ac:dyDescent="0.25">
      <c r="A39" s="98"/>
      <c r="B39" s="99"/>
      <c r="C39" s="78" t="s">
        <v>14</v>
      </c>
      <c r="D39" s="78"/>
      <c r="E39" s="78">
        <v>3</v>
      </c>
      <c r="F39" s="78">
        <v>3</v>
      </c>
    </row>
    <row r="40" spans="1:6" x14ac:dyDescent="0.25">
      <c r="A40" s="98"/>
      <c r="B40" s="52" t="s">
        <v>133</v>
      </c>
      <c r="C40" s="52" t="s">
        <v>14</v>
      </c>
      <c r="D40" s="52">
        <v>1</v>
      </c>
      <c r="E40" s="52"/>
      <c r="F40" s="52">
        <v>1</v>
      </c>
    </row>
    <row r="41" spans="1:6" x14ac:dyDescent="0.25">
      <c r="A41" s="92" t="s">
        <v>134</v>
      </c>
      <c r="B41" s="94"/>
      <c r="C41" s="93"/>
      <c r="D41" s="94">
        <v>81</v>
      </c>
      <c r="E41" s="93">
        <v>87</v>
      </c>
      <c r="F41" s="94">
        <v>168</v>
      </c>
    </row>
    <row r="42" spans="1:6" x14ac:dyDescent="0.25">
      <c r="A42" s="98" t="s">
        <v>121</v>
      </c>
      <c r="B42" s="99" t="s">
        <v>135</v>
      </c>
      <c r="C42" s="78" t="s">
        <v>12</v>
      </c>
      <c r="D42" s="78">
        <v>1</v>
      </c>
      <c r="E42" s="78"/>
      <c r="F42" s="78">
        <v>1</v>
      </c>
    </row>
    <row r="43" spans="1:6" x14ac:dyDescent="0.25">
      <c r="A43" s="98"/>
      <c r="B43" s="99"/>
      <c r="C43" s="78" t="s">
        <v>13</v>
      </c>
      <c r="D43" s="78">
        <v>1</v>
      </c>
      <c r="E43" s="78"/>
      <c r="F43" s="78">
        <v>1</v>
      </c>
    </row>
    <row r="44" spans="1:6" x14ac:dyDescent="0.25">
      <c r="A44" s="98"/>
      <c r="B44" s="99"/>
      <c r="C44" s="78" t="s">
        <v>14</v>
      </c>
      <c r="D44" s="78">
        <v>4</v>
      </c>
      <c r="E44" s="78">
        <v>2</v>
      </c>
      <c r="F44" s="78">
        <v>6</v>
      </c>
    </row>
    <row r="45" spans="1:6" x14ac:dyDescent="0.25">
      <c r="A45" s="98"/>
      <c r="B45" s="98" t="s">
        <v>136</v>
      </c>
      <c r="C45" s="52" t="s">
        <v>12</v>
      </c>
      <c r="D45" s="52">
        <v>3</v>
      </c>
      <c r="E45" s="52">
        <v>4</v>
      </c>
      <c r="F45" s="52">
        <v>7</v>
      </c>
    </row>
    <row r="46" spans="1:6" x14ac:dyDescent="0.25">
      <c r="A46" s="98"/>
      <c r="B46" s="98"/>
      <c r="C46" s="52" t="s">
        <v>13</v>
      </c>
      <c r="D46" s="52">
        <v>2</v>
      </c>
      <c r="E46" s="52">
        <v>1</v>
      </c>
      <c r="F46" s="52">
        <v>3</v>
      </c>
    </row>
    <row r="47" spans="1:6" x14ac:dyDescent="0.25">
      <c r="A47" s="98"/>
      <c r="B47" s="98"/>
      <c r="C47" s="52" t="s">
        <v>14</v>
      </c>
      <c r="D47" s="52">
        <v>1</v>
      </c>
      <c r="E47" s="52"/>
      <c r="F47" s="52">
        <v>1</v>
      </c>
    </row>
    <row r="48" spans="1:6" x14ac:dyDescent="0.25">
      <c r="A48" s="98"/>
      <c r="B48" s="99" t="s">
        <v>137</v>
      </c>
      <c r="C48" s="78" t="s">
        <v>12</v>
      </c>
      <c r="D48" s="78">
        <v>1</v>
      </c>
      <c r="E48" s="78">
        <v>2</v>
      </c>
      <c r="F48" s="78">
        <v>3</v>
      </c>
    </row>
    <row r="49" spans="1:6" x14ac:dyDescent="0.25">
      <c r="A49" s="98"/>
      <c r="B49" s="99"/>
      <c r="C49" s="78" t="s">
        <v>13</v>
      </c>
      <c r="D49" s="78">
        <v>2</v>
      </c>
      <c r="E49" s="78">
        <v>4</v>
      </c>
      <c r="F49" s="78">
        <v>6</v>
      </c>
    </row>
    <row r="50" spans="1:6" x14ac:dyDescent="0.25">
      <c r="A50" s="98"/>
      <c r="B50" s="99"/>
      <c r="C50" s="78" t="s">
        <v>14</v>
      </c>
      <c r="D50" s="78">
        <v>1</v>
      </c>
      <c r="E50" s="78"/>
      <c r="F50" s="78">
        <v>1</v>
      </c>
    </row>
    <row r="51" spans="1:6" x14ac:dyDescent="0.25">
      <c r="A51" s="98"/>
      <c r="B51" s="52" t="s">
        <v>138</v>
      </c>
      <c r="C51" s="52" t="s">
        <v>13</v>
      </c>
      <c r="D51" s="52">
        <v>2</v>
      </c>
      <c r="E51" s="52">
        <v>4</v>
      </c>
      <c r="F51" s="52">
        <v>6</v>
      </c>
    </row>
    <row r="52" spans="1:6" x14ac:dyDescent="0.25">
      <c r="A52" s="92" t="s">
        <v>139</v>
      </c>
      <c r="B52" s="94"/>
      <c r="C52" s="93"/>
      <c r="D52" s="94">
        <v>18</v>
      </c>
      <c r="E52" s="93">
        <v>17</v>
      </c>
      <c r="F52" s="94">
        <v>35</v>
      </c>
    </row>
    <row r="53" spans="1:6" x14ac:dyDescent="0.25">
      <c r="A53" s="98" t="s">
        <v>122</v>
      </c>
      <c r="B53" s="78" t="s">
        <v>140</v>
      </c>
      <c r="C53" s="78" t="s">
        <v>14</v>
      </c>
      <c r="D53" s="78"/>
      <c r="E53" s="78">
        <v>1</v>
      </c>
      <c r="F53" s="78">
        <v>1</v>
      </c>
    </row>
    <row r="54" spans="1:6" x14ac:dyDescent="0.25">
      <c r="A54" s="98"/>
      <c r="B54" s="98" t="s">
        <v>141</v>
      </c>
      <c r="C54" s="52" t="s">
        <v>12</v>
      </c>
      <c r="D54" s="52">
        <v>20</v>
      </c>
      <c r="E54" s="52">
        <v>20</v>
      </c>
      <c r="F54" s="52">
        <v>40</v>
      </c>
    </row>
    <row r="55" spans="1:6" x14ac:dyDescent="0.25">
      <c r="A55" s="98"/>
      <c r="B55" s="98"/>
      <c r="C55" s="52" t="s">
        <v>13</v>
      </c>
      <c r="D55" s="52">
        <v>9</v>
      </c>
      <c r="E55" s="52">
        <v>17</v>
      </c>
      <c r="F55" s="52">
        <v>26</v>
      </c>
    </row>
    <row r="56" spans="1:6" x14ac:dyDescent="0.25">
      <c r="A56" s="98"/>
      <c r="B56" s="98"/>
      <c r="C56" s="52" t="s">
        <v>14</v>
      </c>
      <c r="D56" s="52">
        <v>9</v>
      </c>
      <c r="E56" s="52">
        <v>17</v>
      </c>
      <c r="F56" s="52">
        <v>26</v>
      </c>
    </row>
    <row r="57" spans="1:6" x14ac:dyDescent="0.25">
      <c r="A57" s="98"/>
      <c r="B57" s="78" t="s">
        <v>142</v>
      </c>
      <c r="C57" s="78" t="s">
        <v>14</v>
      </c>
      <c r="D57" s="78">
        <v>2</v>
      </c>
      <c r="E57" s="78">
        <v>1</v>
      </c>
      <c r="F57" s="78">
        <v>3</v>
      </c>
    </row>
    <row r="58" spans="1:6" x14ac:dyDescent="0.25">
      <c r="A58" s="98"/>
      <c r="B58" s="52" t="s">
        <v>143</v>
      </c>
      <c r="C58" s="52" t="s">
        <v>12</v>
      </c>
      <c r="D58" s="52">
        <v>1</v>
      </c>
      <c r="E58" s="52"/>
      <c r="F58" s="52">
        <v>1</v>
      </c>
    </row>
    <row r="59" spans="1:6" x14ac:dyDescent="0.25">
      <c r="A59" s="98"/>
      <c r="B59" s="78" t="s">
        <v>144</v>
      </c>
      <c r="C59" s="78" t="s">
        <v>14</v>
      </c>
      <c r="D59" s="78">
        <v>1</v>
      </c>
      <c r="E59" s="78"/>
      <c r="F59" s="78">
        <v>1</v>
      </c>
    </row>
    <row r="60" spans="1:6" x14ac:dyDescent="0.25">
      <c r="A60" s="98"/>
      <c r="B60" s="98" t="s">
        <v>145</v>
      </c>
      <c r="C60" s="52" t="s">
        <v>12</v>
      </c>
      <c r="D60" s="52"/>
      <c r="E60" s="52">
        <v>1</v>
      </c>
      <c r="F60" s="52">
        <v>1</v>
      </c>
    </row>
    <row r="61" spans="1:6" x14ac:dyDescent="0.25">
      <c r="A61" s="98"/>
      <c r="B61" s="98"/>
      <c r="C61" s="52" t="s">
        <v>14</v>
      </c>
      <c r="D61" s="52">
        <v>3</v>
      </c>
      <c r="E61" s="52">
        <v>4</v>
      </c>
      <c r="F61" s="52">
        <v>7</v>
      </c>
    </row>
    <row r="62" spans="1:6" x14ac:dyDescent="0.25">
      <c r="A62" s="98"/>
      <c r="B62" s="99" t="s">
        <v>146</v>
      </c>
      <c r="C62" s="78" t="s">
        <v>12</v>
      </c>
      <c r="D62" s="78">
        <v>6</v>
      </c>
      <c r="E62" s="78">
        <v>2</v>
      </c>
      <c r="F62" s="78">
        <v>8</v>
      </c>
    </row>
    <row r="63" spans="1:6" x14ac:dyDescent="0.25">
      <c r="A63" s="98"/>
      <c r="B63" s="99"/>
      <c r="C63" s="78" t="s">
        <v>14</v>
      </c>
      <c r="D63" s="78">
        <v>6</v>
      </c>
      <c r="E63" s="78">
        <v>13</v>
      </c>
      <c r="F63" s="78">
        <v>19</v>
      </c>
    </row>
    <row r="64" spans="1:6" x14ac:dyDescent="0.25">
      <c r="A64" s="98"/>
      <c r="B64" s="52" t="s">
        <v>147</v>
      </c>
      <c r="C64" s="52" t="s">
        <v>12</v>
      </c>
      <c r="D64" s="52"/>
      <c r="E64" s="52">
        <v>1</v>
      </c>
      <c r="F64" s="52">
        <v>1</v>
      </c>
    </row>
    <row r="65" spans="1:6" x14ac:dyDescent="0.25">
      <c r="A65" s="98"/>
      <c r="B65" s="78" t="s">
        <v>148</v>
      </c>
      <c r="C65" s="78" t="s">
        <v>14</v>
      </c>
      <c r="D65" s="78">
        <v>3</v>
      </c>
      <c r="E65" s="78"/>
      <c r="F65" s="78">
        <v>3</v>
      </c>
    </row>
    <row r="66" spans="1:6" x14ac:dyDescent="0.25">
      <c r="A66" s="98"/>
      <c r="B66" s="52" t="s">
        <v>149</v>
      </c>
      <c r="C66" s="52" t="s">
        <v>14</v>
      </c>
      <c r="D66" s="52"/>
      <c r="E66" s="52">
        <v>3</v>
      </c>
      <c r="F66" s="52">
        <v>3</v>
      </c>
    </row>
    <row r="67" spans="1:6" x14ac:dyDescent="0.25">
      <c r="A67" s="98"/>
      <c r="B67" s="99" t="s">
        <v>150</v>
      </c>
      <c r="C67" s="78" t="s">
        <v>12</v>
      </c>
      <c r="D67" s="78">
        <v>5</v>
      </c>
      <c r="E67" s="78">
        <v>2</v>
      </c>
      <c r="F67" s="78">
        <v>7</v>
      </c>
    </row>
    <row r="68" spans="1:6" x14ac:dyDescent="0.25">
      <c r="A68" s="98"/>
      <c r="B68" s="99"/>
      <c r="C68" s="78" t="s">
        <v>13</v>
      </c>
      <c r="D68" s="78">
        <v>6</v>
      </c>
      <c r="E68" s="78">
        <v>2</v>
      </c>
      <c r="F68" s="78">
        <v>8</v>
      </c>
    </row>
    <row r="69" spans="1:6" x14ac:dyDescent="0.25">
      <c r="A69" s="98"/>
      <c r="B69" s="99"/>
      <c r="C69" s="78" t="s">
        <v>14</v>
      </c>
      <c r="D69" s="78">
        <v>9</v>
      </c>
      <c r="E69" s="78">
        <v>5</v>
      </c>
      <c r="F69" s="78">
        <v>14</v>
      </c>
    </row>
    <row r="70" spans="1:6" x14ac:dyDescent="0.25">
      <c r="A70" s="98"/>
      <c r="B70" s="98" t="s">
        <v>151</v>
      </c>
      <c r="C70" s="52" t="s">
        <v>12</v>
      </c>
      <c r="D70" s="52">
        <v>49</v>
      </c>
      <c r="E70" s="52">
        <v>13</v>
      </c>
      <c r="F70" s="52">
        <v>62</v>
      </c>
    </row>
    <row r="71" spans="1:6" x14ac:dyDescent="0.25">
      <c r="A71" s="98"/>
      <c r="B71" s="98"/>
      <c r="C71" s="52" t="s">
        <v>13</v>
      </c>
      <c r="D71" s="52">
        <v>14</v>
      </c>
      <c r="E71" s="52">
        <v>3</v>
      </c>
      <c r="F71" s="52">
        <v>17</v>
      </c>
    </row>
    <row r="72" spans="1:6" x14ac:dyDescent="0.25">
      <c r="A72" s="98"/>
      <c r="B72" s="98"/>
      <c r="C72" s="52" t="s">
        <v>14</v>
      </c>
      <c r="D72" s="52">
        <v>34</v>
      </c>
      <c r="E72" s="52">
        <v>11</v>
      </c>
      <c r="F72" s="52">
        <v>45</v>
      </c>
    </row>
    <row r="73" spans="1:6" x14ac:dyDescent="0.25">
      <c r="A73" s="98"/>
      <c r="B73" s="99" t="s">
        <v>152</v>
      </c>
      <c r="C73" s="78" t="s">
        <v>12</v>
      </c>
      <c r="D73" s="78">
        <v>23</v>
      </c>
      <c r="E73" s="78">
        <v>19</v>
      </c>
      <c r="F73" s="78">
        <v>42</v>
      </c>
    </row>
    <row r="74" spans="1:6" x14ac:dyDescent="0.25">
      <c r="A74" s="98"/>
      <c r="B74" s="99"/>
      <c r="C74" s="78" t="s">
        <v>13</v>
      </c>
      <c r="D74" s="78">
        <v>14</v>
      </c>
      <c r="E74" s="78">
        <v>10</v>
      </c>
      <c r="F74" s="78">
        <v>24</v>
      </c>
    </row>
    <row r="75" spans="1:6" x14ac:dyDescent="0.25">
      <c r="A75" s="98"/>
      <c r="B75" s="99"/>
      <c r="C75" s="78" t="s">
        <v>14</v>
      </c>
      <c r="D75" s="78">
        <v>27</v>
      </c>
      <c r="E75" s="78">
        <v>10</v>
      </c>
      <c r="F75" s="78">
        <v>37</v>
      </c>
    </row>
    <row r="76" spans="1:6" x14ac:dyDescent="0.25">
      <c r="A76" s="98"/>
      <c r="B76" s="98" t="s">
        <v>153</v>
      </c>
      <c r="C76" s="52" t="s">
        <v>12</v>
      </c>
      <c r="D76" s="52">
        <v>3</v>
      </c>
      <c r="E76" s="52">
        <v>6</v>
      </c>
      <c r="F76" s="52">
        <v>9</v>
      </c>
    </row>
    <row r="77" spans="1:6" x14ac:dyDescent="0.25">
      <c r="A77" s="98"/>
      <c r="B77" s="98"/>
      <c r="C77" s="52" t="s">
        <v>13</v>
      </c>
      <c r="D77" s="52"/>
      <c r="E77" s="52">
        <v>1</v>
      </c>
      <c r="F77" s="52">
        <v>1</v>
      </c>
    </row>
    <row r="78" spans="1:6" x14ac:dyDescent="0.25">
      <c r="A78" s="98"/>
      <c r="B78" s="98"/>
      <c r="C78" s="52" t="s">
        <v>14</v>
      </c>
      <c r="D78" s="52">
        <v>5</v>
      </c>
      <c r="E78" s="52">
        <v>2</v>
      </c>
      <c r="F78" s="52">
        <v>7</v>
      </c>
    </row>
    <row r="79" spans="1:6" x14ac:dyDescent="0.25">
      <c r="A79" s="98"/>
      <c r="B79" s="99" t="s">
        <v>154</v>
      </c>
      <c r="C79" s="78" t="s">
        <v>12</v>
      </c>
      <c r="D79" s="78">
        <v>14</v>
      </c>
      <c r="E79" s="78">
        <v>16</v>
      </c>
      <c r="F79" s="78">
        <v>30</v>
      </c>
    </row>
    <row r="80" spans="1:6" x14ac:dyDescent="0.25">
      <c r="A80" s="98"/>
      <c r="B80" s="99"/>
      <c r="C80" s="78" t="s">
        <v>13</v>
      </c>
      <c r="D80" s="78">
        <v>6</v>
      </c>
      <c r="E80" s="78">
        <v>15</v>
      </c>
      <c r="F80" s="78">
        <v>21</v>
      </c>
    </row>
    <row r="81" spans="1:6" x14ac:dyDescent="0.25">
      <c r="A81" s="98"/>
      <c r="B81" s="99"/>
      <c r="C81" s="78" t="s">
        <v>14</v>
      </c>
      <c r="D81" s="78">
        <v>5</v>
      </c>
      <c r="E81" s="78">
        <v>17</v>
      </c>
      <c r="F81" s="78">
        <v>22</v>
      </c>
    </row>
    <row r="82" spans="1:6" x14ac:dyDescent="0.25">
      <c r="A82" s="98"/>
      <c r="B82" s="98" t="s">
        <v>155</v>
      </c>
      <c r="C82" s="52" t="s">
        <v>12</v>
      </c>
      <c r="D82" s="52">
        <v>11</v>
      </c>
      <c r="E82" s="52">
        <v>9</v>
      </c>
      <c r="F82" s="52">
        <v>20</v>
      </c>
    </row>
    <row r="83" spans="1:6" x14ac:dyDescent="0.25">
      <c r="A83" s="98"/>
      <c r="B83" s="98"/>
      <c r="C83" s="52" t="s">
        <v>13</v>
      </c>
      <c r="D83" s="52">
        <v>3</v>
      </c>
      <c r="E83" s="52">
        <v>6</v>
      </c>
      <c r="F83" s="52">
        <v>9</v>
      </c>
    </row>
    <row r="84" spans="1:6" x14ac:dyDescent="0.25">
      <c r="A84" s="98"/>
      <c r="B84" s="98"/>
      <c r="C84" s="52" t="s">
        <v>14</v>
      </c>
      <c r="D84" s="52">
        <v>4</v>
      </c>
      <c r="E84" s="52">
        <v>11</v>
      </c>
      <c r="F84" s="52">
        <v>15</v>
      </c>
    </row>
    <row r="85" spans="1:6" x14ac:dyDescent="0.25">
      <c r="A85" s="98"/>
      <c r="B85" s="99" t="s">
        <v>156</v>
      </c>
      <c r="C85" s="78" t="s">
        <v>12</v>
      </c>
      <c r="D85" s="78">
        <v>13</v>
      </c>
      <c r="E85" s="78">
        <v>7</v>
      </c>
      <c r="F85" s="78">
        <v>20</v>
      </c>
    </row>
    <row r="86" spans="1:6" x14ac:dyDescent="0.25">
      <c r="A86" s="98"/>
      <c r="B86" s="99"/>
      <c r="C86" s="78" t="s">
        <v>13</v>
      </c>
      <c r="D86" s="78">
        <v>4</v>
      </c>
      <c r="E86" s="78">
        <v>1</v>
      </c>
      <c r="F86" s="78">
        <v>5</v>
      </c>
    </row>
    <row r="87" spans="1:6" x14ac:dyDescent="0.25">
      <c r="A87" s="98"/>
      <c r="B87" s="99"/>
      <c r="C87" s="78" t="s">
        <v>14</v>
      </c>
      <c r="D87" s="78">
        <v>4</v>
      </c>
      <c r="E87" s="78">
        <v>11</v>
      </c>
      <c r="F87" s="78">
        <v>15</v>
      </c>
    </row>
    <row r="88" spans="1:6" x14ac:dyDescent="0.25">
      <c r="A88" s="98"/>
      <c r="B88" s="98" t="s">
        <v>157</v>
      </c>
      <c r="C88" s="52" t="s">
        <v>13</v>
      </c>
      <c r="D88" s="52">
        <v>2</v>
      </c>
      <c r="E88" s="52">
        <v>2</v>
      </c>
      <c r="F88" s="52">
        <v>4</v>
      </c>
    </row>
    <row r="89" spans="1:6" x14ac:dyDescent="0.25">
      <c r="A89" s="98"/>
      <c r="B89" s="98"/>
      <c r="C89" s="52" t="s">
        <v>14</v>
      </c>
      <c r="D89" s="52"/>
      <c r="E89" s="52">
        <v>1</v>
      </c>
      <c r="F89" s="52">
        <v>1</v>
      </c>
    </row>
    <row r="90" spans="1:6" x14ac:dyDescent="0.25">
      <c r="A90" s="98"/>
      <c r="B90" s="78" t="s">
        <v>158</v>
      </c>
      <c r="C90" s="78" t="s">
        <v>14</v>
      </c>
      <c r="D90" s="78"/>
      <c r="E90" s="78">
        <v>1</v>
      </c>
      <c r="F90" s="78">
        <v>1</v>
      </c>
    </row>
    <row r="91" spans="1:6" x14ac:dyDescent="0.25">
      <c r="A91" s="98"/>
      <c r="B91" s="98" t="s">
        <v>159</v>
      </c>
      <c r="C91" s="52" t="s">
        <v>12</v>
      </c>
      <c r="D91" s="52">
        <v>1</v>
      </c>
      <c r="E91" s="52">
        <v>2</v>
      </c>
      <c r="F91" s="52">
        <v>3</v>
      </c>
    </row>
    <row r="92" spans="1:6" x14ac:dyDescent="0.25">
      <c r="A92" s="98"/>
      <c r="B92" s="98"/>
      <c r="C92" s="52" t="s">
        <v>13</v>
      </c>
      <c r="D92" s="52">
        <v>6</v>
      </c>
      <c r="E92" s="52">
        <v>6</v>
      </c>
      <c r="F92" s="52">
        <v>12</v>
      </c>
    </row>
    <row r="93" spans="1:6" x14ac:dyDescent="0.25">
      <c r="A93" s="98"/>
      <c r="B93" s="98"/>
      <c r="C93" s="52" t="s">
        <v>14</v>
      </c>
      <c r="D93" s="52">
        <v>2</v>
      </c>
      <c r="E93" s="52">
        <v>3</v>
      </c>
      <c r="F93" s="52">
        <v>5</v>
      </c>
    </row>
    <row r="94" spans="1:6" x14ac:dyDescent="0.25">
      <c r="A94" s="98"/>
      <c r="B94" s="99" t="s">
        <v>160</v>
      </c>
      <c r="C94" s="78" t="s">
        <v>12</v>
      </c>
      <c r="D94" s="78">
        <v>2</v>
      </c>
      <c r="E94" s="78">
        <v>11</v>
      </c>
      <c r="F94" s="78">
        <v>13</v>
      </c>
    </row>
    <row r="95" spans="1:6" x14ac:dyDescent="0.25">
      <c r="A95" s="98"/>
      <c r="B95" s="99"/>
      <c r="C95" s="78" t="s">
        <v>13</v>
      </c>
      <c r="D95" s="78">
        <v>4</v>
      </c>
      <c r="E95" s="78">
        <v>6</v>
      </c>
      <c r="F95" s="78">
        <v>10</v>
      </c>
    </row>
    <row r="96" spans="1:6" x14ac:dyDescent="0.25">
      <c r="A96" s="98"/>
      <c r="B96" s="99"/>
      <c r="C96" s="78" t="s">
        <v>14</v>
      </c>
      <c r="D96" s="78">
        <v>1</v>
      </c>
      <c r="E96" s="78">
        <v>2</v>
      </c>
      <c r="F96" s="78">
        <v>3</v>
      </c>
    </row>
    <row r="97" spans="1:6" x14ac:dyDescent="0.25">
      <c r="A97" s="92" t="s">
        <v>161</v>
      </c>
      <c r="B97" s="94"/>
      <c r="C97" s="93"/>
      <c r="D97" s="94">
        <v>331</v>
      </c>
      <c r="E97" s="93">
        <v>291</v>
      </c>
      <c r="F97" s="94">
        <v>622</v>
      </c>
    </row>
    <row r="98" spans="1:6" ht="21.75" thickBot="1" x14ac:dyDescent="0.4">
      <c r="A98" s="101" t="s">
        <v>18</v>
      </c>
      <c r="B98" s="102"/>
      <c r="C98" s="103"/>
      <c r="D98" s="102">
        <v>430</v>
      </c>
      <c r="E98" s="102">
        <v>395</v>
      </c>
      <c r="F98" s="102">
        <v>825</v>
      </c>
    </row>
    <row r="99" spans="1:6" ht="15.75" thickTop="1" x14ac:dyDescent="0.25"/>
  </sheetData>
  <mergeCells count="27">
    <mergeCell ref="B91:B93"/>
    <mergeCell ref="B94:B96"/>
    <mergeCell ref="B73:B75"/>
    <mergeCell ref="B76:B78"/>
    <mergeCell ref="B79:B81"/>
    <mergeCell ref="B82:B84"/>
    <mergeCell ref="B85:B87"/>
    <mergeCell ref="B88:B89"/>
    <mergeCell ref="A42:A51"/>
    <mergeCell ref="B42:B44"/>
    <mergeCell ref="B45:B47"/>
    <mergeCell ref="B48:B50"/>
    <mergeCell ref="A53:A96"/>
    <mergeCell ref="B54:B56"/>
    <mergeCell ref="B60:B61"/>
    <mergeCell ref="B62:B63"/>
    <mergeCell ref="B67:B69"/>
    <mergeCell ref="B70:B72"/>
    <mergeCell ref="M1:P1"/>
    <mergeCell ref="A22:A40"/>
    <mergeCell ref="B22:B23"/>
    <mergeCell ref="B24:B26"/>
    <mergeCell ref="B27:B29"/>
    <mergeCell ref="B30:B32"/>
    <mergeCell ref="B33:B34"/>
    <mergeCell ref="B35:B36"/>
    <mergeCell ref="B37:B39"/>
  </mergeCells>
  <pageMargins left="0.7" right="0.7" top="0.75" bottom="0.75" header="0.3" footer="0.3"/>
  <drawing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19F870-B7B5-4F4C-8B35-6F90062EDE39}">
  <dimension ref="A1:IT28"/>
  <sheetViews>
    <sheetView workbookViewId="0">
      <selection activeCell="F3" sqref="F3"/>
    </sheetView>
  </sheetViews>
  <sheetFormatPr baseColWidth="10" defaultRowHeight="15" x14ac:dyDescent="0.25"/>
  <cols>
    <col min="1" max="1" width="40.125" style="14" customWidth="1"/>
    <col min="2" max="7" width="11" style="14"/>
    <col min="8" max="8" width="13.125" style="14" bestFit="1" customWidth="1"/>
    <col min="9" max="9" width="11" style="14"/>
    <col min="10" max="10" width="14.625" style="14" bestFit="1" customWidth="1"/>
    <col min="11" max="11" width="14.875" style="14" customWidth="1"/>
    <col min="12" max="12" width="17" style="14" customWidth="1"/>
    <col min="13" max="13" width="18" style="14" customWidth="1"/>
    <col min="14" max="16384" width="11" style="14"/>
  </cols>
  <sheetData>
    <row r="1" spans="1:254" s="7" customFormat="1" ht="57" customHeight="1" thickBot="1" x14ac:dyDescent="0.3">
      <c r="A1" s="1"/>
      <c r="B1" s="2"/>
      <c r="C1" s="2"/>
      <c r="D1" s="3"/>
      <c r="E1" s="4"/>
      <c r="F1" s="4"/>
      <c r="G1" s="2"/>
      <c r="H1" s="2"/>
      <c r="I1" s="4"/>
      <c r="J1" s="4"/>
      <c r="K1" s="4"/>
      <c r="L1" s="4"/>
      <c r="M1" s="5" t="s">
        <v>0</v>
      </c>
      <c r="N1" s="5"/>
      <c r="O1" s="5"/>
      <c r="P1" s="5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</row>
    <row r="2" spans="1:254" s="8" customFormat="1" ht="12.75" x14ac:dyDescent="0.2"/>
    <row r="3" spans="1:254" s="8" customFormat="1" ht="15.75" x14ac:dyDescent="0.25">
      <c r="A3" s="9" t="s">
        <v>56</v>
      </c>
    </row>
    <row r="4" spans="1:254" s="8" customFormat="1" ht="15.75" x14ac:dyDescent="0.25">
      <c r="A4" s="9" t="s">
        <v>2</v>
      </c>
    </row>
    <row r="5" spans="1:254" s="8" customFormat="1" ht="15.75" x14ac:dyDescent="0.25">
      <c r="A5" s="9" t="s">
        <v>3</v>
      </c>
    </row>
    <row r="6" spans="1:254" s="8" customFormat="1" ht="15.75" x14ac:dyDescent="0.25">
      <c r="A6" s="9" t="s">
        <v>4</v>
      </c>
    </row>
    <row r="7" spans="1:254" s="8" customFormat="1" ht="12.75" x14ac:dyDescent="0.2">
      <c r="A7" s="8" t="s">
        <v>5</v>
      </c>
      <c r="K7" s="10"/>
      <c r="L7" s="10"/>
      <c r="M7" s="11"/>
    </row>
    <row r="8" spans="1:254" s="8" customFormat="1" ht="12.75" x14ac:dyDescent="0.2">
      <c r="K8" s="10"/>
      <c r="L8" s="10"/>
      <c r="M8" s="11"/>
    </row>
    <row r="9" spans="1:254" s="8" customFormat="1" ht="12.75" x14ac:dyDescent="0.2">
      <c r="K9" s="10"/>
      <c r="L9" s="10"/>
      <c r="M9" s="11"/>
    </row>
    <row r="10" spans="1:254" s="8" customFormat="1" ht="12.75" x14ac:dyDescent="0.2">
      <c r="K10" s="10"/>
      <c r="L10" s="10"/>
      <c r="M10" s="11"/>
    </row>
    <row r="12" spans="1:254" x14ac:dyDescent="0.25">
      <c r="A12" s="104" t="s">
        <v>162</v>
      </c>
      <c r="B12" s="105" t="s">
        <v>163</v>
      </c>
      <c r="C12" s="105"/>
      <c r="D12" s="105"/>
      <c r="E12" s="105"/>
      <c r="F12" s="105" t="s">
        <v>164</v>
      </c>
      <c r="G12" s="105"/>
      <c r="H12" s="105"/>
      <c r="I12" s="105"/>
      <c r="J12" s="106" t="s">
        <v>165</v>
      </c>
      <c r="K12" s="105" t="s">
        <v>166</v>
      </c>
      <c r="L12" s="105"/>
      <c r="M12" s="105"/>
    </row>
    <row r="13" spans="1:254" x14ac:dyDescent="0.25">
      <c r="A13" s="104"/>
      <c r="B13" s="84" t="s">
        <v>8</v>
      </c>
      <c r="C13" s="84" t="s">
        <v>9</v>
      </c>
      <c r="D13" s="84" t="s">
        <v>167</v>
      </c>
      <c r="E13" s="84" t="s">
        <v>61</v>
      </c>
      <c r="F13" s="84" t="s">
        <v>8</v>
      </c>
      <c r="G13" s="84" t="s">
        <v>9</v>
      </c>
      <c r="H13" s="84" t="s">
        <v>168</v>
      </c>
      <c r="I13" s="84" t="s">
        <v>61</v>
      </c>
      <c r="J13" s="106"/>
      <c r="K13" s="84" t="s">
        <v>8</v>
      </c>
      <c r="L13" s="84" t="s">
        <v>9</v>
      </c>
      <c r="M13" s="84" t="s">
        <v>18</v>
      </c>
    </row>
    <row r="14" spans="1:254" ht="15.75" x14ac:dyDescent="0.25">
      <c r="A14" s="14" t="s">
        <v>169</v>
      </c>
      <c r="E14" s="107"/>
      <c r="F14" s="14">
        <v>1</v>
      </c>
      <c r="G14" s="14">
        <v>2</v>
      </c>
      <c r="H14" s="14">
        <f>SUM(F14:G14)</f>
        <v>3</v>
      </c>
      <c r="I14" s="107">
        <f>G14/H14</f>
        <v>0.66666666666666663</v>
      </c>
      <c r="J14" s="14">
        <f>D14+H14</f>
        <v>3</v>
      </c>
      <c r="K14" s="107">
        <f>B14/J14</f>
        <v>0</v>
      </c>
      <c r="L14" s="107">
        <f>C14/J14</f>
        <v>0</v>
      </c>
      <c r="M14" s="107">
        <f>D14/J14</f>
        <v>0</v>
      </c>
    </row>
    <row r="15" spans="1:254" ht="15.75" x14ac:dyDescent="0.25">
      <c r="A15" s="14" t="s">
        <v>170</v>
      </c>
      <c r="B15" s="14">
        <v>2</v>
      </c>
      <c r="D15" s="14">
        <f>SUM(B15:C15)</f>
        <v>2</v>
      </c>
      <c r="E15" s="107">
        <f>C15/D15</f>
        <v>0</v>
      </c>
      <c r="G15" s="14">
        <v>1</v>
      </c>
      <c r="H15" s="14">
        <f t="shared" ref="H15:H26" si="0">SUM(F15:G15)</f>
        <v>1</v>
      </c>
      <c r="I15" s="107">
        <f t="shared" ref="I15:I27" si="1">G15/H15</f>
        <v>1</v>
      </c>
      <c r="J15" s="14">
        <f t="shared" ref="J15:J26" si="2">D15+H15</f>
        <v>3</v>
      </c>
      <c r="K15" s="107">
        <f t="shared" ref="K15:K27" si="3">B15/J15</f>
        <v>0.66666666666666663</v>
      </c>
      <c r="L15" s="107">
        <f t="shared" ref="L15:L27" si="4">C15/J15</f>
        <v>0</v>
      </c>
      <c r="M15" s="107">
        <f t="shared" ref="M15:M27" si="5">D15/J15</f>
        <v>0.66666666666666663</v>
      </c>
    </row>
    <row r="16" spans="1:254" ht="15.75" x14ac:dyDescent="0.25">
      <c r="A16" s="14" t="s">
        <v>171</v>
      </c>
      <c r="B16" s="14">
        <v>1</v>
      </c>
      <c r="C16" s="14">
        <v>5</v>
      </c>
      <c r="D16" s="14">
        <f>SUM(B16:C16)</f>
        <v>6</v>
      </c>
      <c r="E16" s="107">
        <f t="shared" ref="E16:E26" si="6">C16/D16</f>
        <v>0.83333333333333337</v>
      </c>
      <c r="H16" s="14">
        <f t="shared" si="0"/>
        <v>0</v>
      </c>
      <c r="I16" s="107">
        <v>0</v>
      </c>
      <c r="J16" s="14">
        <f t="shared" si="2"/>
        <v>6</v>
      </c>
      <c r="K16" s="107">
        <f t="shared" si="3"/>
        <v>0.16666666666666666</v>
      </c>
      <c r="L16" s="107">
        <f t="shared" si="4"/>
        <v>0.83333333333333337</v>
      </c>
      <c r="M16" s="107">
        <f t="shared" si="5"/>
        <v>1</v>
      </c>
    </row>
    <row r="17" spans="1:13" ht="15.75" x14ac:dyDescent="0.25">
      <c r="A17" s="14" t="s">
        <v>172</v>
      </c>
      <c r="E17" s="107"/>
      <c r="G17" s="14">
        <v>1</v>
      </c>
      <c r="H17" s="14">
        <f t="shared" si="0"/>
        <v>1</v>
      </c>
      <c r="I17" s="107">
        <f t="shared" si="1"/>
        <v>1</v>
      </c>
      <c r="J17" s="14">
        <f t="shared" si="2"/>
        <v>1</v>
      </c>
      <c r="K17" s="107">
        <f t="shared" si="3"/>
        <v>0</v>
      </c>
      <c r="L17" s="107">
        <f t="shared" si="4"/>
        <v>0</v>
      </c>
      <c r="M17" s="107">
        <f t="shared" si="5"/>
        <v>0</v>
      </c>
    </row>
    <row r="18" spans="1:13" ht="15.75" x14ac:dyDescent="0.25">
      <c r="A18" s="14" t="s">
        <v>173</v>
      </c>
      <c r="B18" s="14">
        <v>3</v>
      </c>
      <c r="D18" s="14">
        <f t="shared" ref="D18:D26" si="7">SUM(B18:C18)</f>
        <v>3</v>
      </c>
      <c r="E18" s="107">
        <f t="shared" si="6"/>
        <v>0</v>
      </c>
      <c r="F18" s="14">
        <v>1</v>
      </c>
      <c r="G18" s="14">
        <v>1</v>
      </c>
      <c r="H18" s="14">
        <f t="shared" si="0"/>
        <v>2</v>
      </c>
      <c r="I18" s="107">
        <f t="shared" si="1"/>
        <v>0.5</v>
      </c>
      <c r="J18" s="14">
        <f t="shared" si="2"/>
        <v>5</v>
      </c>
      <c r="K18" s="107">
        <f t="shared" si="3"/>
        <v>0.6</v>
      </c>
      <c r="L18" s="107">
        <f t="shared" si="4"/>
        <v>0</v>
      </c>
      <c r="M18" s="107">
        <f t="shared" si="5"/>
        <v>0.6</v>
      </c>
    </row>
    <row r="19" spans="1:13" ht="15.75" x14ac:dyDescent="0.25">
      <c r="A19" s="14" t="s">
        <v>174</v>
      </c>
      <c r="B19" s="14">
        <v>4</v>
      </c>
      <c r="C19" s="14">
        <v>2</v>
      </c>
      <c r="D19" s="14">
        <f t="shared" si="7"/>
        <v>6</v>
      </c>
      <c r="E19" s="107">
        <f t="shared" si="6"/>
        <v>0.33333333333333331</v>
      </c>
      <c r="F19" s="14">
        <v>1</v>
      </c>
      <c r="G19" s="14">
        <v>3</v>
      </c>
      <c r="H19" s="14">
        <f t="shared" si="0"/>
        <v>4</v>
      </c>
      <c r="I19" s="107">
        <f t="shared" si="1"/>
        <v>0.75</v>
      </c>
      <c r="J19" s="14">
        <f t="shared" si="2"/>
        <v>10</v>
      </c>
      <c r="K19" s="107">
        <f t="shared" si="3"/>
        <v>0.4</v>
      </c>
      <c r="L19" s="107">
        <f t="shared" si="4"/>
        <v>0.2</v>
      </c>
      <c r="M19" s="107">
        <f t="shared" si="5"/>
        <v>0.6</v>
      </c>
    </row>
    <row r="20" spans="1:13" ht="15.75" x14ac:dyDescent="0.25">
      <c r="A20" s="14" t="s">
        <v>175</v>
      </c>
      <c r="B20" s="14">
        <v>14</v>
      </c>
      <c r="C20" s="14">
        <v>11</v>
      </c>
      <c r="D20" s="14">
        <f t="shared" si="7"/>
        <v>25</v>
      </c>
      <c r="E20" s="107">
        <f t="shared" si="6"/>
        <v>0.44</v>
      </c>
      <c r="G20" s="14">
        <v>1</v>
      </c>
      <c r="H20" s="14">
        <f t="shared" si="0"/>
        <v>1</v>
      </c>
      <c r="I20" s="107">
        <f t="shared" si="1"/>
        <v>1</v>
      </c>
      <c r="J20" s="14">
        <f t="shared" si="2"/>
        <v>26</v>
      </c>
      <c r="K20" s="107">
        <f t="shared" si="3"/>
        <v>0.53846153846153844</v>
      </c>
      <c r="L20" s="107">
        <f t="shared" si="4"/>
        <v>0.42307692307692307</v>
      </c>
      <c r="M20" s="107">
        <f t="shared" si="5"/>
        <v>0.96153846153846156</v>
      </c>
    </row>
    <row r="21" spans="1:13" ht="15.75" x14ac:dyDescent="0.25">
      <c r="A21" s="14" t="s">
        <v>176</v>
      </c>
      <c r="B21" s="14">
        <v>2</v>
      </c>
      <c r="C21" s="14">
        <v>2</v>
      </c>
      <c r="D21" s="14">
        <f t="shared" si="7"/>
        <v>4</v>
      </c>
      <c r="E21" s="107">
        <f t="shared" si="6"/>
        <v>0.5</v>
      </c>
      <c r="F21" s="14">
        <v>2</v>
      </c>
      <c r="G21" s="14">
        <v>3</v>
      </c>
      <c r="H21" s="14">
        <f t="shared" si="0"/>
        <v>5</v>
      </c>
      <c r="I21" s="107">
        <f t="shared" si="1"/>
        <v>0.6</v>
      </c>
      <c r="J21" s="14">
        <f t="shared" si="2"/>
        <v>9</v>
      </c>
      <c r="K21" s="107">
        <f t="shared" si="3"/>
        <v>0.22222222222222221</v>
      </c>
      <c r="L21" s="107">
        <f t="shared" si="4"/>
        <v>0.22222222222222221</v>
      </c>
      <c r="M21" s="107">
        <f t="shared" si="5"/>
        <v>0.44444444444444442</v>
      </c>
    </row>
    <row r="22" spans="1:13" ht="15.75" x14ac:dyDescent="0.25">
      <c r="A22" s="14" t="s">
        <v>177</v>
      </c>
      <c r="B22" s="14">
        <v>2</v>
      </c>
      <c r="C22" s="14">
        <v>1</v>
      </c>
      <c r="D22" s="14">
        <f t="shared" si="7"/>
        <v>3</v>
      </c>
      <c r="E22" s="107">
        <f t="shared" si="6"/>
        <v>0.33333333333333331</v>
      </c>
      <c r="F22" s="14">
        <v>1</v>
      </c>
      <c r="H22" s="14">
        <f t="shared" si="0"/>
        <v>1</v>
      </c>
      <c r="I22" s="107">
        <f t="shared" si="1"/>
        <v>0</v>
      </c>
      <c r="J22" s="14">
        <f t="shared" si="2"/>
        <v>4</v>
      </c>
      <c r="K22" s="107">
        <f t="shared" si="3"/>
        <v>0.5</v>
      </c>
      <c r="L22" s="107">
        <f t="shared" si="4"/>
        <v>0.25</v>
      </c>
      <c r="M22" s="107">
        <f t="shared" si="5"/>
        <v>0.75</v>
      </c>
    </row>
    <row r="23" spans="1:13" ht="15.75" x14ac:dyDescent="0.25">
      <c r="A23" s="14" t="s">
        <v>178</v>
      </c>
      <c r="B23" s="14">
        <v>15</v>
      </c>
      <c r="C23" s="14">
        <v>16</v>
      </c>
      <c r="D23" s="14">
        <f t="shared" si="7"/>
        <v>31</v>
      </c>
      <c r="E23" s="107">
        <f t="shared" si="6"/>
        <v>0.5161290322580645</v>
      </c>
      <c r="F23" s="14">
        <v>7</v>
      </c>
      <c r="G23" s="14">
        <v>7</v>
      </c>
      <c r="H23" s="14">
        <f t="shared" si="0"/>
        <v>14</v>
      </c>
      <c r="I23" s="107">
        <f t="shared" si="1"/>
        <v>0.5</v>
      </c>
      <c r="J23" s="14">
        <f t="shared" si="2"/>
        <v>45</v>
      </c>
      <c r="K23" s="107">
        <f t="shared" si="3"/>
        <v>0.33333333333333331</v>
      </c>
      <c r="L23" s="107">
        <f t="shared" si="4"/>
        <v>0.35555555555555557</v>
      </c>
      <c r="M23" s="107">
        <f t="shared" si="5"/>
        <v>0.68888888888888888</v>
      </c>
    </row>
    <row r="24" spans="1:13" ht="15.75" x14ac:dyDescent="0.25">
      <c r="A24" s="14" t="s">
        <v>179</v>
      </c>
      <c r="B24" s="14">
        <v>11</v>
      </c>
      <c r="C24" s="14">
        <v>9</v>
      </c>
      <c r="D24" s="14">
        <f t="shared" si="7"/>
        <v>20</v>
      </c>
      <c r="E24" s="107">
        <f t="shared" si="6"/>
        <v>0.45</v>
      </c>
      <c r="F24" s="14">
        <v>4</v>
      </c>
      <c r="G24" s="14">
        <v>4</v>
      </c>
      <c r="H24" s="14">
        <f t="shared" si="0"/>
        <v>8</v>
      </c>
      <c r="I24" s="107">
        <f t="shared" si="1"/>
        <v>0.5</v>
      </c>
      <c r="J24" s="14">
        <f t="shared" si="2"/>
        <v>28</v>
      </c>
      <c r="K24" s="107">
        <f t="shared" si="3"/>
        <v>0.39285714285714285</v>
      </c>
      <c r="L24" s="107">
        <f t="shared" si="4"/>
        <v>0.32142857142857145</v>
      </c>
      <c r="M24" s="107">
        <f t="shared" si="5"/>
        <v>0.7142857142857143</v>
      </c>
    </row>
    <row r="25" spans="1:13" ht="15.75" x14ac:dyDescent="0.25">
      <c r="A25" s="14" t="s">
        <v>180</v>
      </c>
      <c r="B25" s="14">
        <v>19</v>
      </c>
      <c r="C25" s="14">
        <v>8</v>
      </c>
      <c r="D25" s="14">
        <f t="shared" si="7"/>
        <v>27</v>
      </c>
      <c r="E25" s="107">
        <f t="shared" si="6"/>
        <v>0.29629629629629628</v>
      </c>
      <c r="F25" s="14">
        <v>9</v>
      </c>
      <c r="G25" s="14">
        <v>4</v>
      </c>
      <c r="H25" s="14">
        <f t="shared" si="0"/>
        <v>13</v>
      </c>
      <c r="I25" s="107">
        <f t="shared" si="1"/>
        <v>0.30769230769230771</v>
      </c>
      <c r="J25" s="14">
        <f t="shared" si="2"/>
        <v>40</v>
      </c>
      <c r="K25" s="107">
        <f t="shared" si="3"/>
        <v>0.47499999999999998</v>
      </c>
      <c r="L25" s="107">
        <f t="shared" si="4"/>
        <v>0.2</v>
      </c>
      <c r="M25" s="107">
        <f t="shared" si="5"/>
        <v>0.67500000000000004</v>
      </c>
    </row>
    <row r="26" spans="1:13" ht="15.75" x14ac:dyDescent="0.25">
      <c r="A26" s="14" t="s">
        <v>181</v>
      </c>
      <c r="C26" s="14">
        <v>1</v>
      </c>
      <c r="D26" s="14">
        <f t="shared" si="7"/>
        <v>1</v>
      </c>
      <c r="E26" s="107">
        <f t="shared" si="6"/>
        <v>1</v>
      </c>
      <c r="H26" s="14">
        <f t="shared" si="0"/>
        <v>0</v>
      </c>
      <c r="I26" s="107">
        <v>0</v>
      </c>
      <c r="J26" s="14">
        <f t="shared" si="2"/>
        <v>1</v>
      </c>
      <c r="K26" s="107">
        <f t="shared" si="3"/>
        <v>0</v>
      </c>
      <c r="L26" s="107">
        <f t="shared" si="4"/>
        <v>1</v>
      </c>
      <c r="M26" s="107">
        <f t="shared" si="5"/>
        <v>1</v>
      </c>
    </row>
    <row r="27" spans="1:13" ht="19.5" thickBot="1" x14ac:dyDescent="0.35">
      <c r="A27" s="95" t="s">
        <v>182</v>
      </c>
      <c r="B27" s="95">
        <f>SUM(B15:B26)</f>
        <v>73</v>
      </c>
      <c r="C27" s="95">
        <f>SUM(C15:C26)</f>
        <v>55</v>
      </c>
      <c r="D27" s="95">
        <f>SUM(D15:D26)</f>
        <v>128</v>
      </c>
      <c r="E27" s="108">
        <f>C27/D27</f>
        <v>0.4296875</v>
      </c>
      <c r="F27" s="95">
        <f>SUM(F14:F26)</f>
        <v>26</v>
      </c>
      <c r="G27" s="95">
        <f>SUM(G14:G26)</f>
        <v>27</v>
      </c>
      <c r="H27" s="95">
        <f>SUM(H14:H26)</f>
        <v>53</v>
      </c>
      <c r="I27" s="108">
        <f t="shared" si="1"/>
        <v>0.50943396226415094</v>
      </c>
      <c r="J27" s="95">
        <f>D27+H27</f>
        <v>181</v>
      </c>
      <c r="K27" s="108">
        <f t="shared" si="3"/>
        <v>0.40331491712707185</v>
      </c>
      <c r="L27" s="108">
        <f t="shared" si="4"/>
        <v>0.30386740331491713</v>
      </c>
      <c r="M27" s="108">
        <f t="shared" si="5"/>
        <v>0.70718232044198892</v>
      </c>
    </row>
    <row r="28" spans="1:13" ht="15.75" thickTop="1" x14ac:dyDescent="0.25"/>
  </sheetData>
  <mergeCells count="6">
    <mergeCell ref="M1:P1"/>
    <mergeCell ref="A12:A13"/>
    <mergeCell ref="B12:E12"/>
    <mergeCell ref="F12:I12"/>
    <mergeCell ref="J12:J13"/>
    <mergeCell ref="K12:M12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A095C3-403D-47B5-ADAD-FC842E3048EA}">
  <dimension ref="A1:IO59"/>
  <sheetViews>
    <sheetView workbookViewId="0">
      <selection activeCell="G27" sqref="G27"/>
    </sheetView>
  </sheetViews>
  <sheetFormatPr baseColWidth="10" defaultRowHeight="15" x14ac:dyDescent="0.25"/>
  <cols>
    <col min="1" max="1" width="32.25" style="14" customWidth="1"/>
    <col min="2" max="2" width="35.5" style="14" bestFit="1" customWidth="1"/>
    <col min="3" max="6" width="11" style="14"/>
    <col min="7" max="7" width="53.75" style="14" bestFit="1" customWidth="1"/>
    <col min="8" max="16384" width="11" style="14"/>
  </cols>
  <sheetData>
    <row r="1" spans="1:249" s="7" customFormat="1" ht="57" customHeight="1" thickBot="1" x14ac:dyDescent="0.3">
      <c r="A1" s="1"/>
      <c r="B1" s="2"/>
      <c r="C1" s="2"/>
      <c r="D1" s="3"/>
      <c r="E1" s="4"/>
      <c r="F1" s="4"/>
      <c r="G1" s="4"/>
      <c r="H1" s="5" t="s">
        <v>0</v>
      </c>
      <c r="I1" s="5"/>
      <c r="J1" s="5"/>
      <c r="K1" s="5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</row>
    <row r="2" spans="1:249" s="8" customFormat="1" ht="12.75" x14ac:dyDescent="0.2"/>
    <row r="3" spans="1:249" s="8" customFormat="1" ht="15.75" x14ac:dyDescent="0.25">
      <c r="A3" s="9" t="s">
        <v>1</v>
      </c>
    </row>
    <row r="4" spans="1:249" s="8" customFormat="1" ht="15.75" x14ac:dyDescent="0.25">
      <c r="A4" s="9" t="s">
        <v>2</v>
      </c>
    </row>
    <row r="5" spans="1:249" s="8" customFormat="1" ht="15.75" x14ac:dyDescent="0.25">
      <c r="A5" s="9" t="s">
        <v>3</v>
      </c>
    </row>
    <row r="6" spans="1:249" s="8" customFormat="1" ht="15.75" x14ac:dyDescent="0.25">
      <c r="A6" s="9" t="s">
        <v>4</v>
      </c>
    </row>
    <row r="7" spans="1:249" s="8" customFormat="1" ht="12.75" x14ac:dyDescent="0.2">
      <c r="A7" s="8" t="s">
        <v>5</v>
      </c>
      <c r="G7" s="10"/>
      <c r="H7" s="11"/>
    </row>
    <row r="11" spans="1:249" x14ac:dyDescent="0.25">
      <c r="A11" s="12" t="s">
        <v>6</v>
      </c>
      <c r="B11" s="12" t="s">
        <v>7</v>
      </c>
      <c r="C11" s="13" t="s">
        <v>8</v>
      </c>
      <c r="D11" s="13" t="s">
        <v>9</v>
      </c>
      <c r="E11" s="13" t="s">
        <v>10</v>
      </c>
    </row>
    <row r="12" spans="1:249" x14ac:dyDescent="0.25">
      <c r="A12" s="15" t="s">
        <v>11</v>
      </c>
      <c r="B12" s="16" t="s">
        <v>12</v>
      </c>
      <c r="C12" s="17">
        <v>79.756668493150585</v>
      </c>
      <c r="D12" s="17">
        <v>57.147561643835616</v>
      </c>
      <c r="E12" s="18">
        <f>SUM(C12:D12)</f>
        <v>136.9042301369862</v>
      </c>
    </row>
    <row r="13" spans="1:249" x14ac:dyDescent="0.25">
      <c r="A13" s="19"/>
      <c r="B13" s="20" t="s">
        <v>13</v>
      </c>
      <c r="C13" s="17">
        <v>17.791780821917808</v>
      </c>
      <c r="D13" s="17">
        <v>22.74794520547945</v>
      </c>
      <c r="E13" s="18">
        <f t="shared" ref="E13:E19" si="0">SUM(C13:D13)</f>
        <v>40.539726027397258</v>
      </c>
    </row>
    <row r="14" spans="1:249" x14ac:dyDescent="0.25">
      <c r="A14" s="21"/>
      <c r="B14" s="22" t="s">
        <v>14</v>
      </c>
      <c r="C14" s="17">
        <v>87.562036164383542</v>
      </c>
      <c r="D14" s="17">
        <v>90.808178995433735</v>
      </c>
      <c r="E14" s="18">
        <f t="shared" si="0"/>
        <v>178.37021515981729</v>
      </c>
    </row>
    <row r="15" spans="1:249" x14ac:dyDescent="0.25">
      <c r="A15" s="23" t="s">
        <v>15</v>
      </c>
      <c r="B15" s="24" t="s">
        <v>12</v>
      </c>
      <c r="C15" s="25">
        <v>86.366757990867583</v>
      </c>
      <c r="D15" s="25">
        <v>82.873059360730608</v>
      </c>
      <c r="E15" s="26">
        <f t="shared" si="0"/>
        <v>169.23981735159819</v>
      </c>
    </row>
    <row r="16" spans="1:249" x14ac:dyDescent="0.25">
      <c r="A16" s="27"/>
      <c r="B16" s="28" t="s">
        <v>13</v>
      </c>
      <c r="C16" s="25">
        <v>70.572602739726037</v>
      </c>
      <c r="D16" s="25">
        <v>72.534246575342479</v>
      </c>
      <c r="E16" s="26">
        <f t="shared" si="0"/>
        <v>143.10684931506853</v>
      </c>
    </row>
    <row r="17" spans="1:10" x14ac:dyDescent="0.25">
      <c r="A17" s="29"/>
      <c r="B17" s="30" t="s">
        <v>14</v>
      </c>
      <c r="C17" s="25">
        <v>29.408219178082195</v>
      </c>
      <c r="D17" s="25">
        <v>24.750684931506846</v>
      </c>
      <c r="E17" s="26">
        <f t="shared" si="0"/>
        <v>54.158904109589045</v>
      </c>
    </row>
    <row r="18" spans="1:10" x14ac:dyDescent="0.25">
      <c r="A18" s="31" t="s">
        <v>16</v>
      </c>
      <c r="B18" s="32" t="s">
        <v>14</v>
      </c>
      <c r="C18" s="17">
        <v>8.3424657534246585</v>
      </c>
      <c r="D18" s="33">
        <v>6.282191780821921</v>
      </c>
      <c r="E18" s="18">
        <f t="shared" si="0"/>
        <v>14.62465753424658</v>
      </c>
    </row>
    <row r="19" spans="1:10" x14ac:dyDescent="0.25">
      <c r="A19" s="34" t="s">
        <v>17</v>
      </c>
      <c r="B19" s="35" t="s">
        <v>12</v>
      </c>
      <c r="C19" s="36">
        <v>1</v>
      </c>
      <c r="D19" s="37">
        <v>2</v>
      </c>
      <c r="E19" s="38">
        <f t="shared" si="0"/>
        <v>3</v>
      </c>
    </row>
    <row r="20" spans="1:10" x14ac:dyDescent="0.25">
      <c r="A20" s="31" t="s">
        <v>18</v>
      </c>
      <c r="B20" s="39"/>
      <c r="C20" s="40">
        <f>SUM(C12:C19)</f>
        <v>380.80053114155248</v>
      </c>
      <c r="D20" s="40">
        <f>SUM(D12:D19)</f>
        <v>359.14386849315065</v>
      </c>
      <c r="E20" s="18">
        <f>SUM(E12:E19)</f>
        <v>739.94439963470302</v>
      </c>
    </row>
    <row r="22" spans="1:10" x14ac:dyDescent="0.25">
      <c r="A22" s="41" t="s">
        <v>19</v>
      </c>
    </row>
    <row r="23" spans="1:10" x14ac:dyDescent="0.25">
      <c r="A23" s="41" t="s">
        <v>20</v>
      </c>
    </row>
    <row r="26" spans="1:10" x14ac:dyDescent="0.25">
      <c r="A26" s="14" t="s">
        <v>21</v>
      </c>
      <c r="B26" s="14" t="s">
        <v>8</v>
      </c>
      <c r="C26" s="14" t="s">
        <v>9</v>
      </c>
      <c r="D26" s="14" t="s">
        <v>18</v>
      </c>
      <c r="G26" s="14" t="s">
        <v>22</v>
      </c>
      <c r="H26" s="14" t="s">
        <v>8</v>
      </c>
      <c r="I26" s="14" t="s">
        <v>9</v>
      </c>
      <c r="J26" s="14" t="s">
        <v>23</v>
      </c>
    </row>
    <row r="27" spans="1:10" x14ac:dyDescent="0.25">
      <c r="A27" s="14" t="s">
        <v>24</v>
      </c>
      <c r="B27" s="14">
        <v>4</v>
      </c>
      <c r="D27" s="14">
        <f>SUM(Tabla6[[#This Row],[Homes]:[Mulleres]])</f>
        <v>4</v>
      </c>
      <c r="G27" s="14" t="s">
        <v>24</v>
      </c>
      <c r="H27" s="42">
        <v>1.8383561643835615</v>
      </c>
      <c r="I27" s="42"/>
      <c r="J27" s="42">
        <f>SUM(Tabla7[[#This Row],[Homes]:[Mulleres]])</f>
        <v>1.8383561643835615</v>
      </c>
    </row>
    <row r="28" spans="1:10" x14ac:dyDescent="0.25">
      <c r="A28" s="14" t="s">
        <v>25</v>
      </c>
      <c r="B28" s="14">
        <v>1</v>
      </c>
      <c r="C28" s="14">
        <v>2</v>
      </c>
      <c r="D28" s="14">
        <f>SUM(Tabla6[[#This Row],[Homes]:[Mulleres]])</f>
        <v>3</v>
      </c>
      <c r="G28" s="14" t="s">
        <v>25</v>
      </c>
      <c r="H28" s="42">
        <v>1</v>
      </c>
      <c r="I28" s="42">
        <v>2</v>
      </c>
      <c r="J28" s="42">
        <f>SUM(Tabla7[[#This Row],[Homes]:[Mulleres]])</f>
        <v>3</v>
      </c>
    </row>
    <row r="29" spans="1:10" x14ac:dyDescent="0.25">
      <c r="A29" s="14" t="s">
        <v>26</v>
      </c>
      <c r="B29" s="14">
        <v>4</v>
      </c>
      <c r="D29" s="14">
        <f>SUM(Tabla6[[#This Row],[Homes]:[Mulleres]])</f>
        <v>4</v>
      </c>
      <c r="G29" s="14" t="s">
        <v>26</v>
      </c>
      <c r="H29" s="42">
        <v>3.0630136986301371</v>
      </c>
      <c r="I29" s="42"/>
      <c r="J29" s="42">
        <f>SUM(Tabla7[[#This Row],[Homes]:[Mulleres]])</f>
        <v>3.0630136986301371</v>
      </c>
    </row>
    <row r="30" spans="1:10" x14ac:dyDescent="0.25">
      <c r="A30" s="14" t="s">
        <v>27</v>
      </c>
      <c r="B30" s="14">
        <v>4</v>
      </c>
      <c r="C30" s="14">
        <v>10</v>
      </c>
      <c r="D30" s="14">
        <f>SUM(Tabla6[[#This Row],[Homes]:[Mulleres]])</f>
        <v>14</v>
      </c>
      <c r="G30" s="14" t="s">
        <v>27</v>
      </c>
      <c r="H30" s="42">
        <v>2.6630136986301367</v>
      </c>
      <c r="I30" s="42">
        <v>8.2191780821917799</v>
      </c>
      <c r="J30" s="42">
        <f>SUM(Tabla7[[#This Row],[Homes]:[Mulleres]])</f>
        <v>10.882191780821916</v>
      </c>
    </row>
    <row r="31" spans="1:10" x14ac:dyDescent="0.25">
      <c r="A31" s="14" t="s">
        <v>28</v>
      </c>
      <c r="C31" s="14">
        <v>1</v>
      </c>
      <c r="D31" s="14">
        <f>SUM(Tabla6[[#This Row],[Homes]:[Mulleres]])</f>
        <v>1</v>
      </c>
      <c r="G31" s="14" t="s">
        <v>28</v>
      </c>
      <c r="H31" s="42"/>
      <c r="I31" s="42">
        <v>1</v>
      </c>
      <c r="J31" s="42">
        <f>SUM(Tabla7[[#This Row],[Homes]:[Mulleres]])</f>
        <v>1</v>
      </c>
    </row>
    <row r="32" spans="1:10" x14ac:dyDescent="0.25">
      <c r="A32" s="14" t="s">
        <v>29</v>
      </c>
      <c r="B32" s="14">
        <v>6</v>
      </c>
      <c r="C32" s="14">
        <v>1</v>
      </c>
      <c r="D32" s="14">
        <f>SUM(Tabla6[[#This Row],[Homes]:[Mulleres]])</f>
        <v>7</v>
      </c>
      <c r="G32" s="14" t="s">
        <v>29</v>
      </c>
      <c r="H32" s="42">
        <v>5.2438356164383562</v>
      </c>
      <c r="I32" s="42">
        <v>1</v>
      </c>
      <c r="J32" s="42">
        <f>SUM(Tabla7[[#This Row],[Homes]:[Mulleres]])</f>
        <v>6.2438356164383562</v>
      </c>
    </row>
    <row r="33" spans="1:10" x14ac:dyDescent="0.25">
      <c r="A33" s="14" t="s">
        <v>30</v>
      </c>
      <c r="B33" s="14">
        <v>5</v>
      </c>
      <c r="C33" s="14">
        <v>6</v>
      </c>
      <c r="D33" s="14">
        <f>SUM(Tabla6[[#This Row],[Homes]:[Mulleres]])</f>
        <v>11</v>
      </c>
      <c r="G33" s="14" t="s">
        <v>30</v>
      </c>
      <c r="H33" s="42">
        <v>5</v>
      </c>
      <c r="I33" s="42">
        <v>5.4136986301369863</v>
      </c>
      <c r="J33" s="42">
        <f>SUM(Tabla7[[#This Row],[Homes]:[Mulleres]])</f>
        <v>10.413698630136986</v>
      </c>
    </row>
    <row r="34" spans="1:10" x14ac:dyDescent="0.25">
      <c r="A34" s="14" t="s">
        <v>31</v>
      </c>
      <c r="B34" s="14">
        <v>18</v>
      </c>
      <c r="C34" s="14">
        <v>12</v>
      </c>
      <c r="D34" s="14">
        <f>SUM(Tabla6[[#This Row],[Homes]:[Mulleres]])</f>
        <v>30</v>
      </c>
      <c r="G34" s="14" t="s">
        <v>31</v>
      </c>
      <c r="H34" s="42">
        <v>16.638356164383563</v>
      </c>
      <c r="I34" s="42">
        <v>12</v>
      </c>
      <c r="J34" s="42">
        <f>SUM(Tabla7[[#This Row],[Homes]:[Mulleres]])</f>
        <v>28.638356164383563</v>
      </c>
    </row>
    <row r="35" spans="1:10" x14ac:dyDescent="0.25">
      <c r="A35" s="14" t="s">
        <v>32</v>
      </c>
      <c r="B35" s="14">
        <v>5</v>
      </c>
      <c r="C35" s="14">
        <v>6</v>
      </c>
      <c r="D35" s="14">
        <f>SUM(Tabla6[[#This Row],[Homes]:[Mulleres]])</f>
        <v>11</v>
      </c>
      <c r="G35" s="14" t="s">
        <v>32</v>
      </c>
      <c r="H35" s="42">
        <v>4.624657534246575</v>
      </c>
      <c r="I35" s="42">
        <v>6</v>
      </c>
      <c r="J35" s="42">
        <f>SUM(Tabla7[[#This Row],[Homes]:[Mulleres]])</f>
        <v>10.624657534246575</v>
      </c>
    </row>
    <row r="36" spans="1:10" x14ac:dyDescent="0.25">
      <c r="A36" s="14" t="s">
        <v>33</v>
      </c>
      <c r="B36" s="14">
        <v>3</v>
      </c>
      <c r="C36" s="14">
        <v>1</v>
      </c>
      <c r="D36" s="14">
        <f>SUM(Tabla6[[#This Row],[Homes]:[Mulleres]])</f>
        <v>4</v>
      </c>
      <c r="G36" s="14" t="s">
        <v>33</v>
      </c>
      <c r="H36" s="42">
        <v>2.2520547945205478</v>
      </c>
      <c r="I36" s="42">
        <v>0.25205479452054796</v>
      </c>
      <c r="J36" s="42">
        <f>SUM(Tabla7[[#This Row],[Homes]:[Mulleres]])</f>
        <v>2.5041095890410956</v>
      </c>
    </row>
    <row r="37" spans="1:10" x14ac:dyDescent="0.25">
      <c r="A37" s="14" t="s">
        <v>34</v>
      </c>
      <c r="B37" s="14">
        <v>26</v>
      </c>
      <c r="C37" s="14">
        <v>25</v>
      </c>
      <c r="D37" s="14">
        <f>SUM(Tabla6[[#This Row],[Homes]:[Mulleres]])</f>
        <v>51</v>
      </c>
      <c r="G37" s="14" t="s">
        <v>34</v>
      </c>
      <c r="H37" s="42">
        <v>16.893150684931509</v>
      </c>
      <c r="I37" s="42">
        <v>19.156164383561649</v>
      </c>
      <c r="J37" s="42">
        <f>SUM(Tabla7[[#This Row],[Homes]:[Mulleres]])</f>
        <v>36.049315068493158</v>
      </c>
    </row>
    <row r="38" spans="1:10" x14ac:dyDescent="0.25">
      <c r="A38" s="14" t="s">
        <v>35</v>
      </c>
      <c r="B38" s="14">
        <v>22</v>
      </c>
      <c r="C38" s="14">
        <v>21</v>
      </c>
      <c r="D38" s="14">
        <f>SUM(Tabla6[[#This Row],[Homes]:[Mulleres]])</f>
        <v>43</v>
      </c>
      <c r="G38" s="14" t="s">
        <v>35</v>
      </c>
      <c r="H38" s="42">
        <v>17.772602739726025</v>
      </c>
      <c r="I38" s="42">
        <v>14.778082191780822</v>
      </c>
      <c r="J38" s="42">
        <f>SUM(Tabla7[[#This Row],[Homes]:[Mulleres]])</f>
        <v>32.550684931506851</v>
      </c>
    </row>
    <row r="39" spans="1:10" x14ac:dyDescent="0.25">
      <c r="A39" s="14" t="s">
        <v>36</v>
      </c>
      <c r="B39" s="14">
        <v>18</v>
      </c>
      <c r="C39" s="14">
        <v>20</v>
      </c>
      <c r="D39" s="14">
        <f>SUM(Tabla6[[#This Row],[Homes]:[Mulleres]])</f>
        <v>38</v>
      </c>
      <c r="G39" s="14" t="s">
        <v>36</v>
      </c>
      <c r="H39" s="42">
        <v>15.747945205479452</v>
      </c>
      <c r="I39" s="42">
        <v>17.065753424657537</v>
      </c>
      <c r="J39" s="42">
        <f>SUM(Tabla7[[#This Row],[Homes]:[Mulleres]])</f>
        <v>32.81369863013699</v>
      </c>
    </row>
    <row r="40" spans="1:10" x14ac:dyDescent="0.25">
      <c r="A40" s="14" t="s">
        <v>37</v>
      </c>
      <c r="B40" s="14">
        <v>18</v>
      </c>
      <c r="C40" s="14">
        <v>20</v>
      </c>
      <c r="D40" s="14">
        <f>SUM(Tabla6[[#This Row],[Homes]:[Mulleres]])</f>
        <v>38</v>
      </c>
      <c r="G40" s="14" t="s">
        <v>37</v>
      </c>
      <c r="H40" s="42">
        <v>15.517808219178082</v>
      </c>
      <c r="I40" s="42">
        <v>14.542465753424656</v>
      </c>
      <c r="J40" s="42">
        <f>SUM(Tabla7[[#This Row],[Homes]:[Mulleres]])</f>
        <v>30.060273972602737</v>
      </c>
    </row>
    <row r="41" spans="1:10" x14ac:dyDescent="0.25">
      <c r="A41" s="14" t="s">
        <v>38</v>
      </c>
      <c r="B41" s="14">
        <v>32</v>
      </c>
      <c r="C41" s="14">
        <v>37</v>
      </c>
      <c r="D41" s="14">
        <f>SUM(Tabla6[[#This Row],[Homes]:[Mulleres]])</f>
        <v>69</v>
      </c>
      <c r="G41" s="14" t="s">
        <v>38</v>
      </c>
      <c r="H41" s="42">
        <v>21.534246575342468</v>
      </c>
      <c r="I41" s="42">
        <v>26.147945205479452</v>
      </c>
      <c r="J41" s="42">
        <f>SUM(Tabla7[[#This Row],[Homes]:[Mulleres]])</f>
        <v>47.682191780821924</v>
      </c>
    </row>
    <row r="42" spans="1:10" x14ac:dyDescent="0.25">
      <c r="A42" s="14" t="s">
        <v>39</v>
      </c>
      <c r="B42" s="14">
        <v>29</v>
      </c>
      <c r="C42" s="14">
        <v>29</v>
      </c>
      <c r="D42" s="14">
        <f>SUM(Tabla6[[#This Row],[Homes]:[Mulleres]])</f>
        <v>58</v>
      </c>
      <c r="G42" s="14" t="s">
        <v>39</v>
      </c>
      <c r="H42" s="42">
        <v>22.391780821917806</v>
      </c>
      <c r="I42" s="42">
        <v>23.156164383561645</v>
      </c>
      <c r="J42" s="42">
        <f>SUM(Tabla7[[#This Row],[Homes]:[Mulleres]])</f>
        <v>45.547945205479451</v>
      </c>
    </row>
    <row r="43" spans="1:10" x14ac:dyDescent="0.25">
      <c r="A43" s="14" t="s">
        <v>40</v>
      </c>
      <c r="B43" s="14">
        <v>16</v>
      </c>
      <c r="C43" s="14">
        <v>14</v>
      </c>
      <c r="D43" s="14">
        <f>SUM(Tabla6[[#This Row],[Homes]:[Mulleres]])</f>
        <v>30</v>
      </c>
      <c r="G43" s="14" t="s">
        <v>40</v>
      </c>
      <c r="H43" s="42">
        <v>15.084931506849315</v>
      </c>
      <c r="I43" s="42">
        <v>13.04109589041096</v>
      </c>
      <c r="J43" s="42">
        <f>SUM(Tabla7[[#This Row],[Homes]:[Mulleres]])</f>
        <v>28.126027397260273</v>
      </c>
    </row>
    <row r="44" spans="1:10" x14ac:dyDescent="0.25">
      <c r="A44" s="14" t="s">
        <v>41</v>
      </c>
      <c r="B44" s="14">
        <v>29</v>
      </c>
      <c r="C44" s="14">
        <v>34</v>
      </c>
      <c r="D44" s="14">
        <f>SUM(Tabla6[[#This Row],[Homes]:[Mulleres]])</f>
        <v>63</v>
      </c>
      <c r="G44" s="14" t="s">
        <v>41</v>
      </c>
      <c r="H44" s="42">
        <v>14.903744292237441</v>
      </c>
      <c r="I44" s="42">
        <v>16.790867579908671</v>
      </c>
      <c r="J44" s="42">
        <f>SUM(Tabla7[[#This Row],[Homes]:[Mulleres]])</f>
        <v>31.694611872146112</v>
      </c>
    </row>
    <row r="45" spans="1:10" x14ac:dyDescent="0.25">
      <c r="A45" s="14" t="s">
        <v>42</v>
      </c>
      <c r="B45" s="14">
        <v>12</v>
      </c>
      <c r="C45" s="14">
        <v>11</v>
      </c>
      <c r="D45" s="14">
        <f>SUM(Tabla6[[#This Row],[Homes]:[Mulleres]])</f>
        <v>23</v>
      </c>
      <c r="G45" s="14" t="s">
        <v>42</v>
      </c>
      <c r="H45" s="42">
        <v>6.7106849315068491</v>
      </c>
      <c r="I45" s="42">
        <v>8.1990867579908677</v>
      </c>
      <c r="J45" s="42">
        <f>SUM(Tabla7[[#This Row],[Homes]:[Mulleres]])</f>
        <v>14.909771689497717</v>
      </c>
    </row>
    <row r="46" spans="1:10" x14ac:dyDescent="0.25">
      <c r="A46" s="14" t="s">
        <v>43</v>
      </c>
      <c r="B46" s="14">
        <v>34</v>
      </c>
      <c r="C46" s="14">
        <v>19</v>
      </c>
      <c r="D46" s="14">
        <f>SUM(Tabla6[[#This Row],[Homes]:[Mulleres]])</f>
        <v>53</v>
      </c>
      <c r="G46" s="14" t="s">
        <v>43</v>
      </c>
      <c r="H46" s="42">
        <v>20.563744292237441</v>
      </c>
      <c r="I46" s="42">
        <v>10.513351598173516</v>
      </c>
      <c r="J46" s="42">
        <f>SUM(Tabla7[[#This Row],[Homes]:[Mulleres]])</f>
        <v>31.077095890410959</v>
      </c>
    </row>
    <row r="47" spans="1:10" x14ac:dyDescent="0.25">
      <c r="A47" s="14" t="s">
        <v>44</v>
      </c>
      <c r="B47" s="14">
        <v>29</v>
      </c>
      <c r="C47" s="14">
        <v>31</v>
      </c>
      <c r="D47" s="14">
        <f>SUM(Tabla6[[#This Row],[Homes]:[Mulleres]])</f>
        <v>60</v>
      </c>
      <c r="G47" s="14" t="s">
        <v>44</v>
      </c>
      <c r="H47" s="42">
        <v>17.791780821917808</v>
      </c>
      <c r="I47" s="42">
        <v>22.74794520547945</v>
      </c>
      <c r="J47" s="42">
        <f>SUM(Tabla7[[#This Row],[Homes]:[Mulleres]])</f>
        <v>40.539726027397258</v>
      </c>
    </row>
    <row r="48" spans="1:10" x14ac:dyDescent="0.25">
      <c r="A48" s="14" t="s">
        <v>45</v>
      </c>
      <c r="B48" s="14">
        <v>109</v>
      </c>
      <c r="C48" s="14">
        <v>103</v>
      </c>
      <c r="D48" s="14">
        <f>SUM(Tabla6[[#This Row],[Homes]:[Mulleres]])</f>
        <v>212</v>
      </c>
      <c r="G48" s="14" t="s">
        <v>45</v>
      </c>
      <c r="H48" s="42">
        <v>59.192924200913204</v>
      </c>
      <c r="I48" s="42">
        <v>45.634210045662101</v>
      </c>
      <c r="J48" s="42">
        <f>SUM(Tabla7[[#This Row],[Homes]:[Mulleres]])</f>
        <v>104.8271342465753</v>
      </c>
    </row>
    <row r="49" spans="1:10" x14ac:dyDescent="0.25">
      <c r="A49" s="14" t="s">
        <v>46</v>
      </c>
      <c r="B49" s="14">
        <v>9</v>
      </c>
      <c r="C49" s="14">
        <v>2</v>
      </c>
      <c r="D49" s="14">
        <f>SUM(Tabla6[[#This Row],[Homes]:[Mulleres]])</f>
        <v>11</v>
      </c>
      <c r="G49" s="14" t="s">
        <v>46</v>
      </c>
      <c r="H49" s="42">
        <v>7.0164383561643842</v>
      </c>
      <c r="I49" s="42">
        <v>1.5945205479452054</v>
      </c>
      <c r="J49" s="42">
        <f>SUM(Tabla7[[#This Row],[Homes]:[Mulleres]])</f>
        <v>8.6109589041095891</v>
      </c>
    </row>
    <row r="50" spans="1:10" x14ac:dyDescent="0.25">
      <c r="A50" s="14" t="s">
        <v>47</v>
      </c>
      <c r="B50" s="14">
        <v>2</v>
      </c>
      <c r="C50" s="14">
        <v>1</v>
      </c>
      <c r="D50" s="14">
        <f>SUM(Tabla6[[#This Row],[Homes]:[Mulleres]])</f>
        <v>3</v>
      </c>
      <c r="G50" s="14" t="s">
        <v>47</v>
      </c>
      <c r="H50" s="42">
        <v>1.8767123287671232</v>
      </c>
      <c r="I50" s="42">
        <v>0.38630136986301372</v>
      </c>
      <c r="J50" s="42">
        <f>SUM(Tabla7[[#This Row],[Homes]:[Mulleres]])</f>
        <v>2.2630136986301368</v>
      </c>
    </row>
    <row r="51" spans="1:10" x14ac:dyDescent="0.25">
      <c r="A51" s="14" t="s">
        <v>48</v>
      </c>
      <c r="B51" s="14">
        <v>1</v>
      </c>
      <c r="D51" s="14">
        <f>SUM(Tabla6[[#This Row],[Homes]:[Mulleres]])</f>
        <v>1</v>
      </c>
      <c r="G51" s="14" t="s">
        <v>48</v>
      </c>
      <c r="H51" s="42">
        <v>1</v>
      </c>
      <c r="I51" s="42"/>
      <c r="J51" s="42">
        <f>SUM(Tabla7[[#This Row],[Homes]:[Mulleres]])</f>
        <v>1</v>
      </c>
    </row>
    <row r="52" spans="1:10" x14ac:dyDescent="0.25">
      <c r="A52" s="14" t="s">
        <v>49</v>
      </c>
      <c r="B52" s="14">
        <v>17</v>
      </c>
      <c r="C52" s="14">
        <v>19</v>
      </c>
      <c r="D52" s="14">
        <f>SUM(Tabla6[[#This Row],[Homes]:[Mulleres]])</f>
        <v>36</v>
      </c>
      <c r="G52" s="14" t="s">
        <v>49</v>
      </c>
      <c r="H52" s="42">
        <v>5.4657534246575361</v>
      </c>
      <c r="I52" s="42">
        <v>5.8958904109589065</v>
      </c>
      <c r="J52" s="42">
        <f>SUM(Tabla7[[#This Row],[Homes]:[Mulleres]])</f>
        <v>11.361643835616443</v>
      </c>
    </row>
    <row r="53" spans="1:10" x14ac:dyDescent="0.25">
      <c r="A53" s="14" t="s">
        <v>50</v>
      </c>
      <c r="C53" s="14">
        <v>1</v>
      </c>
      <c r="D53" s="14">
        <f>SUM(Tabla6[[#This Row],[Homes]:[Mulleres]])</f>
        <v>1</v>
      </c>
      <c r="G53" s="14" t="s">
        <v>50</v>
      </c>
      <c r="H53" s="42"/>
      <c r="I53" s="42">
        <v>1</v>
      </c>
      <c r="J53" s="42">
        <f>SUM(Tabla7[[#This Row],[Homes]:[Mulleres]])</f>
        <v>1</v>
      </c>
    </row>
    <row r="54" spans="1:10" x14ac:dyDescent="0.25">
      <c r="A54" s="14" t="s">
        <v>51</v>
      </c>
      <c r="B54" s="14">
        <v>56</v>
      </c>
      <c r="C54" s="14">
        <v>32</v>
      </c>
      <c r="D54" s="14">
        <f>SUM(Tabla6[[#This Row],[Homes]:[Mulleres]])</f>
        <v>88</v>
      </c>
      <c r="G54" s="14" t="s">
        <v>51</v>
      </c>
      <c r="H54" s="42">
        <v>27.495744292237454</v>
      </c>
      <c r="I54" s="42">
        <v>13.342155251141554</v>
      </c>
      <c r="J54" s="42">
        <f>SUM(Tabla7[[#This Row],[Homes]:[Mulleres]])</f>
        <v>40.83789954337901</v>
      </c>
    </row>
    <row r="55" spans="1:10" x14ac:dyDescent="0.25">
      <c r="A55" s="14" t="s">
        <v>52</v>
      </c>
      <c r="B55" s="14">
        <v>58</v>
      </c>
      <c r="C55" s="14">
        <v>48</v>
      </c>
      <c r="D55" s="14">
        <f>SUM(Tabla6[[#This Row],[Homes]:[Mulleres]])</f>
        <v>106</v>
      </c>
      <c r="G55" s="14" t="s">
        <v>52</v>
      </c>
      <c r="H55" s="42">
        <v>26.822529315068518</v>
      </c>
      <c r="I55" s="42">
        <v>22.018118721461189</v>
      </c>
      <c r="J55" s="42">
        <f>SUM(Tabla7[[#This Row],[Homes]:[Mulleres]])</f>
        <v>48.840648036529707</v>
      </c>
    </row>
    <row r="56" spans="1:10" x14ac:dyDescent="0.25">
      <c r="A56" s="14" t="s">
        <v>53</v>
      </c>
      <c r="B56" s="14">
        <v>2</v>
      </c>
      <c r="D56" s="14">
        <f>SUM(Tabla6[[#This Row],[Homes]:[Mulleres]])</f>
        <v>2</v>
      </c>
      <c r="G56" s="14" t="s">
        <v>53</v>
      </c>
      <c r="H56" s="42">
        <v>0.83013698630136989</v>
      </c>
      <c r="I56" s="42"/>
      <c r="J56" s="42">
        <f>SUM(Tabla7[[#This Row],[Homes]:[Mulleres]])</f>
        <v>0.83013698630136989</v>
      </c>
    </row>
    <row r="57" spans="1:10" x14ac:dyDescent="0.25">
      <c r="A57" s="14" t="s">
        <v>54</v>
      </c>
      <c r="B57" s="14">
        <v>47</v>
      </c>
      <c r="C57" s="14">
        <v>70</v>
      </c>
      <c r="D57" s="14">
        <f>SUM(Tabla6[[#This Row],[Homes]:[Mulleres]])</f>
        <v>117</v>
      </c>
      <c r="G57" s="14" t="s">
        <v>54</v>
      </c>
      <c r="H57" s="42">
        <v>23.447598173515985</v>
      </c>
      <c r="I57" s="42">
        <v>43.371831963470314</v>
      </c>
      <c r="J57" s="42">
        <f>SUM(Tabla7[[#This Row],[Homes]:[Mulleres]])</f>
        <v>66.819430136986298</v>
      </c>
    </row>
    <row r="58" spans="1:10" x14ac:dyDescent="0.25">
      <c r="A58" s="14" t="s">
        <v>55</v>
      </c>
      <c r="B58" s="14">
        <v>2</v>
      </c>
      <c r="C58" s="14">
        <v>7</v>
      </c>
      <c r="D58" s="14">
        <f>SUM(Tabla6[[#This Row],[Homes]:[Mulleres]])</f>
        <v>9</v>
      </c>
      <c r="G58" s="14" t="s">
        <v>55</v>
      </c>
      <c r="H58" s="42">
        <v>0.41698630136986303</v>
      </c>
      <c r="I58" s="42">
        <v>3.8769863013698629</v>
      </c>
      <c r="J58" s="42">
        <f>SUM(Tabla7[[#This Row],[Homes]:[Mulleres]])</f>
        <v>4.2939726027397258</v>
      </c>
    </row>
    <row r="59" spans="1:10" x14ac:dyDescent="0.25">
      <c r="A59" s="14" t="s">
        <v>18</v>
      </c>
      <c r="B59" s="14">
        <f>SUBTOTAL(109,B27:B58)</f>
        <v>618</v>
      </c>
      <c r="C59" s="14">
        <f>SUBTOTAL(109,C27:C58)</f>
        <v>583</v>
      </c>
      <c r="D59" s="14">
        <f>SUM(Tabla6[[#This Row],[Homes]:[Mulleres]])</f>
        <v>1201</v>
      </c>
      <c r="G59" s="14" t="s">
        <v>18</v>
      </c>
      <c r="H59" s="42">
        <f>SUBTOTAL(109,H27:H58)</f>
        <v>380.80053114155248</v>
      </c>
      <c r="I59" s="42">
        <f>SUBTOTAL(109,I27:I58)</f>
        <v>359.14386849315065</v>
      </c>
      <c r="J59" s="42">
        <f>SUM(Tabla7[[#This Row],[Homes]:[Mulleres]])</f>
        <v>739.94439963470313</v>
      </c>
    </row>
  </sheetData>
  <mergeCells count="3">
    <mergeCell ref="H1:K1"/>
    <mergeCell ref="A12:A14"/>
    <mergeCell ref="A15:A17"/>
  </mergeCells>
  <pageMargins left="0.7" right="0.7" top="0.75" bottom="0.75" header="0.3" footer="0.3"/>
  <pageSetup paperSize="9" orientation="portrait" r:id="rId1"/>
  <drawing r:id="rId2"/>
  <tableParts count="2"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2023_PI_Datos xerais</vt:lpstr>
      <vt:lpstr>2023_PI_Distribución</vt:lpstr>
      <vt:lpstr>2023_PI_Doutor</vt:lpstr>
      <vt:lpstr>2023_PI ao longo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Mónica Zas Varela</dc:creator>
  <cp:lastModifiedBy>Mónica Zas Varela</cp:lastModifiedBy>
  <dcterms:created xsi:type="dcterms:W3CDTF">2024-04-15T08:35:48Z</dcterms:created>
  <dcterms:modified xsi:type="dcterms:W3CDTF">2024-04-15T08:43:08Z</dcterms:modified>
</cp:coreProperties>
</file>