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cheros.rectorado.uvigo.es\comun\Calidad\Programas_Calidade\Medicion_Satisfaccion\Doutoramento\Estudantado\2021 curso 2020_21\Resultados\"/>
    </mc:Choice>
  </mc:AlternateContent>
  <bookViews>
    <workbookView xWindow="0" yWindow="0" windowWidth="11490" windowHeight="8010" tabRatio="835" activeTab="2"/>
  </bookViews>
  <sheets>
    <sheet name="Portada" sheetId="1" r:id="rId1"/>
    <sheet name="Datos de Entrada" sheetId="50" r:id="rId2"/>
    <sheet name="Resumo" sheetId="4" r:id="rId3"/>
    <sheet name="Datos" sheetId="49" r:id="rId4"/>
  </sheets>
  <definedNames>
    <definedName name="_xlnm._FilterDatabase" localSheetId="3" hidden="1">Datos!$K$1:$K$5561</definedName>
    <definedName name="_xlnm._FilterDatabase" localSheetId="2" hidden="1">Resumo!$A$14:$AF$50</definedName>
    <definedName name="_xlnm.Print_Area" localSheetId="3">Datos!$A$1:$CT$219</definedName>
    <definedName name="_xlnm.Print_Area" localSheetId="1">'Datos de Entrada'!$A$1:$S$80</definedName>
    <definedName name="_xlnm.Print_Area" localSheetId="0">Portada!$A$1:$K$41</definedName>
    <definedName name="_xlnm.Print_Area" localSheetId="2">Resumo!$A$1:$BE$127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47" i="49" l="1"/>
  <c r="CS47" i="49"/>
  <c r="CR46" i="49"/>
  <c r="CQ46" i="49"/>
  <c r="CP46" i="49"/>
  <c r="CO46" i="49"/>
  <c r="CN46" i="49"/>
  <c r="CM46" i="49"/>
  <c r="CL46" i="49"/>
  <c r="CK46" i="49"/>
  <c r="CJ46" i="49"/>
  <c r="CI46" i="49"/>
  <c r="CH46" i="49"/>
  <c r="CG46" i="49"/>
  <c r="CD46" i="49"/>
  <c r="CC46" i="49"/>
  <c r="CB46" i="49"/>
  <c r="CA46" i="49"/>
  <c r="BZ46" i="49"/>
  <c r="BY46" i="49"/>
  <c r="BX46" i="49"/>
  <c r="BW46" i="49"/>
  <c r="BV46" i="49"/>
  <c r="BU46" i="49"/>
  <c r="BT46" i="49"/>
  <c r="BS46" i="49"/>
  <c r="BR46" i="49"/>
  <c r="BQ46" i="49"/>
  <c r="BN46" i="49"/>
  <c r="BM46" i="49"/>
  <c r="BL46" i="49"/>
  <c r="BK46" i="49"/>
  <c r="BJ46" i="49"/>
  <c r="BI46" i="49"/>
  <c r="BH46" i="49"/>
  <c r="BG46" i="49"/>
  <c r="BF46" i="49"/>
  <c r="BE46" i="49"/>
  <c r="BD46" i="49"/>
  <c r="BC46" i="49"/>
  <c r="BB46" i="49"/>
  <c r="BA46" i="49"/>
  <c r="H219" i="49" l="1"/>
  <c r="H218" i="49"/>
  <c r="H217" i="49"/>
  <c r="H216" i="49"/>
  <c r="H215" i="49"/>
  <c r="H214" i="49"/>
  <c r="F214" i="49"/>
  <c r="E214" i="49"/>
  <c r="F213" i="49"/>
  <c r="E213" i="49"/>
  <c r="H212" i="49"/>
  <c r="F212" i="49"/>
  <c r="E212" i="49"/>
  <c r="D212" i="49"/>
  <c r="C212" i="49"/>
  <c r="H211" i="49"/>
  <c r="F211" i="49"/>
  <c r="E211" i="49"/>
  <c r="D211" i="49"/>
  <c r="C211" i="49"/>
  <c r="H210" i="49"/>
  <c r="F210" i="49"/>
  <c r="E210" i="49"/>
  <c r="D210" i="49"/>
  <c r="C210" i="49"/>
  <c r="H209" i="49"/>
  <c r="F209" i="49"/>
  <c r="E209" i="49"/>
  <c r="D209" i="49"/>
  <c r="C209" i="49"/>
  <c r="H208" i="49"/>
  <c r="F208" i="49"/>
  <c r="E208" i="49"/>
  <c r="D208" i="49"/>
  <c r="C208" i="49"/>
  <c r="H207" i="49"/>
  <c r="F207" i="49"/>
  <c r="E207" i="49"/>
  <c r="D207" i="49"/>
  <c r="C207" i="49"/>
  <c r="H206" i="49"/>
  <c r="F206" i="49"/>
  <c r="E206" i="49"/>
  <c r="D206" i="49"/>
  <c r="C206" i="49"/>
  <c r="H205" i="49"/>
  <c r="F205" i="49"/>
  <c r="E205" i="49"/>
  <c r="D205" i="49"/>
  <c r="C205" i="49"/>
  <c r="H204" i="49"/>
  <c r="F204" i="49"/>
  <c r="E204" i="49"/>
  <c r="D204" i="49"/>
  <c r="C204" i="49"/>
  <c r="L203" i="49"/>
  <c r="H203" i="49"/>
  <c r="F203" i="49"/>
  <c r="E203" i="49"/>
  <c r="D203" i="49"/>
  <c r="C203" i="49"/>
  <c r="L202" i="49"/>
  <c r="J202" i="49"/>
  <c r="H202" i="49"/>
  <c r="F202" i="49"/>
  <c r="E202" i="49"/>
  <c r="D202" i="49"/>
  <c r="C202" i="49"/>
  <c r="L201" i="49"/>
  <c r="J201" i="49"/>
  <c r="H201" i="49"/>
  <c r="F201" i="49"/>
  <c r="E201" i="49"/>
  <c r="D201" i="49"/>
  <c r="C201" i="49"/>
  <c r="J200" i="49"/>
  <c r="H200" i="49"/>
  <c r="F200" i="49"/>
  <c r="E200" i="49"/>
  <c r="D200" i="49"/>
  <c r="C200" i="49"/>
  <c r="L199" i="49"/>
  <c r="J199" i="49"/>
  <c r="H199" i="49"/>
  <c r="F199" i="49"/>
  <c r="E199" i="49"/>
  <c r="D199" i="49"/>
  <c r="C199" i="49"/>
  <c r="L198" i="49"/>
  <c r="J198" i="49"/>
  <c r="H198" i="49"/>
  <c r="F198" i="49"/>
  <c r="E198" i="49"/>
  <c r="D198" i="49"/>
  <c r="C198" i="49"/>
  <c r="L197" i="49"/>
  <c r="J197" i="49"/>
  <c r="H197" i="49"/>
  <c r="F197" i="49"/>
  <c r="E197" i="49"/>
  <c r="D197" i="49"/>
  <c r="C197" i="49"/>
  <c r="J196" i="49"/>
  <c r="H196" i="49"/>
  <c r="F196" i="49"/>
  <c r="E196" i="49"/>
  <c r="D196" i="49"/>
  <c r="C196" i="49"/>
  <c r="J195" i="49"/>
  <c r="H195" i="49"/>
  <c r="F195" i="49"/>
  <c r="E195" i="49"/>
  <c r="D195" i="49"/>
  <c r="C195" i="49"/>
  <c r="J194" i="49"/>
  <c r="H194" i="49"/>
  <c r="F194" i="49"/>
  <c r="E194" i="49"/>
  <c r="D194" i="49"/>
  <c r="C194" i="49"/>
  <c r="J193" i="49"/>
  <c r="H193" i="49"/>
  <c r="F193" i="49"/>
  <c r="E193" i="49"/>
  <c r="D193" i="49"/>
  <c r="C193" i="49"/>
  <c r="F192" i="49"/>
  <c r="E192" i="49"/>
  <c r="D192" i="49"/>
  <c r="C192" i="49"/>
  <c r="F191" i="49"/>
  <c r="E191" i="49"/>
  <c r="D191" i="49"/>
  <c r="C191" i="49"/>
  <c r="H190" i="49"/>
  <c r="F190" i="49"/>
  <c r="E190" i="49"/>
  <c r="D190" i="49"/>
  <c r="C190" i="49"/>
  <c r="H189" i="49"/>
  <c r="F189" i="49"/>
  <c r="E189" i="49"/>
  <c r="D189" i="49"/>
  <c r="C189" i="49"/>
  <c r="H188" i="49"/>
  <c r="F188" i="49"/>
  <c r="E188" i="49"/>
  <c r="D188" i="49"/>
  <c r="C188" i="49"/>
  <c r="M187" i="49"/>
  <c r="F187" i="49"/>
  <c r="E187" i="49"/>
  <c r="D187" i="49"/>
  <c r="C187" i="49"/>
  <c r="Z186" i="49"/>
  <c r="Y186" i="49"/>
  <c r="W186" i="49"/>
  <c r="R186" i="49"/>
  <c r="O186" i="49"/>
  <c r="M186" i="49"/>
  <c r="H186" i="49"/>
  <c r="F186" i="49"/>
  <c r="E186" i="49"/>
  <c r="D186" i="49"/>
  <c r="C186" i="49"/>
  <c r="Z185" i="49"/>
  <c r="Y185" i="49"/>
  <c r="X185" i="49"/>
  <c r="W185" i="49"/>
  <c r="V185" i="49"/>
  <c r="U185" i="49"/>
  <c r="T185" i="49"/>
  <c r="S185" i="49"/>
  <c r="R185" i="49"/>
  <c r="Q185" i="49"/>
  <c r="P185" i="49"/>
  <c r="O185" i="49"/>
  <c r="N185" i="49"/>
  <c r="M185" i="49"/>
  <c r="H185" i="49"/>
  <c r="F185" i="49"/>
  <c r="E185" i="49"/>
  <c r="D185" i="49"/>
  <c r="C185" i="49"/>
  <c r="H184" i="49"/>
  <c r="F184" i="49"/>
  <c r="E184" i="49"/>
  <c r="D184" i="49"/>
  <c r="C184" i="49"/>
  <c r="CE44" i="49"/>
  <c r="BO44" i="49"/>
  <c r="AX44" i="49"/>
  <c r="CT43" i="49"/>
  <c r="CR43" i="49"/>
  <c r="CP43" i="49"/>
  <c r="CN43" i="49"/>
  <c r="CL43" i="49"/>
  <c r="CJ43" i="49"/>
  <c r="CH43" i="49"/>
  <c r="CE43" i="49"/>
  <c r="CD43" i="49"/>
  <c r="CC43" i="49"/>
  <c r="CB43" i="49"/>
  <c r="CA43" i="49"/>
  <c r="BZ43" i="49"/>
  <c r="BY43" i="49"/>
  <c r="BX43" i="49"/>
  <c r="BW43" i="49"/>
  <c r="BV43" i="49"/>
  <c r="BU43" i="49"/>
  <c r="BT43" i="49"/>
  <c r="BS43" i="49"/>
  <c r="BR43" i="49"/>
  <c r="BQ43" i="49"/>
  <c r="BO43" i="49"/>
  <c r="AX43" i="49"/>
  <c r="AW43" i="49"/>
  <c r="AV43" i="49"/>
  <c r="AU43" i="49"/>
  <c r="AT43" i="49"/>
  <c r="AS43" i="49"/>
  <c r="AR43" i="49"/>
  <c r="AQ43" i="49"/>
  <c r="AP43" i="49"/>
  <c r="AO43" i="49"/>
  <c r="AN43" i="49"/>
  <c r="AM43" i="49"/>
  <c r="AL43" i="49"/>
  <c r="AK43" i="49"/>
  <c r="AJ43" i="49"/>
  <c r="AI43" i="49"/>
  <c r="AH43" i="49"/>
  <c r="AG43" i="49"/>
  <c r="AF43" i="49"/>
  <c r="AE43" i="49"/>
  <c r="AD43" i="49"/>
  <c r="AC43" i="49"/>
  <c r="CE42" i="49"/>
  <c r="BO42" i="49"/>
  <c r="BN42" i="49"/>
  <c r="BM42" i="49"/>
  <c r="BL42" i="49"/>
  <c r="BK42" i="49"/>
  <c r="BJ42" i="49"/>
  <c r="BI42" i="49"/>
  <c r="BH42" i="49"/>
  <c r="BG42" i="49"/>
  <c r="BF42" i="49"/>
  <c r="BE42" i="49"/>
  <c r="BD42" i="49"/>
  <c r="BC42" i="49"/>
  <c r="BB42" i="49"/>
  <c r="BA42" i="49"/>
  <c r="AX42" i="49"/>
  <c r="AW42" i="49"/>
  <c r="AV42" i="49"/>
  <c r="AU42" i="49"/>
  <c r="AT42" i="49"/>
  <c r="AS42" i="49"/>
  <c r="AR42" i="49"/>
  <c r="AQ42" i="49"/>
  <c r="AP42" i="49"/>
  <c r="AO42" i="49"/>
  <c r="AN42" i="49"/>
  <c r="AM42" i="49"/>
  <c r="AL42" i="49"/>
  <c r="AK42" i="49"/>
  <c r="AJ42" i="49"/>
  <c r="AI42" i="49"/>
  <c r="AH42" i="49"/>
  <c r="AG42" i="49"/>
  <c r="AF42" i="49"/>
  <c r="AE42" i="49"/>
  <c r="AD42" i="49"/>
  <c r="AC42" i="49"/>
  <c r="CE41" i="49"/>
  <c r="BO41" i="49"/>
  <c r="AX41" i="49"/>
  <c r="CT40" i="49"/>
  <c r="CS40" i="49"/>
  <c r="CQ40" i="49"/>
  <c r="CO40" i="49"/>
  <c r="CM40" i="49"/>
  <c r="CK40" i="49"/>
  <c r="CI40" i="49"/>
  <c r="CH40" i="49"/>
  <c r="CG40" i="49"/>
  <c r="CE40" i="49"/>
  <c r="BR40" i="49"/>
  <c r="BQ40" i="49"/>
  <c r="BO40" i="49"/>
  <c r="BN40" i="49"/>
  <c r="BM40" i="49"/>
  <c r="BL40" i="49"/>
  <c r="BK40" i="49"/>
  <c r="BJ40" i="49"/>
  <c r="BI40" i="49"/>
  <c r="BH40" i="49"/>
  <c r="BG40" i="49"/>
  <c r="BF40" i="49"/>
  <c r="BE40" i="49"/>
  <c r="BD40" i="49"/>
  <c r="BC40" i="49"/>
  <c r="BB40" i="49"/>
  <c r="BA40" i="49"/>
  <c r="AX40" i="49"/>
  <c r="AW40" i="49"/>
  <c r="AV40" i="49"/>
  <c r="AU40" i="49"/>
  <c r="AT40" i="49"/>
  <c r="AS40" i="49"/>
  <c r="AR40" i="49"/>
  <c r="AQ40" i="49"/>
  <c r="AP40" i="49"/>
  <c r="AO40" i="49"/>
  <c r="AN40" i="49"/>
  <c r="AM40" i="49"/>
  <c r="AL40" i="49"/>
  <c r="AK40" i="49"/>
  <c r="AJ40" i="49"/>
  <c r="AI40" i="49"/>
  <c r="AH40" i="49"/>
  <c r="AG40" i="49"/>
  <c r="AF40" i="49"/>
  <c r="AE40" i="49"/>
  <c r="AD40" i="49"/>
  <c r="AC40" i="49"/>
  <c r="CE39" i="49"/>
  <c r="BO39" i="49"/>
  <c r="AX39" i="49"/>
  <c r="CT38" i="49"/>
  <c r="CS38" i="49"/>
  <c r="CR38" i="49"/>
  <c r="CQ38" i="49"/>
  <c r="CP38" i="49"/>
  <c r="CO38" i="49"/>
  <c r="CM38" i="49"/>
  <c r="CL38" i="49"/>
  <c r="CK38" i="49"/>
  <c r="CJ38" i="49"/>
  <c r="CI38" i="49"/>
  <c r="CH38" i="49"/>
  <c r="CG38" i="49"/>
  <c r="CE38" i="49"/>
  <c r="CD38" i="49"/>
  <c r="CC38" i="49"/>
  <c r="BZ38" i="49"/>
  <c r="BY38" i="49"/>
  <c r="BX38" i="49"/>
  <c r="BW38" i="49"/>
  <c r="BV38" i="49"/>
  <c r="BU38" i="49"/>
  <c r="BT38" i="49"/>
  <c r="BS38" i="49"/>
  <c r="BR38" i="49"/>
  <c r="BQ38" i="49"/>
  <c r="BO38" i="49"/>
  <c r="BN38" i="49"/>
  <c r="BM38" i="49"/>
  <c r="BL38" i="49"/>
  <c r="BK38" i="49"/>
  <c r="BJ38" i="49"/>
  <c r="BI38" i="49"/>
  <c r="BH38" i="49"/>
  <c r="BG38" i="49"/>
  <c r="BF38" i="49"/>
  <c r="BE38" i="49"/>
  <c r="BD38" i="49"/>
  <c r="BC38" i="49"/>
  <c r="BB38" i="49"/>
  <c r="BA38" i="49"/>
  <c r="AX38" i="49"/>
  <c r="AW38" i="49"/>
  <c r="AV38" i="49"/>
  <c r="AU38" i="49"/>
  <c r="AT38" i="49"/>
  <c r="AS38" i="49"/>
  <c r="AR38" i="49"/>
  <c r="AQ38" i="49"/>
  <c r="AP38" i="49"/>
  <c r="AO38" i="49"/>
  <c r="AN38" i="49"/>
  <c r="AM38" i="49"/>
  <c r="AL38" i="49"/>
  <c r="AK38" i="49"/>
  <c r="AJ38" i="49"/>
  <c r="AI38" i="49"/>
  <c r="AH38" i="49"/>
  <c r="AG38" i="49"/>
  <c r="AF38" i="49"/>
  <c r="AE38" i="49"/>
  <c r="AD38" i="49"/>
  <c r="AC38" i="49"/>
  <c r="CT37" i="49"/>
  <c r="CS37" i="49"/>
  <c r="CR37" i="49"/>
  <c r="CQ37" i="49"/>
  <c r="CP37" i="49"/>
  <c r="CO37" i="49"/>
  <c r="CN37" i="49"/>
  <c r="CM37" i="49"/>
  <c r="CL37" i="49"/>
  <c r="CK37" i="49"/>
  <c r="CJ37" i="49"/>
  <c r="CI37" i="49"/>
  <c r="CH37" i="49"/>
  <c r="CG37" i="49"/>
  <c r="CE37" i="49"/>
  <c r="CD37" i="49"/>
  <c r="CC37" i="49"/>
  <c r="CB37" i="49"/>
  <c r="CA37" i="49"/>
  <c r="BZ37" i="49"/>
  <c r="BY37" i="49"/>
  <c r="BX37" i="49"/>
  <c r="BW37" i="49"/>
  <c r="BV37" i="49"/>
  <c r="BU37" i="49"/>
  <c r="BT37" i="49"/>
  <c r="BS37" i="49"/>
  <c r="BR37" i="49"/>
  <c r="BQ37" i="49"/>
  <c r="BO37" i="49"/>
  <c r="BN37" i="49"/>
  <c r="BM37" i="49"/>
  <c r="BL37" i="49"/>
  <c r="BK37" i="49"/>
  <c r="BJ37" i="49"/>
  <c r="BI37" i="49"/>
  <c r="BH37" i="49"/>
  <c r="BG37" i="49"/>
  <c r="BF37" i="49"/>
  <c r="BE37" i="49"/>
  <c r="BD37" i="49"/>
  <c r="BC37" i="49"/>
  <c r="BB37" i="49"/>
  <c r="BA37" i="49"/>
  <c r="AX37" i="49"/>
  <c r="AW37" i="49"/>
  <c r="AV37" i="49"/>
  <c r="AU37" i="49"/>
  <c r="AT37" i="49"/>
  <c r="AS37" i="49"/>
  <c r="AR37" i="49"/>
  <c r="AQ37" i="49"/>
  <c r="AP37" i="49"/>
  <c r="AO37" i="49"/>
  <c r="AN37" i="49"/>
  <c r="AM37" i="49"/>
  <c r="AL37" i="49"/>
  <c r="AK37" i="49"/>
  <c r="AJ37" i="49"/>
  <c r="AI37" i="49"/>
  <c r="AH37" i="49"/>
  <c r="AG37" i="49"/>
  <c r="AF37" i="49"/>
  <c r="AE37" i="49"/>
  <c r="AD37" i="49"/>
  <c r="AC37" i="49"/>
  <c r="CT36" i="49"/>
  <c r="CS36" i="49"/>
  <c r="CR36" i="49"/>
  <c r="CQ36" i="49"/>
  <c r="CP36" i="49"/>
  <c r="CO36" i="49"/>
  <c r="CN36" i="49"/>
  <c r="CM36" i="49"/>
  <c r="CL36" i="49"/>
  <c r="CK36" i="49"/>
  <c r="CJ36" i="49"/>
  <c r="CI36" i="49"/>
  <c r="CH36" i="49"/>
  <c r="CG36" i="49"/>
  <c r="CE36" i="49"/>
  <c r="CD36" i="49"/>
  <c r="CC36" i="49"/>
  <c r="CB36" i="49"/>
  <c r="CA36" i="49"/>
  <c r="BZ36" i="49"/>
  <c r="BY36" i="49"/>
  <c r="BX36" i="49"/>
  <c r="BW36" i="49"/>
  <c r="BV36" i="49"/>
  <c r="BU36" i="49"/>
  <c r="BT36" i="49"/>
  <c r="BS36" i="49"/>
  <c r="BR36" i="49"/>
  <c r="BQ36" i="49"/>
  <c r="BO36" i="49"/>
  <c r="BN36" i="49"/>
  <c r="BM36" i="49"/>
  <c r="BL36" i="49"/>
  <c r="BK36" i="49"/>
  <c r="BJ36" i="49"/>
  <c r="BI36" i="49"/>
  <c r="BH36" i="49"/>
  <c r="BG36" i="49"/>
  <c r="BF36" i="49"/>
  <c r="BE36" i="49"/>
  <c r="BD36" i="49"/>
  <c r="BC36" i="49"/>
  <c r="BB36" i="49"/>
  <c r="BA36" i="49"/>
  <c r="AX36" i="49"/>
  <c r="AW36" i="49"/>
  <c r="AV36" i="49"/>
  <c r="AU36" i="49"/>
  <c r="AT36" i="49"/>
  <c r="AS36" i="49"/>
  <c r="AR36" i="49"/>
  <c r="AQ36" i="49"/>
  <c r="AP36" i="49"/>
  <c r="AO36" i="49"/>
  <c r="AN36" i="49"/>
  <c r="AM36" i="49"/>
  <c r="AL36" i="49"/>
  <c r="AK36" i="49"/>
  <c r="AJ36" i="49"/>
  <c r="AI36" i="49"/>
  <c r="AH36" i="49"/>
  <c r="AG36" i="49"/>
  <c r="AF36" i="49"/>
  <c r="AE36" i="49"/>
  <c r="AD36" i="49"/>
  <c r="AC36" i="49"/>
  <c r="CT35" i="49"/>
  <c r="CS35" i="49"/>
  <c r="CR35" i="49"/>
  <c r="CQ35" i="49"/>
  <c r="CP35" i="49"/>
  <c r="CO35" i="49"/>
  <c r="CN35" i="49"/>
  <c r="CM35" i="49"/>
  <c r="CL35" i="49"/>
  <c r="CK35" i="49"/>
  <c r="CJ35" i="49"/>
  <c r="CI35" i="49"/>
  <c r="CH35" i="49"/>
  <c r="CG35" i="49"/>
  <c r="CE35" i="49"/>
  <c r="CD35" i="49"/>
  <c r="CC35" i="49"/>
  <c r="CB35" i="49"/>
  <c r="CA35" i="49"/>
  <c r="BZ35" i="49"/>
  <c r="BY35" i="49"/>
  <c r="BX35" i="49"/>
  <c r="BW35" i="49"/>
  <c r="BV35" i="49"/>
  <c r="BU35" i="49"/>
  <c r="BT35" i="49"/>
  <c r="BS35" i="49"/>
  <c r="BR35" i="49"/>
  <c r="BQ35" i="49"/>
  <c r="BO35" i="49"/>
  <c r="BN35" i="49"/>
  <c r="BM35" i="49"/>
  <c r="BL35" i="49"/>
  <c r="BK35" i="49"/>
  <c r="BJ35" i="49"/>
  <c r="BI35" i="49"/>
  <c r="BH35" i="49"/>
  <c r="BG35" i="49"/>
  <c r="BF35" i="49"/>
  <c r="BE35" i="49"/>
  <c r="BD35" i="49"/>
  <c r="BC35" i="49"/>
  <c r="BB35" i="49"/>
  <c r="BA35" i="49"/>
  <c r="AX35" i="49"/>
  <c r="AW35" i="49"/>
  <c r="AV35" i="49"/>
  <c r="AU35" i="49"/>
  <c r="AT35" i="49"/>
  <c r="AS35" i="49"/>
  <c r="AR35" i="49"/>
  <c r="AQ35" i="49"/>
  <c r="AP35" i="49"/>
  <c r="AO35" i="49"/>
  <c r="AN35" i="49"/>
  <c r="AM35" i="49"/>
  <c r="AL35" i="49"/>
  <c r="AK35" i="49"/>
  <c r="AJ35" i="49"/>
  <c r="AI35" i="49"/>
  <c r="AH35" i="49"/>
  <c r="AG35" i="49"/>
  <c r="AF35" i="49"/>
  <c r="AE35" i="49"/>
  <c r="AD35" i="49"/>
  <c r="AC35" i="49"/>
  <c r="CT34" i="49"/>
  <c r="CR34" i="49"/>
  <c r="CP34" i="49"/>
  <c r="CN34" i="49"/>
  <c r="CL34" i="49"/>
  <c r="CJ34" i="49"/>
  <c r="CH34" i="49"/>
  <c r="CE34" i="49"/>
  <c r="CD34" i="49"/>
  <c r="CC34" i="49"/>
  <c r="CB34" i="49"/>
  <c r="CA34" i="49"/>
  <c r="BZ34" i="49"/>
  <c r="BY34" i="49"/>
  <c r="BX34" i="49"/>
  <c r="BW34" i="49"/>
  <c r="BV34" i="49"/>
  <c r="BU34" i="49"/>
  <c r="BT34" i="49"/>
  <c r="BS34" i="49"/>
  <c r="BR34" i="49"/>
  <c r="BQ34" i="49"/>
  <c r="BO34" i="49"/>
  <c r="AX34" i="49"/>
  <c r="AW34" i="49"/>
  <c r="AV34" i="49"/>
  <c r="AU34" i="49"/>
  <c r="AT34" i="49"/>
  <c r="AS34" i="49"/>
  <c r="AR34" i="49"/>
  <c r="AQ34" i="49"/>
  <c r="AP34" i="49"/>
  <c r="AO34" i="49"/>
  <c r="AN34" i="49"/>
  <c r="AM34" i="49"/>
  <c r="AL34" i="49"/>
  <c r="AK34" i="49"/>
  <c r="AJ34" i="49"/>
  <c r="AI34" i="49"/>
  <c r="AH34" i="49"/>
  <c r="AG34" i="49"/>
  <c r="AF34" i="49"/>
  <c r="AE34" i="49"/>
  <c r="AD34" i="49"/>
  <c r="AC34" i="49"/>
  <c r="CT33" i="49"/>
  <c r="CS33" i="49"/>
  <c r="CR33" i="49"/>
  <c r="CQ33" i="49"/>
  <c r="CP33" i="49"/>
  <c r="CO33" i="49"/>
  <c r="CN33" i="49"/>
  <c r="CM33" i="49"/>
  <c r="CL33" i="49"/>
  <c r="CK33" i="49"/>
  <c r="CJ33" i="49"/>
  <c r="CI33" i="49"/>
  <c r="CH33" i="49"/>
  <c r="CG33" i="49"/>
  <c r="CE33" i="49"/>
  <c r="CD33" i="49"/>
  <c r="CC33" i="49"/>
  <c r="CB33" i="49"/>
  <c r="CA33" i="49"/>
  <c r="BZ33" i="49"/>
  <c r="BY33" i="49"/>
  <c r="BX33" i="49"/>
  <c r="BW33" i="49"/>
  <c r="BV33" i="49"/>
  <c r="BU33" i="49"/>
  <c r="BT33" i="49"/>
  <c r="BS33" i="49"/>
  <c r="BR33" i="49"/>
  <c r="BQ33" i="49"/>
  <c r="BO33" i="49"/>
  <c r="BN33" i="49"/>
  <c r="BM33" i="49"/>
  <c r="BL33" i="49"/>
  <c r="BK33" i="49"/>
  <c r="BJ33" i="49"/>
  <c r="BI33" i="49"/>
  <c r="BH33" i="49"/>
  <c r="BG33" i="49"/>
  <c r="BF33" i="49"/>
  <c r="BE33" i="49"/>
  <c r="BD33" i="49"/>
  <c r="BC33" i="49"/>
  <c r="BB33" i="49"/>
  <c r="BA33" i="49"/>
  <c r="AX33" i="49"/>
  <c r="AW33" i="49"/>
  <c r="AV33" i="49"/>
  <c r="AU33" i="49"/>
  <c r="AT33" i="49"/>
  <c r="AS33" i="49"/>
  <c r="AR33" i="49"/>
  <c r="AQ33" i="49"/>
  <c r="AP33" i="49"/>
  <c r="AO33" i="49"/>
  <c r="AN33" i="49"/>
  <c r="AM33" i="49"/>
  <c r="AL33" i="49"/>
  <c r="AK33" i="49"/>
  <c r="AJ33" i="49"/>
  <c r="AI33" i="49"/>
  <c r="AH33" i="49"/>
  <c r="AG33" i="49"/>
  <c r="AF33" i="49"/>
  <c r="AE33" i="49"/>
  <c r="AD33" i="49"/>
  <c r="AC33" i="49"/>
  <c r="CE32" i="49"/>
  <c r="BO32" i="49"/>
  <c r="AX32" i="49"/>
  <c r="CT31" i="49"/>
  <c r="CS31" i="49"/>
  <c r="CR31" i="49"/>
  <c r="CQ31" i="49"/>
  <c r="CP31" i="49"/>
  <c r="CO31" i="49"/>
  <c r="CN31" i="49"/>
  <c r="CM31" i="49"/>
  <c r="CL31" i="49"/>
  <c r="CK31" i="49"/>
  <c r="CJ31" i="49"/>
  <c r="CI31" i="49"/>
  <c r="CH31" i="49"/>
  <c r="CG31" i="49"/>
  <c r="CE31" i="49"/>
  <c r="CD31" i="49"/>
  <c r="CC31" i="49"/>
  <c r="CB31" i="49"/>
  <c r="CA31" i="49"/>
  <c r="BZ31" i="49"/>
  <c r="BY31" i="49"/>
  <c r="BX31" i="49"/>
  <c r="BW31" i="49"/>
  <c r="BV31" i="49"/>
  <c r="BU31" i="49"/>
  <c r="BT31" i="49"/>
  <c r="BS31" i="49"/>
  <c r="BR31" i="49"/>
  <c r="BQ31" i="49"/>
  <c r="BO31" i="49"/>
  <c r="BN31" i="49"/>
  <c r="BM31" i="49"/>
  <c r="BL31" i="49"/>
  <c r="BK31" i="49"/>
  <c r="BJ31" i="49"/>
  <c r="BI31" i="49"/>
  <c r="BH31" i="49"/>
  <c r="BG31" i="49"/>
  <c r="BF31" i="49"/>
  <c r="BE31" i="49"/>
  <c r="BD31" i="49"/>
  <c r="BC31" i="49"/>
  <c r="BB31" i="49"/>
  <c r="BA31" i="49"/>
  <c r="AX31" i="49"/>
  <c r="AW31" i="49"/>
  <c r="AV31" i="49"/>
  <c r="AU31" i="49"/>
  <c r="AT31" i="49"/>
  <c r="AS31" i="49"/>
  <c r="AR31" i="49"/>
  <c r="AQ31" i="49"/>
  <c r="AP31" i="49"/>
  <c r="AO31" i="49"/>
  <c r="AN31" i="49"/>
  <c r="AM31" i="49"/>
  <c r="AL31" i="49"/>
  <c r="AK31" i="49"/>
  <c r="AJ31" i="49"/>
  <c r="AI31" i="49"/>
  <c r="AH31" i="49"/>
  <c r="AG31" i="49"/>
  <c r="AF31" i="49"/>
  <c r="AE31" i="49"/>
  <c r="AD31" i="49"/>
  <c r="AC31" i="49"/>
  <c r="CE30" i="49"/>
  <c r="BO30" i="49"/>
  <c r="AX30" i="49"/>
  <c r="CT29" i="49"/>
  <c r="CS29" i="49"/>
  <c r="CR29" i="49"/>
  <c r="CQ29" i="49"/>
  <c r="CP29" i="49"/>
  <c r="CO29" i="49"/>
  <c r="CN29" i="49"/>
  <c r="CM29" i="49"/>
  <c r="CL29" i="49"/>
  <c r="CK29" i="49"/>
  <c r="CJ29" i="49"/>
  <c r="CI29" i="49"/>
  <c r="CH29" i="49"/>
  <c r="CG29" i="49"/>
  <c r="CE29" i="49"/>
  <c r="CD29" i="49"/>
  <c r="CC29" i="49"/>
  <c r="CB29" i="49"/>
  <c r="CA29" i="49"/>
  <c r="BZ29" i="49"/>
  <c r="BY29" i="49"/>
  <c r="BX29" i="49"/>
  <c r="BW29" i="49"/>
  <c r="BV29" i="49"/>
  <c r="BU29" i="49"/>
  <c r="BT29" i="49"/>
  <c r="BS29" i="49"/>
  <c r="BR29" i="49"/>
  <c r="BQ29" i="49"/>
  <c r="BO29" i="49"/>
  <c r="BN29" i="49"/>
  <c r="BM29" i="49"/>
  <c r="BL29" i="49"/>
  <c r="BK29" i="49"/>
  <c r="BJ29" i="49"/>
  <c r="BI29" i="49"/>
  <c r="BH29" i="49"/>
  <c r="BG29" i="49"/>
  <c r="BF29" i="49"/>
  <c r="BE29" i="49"/>
  <c r="BD29" i="49"/>
  <c r="BC29" i="49"/>
  <c r="BB29" i="49"/>
  <c r="BA29" i="49"/>
  <c r="AX29" i="49"/>
  <c r="AW29" i="49"/>
  <c r="AV29" i="49"/>
  <c r="AU29" i="49"/>
  <c r="AT29" i="49"/>
  <c r="AS29" i="49"/>
  <c r="AR29" i="49"/>
  <c r="AQ29" i="49"/>
  <c r="AP29" i="49"/>
  <c r="AO29" i="49"/>
  <c r="AN29" i="49"/>
  <c r="AM29" i="49"/>
  <c r="AL29" i="49"/>
  <c r="AK29" i="49"/>
  <c r="AJ29" i="49"/>
  <c r="AI29" i="49"/>
  <c r="AH29" i="49"/>
  <c r="AG29" i="49"/>
  <c r="AF29" i="49"/>
  <c r="AE29" i="49"/>
  <c r="AD29" i="49"/>
  <c r="AC29" i="49"/>
  <c r="CT28" i="49"/>
  <c r="CS28" i="49"/>
  <c r="CR28" i="49"/>
  <c r="CQ28" i="49"/>
  <c r="CP28" i="49"/>
  <c r="CO28" i="49"/>
  <c r="CN28" i="49"/>
  <c r="CM28" i="49"/>
  <c r="CL28" i="49"/>
  <c r="CK28" i="49"/>
  <c r="CJ28" i="49"/>
  <c r="CI28" i="49"/>
  <c r="CH28" i="49"/>
  <c r="CG28" i="49"/>
  <c r="CE28" i="49"/>
  <c r="CD28" i="49"/>
  <c r="CC28" i="49"/>
  <c r="CB28" i="49"/>
  <c r="CA28" i="49"/>
  <c r="BZ28" i="49"/>
  <c r="BY28" i="49"/>
  <c r="BX28" i="49"/>
  <c r="BW28" i="49"/>
  <c r="BV28" i="49"/>
  <c r="BU28" i="49"/>
  <c r="BT28" i="49"/>
  <c r="BS28" i="49"/>
  <c r="BR28" i="49"/>
  <c r="BQ28" i="49"/>
  <c r="BO28" i="49"/>
  <c r="BN28" i="49"/>
  <c r="BM28" i="49"/>
  <c r="BL28" i="49"/>
  <c r="BK28" i="49"/>
  <c r="BJ28" i="49"/>
  <c r="BI28" i="49"/>
  <c r="BH28" i="49"/>
  <c r="BG28" i="49"/>
  <c r="BF28" i="49"/>
  <c r="BE28" i="49"/>
  <c r="BD28" i="49"/>
  <c r="BC28" i="49"/>
  <c r="BB28" i="49"/>
  <c r="BA28" i="49"/>
  <c r="AX28" i="49"/>
  <c r="AW28" i="49"/>
  <c r="AV28" i="49"/>
  <c r="AU28" i="49"/>
  <c r="AT28" i="49"/>
  <c r="AS28" i="49"/>
  <c r="AR28" i="49"/>
  <c r="AQ28" i="49"/>
  <c r="AP28" i="49"/>
  <c r="AO28" i="49"/>
  <c r="AN28" i="49"/>
  <c r="AM28" i="49"/>
  <c r="AL28" i="49"/>
  <c r="AK28" i="49"/>
  <c r="AJ28" i="49"/>
  <c r="AI28" i="49"/>
  <c r="AH28" i="49"/>
  <c r="AG28" i="49"/>
  <c r="AF28" i="49"/>
  <c r="AE28" i="49"/>
  <c r="AD28" i="49"/>
  <c r="AC28" i="49"/>
  <c r="CT27" i="49"/>
  <c r="CS27" i="49"/>
  <c r="CR27" i="49"/>
  <c r="CQ27" i="49"/>
  <c r="CP27" i="49"/>
  <c r="CO27" i="49"/>
  <c r="CN27" i="49"/>
  <c r="CM27" i="49"/>
  <c r="CL27" i="49"/>
  <c r="CK27" i="49"/>
  <c r="CJ27" i="49"/>
  <c r="CI27" i="49"/>
  <c r="CH27" i="49"/>
  <c r="CG27" i="49"/>
  <c r="CE27" i="49"/>
  <c r="CD27" i="49"/>
  <c r="CC27" i="49"/>
  <c r="CB27" i="49"/>
  <c r="CA27" i="49"/>
  <c r="BZ27" i="49"/>
  <c r="BY27" i="49"/>
  <c r="BX27" i="49"/>
  <c r="BW27" i="49"/>
  <c r="BV27" i="49"/>
  <c r="BU27" i="49"/>
  <c r="BT27" i="49"/>
  <c r="BS27" i="49"/>
  <c r="BR27" i="49"/>
  <c r="BQ27" i="49"/>
  <c r="BO27" i="49"/>
  <c r="BN27" i="49"/>
  <c r="BM27" i="49"/>
  <c r="BL27" i="49"/>
  <c r="BK27" i="49"/>
  <c r="BJ27" i="49"/>
  <c r="BI27" i="49"/>
  <c r="BH27" i="49"/>
  <c r="BG27" i="49"/>
  <c r="BF27" i="49"/>
  <c r="BE27" i="49"/>
  <c r="BD27" i="49"/>
  <c r="BC27" i="49"/>
  <c r="BB27" i="49"/>
  <c r="BA27" i="49"/>
  <c r="AX27" i="49"/>
  <c r="AW27" i="49"/>
  <c r="AV27" i="49"/>
  <c r="AU27" i="49"/>
  <c r="AT27" i="49"/>
  <c r="AS27" i="49"/>
  <c r="AR27" i="49"/>
  <c r="AQ27" i="49"/>
  <c r="AP27" i="49"/>
  <c r="AO27" i="49"/>
  <c r="AN27" i="49"/>
  <c r="AM27" i="49"/>
  <c r="AL27" i="49"/>
  <c r="AK27" i="49"/>
  <c r="AJ27" i="49"/>
  <c r="AI27" i="49"/>
  <c r="AH27" i="49"/>
  <c r="AG27" i="49"/>
  <c r="AF27" i="49"/>
  <c r="AE27" i="49"/>
  <c r="AD27" i="49"/>
  <c r="AC27" i="49"/>
  <c r="CS26" i="49"/>
  <c r="CQ26" i="49"/>
  <c r="CO26" i="49"/>
  <c r="CM26" i="49"/>
  <c r="CK26" i="49"/>
  <c r="CI26" i="49"/>
  <c r="CG26" i="49"/>
  <c r="CE26" i="49"/>
  <c r="BO26" i="49"/>
  <c r="BN26" i="49"/>
  <c r="BM26" i="49"/>
  <c r="BL26" i="49"/>
  <c r="BK26" i="49"/>
  <c r="BJ26" i="49"/>
  <c r="BI26" i="49"/>
  <c r="BH26" i="49"/>
  <c r="BG26" i="49"/>
  <c r="BF26" i="49"/>
  <c r="BE26" i="49"/>
  <c r="BD26" i="49"/>
  <c r="BC26" i="49"/>
  <c r="BB26" i="49"/>
  <c r="AX26" i="49"/>
  <c r="AW26" i="49"/>
  <c r="AV26" i="49"/>
  <c r="AU26" i="49"/>
  <c r="AT26" i="49"/>
  <c r="AS26" i="49"/>
  <c r="AR26" i="49"/>
  <c r="AQ26" i="49"/>
  <c r="AP26" i="49"/>
  <c r="AO26" i="49"/>
  <c r="AN26" i="49"/>
  <c r="AM26" i="49"/>
  <c r="AL26" i="49"/>
  <c r="AK26" i="49"/>
  <c r="AJ26" i="49"/>
  <c r="AI26" i="49"/>
  <c r="AH26" i="49"/>
  <c r="AG26" i="49"/>
  <c r="AF26" i="49"/>
  <c r="AE26" i="49"/>
  <c r="AD26" i="49"/>
  <c r="CT25" i="49"/>
  <c r="CS25" i="49"/>
  <c r="CR25" i="49"/>
  <c r="CQ25" i="49"/>
  <c r="CP25" i="49"/>
  <c r="CO25" i="49"/>
  <c r="CN25" i="49"/>
  <c r="CM25" i="49"/>
  <c r="CL25" i="49"/>
  <c r="CK25" i="49"/>
  <c r="CJ25" i="49"/>
  <c r="CI25" i="49"/>
  <c r="CH25" i="49"/>
  <c r="CG25" i="49"/>
  <c r="CE25" i="49"/>
  <c r="CD25" i="49"/>
  <c r="CC25" i="49"/>
  <c r="CB25" i="49"/>
  <c r="CA25" i="49"/>
  <c r="BZ25" i="49"/>
  <c r="BY25" i="49"/>
  <c r="BX25" i="49"/>
  <c r="BW25" i="49"/>
  <c r="BV25" i="49"/>
  <c r="BU25" i="49"/>
  <c r="BT25" i="49"/>
  <c r="BS25" i="49"/>
  <c r="BR25" i="49"/>
  <c r="BQ25" i="49"/>
  <c r="BO25" i="49"/>
  <c r="BN25" i="49"/>
  <c r="BM25" i="49"/>
  <c r="BL25" i="49"/>
  <c r="BK25" i="49"/>
  <c r="BJ25" i="49"/>
  <c r="BI25" i="49"/>
  <c r="BH25" i="49"/>
  <c r="BG25" i="49"/>
  <c r="BF25" i="49"/>
  <c r="BE25" i="49"/>
  <c r="BD25" i="49"/>
  <c r="BC25" i="49"/>
  <c r="BB25" i="49"/>
  <c r="BA25" i="49"/>
  <c r="AX25" i="49"/>
  <c r="AW25" i="49"/>
  <c r="AV25" i="49"/>
  <c r="AU25" i="49"/>
  <c r="AT25" i="49"/>
  <c r="AS25" i="49"/>
  <c r="AR25" i="49"/>
  <c r="AQ25" i="49"/>
  <c r="AP25" i="49"/>
  <c r="AO25" i="49"/>
  <c r="AN25" i="49"/>
  <c r="AM25" i="49"/>
  <c r="AL25" i="49"/>
  <c r="AK25" i="49"/>
  <c r="AJ25" i="49"/>
  <c r="AI25" i="49"/>
  <c r="AH25" i="49"/>
  <c r="AG25" i="49"/>
  <c r="AF25" i="49"/>
  <c r="AE25" i="49"/>
  <c r="AD25" i="49"/>
  <c r="AC25" i="49"/>
  <c r="CS24" i="49"/>
  <c r="CQ24" i="49"/>
  <c r="CO24" i="49"/>
  <c r="CM24" i="49"/>
  <c r="CK24" i="49"/>
  <c r="CI24" i="49"/>
  <c r="CG24" i="49"/>
  <c r="CE24" i="49"/>
  <c r="BO24" i="49"/>
  <c r="BN24" i="49"/>
  <c r="BM24" i="49"/>
  <c r="BL24" i="49"/>
  <c r="BK24" i="49"/>
  <c r="BJ24" i="49"/>
  <c r="BI24" i="49"/>
  <c r="BH24" i="49"/>
  <c r="BG24" i="49"/>
  <c r="BF24" i="49"/>
  <c r="BE24" i="49"/>
  <c r="BD24" i="49"/>
  <c r="BC24" i="49"/>
  <c r="BB24" i="49"/>
  <c r="BA24" i="49"/>
  <c r="AX24" i="49"/>
  <c r="AW24" i="49"/>
  <c r="AV24" i="49"/>
  <c r="AU24" i="49"/>
  <c r="AT24" i="49"/>
  <c r="AS24" i="49"/>
  <c r="AR24" i="49"/>
  <c r="AQ24" i="49"/>
  <c r="AP24" i="49"/>
  <c r="AO24" i="49"/>
  <c r="AN24" i="49"/>
  <c r="AM24" i="49"/>
  <c r="AL24" i="49"/>
  <c r="AK24" i="49"/>
  <c r="AJ24" i="49"/>
  <c r="AI24" i="49"/>
  <c r="AH24" i="49"/>
  <c r="AG24" i="49"/>
  <c r="AF24" i="49"/>
  <c r="AE24" i="49"/>
  <c r="AD24" i="49"/>
  <c r="AC24" i="49"/>
  <c r="CT23" i="49"/>
  <c r="CS23" i="49"/>
  <c r="CR23" i="49"/>
  <c r="CQ23" i="49"/>
  <c r="CP23" i="49"/>
  <c r="CO23" i="49"/>
  <c r="CN23" i="49"/>
  <c r="CM23" i="49"/>
  <c r="CL23" i="49"/>
  <c r="CK23" i="49"/>
  <c r="CJ23" i="49"/>
  <c r="CI23" i="49"/>
  <c r="CH23" i="49"/>
  <c r="CG23" i="49"/>
  <c r="CE23" i="49"/>
  <c r="CD23" i="49"/>
  <c r="CC23" i="49"/>
  <c r="CB23" i="49"/>
  <c r="CA23" i="49"/>
  <c r="BZ23" i="49"/>
  <c r="BY23" i="49"/>
  <c r="BX23" i="49"/>
  <c r="BW23" i="49"/>
  <c r="BV23" i="49"/>
  <c r="BU23" i="49"/>
  <c r="BT23" i="49"/>
  <c r="BS23" i="49"/>
  <c r="BR23" i="49"/>
  <c r="BQ23" i="49"/>
  <c r="BO23" i="49"/>
  <c r="BN23" i="49"/>
  <c r="BM23" i="49"/>
  <c r="BL23" i="49"/>
  <c r="BK23" i="49"/>
  <c r="BJ23" i="49"/>
  <c r="BI23" i="49"/>
  <c r="BH23" i="49"/>
  <c r="BG23" i="49"/>
  <c r="BF23" i="49"/>
  <c r="BE23" i="49"/>
  <c r="BD23" i="49"/>
  <c r="BC23" i="49"/>
  <c r="BB23" i="49"/>
  <c r="BA23" i="49"/>
  <c r="AX23" i="49"/>
  <c r="AW23" i="49"/>
  <c r="AV23" i="49"/>
  <c r="AU23" i="49"/>
  <c r="AT23" i="49"/>
  <c r="AS23" i="49"/>
  <c r="AR23" i="49"/>
  <c r="AQ23" i="49"/>
  <c r="AP23" i="49"/>
  <c r="AO23" i="49"/>
  <c r="AN23" i="49"/>
  <c r="AM23" i="49"/>
  <c r="AL23" i="49"/>
  <c r="AK23" i="49"/>
  <c r="AJ23" i="49"/>
  <c r="AI23" i="49"/>
  <c r="AH23" i="49"/>
  <c r="AG23" i="49"/>
  <c r="AF23" i="49"/>
  <c r="AE23" i="49"/>
  <c r="AD23" i="49"/>
  <c r="AC23" i="49"/>
  <c r="CT22" i="49"/>
  <c r="CS22" i="49"/>
  <c r="CR22" i="49"/>
  <c r="CQ22" i="49"/>
  <c r="CP22" i="49"/>
  <c r="CO22" i="49"/>
  <c r="CN22" i="49"/>
  <c r="CM22" i="49"/>
  <c r="CL22" i="49"/>
  <c r="CK22" i="49"/>
  <c r="CJ22" i="49"/>
  <c r="CI22" i="49"/>
  <c r="CH22" i="49"/>
  <c r="CG22" i="49"/>
  <c r="CE22" i="49"/>
  <c r="CD22" i="49"/>
  <c r="CC22" i="49"/>
  <c r="CB22" i="49"/>
  <c r="CA22" i="49"/>
  <c r="BZ22" i="49"/>
  <c r="BY22" i="49"/>
  <c r="BX22" i="49"/>
  <c r="BW22" i="49"/>
  <c r="BV22" i="49"/>
  <c r="BU22" i="49"/>
  <c r="BT22" i="49"/>
  <c r="BS22" i="49"/>
  <c r="BR22" i="49"/>
  <c r="BQ22" i="49"/>
  <c r="BO22" i="49"/>
  <c r="BN22" i="49"/>
  <c r="BM22" i="49"/>
  <c r="BL22" i="49"/>
  <c r="BK22" i="49"/>
  <c r="BJ22" i="49"/>
  <c r="BI22" i="49"/>
  <c r="BH22" i="49"/>
  <c r="BG22" i="49"/>
  <c r="BF22" i="49"/>
  <c r="BE22" i="49"/>
  <c r="BD22" i="49"/>
  <c r="BC22" i="49"/>
  <c r="BB22" i="49"/>
  <c r="BA22" i="49"/>
  <c r="AX22" i="49"/>
  <c r="AW22" i="49"/>
  <c r="AV22" i="49"/>
  <c r="AU22" i="49"/>
  <c r="AT22" i="49"/>
  <c r="AS22" i="49"/>
  <c r="AR22" i="49"/>
  <c r="AQ22" i="49"/>
  <c r="AP22" i="49"/>
  <c r="AO22" i="49"/>
  <c r="AN22" i="49"/>
  <c r="AM22" i="49"/>
  <c r="AL22" i="49"/>
  <c r="AK22" i="49"/>
  <c r="AJ22" i="49"/>
  <c r="AI22" i="49"/>
  <c r="AH22" i="49"/>
  <c r="AG22" i="49"/>
  <c r="AF22" i="49"/>
  <c r="AE22" i="49"/>
  <c r="AD22" i="49"/>
  <c r="AC22" i="49"/>
  <c r="CS21" i="49"/>
  <c r="CQ21" i="49"/>
  <c r="CO21" i="49"/>
  <c r="CM21" i="49"/>
  <c r="CK21" i="49"/>
  <c r="CI21" i="49"/>
  <c r="CG21" i="49"/>
  <c r="CE21" i="49"/>
  <c r="BO21" i="49"/>
  <c r="BN21" i="49"/>
  <c r="BM21" i="49"/>
  <c r="BL21" i="49"/>
  <c r="BK21" i="49"/>
  <c r="BJ21" i="49"/>
  <c r="BI21" i="49"/>
  <c r="BH21" i="49"/>
  <c r="BG21" i="49"/>
  <c r="BF21" i="49"/>
  <c r="BE21" i="49"/>
  <c r="BD21" i="49"/>
  <c r="BC21" i="49"/>
  <c r="BB21" i="49"/>
  <c r="BA21" i="49"/>
  <c r="AX21" i="49"/>
  <c r="AW21" i="49"/>
  <c r="AV21" i="49"/>
  <c r="AU21" i="49"/>
  <c r="AT21" i="49"/>
  <c r="AS21" i="49"/>
  <c r="AR21" i="49"/>
  <c r="AQ21" i="49"/>
  <c r="AP21" i="49"/>
  <c r="AO21" i="49"/>
  <c r="AN21" i="49"/>
  <c r="AM21" i="49"/>
  <c r="AL21" i="49"/>
  <c r="AK21" i="49"/>
  <c r="AJ21" i="49"/>
  <c r="AI21" i="49"/>
  <c r="AH21" i="49"/>
  <c r="AG21" i="49"/>
  <c r="AF21" i="49"/>
  <c r="AE21" i="49"/>
  <c r="AD21" i="49"/>
  <c r="AC21" i="49"/>
  <c r="CT20" i="49"/>
  <c r="CS20" i="49"/>
  <c r="CR20" i="49"/>
  <c r="CQ20" i="49"/>
  <c r="CP20" i="49"/>
  <c r="CO20" i="49"/>
  <c r="CN20" i="49"/>
  <c r="CM20" i="49"/>
  <c r="CL20" i="49"/>
  <c r="CK20" i="49"/>
  <c r="CJ20" i="49"/>
  <c r="CI20" i="49"/>
  <c r="CH20" i="49"/>
  <c r="CG20" i="49"/>
  <c r="CE20" i="49"/>
  <c r="CD20" i="49"/>
  <c r="CC20" i="49"/>
  <c r="CB20" i="49"/>
  <c r="CA20" i="49"/>
  <c r="BZ20" i="49"/>
  <c r="BY20" i="49"/>
  <c r="BX20" i="49"/>
  <c r="BW20" i="49"/>
  <c r="BV20" i="49"/>
  <c r="BU20" i="49"/>
  <c r="BT20" i="49"/>
  <c r="BS20" i="49"/>
  <c r="BR20" i="49"/>
  <c r="BQ20" i="49"/>
  <c r="BO20" i="49"/>
  <c r="BN20" i="49"/>
  <c r="BM20" i="49"/>
  <c r="BL20" i="49"/>
  <c r="BK20" i="49"/>
  <c r="BJ20" i="49"/>
  <c r="BI20" i="49"/>
  <c r="BH20" i="49"/>
  <c r="BG20" i="49"/>
  <c r="BF20" i="49"/>
  <c r="BE20" i="49"/>
  <c r="BD20" i="49"/>
  <c r="BC20" i="49"/>
  <c r="BB20" i="49"/>
  <c r="BA20" i="49"/>
  <c r="AX20" i="49"/>
  <c r="AW20" i="49"/>
  <c r="AV20" i="49"/>
  <c r="AU20" i="49"/>
  <c r="AT20" i="49"/>
  <c r="AS20" i="49"/>
  <c r="AR20" i="49"/>
  <c r="AQ20" i="49"/>
  <c r="AP20" i="49"/>
  <c r="AO20" i="49"/>
  <c r="AN20" i="49"/>
  <c r="AM20" i="49"/>
  <c r="AL20" i="49"/>
  <c r="AK20" i="49"/>
  <c r="AJ20" i="49"/>
  <c r="AI20" i="49"/>
  <c r="AH20" i="49"/>
  <c r="AG20" i="49"/>
  <c r="AF20" i="49"/>
  <c r="AE20" i="49"/>
  <c r="AD20" i="49"/>
  <c r="AC20" i="49"/>
  <c r="CS19" i="49"/>
  <c r="CQ19" i="49"/>
  <c r="CO19" i="49"/>
  <c r="CM19" i="49"/>
  <c r="CK19" i="49"/>
  <c r="CI19" i="49"/>
  <c r="CG19" i="49"/>
  <c r="CE19" i="49"/>
  <c r="BO19" i="49"/>
  <c r="BN19" i="49"/>
  <c r="BM19" i="49"/>
  <c r="BL19" i="49"/>
  <c r="BK19" i="49"/>
  <c r="BJ19" i="49"/>
  <c r="BI19" i="49"/>
  <c r="BH19" i="49"/>
  <c r="BG19" i="49"/>
  <c r="BF19" i="49"/>
  <c r="BE19" i="49"/>
  <c r="BD19" i="49"/>
  <c r="BC19" i="49"/>
  <c r="BB19" i="49"/>
  <c r="BA19" i="49"/>
  <c r="AX19" i="49"/>
  <c r="AW19" i="49"/>
  <c r="AV19" i="49"/>
  <c r="AU19" i="49"/>
  <c r="AT19" i="49"/>
  <c r="AS19" i="49"/>
  <c r="AR19" i="49"/>
  <c r="AQ19" i="49"/>
  <c r="AP19" i="49"/>
  <c r="AO19" i="49"/>
  <c r="AN19" i="49"/>
  <c r="AM19" i="49"/>
  <c r="AL19" i="49"/>
  <c r="AK19" i="49"/>
  <c r="AJ19" i="49"/>
  <c r="AI19" i="49"/>
  <c r="AH19" i="49"/>
  <c r="AG19" i="49"/>
  <c r="AF19" i="49"/>
  <c r="AE19" i="49"/>
  <c r="AD19" i="49"/>
  <c r="AC19" i="49"/>
  <c r="CT18" i="49"/>
  <c r="CS18" i="49"/>
  <c r="CR18" i="49"/>
  <c r="CQ18" i="49"/>
  <c r="CP18" i="49"/>
  <c r="CO18" i="49"/>
  <c r="CM18" i="49"/>
  <c r="CL18" i="49"/>
  <c r="CK18" i="49"/>
  <c r="CJ18" i="49"/>
  <c r="CI18" i="49"/>
  <c r="CH18" i="49"/>
  <c r="CG18" i="49"/>
  <c r="CE18" i="49"/>
  <c r="CD18" i="49"/>
  <c r="CC18" i="49"/>
  <c r="CA18" i="49"/>
  <c r="BZ18" i="49"/>
  <c r="BY18" i="49"/>
  <c r="BX18" i="49"/>
  <c r="BW18" i="49"/>
  <c r="BV18" i="49"/>
  <c r="BU18" i="49"/>
  <c r="BT18" i="49"/>
  <c r="BS18" i="49"/>
  <c r="BR18" i="49"/>
  <c r="BQ18" i="49"/>
  <c r="BO18" i="49"/>
  <c r="BN18" i="49"/>
  <c r="BM18" i="49"/>
  <c r="BL18" i="49"/>
  <c r="BK18" i="49"/>
  <c r="BJ18" i="49"/>
  <c r="BI18" i="49"/>
  <c r="BH18" i="49"/>
  <c r="BG18" i="49"/>
  <c r="BF18" i="49"/>
  <c r="BE18" i="49"/>
  <c r="BD18" i="49"/>
  <c r="BC18" i="49"/>
  <c r="BB18" i="49"/>
  <c r="BA18" i="49"/>
  <c r="AX18" i="49"/>
  <c r="AW18" i="49"/>
  <c r="AV18" i="49"/>
  <c r="AU18" i="49"/>
  <c r="AT18" i="49"/>
  <c r="AS18" i="49"/>
  <c r="AR18" i="49"/>
  <c r="AQ18" i="49"/>
  <c r="AP18" i="49"/>
  <c r="AO18" i="49"/>
  <c r="AN18" i="49"/>
  <c r="AM18" i="49"/>
  <c r="AL18" i="49"/>
  <c r="AK18" i="49"/>
  <c r="AJ18" i="49"/>
  <c r="AI18" i="49"/>
  <c r="AH18" i="49"/>
  <c r="AG18" i="49"/>
  <c r="AF18" i="49"/>
  <c r="AE18" i="49"/>
  <c r="AD18" i="49"/>
  <c r="AC18" i="49"/>
  <c r="CS17" i="49"/>
  <c r="CQ17" i="49"/>
  <c r="CO17" i="49"/>
  <c r="CM17" i="49"/>
  <c r="CK17" i="49"/>
  <c r="CI17" i="49"/>
  <c r="CG17" i="49"/>
  <c r="CE17" i="49"/>
  <c r="BO17" i="49"/>
  <c r="BN17" i="49"/>
  <c r="BM17" i="49"/>
  <c r="BL17" i="49"/>
  <c r="BK17" i="49"/>
  <c r="BJ17" i="49"/>
  <c r="BI17" i="49"/>
  <c r="BH17" i="49"/>
  <c r="BG17" i="49"/>
  <c r="BF17" i="49"/>
  <c r="BE17" i="49"/>
  <c r="BD17" i="49"/>
  <c r="BC17" i="49"/>
  <c r="BB17" i="49"/>
  <c r="BA17" i="49"/>
  <c r="AX17" i="49"/>
  <c r="AW17" i="49"/>
  <c r="AV17" i="49"/>
  <c r="AU17" i="49"/>
  <c r="AT17" i="49"/>
  <c r="AS17" i="49"/>
  <c r="AR17" i="49"/>
  <c r="AQ17" i="49"/>
  <c r="AP17" i="49"/>
  <c r="AO17" i="49"/>
  <c r="AN17" i="49"/>
  <c r="AM17" i="49"/>
  <c r="AL17" i="49"/>
  <c r="AK17" i="49"/>
  <c r="AJ17" i="49"/>
  <c r="AI17" i="49"/>
  <c r="AH17" i="49"/>
  <c r="AG17" i="49"/>
  <c r="AF17" i="49"/>
  <c r="AE17" i="49"/>
  <c r="AD17" i="49"/>
  <c r="AC17" i="49"/>
  <c r="CT16" i="49"/>
  <c r="CS16" i="49"/>
  <c r="CR16" i="49"/>
  <c r="CQ16" i="49"/>
  <c r="CP16" i="49"/>
  <c r="CO16" i="49"/>
  <c r="CN16" i="49"/>
  <c r="CM16" i="49"/>
  <c r="CL16" i="49"/>
  <c r="CK16" i="49"/>
  <c r="CJ16" i="49"/>
  <c r="CI16" i="49"/>
  <c r="CH16" i="49"/>
  <c r="CG16" i="49"/>
  <c r="CE16" i="49"/>
  <c r="CD16" i="49"/>
  <c r="CC16" i="49"/>
  <c r="CB16" i="49"/>
  <c r="CA16" i="49"/>
  <c r="BZ16" i="49"/>
  <c r="BY16" i="49"/>
  <c r="BX16" i="49"/>
  <c r="BW16" i="49"/>
  <c r="BV16" i="49"/>
  <c r="BU16" i="49"/>
  <c r="BT16" i="49"/>
  <c r="BS16" i="49"/>
  <c r="BR16" i="49"/>
  <c r="BQ16" i="49"/>
  <c r="BO16" i="49"/>
  <c r="BN16" i="49"/>
  <c r="BM16" i="49"/>
  <c r="BL16" i="49"/>
  <c r="BK16" i="49"/>
  <c r="BJ16" i="49"/>
  <c r="BI16" i="49"/>
  <c r="BH16" i="49"/>
  <c r="BG16" i="49"/>
  <c r="BF16" i="49"/>
  <c r="BE16" i="49"/>
  <c r="BD16" i="49"/>
  <c r="BC16" i="49"/>
  <c r="BB16" i="49"/>
  <c r="BA16" i="49"/>
  <c r="AX16" i="49"/>
  <c r="AW16" i="49"/>
  <c r="AV16" i="49"/>
  <c r="AU16" i="49"/>
  <c r="AT16" i="49"/>
  <c r="AS16" i="49"/>
  <c r="AR16" i="49"/>
  <c r="AQ16" i="49"/>
  <c r="AP16" i="49"/>
  <c r="AO16" i="49"/>
  <c r="AN16" i="49"/>
  <c r="AM16" i="49"/>
  <c r="AL16" i="49"/>
  <c r="AK16" i="49"/>
  <c r="AJ16" i="49"/>
  <c r="AI16" i="49"/>
  <c r="AH16" i="49"/>
  <c r="AG16" i="49"/>
  <c r="AF16" i="49"/>
  <c r="AE16" i="49"/>
  <c r="AD16" i="49"/>
  <c r="AC16" i="49"/>
  <c r="CT15" i="49"/>
  <c r="CR15" i="49"/>
  <c r="CP15" i="49"/>
  <c r="CN15" i="49"/>
  <c r="CL15" i="49"/>
  <c r="CJ15" i="49"/>
  <c r="CH15" i="49"/>
  <c r="CE15" i="49"/>
  <c r="CD15" i="49"/>
  <c r="CC15" i="49"/>
  <c r="CB15" i="49"/>
  <c r="CA15" i="49"/>
  <c r="BZ15" i="49"/>
  <c r="BY15" i="49"/>
  <c r="BX15" i="49"/>
  <c r="BW15" i="49"/>
  <c r="BV15" i="49"/>
  <c r="BU15" i="49"/>
  <c r="BT15" i="49"/>
  <c r="BS15" i="49"/>
  <c r="BR15" i="49"/>
  <c r="BQ15" i="49"/>
  <c r="BO15" i="49"/>
  <c r="AX15" i="49"/>
  <c r="AW15" i="49"/>
  <c r="AV15" i="49"/>
  <c r="AU15" i="49"/>
  <c r="AT15" i="49"/>
  <c r="AS15" i="49"/>
  <c r="AR15" i="49"/>
  <c r="AQ15" i="49"/>
  <c r="AP15" i="49"/>
  <c r="AO15" i="49"/>
  <c r="AN15" i="49"/>
  <c r="AM15" i="49"/>
  <c r="AL15" i="49"/>
  <c r="AK15" i="49"/>
  <c r="AJ15" i="49"/>
  <c r="AI15" i="49"/>
  <c r="AH15" i="49"/>
  <c r="AG15" i="49"/>
  <c r="AF15" i="49"/>
  <c r="AE15" i="49"/>
  <c r="AD15" i="49"/>
  <c r="AC15" i="49"/>
  <c r="CT14" i="49"/>
  <c r="CS14" i="49"/>
  <c r="CR14" i="49"/>
  <c r="CQ14" i="49"/>
  <c r="CP14" i="49"/>
  <c r="CO14" i="49"/>
  <c r="CN14" i="49"/>
  <c r="CM14" i="49"/>
  <c r="CL14" i="49"/>
  <c r="CK14" i="49"/>
  <c r="CJ14" i="49"/>
  <c r="CI14" i="49"/>
  <c r="CH14" i="49"/>
  <c r="CG14" i="49"/>
  <c r="CE14" i="49"/>
  <c r="CD14" i="49"/>
  <c r="CC14" i="49"/>
  <c r="CB14" i="49"/>
  <c r="CA14" i="49"/>
  <c r="BZ14" i="49"/>
  <c r="BY14" i="49"/>
  <c r="BX14" i="49"/>
  <c r="BW14" i="49"/>
  <c r="BV14" i="49"/>
  <c r="BU14" i="49"/>
  <c r="BT14" i="49"/>
  <c r="BS14" i="49"/>
  <c r="BR14" i="49"/>
  <c r="BQ14" i="49"/>
  <c r="BO14" i="49"/>
  <c r="BN14" i="49"/>
  <c r="BM14" i="49"/>
  <c r="BL14" i="49"/>
  <c r="BK14" i="49"/>
  <c r="BJ14" i="49"/>
  <c r="BI14" i="49"/>
  <c r="BH14" i="49"/>
  <c r="BG14" i="49"/>
  <c r="BF14" i="49"/>
  <c r="BE14" i="49"/>
  <c r="BD14" i="49"/>
  <c r="BC14" i="49"/>
  <c r="BB14" i="49"/>
  <c r="BA14" i="49"/>
  <c r="AX14" i="49"/>
  <c r="AW14" i="49"/>
  <c r="AV14" i="49"/>
  <c r="AU14" i="49"/>
  <c r="AT14" i="49"/>
  <c r="AS14" i="49"/>
  <c r="AR14" i="49"/>
  <c r="AQ14" i="49"/>
  <c r="AP14" i="49"/>
  <c r="AO14" i="49"/>
  <c r="AN14" i="49"/>
  <c r="AM14" i="49"/>
  <c r="AL14" i="49"/>
  <c r="AK14" i="49"/>
  <c r="AJ14" i="49"/>
  <c r="AI14" i="49"/>
  <c r="AH14" i="49"/>
  <c r="AG14" i="49"/>
  <c r="AF14" i="49"/>
  <c r="AE14" i="49"/>
  <c r="AD14" i="49"/>
  <c r="AC14" i="49"/>
  <c r="CS13" i="49"/>
  <c r="CQ13" i="49"/>
  <c r="CO13" i="49"/>
  <c r="CM13" i="49"/>
  <c r="CK13" i="49"/>
  <c r="CI13" i="49"/>
  <c r="CG13" i="49"/>
  <c r="CE13" i="49"/>
  <c r="BO13" i="49"/>
  <c r="BN13" i="49"/>
  <c r="BM13" i="49"/>
  <c r="BL13" i="49"/>
  <c r="BK13" i="49"/>
  <c r="BJ13" i="49"/>
  <c r="BI13" i="49"/>
  <c r="BH13" i="49"/>
  <c r="BG13" i="49"/>
  <c r="BF13" i="49"/>
  <c r="BE13" i="49"/>
  <c r="BD13" i="49"/>
  <c r="BC13" i="49"/>
  <c r="BB13" i="49"/>
  <c r="BA13" i="49"/>
  <c r="AX13" i="49"/>
  <c r="AW13" i="49"/>
  <c r="AV13" i="49"/>
  <c r="AU13" i="49"/>
  <c r="AT13" i="49"/>
  <c r="AS13" i="49"/>
  <c r="AR13" i="49"/>
  <c r="AQ13" i="49"/>
  <c r="AP13" i="49"/>
  <c r="AO13" i="49"/>
  <c r="AN13" i="49"/>
  <c r="AM13" i="49"/>
  <c r="AL13" i="49"/>
  <c r="AK13" i="49"/>
  <c r="AJ13" i="49"/>
  <c r="AI13" i="49"/>
  <c r="AH13" i="49"/>
  <c r="AG13" i="49"/>
  <c r="AF13" i="49"/>
  <c r="AE13" i="49"/>
  <c r="AD13" i="49"/>
  <c r="AC13" i="49"/>
  <c r="CT12" i="49"/>
  <c r="CS12" i="49"/>
  <c r="CR12" i="49"/>
  <c r="CQ12" i="49"/>
  <c r="CP12" i="49"/>
  <c r="CO12" i="49"/>
  <c r="CN12" i="49"/>
  <c r="CM12" i="49"/>
  <c r="CL12" i="49"/>
  <c r="CK12" i="49"/>
  <c r="CJ12" i="49"/>
  <c r="CI12" i="49"/>
  <c r="CH12" i="49"/>
  <c r="CG12" i="49"/>
  <c r="CE12" i="49"/>
  <c r="CD12" i="49"/>
  <c r="CC12" i="49"/>
  <c r="CB12" i="49"/>
  <c r="CA12" i="49"/>
  <c r="BZ12" i="49"/>
  <c r="BY12" i="49"/>
  <c r="BX12" i="49"/>
  <c r="BW12" i="49"/>
  <c r="BV12" i="49"/>
  <c r="BU12" i="49"/>
  <c r="BT12" i="49"/>
  <c r="BS12" i="49"/>
  <c r="BR12" i="49"/>
  <c r="BQ12" i="49"/>
  <c r="BO12" i="49"/>
  <c r="BN12" i="49"/>
  <c r="BM12" i="49"/>
  <c r="BL12" i="49"/>
  <c r="BK12" i="49"/>
  <c r="BJ12" i="49"/>
  <c r="BI12" i="49"/>
  <c r="BH12" i="49"/>
  <c r="BG12" i="49"/>
  <c r="BF12" i="49"/>
  <c r="BE12" i="49"/>
  <c r="BD12" i="49"/>
  <c r="BC12" i="49"/>
  <c r="BB12" i="49"/>
  <c r="BA12" i="49"/>
  <c r="AX12" i="49"/>
  <c r="AW12" i="49"/>
  <c r="AV12" i="49"/>
  <c r="AU12" i="49"/>
  <c r="AT12" i="49"/>
  <c r="AS12" i="49"/>
  <c r="AR12" i="49"/>
  <c r="AQ12" i="49"/>
  <c r="AP12" i="49"/>
  <c r="AO12" i="49"/>
  <c r="AN12" i="49"/>
  <c r="AM12" i="49"/>
  <c r="AL12" i="49"/>
  <c r="AK12" i="49"/>
  <c r="AJ12" i="49"/>
  <c r="AI12" i="49"/>
  <c r="AH12" i="49"/>
  <c r="AG12" i="49"/>
  <c r="AF12" i="49"/>
  <c r="AE12" i="49"/>
  <c r="AD12" i="49"/>
  <c r="AC12" i="49"/>
  <c r="CT11" i="49"/>
  <c r="CS11" i="49"/>
  <c r="CR11" i="49"/>
  <c r="CP11" i="49"/>
  <c r="CO11" i="49"/>
  <c r="CN11" i="49"/>
  <c r="CM11" i="49"/>
  <c r="CL11" i="49"/>
  <c r="CK11" i="49"/>
  <c r="CJ11" i="49"/>
  <c r="CI11" i="49"/>
  <c r="CH11" i="49"/>
  <c r="CG11" i="49"/>
  <c r="CE11" i="49"/>
  <c r="CD11" i="49"/>
  <c r="CC11" i="49"/>
  <c r="CB11" i="49"/>
  <c r="CA11" i="49"/>
  <c r="BZ11" i="49"/>
  <c r="BY11" i="49"/>
  <c r="BX11" i="49"/>
  <c r="BW11" i="49"/>
  <c r="BV11" i="49"/>
  <c r="BU11" i="49"/>
  <c r="BT11" i="49"/>
  <c r="BS11" i="49"/>
  <c r="BR11" i="49"/>
  <c r="BQ11" i="49"/>
  <c r="BO11" i="49"/>
  <c r="BM11" i="49"/>
  <c r="BL11" i="49"/>
  <c r="BK11" i="49"/>
  <c r="BJ11" i="49"/>
  <c r="BI11" i="49"/>
  <c r="BH11" i="49"/>
  <c r="BG11" i="49"/>
  <c r="BF11" i="49"/>
  <c r="BE11" i="49"/>
  <c r="BD11" i="49"/>
  <c r="BC11" i="49"/>
  <c r="BB11" i="49"/>
  <c r="BA11" i="49"/>
  <c r="AX11" i="49"/>
  <c r="AW11" i="49"/>
  <c r="AV11" i="49"/>
  <c r="AU11" i="49"/>
  <c r="AT11" i="49"/>
  <c r="AS11" i="49"/>
  <c r="AR11" i="49"/>
  <c r="AQ11" i="49"/>
  <c r="AP11" i="49"/>
  <c r="AO11" i="49"/>
  <c r="AN11" i="49"/>
  <c r="AM11" i="49"/>
  <c r="AL11" i="49"/>
  <c r="AK11" i="49"/>
  <c r="AJ11" i="49"/>
  <c r="AI11" i="49"/>
  <c r="AH11" i="49"/>
  <c r="AG11" i="49"/>
  <c r="AF11" i="49"/>
  <c r="AE11" i="49"/>
  <c r="AD11" i="49"/>
  <c r="AC11" i="49"/>
  <c r="CT10" i="49"/>
  <c r="CS10" i="49"/>
  <c r="CR10" i="49"/>
  <c r="CQ10" i="49"/>
  <c r="CP10" i="49"/>
  <c r="CO10" i="49"/>
  <c r="CN10" i="49"/>
  <c r="CM10" i="49"/>
  <c r="CL10" i="49"/>
  <c r="CK10" i="49"/>
  <c r="CJ10" i="49"/>
  <c r="CI10" i="49"/>
  <c r="CH10" i="49"/>
  <c r="CG10" i="49"/>
  <c r="CE10" i="49"/>
  <c r="CD10" i="49"/>
  <c r="CC10" i="49"/>
  <c r="CB10" i="49"/>
  <c r="CA10" i="49"/>
  <c r="BZ10" i="49"/>
  <c r="BY10" i="49"/>
  <c r="BX10" i="49"/>
  <c r="BW10" i="49"/>
  <c r="BV10" i="49"/>
  <c r="BU10" i="49"/>
  <c r="BT10" i="49"/>
  <c r="BS10" i="49"/>
  <c r="BR10" i="49"/>
  <c r="BQ10" i="49"/>
  <c r="BO10" i="49"/>
  <c r="BN10" i="49"/>
  <c r="BM10" i="49"/>
  <c r="BL10" i="49"/>
  <c r="BK10" i="49"/>
  <c r="BJ10" i="49"/>
  <c r="BI10" i="49"/>
  <c r="BH10" i="49"/>
  <c r="BG10" i="49"/>
  <c r="BF10" i="49"/>
  <c r="BE10" i="49"/>
  <c r="BD10" i="49"/>
  <c r="BC10" i="49"/>
  <c r="BB10" i="49"/>
  <c r="BA10" i="49"/>
  <c r="AX10" i="49"/>
  <c r="AW10" i="49"/>
  <c r="AV10" i="49"/>
  <c r="AU10" i="49"/>
  <c r="AT10" i="49"/>
  <c r="AS10" i="49"/>
  <c r="AR10" i="49"/>
  <c r="AQ10" i="49"/>
  <c r="AP10" i="49"/>
  <c r="AO10" i="49"/>
  <c r="AN10" i="49"/>
  <c r="AM10" i="49"/>
  <c r="AL10" i="49"/>
  <c r="AK10" i="49"/>
  <c r="AJ10" i="49"/>
  <c r="AI10" i="49"/>
  <c r="AH10" i="49"/>
  <c r="AG10" i="49"/>
  <c r="AF10" i="49"/>
  <c r="AE10" i="49"/>
  <c r="AD10" i="49"/>
  <c r="AC10" i="49"/>
  <c r="CT9" i="49"/>
  <c r="CS9" i="49"/>
  <c r="CR9" i="49"/>
  <c r="CQ9" i="49"/>
  <c r="CP9" i="49"/>
  <c r="CO9" i="49"/>
  <c r="CN9" i="49"/>
  <c r="CM9" i="49"/>
  <c r="CL9" i="49"/>
  <c r="CK9" i="49"/>
  <c r="CJ9" i="49"/>
  <c r="CI9" i="49"/>
  <c r="CH9" i="49"/>
  <c r="CG9" i="49"/>
  <c r="CE9" i="49"/>
  <c r="CD9" i="49"/>
  <c r="CC9" i="49"/>
  <c r="CB9" i="49"/>
  <c r="CA9" i="49"/>
  <c r="BZ9" i="49"/>
  <c r="BY9" i="49"/>
  <c r="BX9" i="49"/>
  <c r="BW9" i="49"/>
  <c r="BV9" i="49"/>
  <c r="BU9" i="49"/>
  <c r="BT9" i="49"/>
  <c r="BS9" i="49"/>
  <c r="BR9" i="49"/>
  <c r="BQ9" i="49"/>
  <c r="BO9" i="49"/>
  <c r="BN9" i="49"/>
  <c r="BM9" i="49"/>
  <c r="BL9" i="49"/>
  <c r="BK9" i="49"/>
  <c r="BJ9" i="49"/>
  <c r="BI9" i="49"/>
  <c r="BH9" i="49"/>
  <c r="BG9" i="49"/>
  <c r="BF9" i="49"/>
  <c r="BE9" i="49"/>
  <c r="BD9" i="49"/>
  <c r="BC9" i="49"/>
  <c r="BB9" i="49"/>
  <c r="BA9" i="49"/>
  <c r="AX9" i="49"/>
  <c r="AW9" i="49"/>
  <c r="AV9" i="49"/>
  <c r="AU9" i="49"/>
  <c r="AT9" i="49"/>
  <c r="AS9" i="49"/>
  <c r="AR9" i="49"/>
  <c r="AQ9" i="49"/>
  <c r="AP9" i="49"/>
  <c r="AO9" i="49"/>
  <c r="AN9" i="49"/>
  <c r="AM9" i="49"/>
  <c r="AL9" i="49"/>
  <c r="AK9" i="49"/>
  <c r="AJ9" i="49"/>
  <c r="AI9" i="49"/>
  <c r="AH9" i="49"/>
  <c r="AG9" i="49"/>
  <c r="AF9" i="49"/>
  <c r="AE9" i="49"/>
  <c r="AD9" i="49"/>
  <c r="AC9" i="49"/>
  <c r="CT8" i="49"/>
  <c r="CS8" i="49"/>
  <c r="CR8" i="49"/>
  <c r="CQ8" i="49"/>
  <c r="CP8" i="49"/>
  <c r="CO8" i="49"/>
  <c r="CN8" i="49"/>
  <c r="CL8" i="49"/>
  <c r="CK8" i="49"/>
  <c r="CJ8" i="49"/>
  <c r="CI8" i="49"/>
  <c r="CH8" i="49"/>
  <c r="CG8" i="49"/>
  <c r="CE8" i="49"/>
  <c r="CD8" i="49"/>
  <c r="CC8" i="49"/>
  <c r="CB8" i="49"/>
  <c r="CA8" i="49"/>
  <c r="BZ8" i="49"/>
  <c r="BY8" i="49"/>
  <c r="BX8" i="49"/>
  <c r="BW8" i="49"/>
  <c r="BV8" i="49"/>
  <c r="BU8" i="49"/>
  <c r="BT8" i="49"/>
  <c r="BS8" i="49"/>
  <c r="BR8" i="49"/>
  <c r="BQ8" i="49"/>
  <c r="BO8" i="49"/>
  <c r="BN8" i="49"/>
  <c r="BM8" i="49"/>
  <c r="BJ8" i="49"/>
  <c r="BI8" i="49"/>
  <c r="BH8" i="49"/>
  <c r="BG8" i="49"/>
  <c r="BF8" i="49"/>
  <c r="BE8" i="49"/>
  <c r="BD8" i="49"/>
  <c r="BC8" i="49"/>
  <c r="BB8" i="49"/>
  <c r="BA8" i="49"/>
  <c r="AX8" i="49"/>
  <c r="AW8" i="49"/>
  <c r="AV8" i="49"/>
  <c r="AU8" i="49"/>
  <c r="AT8" i="49"/>
  <c r="AS8" i="49"/>
  <c r="AR8" i="49"/>
  <c r="AQ8" i="49"/>
  <c r="AP8" i="49"/>
  <c r="AO8" i="49"/>
  <c r="AN8" i="49"/>
  <c r="AM8" i="49"/>
  <c r="AL8" i="49"/>
  <c r="AK8" i="49"/>
  <c r="AJ8" i="49"/>
  <c r="AI8" i="49"/>
  <c r="AH8" i="49"/>
  <c r="AG8" i="49"/>
  <c r="AF8" i="49"/>
  <c r="AE8" i="49"/>
  <c r="AD8" i="49"/>
  <c r="AC8" i="49"/>
  <c r="CT7" i="49"/>
  <c r="CR7" i="49"/>
  <c r="CP7" i="49"/>
  <c r="CN7" i="49"/>
  <c r="CL7" i="49"/>
  <c r="CJ7" i="49"/>
  <c r="CH7" i="49"/>
  <c r="CE7" i="49"/>
  <c r="CD7" i="49"/>
  <c r="CC7" i="49"/>
  <c r="CB7" i="49"/>
  <c r="CA7" i="49"/>
  <c r="BZ7" i="49"/>
  <c r="BY7" i="49"/>
  <c r="BX7" i="49"/>
  <c r="BW7" i="49"/>
  <c r="BV7" i="49"/>
  <c r="BU7" i="49"/>
  <c r="BT7" i="49"/>
  <c r="BS7" i="49"/>
  <c r="BR7" i="49"/>
  <c r="BQ7" i="49"/>
  <c r="BO7" i="49"/>
  <c r="AX7" i="49"/>
  <c r="AW7" i="49"/>
  <c r="AV7" i="49"/>
  <c r="AU7" i="49"/>
  <c r="AT7" i="49"/>
  <c r="AS7" i="49"/>
  <c r="AR7" i="49"/>
  <c r="AQ7" i="49"/>
  <c r="AP7" i="49"/>
  <c r="AO7" i="49"/>
  <c r="AN7" i="49"/>
  <c r="AM7" i="49"/>
  <c r="AL7" i="49"/>
  <c r="AK7" i="49"/>
  <c r="AJ7" i="49"/>
  <c r="AI7" i="49"/>
  <c r="AH7" i="49"/>
  <c r="AG7" i="49"/>
  <c r="AF7" i="49"/>
  <c r="AE7" i="49"/>
  <c r="AD7" i="49"/>
  <c r="AC7" i="49"/>
  <c r="CT6" i="49"/>
  <c r="CS6" i="49"/>
  <c r="CR6" i="49"/>
  <c r="CQ6" i="49"/>
  <c r="CO6" i="49"/>
  <c r="CN6" i="49"/>
  <c r="CM6" i="49"/>
  <c r="CL6" i="49"/>
  <c r="CK6" i="49"/>
  <c r="CJ6" i="49"/>
  <c r="CI6" i="49"/>
  <c r="CH6" i="49"/>
  <c r="CG6" i="49"/>
  <c r="CE6" i="49"/>
  <c r="CD6" i="49"/>
  <c r="CB6" i="49"/>
  <c r="CA6" i="49"/>
  <c r="BZ6" i="49"/>
  <c r="BY6" i="49"/>
  <c r="BX6" i="49"/>
  <c r="BW6" i="49"/>
  <c r="BV6" i="49"/>
  <c r="BU6" i="49"/>
  <c r="BT6" i="49"/>
  <c r="BS6" i="49"/>
  <c r="BR6" i="49"/>
  <c r="BQ6" i="49"/>
  <c r="BO6" i="49"/>
  <c r="BN6" i="49"/>
  <c r="BM6" i="49"/>
  <c r="BL6" i="49"/>
  <c r="BK6" i="49"/>
  <c r="BJ6" i="49"/>
  <c r="BI6" i="49"/>
  <c r="BH6" i="49"/>
  <c r="BG6" i="49"/>
  <c r="BF6" i="49"/>
  <c r="BE6" i="49"/>
  <c r="BD6" i="49"/>
  <c r="BC6" i="49"/>
  <c r="BB6" i="49"/>
  <c r="BA6" i="49"/>
  <c r="AX6" i="49"/>
  <c r="AW6" i="49"/>
  <c r="AV6" i="49"/>
  <c r="AU6" i="49"/>
  <c r="AT6" i="49"/>
  <c r="AS6" i="49"/>
  <c r="AR6" i="49"/>
  <c r="AQ6" i="49"/>
  <c r="AP6" i="49"/>
  <c r="AO6" i="49"/>
  <c r="AN6" i="49"/>
  <c r="AM6" i="49"/>
  <c r="AL6" i="49"/>
  <c r="AK6" i="49"/>
  <c r="AJ6" i="49"/>
  <c r="AI6" i="49"/>
  <c r="AH6" i="49"/>
  <c r="AG6" i="49"/>
  <c r="AF6" i="49"/>
  <c r="AE6" i="49"/>
  <c r="AD6" i="49"/>
  <c r="AC6" i="49"/>
  <c r="CT5" i="49"/>
  <c r="CS5" i="49"/>
  <c r="CR5" i="49"/>
  <c r="CQ5" i="49"/>
  <c r="CP5" i="49"/>
  <c r="CO5" i="49"/>
  <c r="CN5" i="49"/>
  <c r="CM5" i="49"/>
  <c r="CL5" i="49"/>
  <c r="CK5" i="49"/>
  <c r="CJ5" i="49"/>
  <c r="CI5" i="49"/>
  <c r="CH5" i="49"/>
  <c r="CG5" i="49"/>
  <c r="CE5" i="49"/>
  <c r="CD5" i="49"/>
  <c r="CC5" i="49"/>
  <c r="CB5" i="49"/>
  <c r="CA5" i="49"/>
  <c r="BZ5" i="49"/>
  <c r="BY5" i="49"/>
  <c r="BX5" i="49"/>
  <c r="BW5" i="49"/>
  <c r="BV5" i="49"/>
  <c r="BU5" i="49"/>
  <c r="BT5" i="49"/>
  <c r="BS5" i="49"/>
  <c r="BR5" i="49"/>
  <c r="BQ5" i="49"/>
  <c r="BO5" i="49"/>
  <c r="BN5" i="49"/>
  <c r="BM5" i="49"/>
  <c r="BL5" i="49"/>
  <c r="BK5" i="49"/>
  <c r="BJ5" i="49"/>
  <c r="BI5" i="49"/>
  <c r="BH5" i="49"/>
  <c r="BG5" i="49"/>
  <c r="BF5" i="49"/>
  <c r="BE5" i="49"/>
  <c r="BD5" i="49"/>
  <c r="BC5" i="49"/>
  <c r="BB5" i="49"/>
  <c r="BA5" i="49"/>
  <c r="AX5" i="49"/>
  <c r="AW5" i="49"/>
  <c r="AV5" i="49"/>
  <c r="AU5" i="49"/>
  <c r="AT5" i="49"/>
  <c r="AS5" i="49"/>
  <c r="AR5" i="49"/>
  <c r="AQ5" i="49"/>
  <c r="AP5" i="49"/>
  <c r="AO5" i="49"/>
  <c r="AN5" i="49"/>
  <c r="AM5" i="49"/>
  <c r="AL5" i="49"/>
  <c r="AK5" i="49"/>
  <c r="AJ5" i="49"/>
  <c r="AI5" i="49"/>
  <c r="AH5" i="49"/>
  <c r="AG5" i="49"/>
  <c r="AF5" i="49"/>
  <c r="AE5" i="49"/>
  <c r="AD5" i="49"/>
  <c r="AC5" i="49"/>
  <c r="J90" i="4"/>
  <c r="I90" i="4"/>
  <c r="H90" i="4"/>
  <c r="G90" i="4"/>
  <c r="F90" i="4"/>
  <c r="E90" i="4"/>
  <c r="J87" i="4"/>
  <c r="J83" i="4"/>
  <c r="J75" i="4"/>
  <c r="J71" i="4"/>
  <c r="AL54" i="4"/>
  <c r="J89" i="4" s="1"/>
  <c r="AK54" i="4"/>
  <c r="AJ54" i="4"/>
  <c r="J85" i="4" s="1"/>
  <c r="AI54" i="4"/>
  <c r="J84" i="4" s="1"/>
  <c r="AH54" i="4"/>
  <c r="J82" i="4" s="1"/>
  <c r="AG54" i="4"/>
  <c r="J81" i="4" s="1"/>
  <c r="AF54" i="4"/>
  <c r="J80" i="4" s="1"/>
  <c r="AE54" i="4"/>
  <c r="J79" i="4" s="1"/>
  <c r="AD54" i="4"/>
  <c r="J78" i="4" s="1"/>
  <c r="AC54" i="4"/>
  <c r="J76" i="4" s="1"/>
  <c r="AB54" i="4"/>
  <c r="AA54" i="4"/>
  <c r="J74" i="4" s="1"/>
  <c r="Z54" i="4"/>
  <c r="J72" i="4" s="1"/>
  <c r="Y54" i="4"/>
  <c r="X54" i="4"/>
  <c r="W54" i="4"/>
  <c r="J88" i="4" s="1"/>
  <c r="V54" i="4"/>
  <c r="J86" i="4" s="1"/>
  <c r="U54" i="4"/>
  <c r="T54" i="4"/>
  <c r="J77" i="4" s="1"/>
  <c r="S54" i="4"/>
  <c r="J73" i="4" s="1"/>
  <c r="R54" i="4"/>
  <c r="J91" i="4" s="1"/>
  <c r="J54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K53" i="4"/>
  <c r="L53" i="4" s="1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K52" i="4"/>
  <c r="L52" i="4" s="1"/>
  <c r="K51" i="4"/>
  <c r="L51" i="4" s="1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K50" i="4"/>
  <c r="L50" i="4" s="1"/>
  <c r="L49" i="4"/>
  <c r="K49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K48" i="4"/>
  <c r="L48" i="4" s="1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K47" i="4"/>
  <c r="L47" i="4" s="1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K46" i="4"/>
  <c r="L46" i="4" s="1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L45" i="4"/>
  <c r="K45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K44" i="4"/>
  <c r="L44" i="4" s="1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K43" i="4"/>
  <c r="L43" i="4" s="1"/>
  <c r="L42" i="4"/>
  <c r="K42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K41" i="4"/>
  <c r="L41" i="4" s="1"/>
  <c r="L40" i="4"/>
  <c r="K40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L39" i="4"/>
  <c r="K39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K38" i="4"/>
  <c r="L38" i="4" s="1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K37" i="4"/>
  <c r="L37" i="4" s="1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X36" i="4"/>
  <c r="W36" i="4"/>
  <c r="V36" i="4"/>
  <c r="U36" i="4"/>
  <c r="T36" i="4"/>
  <c r="S36" i="4"/>
  <c r="R36" i="4"/>
  <c r="L36" i="4"/>
  <c r="K36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K35" i="4"/>
  <c r="L35" i="4" s="1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K34" i="4"/>
  <c r="L34" i="4" s="1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K33" i="4"/>
  <c r="L33" i="4" s="1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L32" i="4"/>
  <c r="K32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K31" i="4"/>
  <c r="L31" i="4" s="1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K30" i="4"/>
  <c r="L30" i="4" s="1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L29" i="4"/>
  <c r="K29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L28" i="4"/>
  <c r="K28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K27" i="4"/>
  <c r="L27" i="4" s="1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K26" i="4"/>
  <c r="L26" i="4" s="1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K25" i="4"/>
  <c r="L25" i="4" s="1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L24" i="4"/>
  <c r="K24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K23" i="4"/>
  <c r="L23" i="4" s="1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L22" i="4"/>
  <c r="K22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K21" i="4"/>
  <c r="L21" i="4" s="1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L20" i="4"/>
  <c r="K20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K19" i="4"/>
  <c r="L19" i="4" s="1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K18" i="4"/>
  <c r="L18" i="4" s="1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L17" i="4"/>
  <c r="K17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L16" i="4"/>
  <c r="K16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K15" i="4"/>
  <c r="K54" i="4" s="1"/>
  <c r="L54" i="4" s="1"/>
  <c r="L15" i="4" l="1"/>
</calcChain>
</file>

<file path=xl/comments1.xml><?xml version="1.0" encoding="utf-8"?>
<comments xmlns="http://schemas.openxmlformats.org/spreadsheetml/2006/main">
  <authors>
    <author>calidad21</author>
    <author>José Miguel Dorribo Rivera</author>
  </authors>
  <commentList>
    <comment ref="AX2" authorId="0" shapeId="0">
      <text>
        <r>
          <rPr>
            <b/>
            <sz val="9"/>
            <color indexed="81"/>
            <rFont val="Tahoma"/>
            <family val="2"/>
          </rPr>
          <t>calidad21:</t>
        </r>
        <r>
          <rPr>
            <sz val="9"/>
            <color indexed="81"/>
            <rFont val="Tahoma"/>
            <family val="2"/>
          </rPr>
          <t xml:space="preserve">
Eliminamos valores de celdas con errros (DIV0) e ocultamos valores 0. Ambos se corresponden a valores sen resposta</t>
        </r>
      </text>
    </comment>
    <comment ref="B3" authorId="1" shapeId="0">
      <text>
        <r>
          <rPr>
            <b/>
            <sz val="9"/>
            <color indexed="81"/>
            <rFont val="Tahoma"/>
            <family val="2"/>
          </rPr>
          <t>José Miguel Dorribo Rivera:</t>
        </r>
        <r>
          <rPr>
            <sz val="9"/>
            <color indexed="81"/>
            <rFont val="Tahoma"/>
            <family val="2"/>
          </rPr>
          <t xml:space="preserve">
Elimínanse os rexistros (filas) sen ningunha resposta</t>
        </r>
      </text>
    </comment>
    <comment ref="AX4" authorId="1" shapeId="0">
      <text>
        <r>
          <rPr>
            <b/>
            <sz val="9"/>
            <color indexed="81"/>
            <rFont val="Tahoma"/>
            <family val="2"/>
          </rPr>
          <t>José Miguel Dorribo Rivera:</t>
        </r>
        <r>
          <rPr>
            <sz val="9"/>
            <color indexed="81"/>
            <rFont val="Tahoma"/>
            <family val="2"/>
          </rPr>
          <t xml:space="preserve">
Atención:o total de participantes tómase de aquí (pode haber persoas que entraton a responder e non o fixeron)</t>
        </r>
      </text>
    </comment>
    <comment ref="B183" authorId="1" shapeId="0">
      <text>
        <r>
          <rPr>
            <b/>
            <sz val="9"/>
            <color indexed="81"/>
            <rFont val="Tahoma"/>
            <family val="2"/>
          </rPr>
          <t>José Miguel Dorribo Rivera:</t>
        </r>
        <r>
          <rPr>
            <sz val="9"/>
            <color indexed="81"/>
            <rFont val="Tahoma"/>
            <family val="2"/>
          </rPr>
          <t xml:space="preserve">
Revisar que todos os rexistros teñen data correcta</t>
        </r>
      </text>
    </comment>
  </commentList>
</comments>
</file>

<file path=xl/sharedStrings.xml><?xml version="1.0" encoding="utf-8"?>
<sst xmlns="http://schemas.openxmlformats.org/spreadsheetml/2006/main" count="2102" uniqueCount="406">
  <si>
    <t>Porcentaxe
Participación</t>
  </si>
  <si>
    <t xml:space="preserve">Área de Calidade
</t>
  </si>
  <si>
    <t>Poboación</t>
  </si>
  <si>
    <t>Nº</t>
  </si>
  <si>
    <t>TOTAL</t>
  </si>
  <si>
    <t>preg. 6</t>
  </si>
  <si>
    <t>preg. 7</t>
  </si>
  <si>
    <t>preg. 8</t>
  </si>
  <si>
    <t>preg. 9</t>
  </si>
  <si>
    <t>preg. 10</t>
  </si>
  <si>
    <t>preg. 11</t>
  </si>
  <si>
    <t>preg. 12</t>
  </si>
  <si>
    <t>preg. 13</t>
  </si>
  <si>
    <t>preg. 14</t>
  </si>
  <si>
    <t>Nacionalidade</t>
  </si>
  <si>
    <t>Portugal</t>
  </si>
  <si>
    <t>data</t>
  </si>
  <si>
    <t>Non</t>
  </si>
  <si>
    <t>Si</t>
  </si>
  <si>
    <t>Universidade de procedencia</t>
  </si>
  <si>
    <t>Universidade do Porto</t>
  </si>
  <si>
    <t>Universidade do Minho</t>
  </si>
  <si>
    <t>V01D006V06</t>
  </si>
  <si>
    <t>V01D029V06</t>
  </si>
  <si>
    <t>V05D018V06</t>
  </si>
  <si>
    <t>V10D007V06</t>
  </si>
  <si>
    <t>O01D011V06</t>
  </si>
  <si>
    <t>V05D005V06</t>
  </si>
  <si>
    <t>V03D036V06</t>
  </si>
  <si>
    <t>V11D012V06</t>
  </si>
  <si>
    <t>O05D019V06</t>
  </si>
  <si>
    <t>V01D024V06</t>
  </si>
  <si>
    <t>P02D004V06</t>
  </si>
  <si>
    <t>P02D016V06</t>
  </si>
  <si>
    <t>V04D034V06</t>
  </si>
  <si>
    <t>V02D028V06</t>
  </si>
  <si>
    <t>V01D013V06</t>
  </si>
  <si>
    <t>V12D017V06</t>
  </si>
  <si>
    <t>V02D003V06</t>
  </si>
  <si>
    <t>V08D010V06</t>
  </si>
  <si>
    <t>O06D023V06</t>
  </si>
  <si>
    <t>V01D032V06</t>
  </si>
  <si>
    <t>P02D037V06</t>
  </si>
  <si>
    <t>P01D025V06</t>
  </si>
  <si>
    <t>V12D020V06</t>
  </si>
  <si>
    <t>O01D030V06</t>
  </si>
  <si>
    <t>V05D008V06</t>
  </si>
  <si>
    <t>V11D027V06</t>
  </si>
  <si>
    <t>V08D022V06</t>
  </si>
  <si>
    <t>V02D021V06</t>
  </si>
  <si>
    <t>O01D015V06</t>
  </si>
  <si>
    <t>V05D031V06</t>
  </si>
  <si>
    <t>V03D026V06</t>
  </si>
  <si>
    <t>V09D009V06</t>
  </si>
  <si>
    <t>A información pública na web sobre o programa (obxectivos, requisitos formativos, cadro docente, liñas de investigación) foi satisfactoria</t>
  </si>
  <si>
    <t>NS/NC</t>
  </si>
  <si>
    <t>Participantes</t>
  </si>
  <si>
    <t>Doutoramento en Ciencia e Tecnoloxía Agroalimentaria</t>
  </si>
  <si>
    <t xml:space="preserve">Doutoramento en Ciencias Marińas, Tecnoloxía e Xestión </t>
  </si>
  <si>
    <t>Doutoramento en Ciencias da Educación e do Comportamento</t>
  </si>
  <si>
    <t>Doutoramento en  Sistemas de Software intelixentes e adaptables</t>
  </si>
  <si>
    <t>Doutoramento  en Equidade e Innovación en Educación</t>
  </si>
  <si>
    <t>Doutoramento en Educación, Deporte e Saúde</t>
  </si>
  <si>
    <t>Doutoramento en Ciencias do Deporte, Educación Física e Actividade Física Saudable</t>
  </si>
  <si>
    <t>Doutoramento en Estudos Literarios</t>
  </si>
  <si>
    <t>Doutoramento en Comunicación</t>
  </si>
  <si>
    <t>Doutoramento en  Tradución e Paratradución</t>
  </si>
  <si>
    <t>Doutoramento en Estudos Ingleses avanzados: Lingüística, Literatura e Cultura</t>
  </si>
  <si>
    <t>Doutoramento en Neurociencia e Psicoloxía Clínica pola UDC, USC e UVIGO</t>
  </si>
  <si>
    <t>Doutoramento en Biotecnoloxía Avanzada</t>
  </si>
  <si>
    <t>Doutoramento en Metodoloxía e Aplicacións en Ciencias da Vida</t>
  </si>
  <si>
    <t>Doutoramento en Endocrinoloxía pola USC e UVIGO</t>
  </si>
  <si>
    <t>Doutoramento en Estatística e Investigación Operativa</t>
  </si>
  <si>
    <t>Doutoramento en Eficiencia enerxética e Sustentabilidade en Enxeńaría e Arquitectura</t>
  </si>
  <si>
    <t>Doutoramento en Estudos Lingüísticos</t>
  </si>
  <si>
    <t>Doutoramento en Tecnoloxía Aeroespacial: Enxeńarías Electromagnética, Electrónica, Informática e Mecánica</t>
  </si>
  <si>
    <t>Doutoramento en Tecnoloxías da Información e as comunicacións pola Universidade de Vigo</t>
  </si>
  <si>
    <t>Doutoramento en Métodos Matemáticos e Simulación Numérica en Enxeńaría e Ciencias Aplicadas</t>
  </si>
  <si>
    <t>Doutoramento en Ordenación Xurídica do Mercado</t>
  </si>
  <si>
    <t>Doutoramento en Xeotecnoloxías Aplicadas á Construción, Enerxía e Industria</t>
  </si>
  <si>
    <t>Doutoramento en Protección do Patrimonio Cultural</t>
  </si>
  <si>
    <t>Doutoramento en Física Aplicada</t>
  </si>
  <si>
    <t>Doutoramento en Ciencia e Tecnoloxía de Coloides e Interfaces</t>
  </si>
  <si>
    <t>Doutoramento en Ciencia e Tecnoloxía Química pola USC e universidade de Santiago de Compostela e a Universidade de Vigo</t>
  </si>
  <si>
    <t>Doutoramento en Láser, Fotónica e Visión pola UDC, USC e UVIGO</t>
  </si>
  <si>
    <t>Doutoramento en Creación e Investigación en Arte Contemporáneo pola UVIGO</t>
  </si>
  <si>
    <t>Europa</t>
  </si>
  <si>
    <t>Asia</t>
  </si>
  <si>
    <t>Datos brutos das respostas</t>
  </si>
  <si>
    <t>Española</t>
  </si>
  <si>
    <t>Mexicana</t>
  </si>
  <si>
    <t>Portuguesa</t>
  </si>
  <si>
    <t>Ecuatoriana</t>
  </si>
  <si>
    <t>Bolsa ou contrato</t>
  </si>
  <si>
    <t>UVigo</t>
  </si>
  <si>
    <t>USC</t>
  </si>
  <si>
    <t>América</t>
  </si>
  <si>
    <t>UdC</t>
  </si>
  <si>
    <t>Tempo completo</t>
  </si>
  <si>
    <t>Tempo parcial</t>
  </si>
  <si>
    <t>V11D033V06</t>
  </si>
  <si>
    <t>V11D01V06</t>
  </si>
  <si>
    <t>Doutoramento en Nanomedicina</t>
  </si>
  <si>
    <t>Doutoramento en Química Teórica e Modelización Computacíonal/Theoretical Chemistry and Computacional Modelling</t>
  </si>
  <si>
    <t>Doutoramento en Enxeńaría Química</t>
  </si>
  <si>
    <t>Doutoramento en Investigación en Tecnoloxías e procesos avanzados na industria</t>
  </si>
  <si>
    <t>Resultados de participación</t>
  </si>
  <si>
    <t>Resultados de satisfacción por pregunta</t>
  </si>
  <si>
    <t>Xerais</t>
  </si>
  <si>
    <t>2016/17</t>
  </si>
  <si>
    <t>2015/16</t>
  </si>
  <si>
    <t>Programa de doutoramento</t>
  </si>
  <si>
    <t>Colombiana</t>
  </si>
  <si>
    <t>N/A</t>
  </si>
  <si>
    <t>P03D039V06</t>
  </si>
  <si>
    <t>Programa de Doutoramento en Creatividade e Innovación Social e Sostible</t>
  </si>
  <si>
    <t>O03D040V06</t>
  </si>
  <si>
    <t>Brasileira</t>
  </si>
  <si>
    <t>PROMEDIOS PREGUNTA</t>
  </si>
  <si>
    <t>PROMEDIO GLOBAL</t>
  </si>
  <si>
    <t>Código do PD</t>
  </si>
  <si>
    <t>2017/18</t>
  </si>
  <si>
    <t>RESULTADOS DESAGREGADOS POR SEXO</t>
  </si>
  <si>
    <t>Mulleres (M)</t>
  </si>
  <si>
    <t>Homes (H)</t>
  </si>
  <si>
    <r>
      <t xml:space="preserve">Universidade de Vigo
</t>
    </r>
    <r>
      <rPr>
        <sz val="14"/>
        <color theme="1"/>
        <rFont val="Arial"/>
        <family val="2"/>
      </rPr>
      <t>(media)</t>
    </r>
  </si>
  <si>
    <t>As celas en branco nos resultados de participación indican que a poboación para o programa de doutoramento, nun ano determinado, é nula.</t>
  </si>
  <si>
    <t>Programa de Medición da Satisfacción</t>
  </si>
  <si>
    <t>Escola Internacional de Doutoramento</t>
  </si>
  <si>
    <t>Programación 2019/20 a 2021/22</t>
  </si>
  <si>
    <t xml:space="preserve">Aprobada na Comisión de Calidade o 23.07.2020 </t>
  </si>
  <si>
    <t xml:space="preserve">curso </t>
  </si>
  <si>
    <t>estudantado de 1º ano</t>
  </si>
  <si>
    <t>Medición da satisfacción do</t>
  </si>
  <si>
    <t>Informe de resultados</t>
  </si>
  <si>
    <t>Período de realización da enquisa:</t>
  </si>
  <si>
    <t>UNED</t>
  </si>
  <si>
    <t>India</t>
  </si>
  <si>
    <t>Resto de España</t>
  </si>
  <si>
    <t>África</t>
  </si>
  <si>
    <t>Ámbito xeográfico</t>
  </si>
  <si>
    <t>Resultados de satisfacción por seccións</t>
  </si>
  <si>
    <t>5
Oferta formativa</t>
  </si>
  <si>
    <t>Data</t>
  </si>
  <si>
    <t>Idioma inicial</t>
  </si>
  <si>
    <t>gl</t>
  </si>
  <si>
    <t>en</t>
  </si>
  <si>
    <t>es</t>
  </si>
  <si>
    <t>Participación diaria</t>
  </si>
  <si>
    <t>% diaria</t>
  </si>
  <si>
    <t>Participación acumulada</t>
  </si>
  <si>
    <t>% acumulada</t>
  </si>
  <si>
    <t>DATOS DE ENTRADA</t>
  </si>
  <si>
    <t>Idioma empregado</t>
  </si>
  <si>
    <t>Sexo</t>
  </si>
  <si>
    <t>Home</t>
  </si>
  <si>
    <t>Muller</t>
  </si>
  <si>
    <t>Dedicación maioritaria</t>
  </si>
  <si>
    <t>Código 
PD</t>
  </si>
  <si>
    <t>1. Sexo</t>
  </si>
  <si>
    <t>2. Nacionalidade</t>
  </si>
  <si>
    <t>Resultados de participación e análise dos datos de entrada</t>
  </si>
  <si>
    <t>RESULTADOS DESAGREGADOS POR PD</t>
  </si>
  <si>
    <t>2018/19</t>
  </si>
  <si>
    <t>ND</t>
  </si>
  <si>
    <t>PROMEDIOS SECCIÓN</t>
  </si>
  <si>
    <t>Italiana</t>
  </si>
  <si>
    <t>Alemá</t>
  </si>
  <si>
    <t>Chinesa</t>
  </si>
  <si>
    <t>Rusa</t>
  </si>
  <si>
    <t>Norteamericana</t>
  </si>
  <si>
    <t>Rumana</t>
  </si>
  <si>
    <t>Cubana</t>
  </si>
  <si>
    <t>Salvadoreña</t>
  </si>
  <si>
    <t>2019/20</t>
  </si>
  <si>
    <t>Programa de Doutoramento en Auga, Sustentabilidade e Desenvolvemento</t>
  </si>
  <si>
    <t>Doutoramento en Xestión e Resolución de Conflitos. Menores, Familia e Xustiza Terapéutica</t>
  </si>
  <si>
    <t>Doutoramento en Ecosistemas Terrestres, Usos Sustentables e Implicacións Ambientais</t>
  </si>
  <si>
    <t>V02D042V06</t>
  </si>
  <si>
    <t>PROMEDIOS UNIVERSIDADE POR PREGUNTA E SECCIÓN</t>
  </si>
  <si>
    <t>Dispón de bolsa ou contrato para realizar os estudos?</t>
  </si>
  <si>
    <t>SECCIÓN</t>
  </si>
  <si>
    <t>Resultados de satisfacción por temáticas</t>
  </si>
  <si>
    <t>Sección</t>
  </si>
  <si>
    <t>Procedementos administrativos</t>
  </si>
  <si>
    <t xml:space="preserve"> Oferta formativa</t>
  </si>
  <si>
    <t>Elixín este programa pola súa relación cos meu obxectivos profesionais.</t>
  </si>
  <si>
    <t>Obxectivo de Calidade</t>
  </si>
  <si>
    <t>ND: Un problema técnico na aplicación de enquisas (LimeSurvey) provocou que sexa imposible dispor dos resultados de participación e de satisfacción desagregados por programa, así como tampouco por sexo.</t>
  </si>
  <si>
    <t xml:space="preserve">Este problema xerouse no proceso de realización das enquisas a estudantes que tivo lugar en outubro de 2020 o cal, de xeito excepcional (por mor da pandemia), abrangueu dúas poboacións de doutorandos/as diferenetes, correspondentes aos curso 2018/19 e 2019/20, ambos os dous tanto de 1º como de 3º ano. </t>
  </si>
  <si>
    <t>2020-2021</t>
  </si>
  <si>
    <t>H</t>
  </si>
  <si>
    <t>M</t>
  </si>
  <si>
    <t>Armenian</t>
  </si>
  <si>
    <t>Iranian</t>
  </si>
  <si>
    <t>Angolana</t>
  </si>
  <si>
    <t>chilena</t>
  </si>
  <si>
    <t>italiana</t>
  </si>
  <si>
    <t>Lituana</t>
  </si>
  <si>
    <t>Guatemalteca</t>
  </si>
  <si>
    <t>ANGOLANA</t>
  </si>
  <si>
    <t>Polish</t>
  </si>
  <si>
    <t>Universidad de Burgos</t>
  </si>
  <si>
    <t>Telecommunications</t>
  </si>
  <si>
    <t>Universidad del Pais Vasco</t>
  </si>
  <si>
    <t>Universidad de Salamanca</t>
  </si>
  <si>
    <t>Instituto Politécnico de Bragança</t>
  </si>
  <si>
    <t>Instituto Politécnico do Porto</t>
  </si>
  <si>
    <t>Technical University Munich</t>
  </si>
  <si>
    <t>Universidad de Granada</t>
  </si>
  <si>
    <t>Universidade de Valladolid</t>
  </si>
  <si>
    <t>University of Porto</t>
  </si>
  <si>
    <t>Universidade de Málaga</t>
  </si>
  <si>
    <t>USP SAN PABLO CEU</t>
  </si>
  <si>
    <t>Escuela Superior Politécnica de Chimborazo</t>
  </si>
  <si>
    <t>IPB</t>
  </si>
  <si>
    <t>INATAA Constantine, Algeria</t>
  </si>
  <si>
    <t>no</t>
  </si>
  <si>
    <t>Universidad Tecnológica de la Habana</t>
  </si>
  <si>
    <t>IPCA - Portugal</t>
  </si>
  <si>
    <t>UC3M</t>
  </si>
  <si>
    <t>UAB</t>
  </si>
  <si>
    <t>VIU</t>
  </si>
  <si>
    <t>Universidad distrital Bogotá</t>
  </si>
  <si>
    <t>Escola Superior de Saúde de Lisboa, Instituto Politécnico de Lisboa</t>
  </si>
  <si>
    <t>Universidade domPorto. Faculdade de Engenharia</t>
  </si>
  <si>
    <t>Grenoble Ecole de Management</t>
  </si>
  <si>
    <t>Eindhoven University of Technology</t>
  </si>
  <si>
    <t>Universidad Complutense Madrid</t>
  </si>
  <si>
    <t>Universidad de Birmingham</t>
  </si>
  <si>
    <t>Universidade Minho</t>
  </si>
  <si>
    <t>UniAcademia Juiz de Fora / MG - Brasil</t>
  </si>
  <si>
    <t>Instituto Politécnico de Bragança escola Superior de Educação.</t>
  </si>
  <si>
    <t>Instituto Politécnico de Bragança - Portugal</t>
  </si>
  <si>
    <t>Universidad Politécnica de Madrid</t>
  </si>
  <si>
    <t>universidade de napoles "federico II"</t>
  </si>
  <si>
    <t>Universidad Autónoma de Madrid</t>
  </si>
  <si>
    <t>Universidad del pais vasco</t>
  </si>
  <si>
    <t>USC e UNIOVI</t>
  </si>
  <si>
    <t>Faculdade de Ciencias da Universidade do Porto, Portugal</t>
  </si>
  <si>
    <t>Unir Universidade Internacional de La Rioja</t>
  </si>
  <si>
    <t>Portucalense</t>
  </si>
  <si>
    <t>Universidad de Vilnius</t>
  </si>
  <si>
    <t>Universidad de Tsukuba</t>
  </si>
  <si>
    <t>Universidade de Trás-os-Montes e Alto Douro, Vila Real, Portugal</t>
  </si>
  <si>
    <t>Madeira_ Portugal</t>
  </si>
  <si>
    <t>Universidad nacional mayor de san marcos</t>
  </si>
  <si>
    <t>No</t>
  </si>
  <si>
    <t>ESHT - Escola Superior de Hotelaria e Turismo (Politécnico do Porto)</t>
  </si>
  <si>
    <t>Faculty of engineering of university of Porto</t>
  </si>
  <si>
    <t>Universidad de Cuenca</t>
  </si>
  <si>
    <t>Faculty of Nutrition and Food Sciences of the University of Porto</t>
  </si>
  <si>
    <t>Mediteranean Agronomic Institute of Chania Greece</t>
  </si>
  <si>
    <t>Spain</t>
  </si>
  <si>
    <t>COMPLUTENSE DE MADRID</t>
  </si>
  <si>
    <t>AGH University of Science and Technology</t>
  </si>
  <si>
    <t>Universidad Autónoma de Barcelona</t>
  </si>
  <si>
    <t>Instituto Politécnico de Leiria</t>
  </si>
  <si>
    <t>Institutoo Politecnico de Viana do Castelo - Escola Superior de Desporto e Lazer</t>
  </si>
  <si>
    <t>Universitat de Barcelona</t>
  </si>
  <si>
    <t>Programa de Doutoramento en Ciencias da Educación e do Comportamento</t>
  </si>
  <si>
    <t>Programa de Doutoramento en Tecnoloxías da Información e as Comunicacións pola Universidade de Vigo</t>
  </si>
  <si>
    <t>Programa de Doutoramento en Estudos Lingüísticos</t>
  </si>
  <si>
    <t>V09D043V06</t>
  </si>
  <si>
    <t>Programa de doutoramento en Protección do Patrimonio Cultural pola Universidade da Coruña, a Universidade de Santiago de Compostela e a Universidade de Vigo</t>
  </si>
  <si>
    <t>Programa de Doutoramento en Xeotecnoloxías Aplicadas á Construción, Enerxía e Industria</t>
  </si>
  <si>
    <t>Programa de Doutoramento en Creación e Investigación en Arte Contemporánea pola Universidade de Vigo</t>
  </si>
  <si>
    <t>Programa de Doutoramento en Ciencia e Tecnoloxía Química pola Universidade de Santiago de Compostela e a Universidade de Vigo</t>
  </si>
  <si>
    <t>Programa de Doutoramento en Sistemas de Software Intelixentes e Adaptables</t>
  </si>
  <si>
    <t>Programa de Doutoramento en Láser, Fotónica e Visión pola Universidade da Coruña, a Universidade de Santiago de Compostela e a Universidade de Vigo</t>
  </si>
  <si>
    <t>Programa de Doutoramento en Estatística e Investigación Operativa</t>
  </si>
  <si>
    <t>Programa de Doutoramento en Ciencias do Deporte, Educación Física e Actividade Física Saudable</t>
  </si>
  <si>
    <t>Programa de Doutoramento en Estudos Ingleses Avanzados: Lingüística, Literatura e Cultura</t>
  </si>
  <si>
    <t>Programa de doutoramento en Comunicación</t>
  </si>
  <si>
    <t>Programa de Doutoramento en Educación, Deporte e Saúde</t>
  </si>
  <si>
    <t>Programa de Doutoramento en Análise Económica e Estratexia Empresarial</t>
  </si>
  <si>
    <t>Programa de Doutoramento en Tradución e Paratradución</t>
  </si>
  <si>
    <t>Programa de Doutoramento en Neurociencia e Psicoloxía Clínica pola Universidade de A Coruña, a Universidade de Santiago de Compostela e a Universidade de Vigo</t>
  </si>
  <si>
    <t>Programa de Doutoramento en Eficiencia Enerxética e Sustentabilidade en Enxeñaría e Arquitectura</t>
  </si>
  <si>
    <t>Programa de Doutoramento en Ecosistemas Terrestres, Uso Sustentable e Implicacións Ambientais</t>
  </si>
  <si>
    <t>Programa de Doutoramento en Física Aplicada</t>
  </si>
  <si>
    <t>Programa de Doutoramento en Biotecnoloxía Avanzada</t>
  </si>
  <si>
    <t>Programa de Doutoramento en Ciencia e Tecnoloxía Agroalimentaria</t>
  </si>
  <si>
    <t>Programa de Doutoramento en Metodoloxía e Aplicacións en Ciencias da Vida</t>
  </si>
  <si>
    <t>Programa de Doutoramento en Enxeñaría Química</t>
  </si>
  <si>
    <t>O04D044V06</t>
  </si>
  <si>
    <t>Programa de Doutoramento en Turismo</t>
  </si>
  <si>
    <t>Programa de Doutoramento en Xestión e Resolución de Conflitos. Menores, Familia e Xustiza Terapéutica</t>
  </si>
  <si>
    <t>Programa de Doutoramento en Ciencias Mariñas, Tecnoloxía e Xestión</t>
  </si>
  <si>
    <t>Programa de Doutoramento en Ciencia e Tecnoloxía de Coloides e Interfaces</t>
  </si>
  <si>
    <t>Programa de Doutoramento en Investigación en Tecnoloxías e Procesos Avanzados na Industria</t>
  </si>
  <si>
    <t>Programa de Doutoramento en Estudos Literarios</t>
  </si>
  <si>
    <t>Programa de Doutoramento en Ordenación Xurídica do Mercado</t>
  </si>
  <si>
    <t>Programa de Doutoramento en Equidade e Innovación en Educación</t>
  </si>
  <si>
    <t>Programa de Doutoramento en Endocrinoloxía pola Universidade de Santiago de Compostela e a Universidade de Vigo</t>
  </si>
  <si>
    <t>Información e orientación xeral do programa</t>
  </si>
  <si>
    <t>A información sobre o sistema de bolsas/contratos para o estudantado  (etapa de formación, mobilidade)</t>
  </si>
  <si>
    <t>O proceso de admisión e matrícula</t>
  </si>
  <si>
    <t>Os procedementos informáticos relativos á proposta e á aprobación dos documentos de actividades formativas</t>
  </si>
  <si>
    <t>Os procedementos informáticos relativos á proposta e á aprobación dos plans de investigación</t>
  </si>
  <si>
    <t>preg. 1</t>
  </si>
  <si>
    <t>preg. 2</t>
  </si>
  <si>
    <t>preg. 3</t>
  </si>
  <si>
    <t>preg. 4</t>
  </si>
  <si>
    <t>preg. 5</t>
  </si>
  <si>
    <t>Recursos humanos</t>
  </si>
  <si>
    <t>O labor do/a coordinador/a do programa</t>
  </si>
  <si>
    <t>O labor do/a meu/miña titor/a</t>
  </si>
  <si>
    <t>O labor do/a/s meu/miña/s director/a/s de tese</t>
  </si>
  <si>
    <t>O fomento da crítica científica e maila actividade investigadora, por parte do/a/s director/a/s da tese</t>
  </si>
  <si>
    <t>O labor do persoal administrativo da Escola Internacional de Doutoramento e o do centro (facultade, escola, centros ou institutos de investigación)</t>
  </si>
  <si>
    <t>Recursos materiais</t>
  </si>
  <si>
    <t>Os medios materiais, bibliográficos e de investigación necesarios para desenvolver a miña tese</t>
  </si>
  <si>
    <t>Os espazos de traballo (biblioteca, laboratorios, etc.)</t>
  </si>
  <si>
    <t xml:space="preserve">Valoración xeral do programa de doutoramento </t>
  </si>
  <si>
    <t>Indique o seu grao de satisfacción global co programa de doutoramento</t>
  </si>
  <si>
    <t>Oferta formativa</t>
  </si>
  <si>
    <t>Alxeriana</t>
  </si>
  <si>
    <t>Chilena</t>
  </si>
  <si>
    <t>Pakistaní</t>
  </si>
  <si>
    <t>Peruana</t>
  </si>
  <si>
    <t>Sección 1</t>
  </si>
  <si>
    <t>Sección 2</t>
  </si>
  <si>
    <t>Sección 3</t>
  </si>
  <si>
    <t>Sección 4</t>
  </si>
  <si>
    <t>Sección 5</t>
  </si>
  <si>
    <t>A información pública dispoñible nas webs, sobre o programa de doutoramento (obxectivos, requisitos formativos, cadro docente, liñas de investigación)</t>
  </si>
  <si>
    <t>POR PREGUNTAS</t>
  </si>
  <si>
    <t>POR SECCIÓNS</t>
  </si>
  <si>
    <t>Mulleres Sección 1</t>
  </si>
  <si>
    <t>Mulleres Sección 2</t>
  </si>
  <si>
    <t>Mulleres Sección 3</t>
  </si>
  <si>
    <t>Mulleres Sección 4</t>
  </si>
  <si>
    <t>Mulleres Sección 5</t>
  </si>
  <si>
    <t>Mulleres Sección 6</t>
  </si>
  <si>
    <t>Homes Sección 1</t>
  </si>
  <si>
    <t>Homes Sección 2</t>
  </si>
  <si>
    <t>Homes Sección 3</t>
  </si>
  <si>
    <t>Homes Sección 4</t>
  </si>
  <si>
    <t>Homes Sección 5</t>
  </si>
  <si>
    <t>Homes Sección 6</t>
  </si>
  <si>
    <t xml:space="preserve">total Mulleres </t>
  </si>
  <si>
    <t>total Homes</t>
  </si>
  <si>
    <t>Nº Respostas Homes</t>
  </si>
  <si>
    <t>Nº Respostas Mulleres</t>
  </si>
  <si>
    <t>Sección 6</t>
  </si>
  <si>
    <t>2020/21</t>
  </si>
  <si>
    <t xml:space="preserve"> Programa de doutoramento non implantado</t>
  </si>
  <si>
    <t>Informe de resultados da enquisa de satisfacción do estudantado de 1º ano de doutoramento -2020/21- (síntese)</t>
  </si>
  <si>
    <t>1
Información e orientación xeral do programa</t>
  </si>
  <si>
    <t>2
Procedementos administrativos</t>
  </si>
  <si>
    <t>3
Recursos humanos</t>
  </si>
  <si>
    <t>4
Recursos materiais</t>
  </si>
  <si>
    <t xml:space="preserve">6
Valoración xeral do programa de doutoramento </t>
  </si>
  <si>
    <t>1
A información pública dispoñible nas webs, sobre o programa de doutoramento (obxectivos, requisitos formativos, cadro docente, liñas de investigación)</t>
  </si>
  <si>
    <t>2
A información sobre o sistema de bolsas/contratos para o estudantado  (etapa de formación, mobilidade)</t>
  </si>
  <si>
    <t>3
O proceso de admisión e matrícula</t>
  </si>
  <si>
    <t>4
Os procedementos informáticos relativos á proposta e á aprobación dos documentos de actividades formativas</t>
  </si>
  <si>
    <t>5
Os procedementos informáticos relativos á proposta e á aprobación dos plans de investigación</t>
  </si>
  <si>
    <t>6
O labor do/a coordinador/a do programa</t>
  </si>
  <si>
    <t>7
O labor do/a meu/miña titor/a</t>
  </si>
  <si>
    <t>8
O labor do/a/s meu/miña/s director/a/s de tese</t>
  </si>
  <si>
    <t>9
O fomento da crítica científica e maila actividade investigadora, por parte do/a/s director/a/s da tese</t>
  </si>
  <si>
    <t>10
O labor do PAS da Escola Internacional de Doutoramento e o do centro (facultade, escola, centros ou institutos de investigación)</t>
  </si>
  <si>
    <t>11
Os medios materiais, bibliográficos e de investigación necesarios para desenvolver a miña tese</t>
  </si>
  <si>
    <t>12
Os espazos de traballo (biblioteca, laboratorios, etc.)</t>
  </si>
  <si>
    <t>Elixín este programa pola súa relación cos meu obxectivos profesionais</t>
  </si>
  <si>
    <t>13
Elixín este programa pola súa relación cos meu obxectivos profesionais</t>
  </si>
  <si>
    <t>14
Indique o seu grao de satisfacción global co programa de doutoramento</t>
  </si>
  <si>
    <t>Nº Preg.</t>
  </si>
  <si>
    <t>Valoración xeral</t>
  </si>
  <si>
    <t>Obxectivo de Calidade 2020/21</t>
  </si>
  <si>
    <t>V09D043V06
(V09D041V06
V09D038V06)</t>
  </si>
  <si>
    <t>V02D042V06
(I01D02V06)</t>
  </si>
  <si>
    <t>Doutoramento en Análise Económica e Estratexia Empresarial</t>
  </si>
  <si>
    <t>As celas en branco nos resultados de satisfacción (xerais, por bloques ou por preguntas) indican que non existen respostas dispoñibles (ben porque non hai poboación -matrícula-, porque non hai participación ou porque non hai respostas para determinadas preguntas).</t>
  </si>
  <si>
    <t>Resultados de satisfacción</t>
  </si>
  <si>
    <t>Pregunta</t>
  </si>
  <si>
    <t>1 A información pública dispoñible nas webs, sobre o programa de doutoramento (obxectivos, requisitos formativos, cadro docente, liñas de investigación)</t>
  </si>
  <si>
    <t>2 A información sobre o sistema de bolsas/contratos para o estudantado (etapa de formación, mobilidade)</t>
  </si>
  <si>
    <t>3 O proceso de admisión e matrícula</t>
  </si>
  <si>
    <t>4 Os procedementos informáticos relativos á proposta e aprobación dos documentos de actividades formativas</t>
  </si>
  <si>
    <t>5 Os procedementos informáticos relativos á proposta e aprobación dos plans de investigación</t>
  </si>
  <si>
    <t>6 O labor do/a coordinador/a do programa</t>
  </si>
  <si>
    <t>7 O labor do/a meu/miña titor/a</t>
  </si>
  <si>
    <t>8 O labor do/a/s meu/miña/s director/a/s de tese</t>
  </si>
  <si>
    <t>9 O fomento da crítica científica e maila actividade investigadora, por parte do/a/s director/a/s da tese</t>
  </si>
  <si>
    <t>10 O labor do persoal administrativo da Escola Internacional de Doutoramento e o do centro (facultade, escola, centros ou institutos de investigación)</t>
  </si>
  <si>
    <t>11 Os medios materiais, bibliográficos e de investigación necesarios para desenvolver a miña tese</t>
  </si>
  <si>
    <t>12 Os espazos de traballo (biblioteca, laboratorios, etc.)</t>
  </si>
  <si>
    <t>13 Elixín este programa pola súa relación cos meu obxectivos profesionais</t>
  </si>
  <si>
    <t>14 Indique o seu grao de satisfacción global co programa de doutoramento</t>
  </si>
  <si>
    <t>Código RUCT
PD</t>
  </si>
  <si>
    <t>5601390 </t>
  </si>
  <si>
    <t>5601371
(5600116)</t>
  </si>
  <si>
    <t>5601126
(5600845)</t>
  </si>
  <si>
    <t>5601405
(5601319
5601128)</t>
  </si>
  <si>
    <r>
      <t>5600888</t>
    </r>
    <r>
      <rPr>
        <sz val="11"/>
        <color theme="1"/>
        <rFont val="Calibri"/>
        <family val="2"/>
        <scheme val="minor"/>
      </rPr>
      <t> </t>
    </r>
  </si>
  <si>
    <t>Totais por pregunta M:</t>
  </si>
  <si>
    <t>Totais por pregunta H:</t>
  </si>
  <si>
    <t>Totais por sección M/H:</t>
  </si>
  <si>
    <t>Totais por xénero:</t>
  </si>
  <si>
    <t xml:space="preserve">Mulleres </t>
  </si>
  <si>
    <t>Homes</t>
  </si>
  <si>
    <t>7 de outubro - 4 de novembro de 2021</t>
  </si>
  <si>
    <t>Febreiro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</si>
</sst>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C0A]d\-mmm;@"/>
    <numFmt numFmtId="165" formatCode="0.0%"/>
    <numFmt numFmtId="166" formatCode="0.00;;@"/>
  </numFmts>
  <fonts count="6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2"/>
      <name val="Arial"/>
      <family val="2"/>
    </font>
    <font>
      <b/>
      <sz val="22"/>
      <color theme="5" tint="-0.249977111117893"/>
      <name val="Times New Roman"/>
      <family val="1"/>
    </font>
    <font>
      <b/>
      <sz val="22"/>
      <name val="Arial Black"/>
      <family val="2"/>
    </font>
    <font>
      <sz val="22"/>
      <color rgb="FF00B0F0"/>
      <name val="Arial"/>
      <family val="2"/>
    </font>
    <font>
      <b/>
      <sz val="22"/>
      <color rgb="FF00B0F0"/>
      <name val="Arial Black"/>
      <family val="2"/>
    </font>
    <font>
      <sz val="10"/>
      <name val="New Baskerville"/>
      <family val="1"/>
    </font>
    <font>
      <sz val="11"/>
      <color theme="1"/>
      <name val="New Baskerville"/>
      <family val="1"/>
    </font>
    <font>
      <sz val="22"/>
      <name val="New Baskerville"/>
      <family val="1"/>
    </font>
    <font>
      <sz val="18"/>
      <name val="Arial"/>
      <family val="2"/>
    </font>
    <font>
      <sz val="18"/>
      <name val="New Baskerville"/>
      <family val="1"/>
    </font>
    <font>
      <sz val="14"/>
      <name val="New Baskerville"/>
      <family val="1"/>
    </font>
    <font>
      <sz val="11"/>
      <name val="New Baskerville"/>
      <family val="1"/>
    </font>
    <font>
      <sz val="12"/>
      <color theme="5" tint="-0.249977111117893"/>
      <name val="New Baskerville"/>
      <family val="1"/>
    </font>
    <font>
      <sz val="22"/>
      <color rgb="FFC66211"/>
      <name val="New Baskerville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New Baskerville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New Baskerville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8"/>
      <color theme="10"/>
      <name val="New Baskerville"/>
      <family val="1"/>
    </font>
    <font>
      <sz val="12"/>
      <color rgb="FF7030A0"/>
      <name val="New Baskervil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New Baskerville"/>
      <family val="1"/>
    </font>
    <font>
      <sz val="12"/>
      <color rgb="FF0070C0"/>
      <name val="New Baskerville"/>
      <family val="1"/>
    </font>
    <font>
      <sz val="11"/>
      <color rgb="FF0070C0"/>
      <name val="Calibri"/>
      <family val="2"/>
      <scheme val="minor"/>
    </font>
    <font>
      <b/>
      <sz val="18"/>
      <color rgb="FF0070C0"/>
      <name val="New Baskerville"/>
      <family val="1"/>
    </font>
    <font>
      <sz val="14"/>
      <color theme="1"/>
      <name val="New Baskerville"/>
      <family val="1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2"/>
      <color rgb="FF0070C0"/>
      <name val="Arial"/>
      <family val="2"/>
    </font>
    <font>
      <b/>
      <i/>
      <sz val="12"/>
      <color theme="1"/>
      <name val="Arial"/>
      <family val="2"/>
    </font>
    <font>
      <b/>
      <sz val="18"/>
      <color rgb="FF0070C0"/>
      <name val="Arial"/>
      <family val="2"/>
    </font>
    <font>
      <sz val="14"/>
      <color theme="1"/>
      <name val="Arial"/>
      <family val="2"/>
    </font>
    <font>
      <sz val="12"/>
      <color rgb="FF00B050"/>
      <name val="Arial"/>
      <family val="2"/>
    </font>
    <font>
      <b/>
      <sz val="16"/>
      <color theme="1"/>
      <name val="Arial"/>
      <family val="2"/>
    </font>
    <font>
      <sz val="22"/>
      <color rgb="FF002060"/>
      <name val="New Baskerville"/>
      <family val="1"/>
    </font>
    <font>
      <sz val="18"/>
      <color rgb="FF002060"/>
      <name val="New Baskerville"/>
      <family val="1"/>
    </font>
    <font>
      <sz val="20"/>
      <color rgb="FF002060"/>
      <name val="New Baskerville"/>
      <family val="1"/>
    </font>
    <font>
      <sz val="16"/>
      <color theme="1"/>
      <name val="New Baskerville"/>
      <family val="1"/>
    </font>
    <font>
      <sz val="20"/>
      <color theme="1"/>
      <name val="Calibri"/>
      <family val="2"/>
      <scheme val="minor"/>
    </font>
    <font>
      <b/>
      <sz val="22"/>
      <color rgb="FF002060"/>
      <name val="New Baskerville"/>
      <family val="1"/>
    </font>
    <font>
      <b/>
      <sz val="22"/>
      <color rgb="FF002060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New Baskerville"/>
      <family val="1"/>
    </font>
    <font>
      <sz val="11"/>
      <color theme="1"/>
      <name val="Arial"/>
      <family val="2"/>
    </font>
    <font>
      <b/>
      <sz val="12"/>
      <color rgb="FF0070C0"/>
      <name val="Arial"/>
      <family val="2"/>
    </font>
    <font>
      <sz val="22"/>
      <color rgb="FF002060"/>
      <name val="Arial"/>
      <family val="2"/>
    </font>
    <font>
      <sz val="10"/>
      <color theme="1"/>
      <name val="New Baskerville"/>
      <family val="1"/>
    </font>
    <font>
      <b/>
      <sz val="24"/>
      <color rgb="FF002060"/>
      <name val="New Baskerville"/>
      <family val="1"/>
    </font>
    <font>
      <b/>
      <sz val="14"/>
      <color rgb="FF00B050"/>
      <name val="Arial"/>
      <family val="2"/>
    </font>
    <font>
      <b/>
      <sz val="16"/>
      <color rgb="FF00B050"/>
      <name val="Arial"/>
      <family val="2"/>
    </font>
    <font>
      <b/>
      <i/>
      <sz val="14"/>
      <color theme="2"/>
      <name val="Arial"/>
      <family val="2"/>
    </font>
    <font>
      <b/>
      <sz val="14"/>
      <color theme="2"/>
      <name val="Arial"/>
      <family val="2"/>
    </font>
    <font>
      <sz val="14"/>
      <color theme="2"/>
      <name val="Calibri"/>
      <family val="2"/>
      <scheme val="minor"/>
    </font>
    <font>
      <sz val="14"/>
      <name val="Arial"/>
      <family val="2"/>
    </font>
    <font>
      <sz val="14"/>
      <color rgb="FF0070C0"/>
      <name val="Arial"/>
      <family val="2"/>
    </font>
    <font>
      <b/>
      <sz val="16"/>
      <name val="Arial"/>
      <family val="2"/>
    </font>
    <font>
      <b/>
      <sz val="16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125">
        <bgColor theme="0"/>
      </patternFill>
    </fill>
  </fills>
  <borders count="136">
    <border>
      <left/>
      <right/>
      <top/>
      <bottom/>
      <diagonal/>
    </border>
    <border>
      <left style="medium">
        <color rgb="FFC66211"/>
      </left>
      <right/>
      <top style="medium">
        <color rgb="FFC66211"/>
      </top>
      <bottom/>
      <diagonal/>
    </border>
    <border>
      <left/>
      <right/>
      <top style="medium">
        <color rgb="FFC66211"/>
      </top>
      <bottom/>
      <diagonal/>
    </border>
    <border>
      <left/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/>
      <top/>
      <bottom/>
      <diagonal/>
    </border>
    <border>
      <left/>
      <right style="medium">
        <color rgb="FFC66211"/>
      </right>
      <top/>
      <bottom/>
      <diagonal/>
    </border>
    <border>
      <left style="medium">
        <color rgb="FFC66211"/>
      </left>
      <right/>
      <top/>
      <bottom style="medium">
        <color rgb="FFC66211"/>
      </bottom>
      <diagonal/>
    </border>
    <border>
      <left/>
      <right/>
      <top/>
      <bottom style="medium">
        <color rgb="FFC66211"/>
      </bottom>
      <diagonal/>
    </border>
    <border>
      <left/>
      <right style="medium">
        <color rgb="FFC66211"/>
      </right>
      <top/>
      <bottom style="medium">
        <color rgb="FFC66211"/>
      </bottom>
      <diagonal/>
    </border>
    <border>
      <left style="medium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medium">
        <color rgb="FFC66211"/>
      </bottom>
      <diagonal/>
    </border>
    <border>
      <left/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/>
      <bottom style="thin">
        <color rgb="FFC66211"/>
      </bottom>
      <diagonal/>
    </border>
    <border>
      <left/>
      <right/>
      <top style="thin">
        <color rgb="FFC66211"/>
      </top>
      <bottom style="thin">
        <color rgb="FFC66211"/>
      </bottom>
      <diagonal/>
    </border>
    <border>
      <left/>
      <right/>
      <top style="thin">
        <color rgb="FFC66211"/>
      </top>
      <bottom/>
      <diagonal/>
    </border>
    <border>
      <left style="thin">
        <color rgb="FFC66211"/>
      </left>
      <right/>
      <top/>
      <bottom/>
      <diagonal/>
    </border>
    <border>
      <left style="thin">
        <color rgb="FFC66211"/>
      </left>
      <right/>
      <top style="thin">
        <color rgb="FFC66211"/>
      </top>
      <bottom/>
      <diagonal/>
    </border>
    <border>
      <left style="thin">
        <color rgb="FFC66211"/>
      </left>
      <right/>
      <top/>
      <bottom style="thin">
        <color rgb="FFC66211"/>
      </bottom>
      <diagonal/>
    </border>
    <border>
      <left/>
      <right style="thin">
        <color rgb="FFC66211"/>
      </right>
      <top style="thin">
        <color rgb="FFC66211"/>
      </top>
      <bottom/>
      <diagonal/>
    </border>
    <border>
      <left/>
      <right style="thin">
        <color rgb="FFC66211"/>
      </right>
      <top/>
      <bottom/>
      <diagonal/>
    </border>
    <border>
      <left style="medium">
        <color rgb="FFC66211"/>
      </left>
      <right/>
      <top style="thin">
        <color rgb="FFC66211"/>
      </top>
      <bottom/>
      <diagonal/>
    </border>
    <border>
      <left/>
      <right style="medium">
        <color rgb="FFC66211"/>
      </right>
      <top style="thin">
        <color rgb="FFC66211"/>
      </top>
      <bottom/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hair">
        <color rgb="FFC66211"/>
      </bottom>
      <diagonal/>
    </border>
    <border>
      <left/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 style="hair">
        <color rgb="FFC66211"/>
      </bottom>
      <diagonal/>
    </border>
    <border>
      <left/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/>
      <bottom/>
      <diagonal/>
    </border>
    <border>
      <left style="thin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thin">
        <color rgb="FFC66211"/>
      </bottom>
      <diagonal/>
    </border>
    <border>
      <left/>
      <right style="medium">
        <color rgb="FFC66211"/>
      </right>
      <top style="medium">
        <color rgb="FFC66211"/>
      </top>
      <bottom style="thin">
        <color rgb="FFC66211"/>
      </bottom>
      <diagonal/>
    </border>
    <border>
      <left/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/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/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/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/>
      <bottom style="medium">
        <color rgb="FFC66211"/>
      </bottom>
      <diagonal/>
    </border>
    <border>
      <left style="medium">
        <color rgb="FFC66211"/>
      </left>
      <right/>
      <top style="thin">
        <color rgb="FFC66211"/>
      </top>
      <bottom style="thin">
        <color rgb="FFC66211"/>
      </bottom>
      <diagonal/>
    </border>
    <border>
      <left/>
      <right style="medium">
        <color rgb="FFC66211"/>
      </right>
      <top style="thin">
        <color rgb="FFC66211"/>
      </top>
      <bottom style="thin">
        <color rgb="FFC66211"/>
      </bottom>
      <diagonal/>
    </border>
    <border>
      <left style="medium">
        <color rgb="FFC66211"/>
      </left>
      <right style="hair">
        <color rgb="FFC66211"/>
      </right>
      <top/>
      <bottom/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/>
      <diagonal/>
    </border>
    <border>
      <left style="medium">
        <color rgb="FFC66211"/>
      </left>
      <right style="thin">
        <color rgb="FFC66211"/>
      </right>
      <top/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/>
      <bottom/>
      <diagonal/>
    </border>
    <border>
      <left/>
      <right style="thin">
        <color rgb="FFC66211"/>
      </right>
      <top style="medium">
        <color rgb="FFC66211"/>
      </top>
      <bottom/>
      <diagonal/>
    </border>
    <border>
      <left style="thin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/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thin">
        <color rgb="FFC66211"/>
      </left>
      <right style="thin">
        <color rgb="FFC66211"/>
      </right>
      <top/>
      <bottom/>
      <diagonal/>
    </border>
    <border>
      <left style="thin">
        <color rgb="FFC66211"/>
      </left>
      <right/>
      <top style="thin">
        <color rgb="FFC66211"/>
      </top>
      <bottom style="thin">
        <color rgb="FFC66211"/>
      </bottom>
      <diagonal/>
    </border>
    <border>
      <left style="thin">
        <color rgb="FFC66211"/>
      </left>
      <right/>
      <top/>
      <bottom style="medium">
        <color rgb="FFC66211"/>
      </bottom>
      <diagonal/>
    </border>
    <border>
      <left/>
      <right style="medium">
        <color rgb="FFC66211"/>
      </right>
      <top style="hair">
        <color rgb="FFC66211"/>
      </top>
      <bottom/>
      <diagonal/>
    </border>
    <border>
      <left style="hair">
        <color rgb="FFC66211"/>
      </left>
      <right/>
      <top/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 style="hair">
        <color rgb="FFC66211"/>
      </bottom>
      <diagonal/>
    </border>
    <border>
      <left style="hair">
        <color rgb="FFC66211"/>
      </left>
      <right/>
      <top style="hair">
        <color rgb="FFC66211"/>
      </top>
      <bottom style="hair">
        <color rgb="FFC66211"/>
      </bottom>
      <diagonal/>
    </border>
    <border>
      <left style="hair">
        <color rgb="FFC66211"/>
      </left>
      <right/>
      <top style="hair">
        <color rgb="FFC66211"/>
      </top>
      <bottom style="medium">
        <color rgb="FFC66211"/>
      </bottom>
      <diagonal/>
    </border>
    <border>
      <left style="hair">
        <color rgb="FFC66211"/>
      </left>
      <right/>
      <top/>
      <bottom/>
      <diagonal/>
    </border>
    <border>
      <left style="thin">
        <color rgb="FFC66211"/>
      </left>
      <right/>
      <top/>
      <bottom style="hair">
        <color rgb="FFC66211"/>
      </bottom>
      <diagonal/>
    </border>
    <border>
      <left/>
      <right/>
      <top/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/>
      <bottom style="hair">
        <color rgb="FFC66211"/>
      </bottom>
      <diagonal/>
    </border>
    <border>
      <left style="hair">
        <color rgb="FFC66211"/>
      </left>
      <right style="hair">
        <color rgb="FFC66211"/>
      </right>
      <top/>
      <bottom style="hair">
        <color rgb="FFC66211"/>
      </bottom>
      <diagonal/>
    </border>
    <border>
      <left style="hair">
        <color rgb="FFC66211"/>
      </left>
      <right/>
      <top/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/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/>
      <diagonal/>
    </border>
    <border>
      <left style="hair">
        <color rgb="FFC66211"/>
      </left>
      <right style="hair">
        <color rgb="FFC66211"/>
      </right>
      <top style="hair">
        <color rgb="FFC66211"/>
      </top>
      <bottom/>
      <diagonal/>
    </border>
    <border>
      <left style="hair">
        <color rgb="FFC66211"/>
      </left>
      <right/>
      <top style="hair">
        <color rgb="FFC66211"/>
      </top>
      <bottom/>
      <diagonal/>
    </border>
    <border>
      <left style="hair">
        <color rgb="FFC66211"/>
      </left>
      <right style="medium">
        <color rgb="FFC66211"/>
      </right>
      <top style="hair">
        <color rgb="FFC66211"/>
      </top>
      <bottom/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/>
      <top style="medium">
        <color rgb="FFC66211"/>
      </top>
      <bottom style="hair">
        <color rgb="FFC66211"/>
      </bottom>
      <diagonal/>
    </border>
    <border>
      <left style="thin">
        <color theme="5"/>
      </left>
      <right/>
      <top/>
      <bottom/>
      <diagonal/>
    </border>
    <border>
      <left style="hair">
        <color rgb="FFC66211"/>
      </left>
      <right style="hair">
        <color rgb="FFC66211"/>
      </right>
      <top style="medium">
        <color rgb="FFC66211"/>
      </top>
      <bottom/>
      <diagonal/>
    </border>
    <border>
      <left style="medium">
        <color rgb="FFC66211"/>
      </left>
      <right/>
      <top style="hair">
        <color rgb="FFC66211"/>
      </top>
      <bottom style="hair">
        <color rgb="FFC66211"/>
      </bottom>
      <diagonal/>
    </border>
    <border>
      <left style="medium">
        <color rgb="FFC66211"/>
      </left>
      <right/>
      <top style="hair">
        <color rgb="FFC66211"/>
      </top>
      <bottom/>
      <diagonal/>
    </border>
    <border>
      <left/>
      <right/>
      <top style="hair">
        <color rgb="FFC66211"/>
      </top>
      <bottom/>
      <diagonal/>
    </border>
    <border>
      <left style="medium">
        <color rgb="FFC66211"/>
      </left>
      <right style="medium">
        <color rgb="FFC66211"/>
      </right>
      <top style="hair">
        <color rgb="FFC66211"/>
      </top>
      <bottom/>
      <diagonal/>
    </border>
    <border>
      <left style="hair">
        <color rgb="FFC66211"/>
      </left>
      <right/>
      <top style="medium">
        <color rgb="FFC66211"/>
      </top>
      <bottom/>
      <diagonal/>
    </border>
    <border>
      <left/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/>
      <bottom/>
      <diagonal/>
    </border>
    <border>
      <left style="hair">
        <color rgb="FFC66211"/>
      </left>
      <right style="hair">
        <color rgb="FFC66211"/>
      </right>
      <top/>
      <bottom/>
      <diagonal/>
    </border>
    <border>
      <left style="medium">
        <color rgb="FFC66211"/>
      </left>
      <right style="hair">
        <color rgb="FFC66211"/>
      </right>
      <top style="thin">
        <color rgb="FFC66211"/>
      </top>
      <bottom/>
      <diagonal/>
    </border>
    <border>
      <left style="hair">
        <color rgb="FFC66211"/>
      </left>
      <right style="hair">
        <color rgb="FFC66211"/>
      </right>
      <top style="thin">
        <color rgb="FFC66211"/>
      </top>
      <bottom/>
      <diagonal/>
    </border>
    <border>
      <left/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/>
      <right style="medium">
        <color rgb="FFC66211"/>
      </right>
      <top style="hair">
        <color rgb="FFC66211"/>
      </top>
      <bottom style="medium">
        <color rgb="FFC66211"/>
      </bottom>
      <diagonal/>
    </border>
    <border>
      <left style="thin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medium">
        <color rgb="FFC66211"/>
      </right>
      <top style="hair">
        <color rgb="FFC66211"/>
      </top>
      <bottom style="medium">
        <color rgb="FFC66211"/>
      </bottom>
      <diagonal/>
    </border>
    <border>
      <left style="thin">
        <color rgb="FFC66211"/>
      </left>
      <right style="medium">
        <color rgb="FFC66211"/>
      </right>
      <top/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thin">
        <color rgb="FFC66211"/>
      </top>
      <bottom/>
      <diagonal/>
    </border>
    <border>
      <left style="hair">
        <color rgb="FFC66211"/>
      </left>
      <right style="thin">
        <color rgb="FFC66211"/>
      </right>
      <top style="thin">
        <color rgb="FFC66211"/>
      </top>
      <bottom/>
      <diagonal/>
    </border>
    <border>
      <left style="hair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hair">
        <color rgb="FFC66211"/>
      </right>
      <top style="thin">
        <color rgb="FFC66211"/>
      </top>
      <bottom/>
      <diagonal/>
    </border>
    <border>
      <left style="thin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thin">
        <color rgb="FFC66211"/>
      </right>
      <top style="hair">
        <color rgb="FFC66211"/>
      </top>
      <bottom/>
      <diagonal/>
    </border>
    <border>
      <left style="thin">
        <color rgb="FFC66211"/>
      </left>
      <right style="hair">
        <color rgb="FFC66211"/>
      </right>
      <top style="hair">
        <color rgb="FFC66211"/>
      </top>
      <bottom/>
      <diagonal/>
    </border>
    <border>
      <left style="thin">
        <color rgb="FFC66211"/>
      </left>
      <right style="thin">
        <color rgb="FFC66211"/>
      </right>
      <top style="hair">
        <color rgb="FFC66211"/>
      </top>
      <bottom/>
      <diagonal/>
    </border>
    <border>
      <left/>
      <right style="thin">
        <color rgb="FFC66211"/>
      </right>
      <top style="hair">
        <color rgb="FFC66211"/>
      </top>
      <bottom/>
      <diagonal/>
    </border>
    <border>
      <left style="hair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486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9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11" fillId="0" borderId="0" xfId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Border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0" xfId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14" fontId="0" fillId="0" borderId="0" xfId="0" applyNumberFormat="1" applyFill="1" applyBorder="1"/>
    <xf numFmtId="0" fontId="15" fillId="0" borderId="0" xfId="1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20" fillId="0" borderId="0" xfId="1" applyFont="1" applyFill="1" applyBorder="1" applyAlignment="1">
      <alignment horizontal="right" vertical="center"/>
    </xf>
    <xf numFmtId="2" fontId="0" fillId="0" borderId="0" xfId="0" applyNumberFormat="1" applyBorder="1" applyAlignment="1">
      <alignment vertical="center"/>
    </xf>
    <xf numFmtId="0" fontId="24" fillId="0" borderId="0" xfId="1" applyFont="1" applyFill="1" applyBorder="1" applyAlignment="1">
      <alignment horizontal="right" vertical="center"/>
    </xf>
    <xf numFmtId="2" fontId="22" fillId="0" borderId="0" xfId="3" applyNumberFormat="1" applyFont="1" applyFill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7" xfId="0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" fontId="27" fillId="0" borderId="0" xfId="0" applyNumberFormat="1" applyFont="1" applyFill="1" applyBorder="1" applyAlignment="1">
      <alignment horizontal="center" vertical="center"/>
    </xf>
    <xf numFmtId="2" fontId="28" fillId="0" borderId="0" xfId="0" applyNumberFormat="1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 wrapText="1"/>
    </xf>
    <xf numFmtId="9" fontId="28" fillId="0" borderId="0" xfId="3" applyFont="1" applyFill="1" applyBorder="1" applyAlignment="1">
      <alignment horizontal="center" vertical="center"/>
    </xf>
    <xf numFmtId="2" fontId="28" fillId="0" borderId="0" xfId="3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29" fillId="0" borderId="0" xfId="0" applyFont="1" applyAlignment="1">
      <alignment horizontal="left" vertical="center" indent="1"/>
    </xf>
    <xf numFmtId="0" fontId="31" fillId="0" borderId="0" xfId="0" applyFont="1" applyBorder="1" applyAlignment="1">
      <alignment vertical="center"/>
    </xf>
    <xf numFmtId="0" fontId="31" fillId="0" borderId="0" xfId="0" applyFont="1" applyBorder="1"/>
    <xf numFmtId="0" fontId="31" fillId="0" borderId="0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2" fillId="0" borderId="2" xfId="0" applyFont="1" applyBorder="1" applyAlignment="1">
      <alignment horizontal="center" vertical="center"/>
    </xf>
    <xf numFmtId="0" fontId="27" fillId="0" borderId="13" xfId="0" applyFont="1" applyBorder="1" applyAlignment="1">
      <alignment vertical="center"/>
    </xf>
    <xf numFmtId="0" fontId="27" fillId="0" borderId="54" xfId="0" applyFont="1" applyBorder="1" applyAlignment="1">
      <alignment vertical="center"/>
    </xf>
    <xf numFmtId="0" fontId="27" fillId="0" borderId="53" xfId="0" applyFont="1" applyFill="1" applyBorder="1" applyAlignment="1">
      <alignment vertical="center"/>
    </xf>
    <xf numFmtId="0" fontId="27" fillId="0" borderId="13" xfId="0" applyFont="1" applyFill="1" applyBorder="1" applyAlignment="1">
      <alignment vertical="center"/>
    </xf>
    <xf numFmtId="0" fontId="27" fillId="0" borderId="54" xfId="0" applyFont="1" applyFill="1" applyBorder="1" applyAlignment="1">
      <alignment vertical="center"/>
    </xf>
    <xf numFmtId="0" fontId="30" fillId="0" borderId="54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vertical="center"/>
    </xf>
    <xf numFmtId="0" fontId="34" fillId="0" borderId="18" xfId="0" applyFont="1" applyBorder="1" applyAlignment="1">
      <alignment vertical="center"/>
    </xf>
    <xf numFmtId="0" fontId="34" fillId="0" borderId="0" xfId="0" applyFont="1" applyBorder="1" applyProtection="1">
      <protection locked="0"/>
    </xf>
    <xf numFmtId="0" fontId="34" fillId="0" borderId="15" xfId="0" applyFont="1" applyBorder="1" applyProtection="1">
      <protection locked="0"/>
    </xf>
    <xf numFmtId="165" fontId="34" fillId="0" borderId="19" xfId="3" applyNumberFormat="1" applyFont="1" applyBorder="1" applyAlignment="1">
      <alignment vertical="center"/>
    </xf>
    <xf numFmtId="0" fontId="34" fillId="0" borderId="17" xfId="0" applyFont="1" applyBorder="1" applyProtection="1">
      <protection locked="0"/>
    </xf>
    <xf numFmtId="0" fontId="34" fillId="0" borderId="15" xfId="0" applyFont="1" applyBorder="1" applyAlignment="1">
      <alignment vertical="center"/>
    </xf>
    <xf numFmtId="0" fontId="34" fillId="0" borderId="8" xfId="0" applyFont="1" applyBorder="1" applyAlignment="1">
      <alignment horizontal="center" vertical="center"/>
    </xf>
    <xf numFmtId="0" fontId="34" fillId="0" borderId="0" xfId="0" applyFont="1" applyBorder="1"/>
    <xf numFmtId="0" fontId="34" fillId="4" borderId="16" xfId="0" applyFont="1" applyFill="1" applyBorder="1" applyAlignment="1">
      <alignment horizontal="center" vertical="center"/>
    </xf>
    <xf numFmtId="0" fontId="34" fillId="4" borderId="14" xfId="0" applyFont="1" applyFill="1" applyBorder="1" applyAlignment="1">
      <alignment horizontal="left" vertical="center"/>
    </xf>
    <xf numFmtId="0" fontId="34" fillId="0" borderId="18" xfId="0" applyFont="1" applyBorder="1"/>
    <xf numFmtId="164" fontId="34" fillId="0" borderId="15" xfId="0" applyNumberFormat="1" applyFont="1" applyFill="1" applyBorder="1" applyAlignment="1" applyProtection="1">
      <alignment horizontal="center" wrapText="1"/>
      <protection locked="0"/>
    </xf>
    <xf numFmtId="10" fontId="34" fillId="0" borderId="19" xfId="0" applyNumberFormat="1" applyFont="1" applyBorder="1" applyAlignment="1">
      <alignment vertical="center"/>
    </xf>
    <xf numFmtId="165" fontId="34" fillId="0" borderId="19" xfId="3" applyNumberFormat="1" applyFont="1" applyBorder="1"/>
    <xf numFmtId="0" fontId="34" fillId="0" borderId="12" xfId="0" applyFont="1" applyBorder="1" applyProtection="1">
      <protection locked="0"/>
    </xf>
    <xf numFmtId="0" fontId="37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4" fillId="0" borderId="0" xfId="0" applyFont="1" applyAlignment="1">
      <alignment horizontal="center"/>
    </xf>
    <xf numFmtId="0" fontId="19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5" fillId="0" borderId="7" xfId="0" applyFont="1" applyBorder="1" applyAlignment="1">
      <alignment horizontal="center" vertical="center"/>
    </xf>
    <xf numFmtId="0" fontId="34" fillId="5" borderId="0" xfId="0" applyFont="1" applyFill="1" applyBorder="1" applyAlignment="1">
      <alignment horizontal="center" vertical="center"/>
    </xf>
    <xf numFmtId="0" fontId="38" fillId="5" borderId="0" xfId="0" applyFont="1" applyFill="1" applyBorder="1" applyAlignment="1">
      <alignment horizontal="left" vertical="center"/>
    </xf>
    <xf numFmtId="0" fontId="0" fillId="5" borderId="0" xfId="0" applyFill="1" applyAlignment="1">
      <alignment horizontal="center"/>
    </xf>
    <xf numFmtId="0" fontId="40" fillId="0" borderId="0" xfId="0" applyFont="1" applyFill="1" applyBorder="1" applyAlignment="1">
      <alignment horizontal="right" vertical="center"/>
    </xf>
    <xf numFmtId="0" fontId="35" fillId="0" borderId="2" xfId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34" fillId="0" borderId="32" xfId="0" applyFont="1" applyBorder="1" applyAlignment="1">
      <alignment vertical="center"/>
    </xf>
    <xf numFmtId="0" fontId="34" fillId="0" borderId="24" xfId="0" applyFont="1" applyFill="1" applyBorder="1" applyAlignment="1">
      <alignment vertical="center" wrapText="1"/>
    </xf>
    <xf numFmtId="1" fontId="34" fillId="0" borderId="39" xfId="3" applyNumberFormat="1" applyFont="1" applyFill="1" applyBorder="1" applyAlignment="1">
      <alignment horizontal="center" vertical="center"/>
    </xf>
    <xf numFmtId="2" fontId="34" fillId="3" borderId="41" xfId="3" applyNumberFormat="1" applyFont="1" applyFill="1" applyBorder="1" applyAlignment="1">
      <alignment horizontal="center" vertical="center"/>
    </xf>
    <xf numFmtId="2" fontId="34" fillId="3" borderId="42" xfId="3" applyNumberFormat="1" applyFont="1" applyFill="1" applyBorder="1" applyAlignment="1">
      <alignment horizontal="center" vertical="center"/>
    </xf>
    <xf numFmtId="2" fontId="34" fillId="3" borderId="33" xfId="3" applyNumberFormat="1" applyFont="1" applyFill="1" applyBorder="1" applyAlignment="1">
      <alignment horizontal="center" vertical="center"/>
    </xf>
    <xf numFmtId="0" fontId="34" fillId="0" borderId="34" xfId="0" applyFont="1" applyBorder="1" applyAlignment="1">
      <alignment vertical="center"/>
    </xf>
    <xf numFmtId="0" fontId="34" fillId="0" borderId="26" xfId="0" applyFont="1" applyFill="1" applyBorder="1" applyAlignment="1">
      <alignment vertical="center"/>
    </xf>
    <xf numFmtId="0" fontId="34" fillId="0" borderId="26" xfId="0" applyFont="1" applyFill="1" applyBorder="1" applyAlignment="1">
      <alignment vertical="center" wrapText="1"/>
    </xf>
    <xf numFmtId="1" fontId="34" fillId="0" borderId="40" xfId="3" applyNumberFormat="1" applyFont="1" applyFill="1" applyBorder="1" applyAlignment="1">
      <alignment horizontal="center" vertical="center"/>
    </xf>
    <xf numFmtId="2" fontId="34" fillId="3" borderId="44" xfId="3" applyNumberFormat="1" applyFont="1" applyFill="1" applyBorder="1" applyAlignment="1">
      <alignment horizontal="center" vertical="center"/>
    </xf>
    <xf numFmtId="2" fontId="34" fillId="3" borderId="45" xfId="3" applyNumberFormat="1" applyFont="1" applyFill="1" applyBorder="1" applyAlignment="1">
      <alignment horizontal="center" vertical="center"/>
    </xf>
    <xf numFmtId="2" fontId="34" fillId="3" borderId="35" xfId="3" applyNumberFormat="1" applyFont="1" applyFill="1" applyBorder="1" applyAlignment="1">
      <alignment horizontal="center" vertical="center"/>
    </xf>
    <xf numFmtId="2" fontId="34" fillId="3" borderId="47" xfId="3" applyNumberFormat="1" applyFont="1" applyFill="1" applyBorder="1" applyAlignment="1">
      <alignment horizontal="center" vertical="center"/>
    </xf>
    <xf numFmtId="2" fontId="41" fillId="0" borderId="0" xfId="3" applyNumberFormat="1" applyFont="1" applyFill="1" applyBorder="1" applyAlignment="1">
      <alignment horizontal="right" vertical="center"/>
    </xf>
    <xf numFmtId="2" fontId="36" fillId="0" borderId="0" xfId="3" applyNumberFormat="1" applyFont="1" applyFill="1" applyBorder="1" applyAlignment="1">
      <alignment horizontal="right" vertical="center"/>
    </xf>
    <xf numFmtId="2" fontId="36" fillId="0" borderId="0" xfId="0" applyNumberFormat="1" applyFont="1" applyBorder="1" applyAlignment="1">
      <alignment horizontal="right" vertical="center"/>
    </xf>
    <xf numFmtId="0" fontId="36" fillId="2" borderId="7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right" vertical="center" wrapText="1"/>
    </xf>
    <xf numFmtId="1" fontId="34" fillId="0" borderId="0" xfId="0" applyNumberFormat="1" applyFont="1" applyFill="1" applyBorder="1" applyAlignment="1">
      <alignment horizontal="center" vertical="center"/>
    </xf>
    <xf numFmtId="9" fontId="36" fillId="0" borderId="0" xfId="3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34" fillId="0" borderId="0" xfId="0" applyFont="1" applyBorder="1" applyAlignment="1">
      <alignment horizontal="center" wrapText="1"/>
    </xf>
    <xf numFmtId="14" fontId="34" fillId="0" borderId="0" xfId="0" applyNumberFormat="1" applyFont="1" applyFill="1" applyBorder="1" applyAlignment="1" applyProtection="1">
      <alignment horizontal="center" wrapText="1"/>
      <protection locked="0"/>
    </xf>
    <xf numFmtId="0" fontId="34" fillId="0" borderId="0" xfId="0" applyFont="1" applyBorder="1" applyAlignment="1" applyProtection="1">
      <alignment horizontal="center" wrapText="1"/>
      <protection locked="0"/>
    </xf>
    <xf numFmtId="0" fontId="35" fillId="0" borderId="0" xfId="0" applyFont="1" applyBorder="1" applyAlignment="1" applyProtection="1">
      <alignment horizontal="center" wrapText="1"/>
      <protection locked="0"/>
    </xf>
    <xf numFmtId="2" fontId="34" fillId="4" borderId="41" xfId="3" applyNumberFormat="1" applyFont="1" applyFill="1" applyBorder="1" applyAlignment="1">
      <alignment horizontal="center" vertical="center"/>
    </xf>
    <xf numFmtId="2" fontId="34" fillId="4" borderId="42" xfId="3" applyNumberFormat="1" applyFont="1" applyFill="1" applyBorder="1" applyAlignment="1">
      <alignment horizontal="center" vertical="center"/>
    </xf>
    <xf numFmtId="2" fontId="34" fillId="4" borderId="44" xfId="3" applyNumberFormat="1" applyFont="1" applyFill="1" applyBorder="1" applyAlignment="1">
      <alignment horizontal="center" vertical="center"/>
    </xf>
    <xf numFmtId="2" fontId="34" fillId="4" borderId="45" xfId="3" applyNumberFormat="1" applyFont="1" applyFill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3" fillId="0" borderId="53" xfId="0" applyFont="1" applyBorder="1" applyAlignment="1">
      <alignment vertical="center"/>
    </xf>
    <xf numFmtId="0" fontId="43" fillId="0" borderId="13" xfId="0" applyFont="1" applyBorder="1" applyAlignment="1">
      <alignment vertical="center"/>
    </xf>
    <xf numFmtId="0" fontId="43" fillId="0" borderId="13" xfId="0" applyFont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0" fontId="35" fillId="0" borderId="26" xfId="0" applyFont="1" applyFill="1" applyBorder="1" applyAlignment="1">
      <alignment vertical="center" wrapText="1"/>
    </xf>
    <xf numFmtId="2" fontId="34" fillId="0" borderId="4" xfId="0" applyNumberFormat="1" applyFont="1" applyBorder="1" applyAlignment="1">
      <alignment horizontal="center" vertical="center"/>
    </xf>
    <xf numFmtId="0" fontId="38" fillId="2" borderId="7" xfId="0" applyFont="1" applyFill="1" applyBorder="1" applyAlignment="1">
      <alignment vertical="center" wrapText="1"/>
    </xf>
    <xf numFmtId="10" fontId="38" fillId="2" borderId="58" xfId="3" applyNumberFormat="1" applyFont="1" applyFill="1" applyBorder="1" applyAlignment="1">
      <alignment horizontal="center" vertical="center"/>
    </xf>
    <xf numFmtId="10" fontId="38" fillId="2" borderId="68" xfId="3" applyNumberFormat="1" applyFont="1" applyFill="1" applyBorder="1" applyAlignment="1">
      <alignment horizontal="center" vertical="center"/>
    </xf>
    <xf numFmtId="2" fontId="38" fillId="2" borderId="56" xfId="3" applyNumberFormat="1" applyFont="1" applyFill="1" applyBorder="1" applyAlignment="1">
      <alignment horizontal="center" vertical="center"/>
    </xf>
    <xf numFmtId="2" fontId="38" fillId="4" borderId="51" xfId="3" applyNumberFormat="1" applyFont="1" applyFill="1" applyBorder="1" applyAlignment="1">
      <alignment horizontal="center" vertical="center"/>
    </xf>
    <xf numFmtId="2" fontId="38" fillId="2" borderId="50" xfId="3" applyNumberFormat="1" applyFont="1" applyFill="1" applyBorder="1" applyAlignment="1">
      <alignment horizontal="center" vertical="center"/>
    </xf>
    <xf numFmtId="0" fontId="46" fillId="0" borderId="0" xfId="1" applyFont="1" applyFill="1" applyBorder="1" applyAlignment="1">
      <alignment horizontal="center" vertical="center"/>
    </xf>
    <xf numFmtId="0" fontId="47" fillId="0" borderId="0" xfId="1" applyFont="1" applyFill="1" applyBorder="1" applyAlignment="1">
      <alignment horizontal="center" vertical="center"/>
    </xf>
    <xf numFmtId="0" fontId="48" fillId="0" borderId="0" xfId="1" applyFont="1" applyFill="1" applyBorder="1" applyAlignment="1">
      <alignment horizontal="center" vertical="center"/>
    </xf>
    <xf numFmtId="0" fontId="51" fillId="0" borderId="0" xfId="1" applyFont="1" applyFill="1" applyBorder="1" applyAlignment="1">
      <alignment vertical="center"/>
    </xf>
    <xf numFmtId="0" fontId="51" fillId="0" borderId="0" xfId="1" applyFont="1" applyFill="1" applyBorder="1" applyAlignment="1">
      <alignment horizontal="center"/>
    </xf>
    <xf numFmtId="0" fontId="54" fillId="0" borderId="0" xfId="1" applyFont="1" applyFill="1" applyBorder="1" applyAlignment="1">
      <alignment horizontal="center" vertical="center"/>
    </xf>
    <xf numFmtId="0" fontId="0" fillId="0" borderId="72" xfId="0" applyFill="1" applyBorder="1" applyAlignment="1">
      <alignment vertical="center"/>
    </xf>
    <xf numFmtId="0" fontId="8" fillId="0" borderId="73" xfId="0" applyFont="1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2" fillId="0" borderId="75" xfId="1" applyFont="1" applyFill="1" applyBorder="1" applyAlignment="1">
      <alignment vertical="center"/>
    </xf>
    <xf numFmtId="0" fontId="0" fillId="0" borderId="76" xfId="0" applyFill="1" applyBorder="1" applyAlignment="1">
      <alignment vertical="center"/>
    </xf>
    <xf numFmtId="0" fontId="2" fillId="0" borderId="76" xfId="1" applyFont="1" applyFill="1" applyBorder="1" applyAlignment="1">
      <alignment vertical="center"/>
    </xf>
    <xf numFmtId="0" fontId="10" fillId="0" borderId="75" xfId="1" applyFont="1" applyFill="1" applyBorder="1" applyAlignment="1">
      <alignment vertical="center"/>
    </xf>
    <xf numFmtId="0" fontId="11" fillId="0" borderId="75" xfId="1" applyFont="1" applyFill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11" fillId="0" borderId="76" xfId="1" applyFont="1" applyFill="1" applyBorder="1" applyAlignment="1">
      <alignment vertical="center" wrapText="1"/>
    </xf>
    <xf numFmtId="0" fontId="29" fillId="0" borderId="0" xfId="0" applyFont="1" applyBorder="1" applyAlignment="1">
      <alignment horizontal="left" vertical="center" indent="1"/>
    </xf>
    <xf numFmtId="0" fontId="8" fillId="0" borderId="0" xfId="0" applyFont="1" applyBorder="1" applyAlignment="1">
      <alignment vertical="center"/>
    </xf>
    <xf numFmtId="0" fontId="11" fillId="0" borderId="75" xfId="1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9" fillId="0" borderId="76" xfId="1" applyFont="1" applyFill="1" applyBorder="1" applyAlignment="1">
      <alignment vertical="center"/>
    </xf>
    <xf numFmtId="0" fontId="52" fillId="0" borderId="0" xfId="0" applyFont="1" applyFill="1" applyBorder="1" applyAlignment="1">
      <alignment horizontal="center"/>
    </xf>
    <xf numFmtId="0" fontId="52" fillId="0" borderId="0" xfId="0" applyFont="1" applyFill="1" applyBorder="1" applyAlignment="1">
      <alignment vertical="center"/>
    </xf>
    <xf numFmtId="0" fontId="9" fillId="0" borderId="75" xfId="1" applyFont="1" applyFill="1" applyBorder="1" applyAlignment="1">
      <alignment vertical="center"/>
    </xf>
    <xf numFmtId="0" fontId="2" fillId="0" borderId="77" xfId="1" applyFont="1" applyFill="1" applyBorder="1" applyAlignment="1">
      <alignment vertical="center"/>
    </xf>
    <xf numFmtId="0" fontId="2" fillId="0" borderId="78" xfId="1" applyFont="1" applyFill="1" applyBorder="1" applyAlignment="1">
      <alignment vertical="center"/>
    </xf>
    <xf numFmtId="0" fontId="2" fillId="0" borderId="79" xfId="1" applyFont="1" applyFill="1" applyBorder="1" applyAlignment="1">
      <alignment vertical="center"/>
    </xf>
    <xf numFmtId="0" fontId="46" fillId="0" borderId="0" xfId="1" applyFont="1" applyFill="1" applyBorder="1" applyAlignment="1">
      <alignment horizontal="center" wrapText="1"/>
    </xf>
    <xf numFmtId="0" fontId="46" fillId="0" borderId="0" xfId="1" applyFont="1" applyFill="1" applyBorder="1" applyAlignment="1">
      <alignment horizontal="center"/>
    </xf>
    <xf numFmtId="0" fontId="33" fillId="0" borderId="0" xfId="0" applyFont="1" applyBorder="1" applyAlignment="1">
      <alignment horizontal="right" vertical="center"/>
    </xf>
    <xf numFmtId="0" fontId="49" fillId="0" borderId="0" xfId="0" applyFont="1" applyBorder="1" applyAlignment="1">
      <alignment horizontal="right" vertical="center"/>
    </xf>
    <xf numFmtId="0" fontId="46" fillId="0" borderId="0" xfId="1" applyFont="1" applyFill="1" applyBorder="1" applyAlignment="1">
      <alignment horizontal="left" vertical="center"/>
    </xf>
    <xf numFmtId="0" fontId="34" fillId="4" borderId="17" xfId="0" applyFont="1" applyFill="1" applyBorder="1" applyAlignment="1">
      <alignment horizontal="left" vertical="center"/>
    </xf>
    <xf numFmtId="0" fontId="34" fillId="4" borderId="18" xfId="0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vertical="center" wrapText="1"/>
    </xf>
    <xf numFmtId="0" fontId="35" fillId="0" borderId="9" xfId="1" applyFont="1" applyFill="1" applyBorder="1" applyAlignment="1">
      <alignment horizontal="center" vertical="center" wrapText="1"/>
    </xf>
    <xf numFmtId="0" fontId="35" fillId="0" borderId="10" xfId="1" applyFont="1" applyFill="1" applyBorder="1" applyAlignment="1">
      <alignment horizontal="center" vertical="center" wrapText="1"/>
    </xf>
    <xf numFmtId="0" fontId="35" fillId="4" borderId="10" xfId="1" applyFont="1" applyFill="1" applyBorder="1" applyAlignment="1">
      <alignment horizontal="center" vertical="center" wrapText="1"/>
    </xf>
    <xf numFmtId="0" fontId="35" fillId="0" borderId="11" xfId="1" applyFont="1" applyFill="1" applyBorder="1" applyAlignment="1">
      <alignment horizontal="center" vertical="center" wrapText="1"/>
    </xf>
    <xf numFmtId="0" fontId="40" fillId="0" borderId="9" xfId="1" applyFont="1" applyFill="1" applyBorder="1" applyAlignment="1">
      <alignment horizontal="center" vertical="center" wrapText="1"/>
    </xf>
    <xf numFmtId="0" fontId="35" fillId="4" borderId="23" xfId="1" applyFont="1" applyFill="1" applyBorder="1" applyAlignment="1">
      <alignment horizontal="center" vertical="center" wrapText="1"/>
    </xf>
    <xf numFmtId="0" fontId="35" fillId="4" borderId="11" xfId="1" applyFont="1" applyFill="1" applyBorder="1" applyAlignment="1">
      <alignment horizontal="center" vertical="center" wrapText="1"/>
    </xf>
    <xf numFmtId="0" fontId="36" fillId="0" borderId="62" xfId="0" applyFont="1" applyFill="1" applyBorder="1" applyAlignment="1">
      <alignment horizontal="center" vertical="center" wrapText="1"/>
    </xf>
    <xf numFmtId="0" fontId="56" fillId="0" borderId="0" xfId="0" applyFont="1" applyBorder="1" applyAlignment="1">
      <alignment vertical="center"/>
    </xf>
    <xf numFmtId="0" fontId="57" fillId="0" borderId="0" xfId="1" applyFont="1" applyFill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10" fontId="38" fillId="2" borderId="7" xfId="3" applyNumberFormat="1" applyFont="1" applyFill="1" applyBorder="1" applyAlignment="1">
      <alignment horizontal="center" vertical="center"/>
    </xf>
    <xf numFmtId="0" fontId="0" fillId="0" borderId="80" xfId="0" applyBorder="1" applyAlignment="1">
      <alignment vertical="center" wrapText="1"/>
    </xf>
    <xf numFmtId="2" fontId="30" fillId="0" borderId="81" xfId="0" applyNumberFormat="1" applyFont="1" applyBorder="1" applyAlignment="1">
      <alignment horizontal="center" vertical="center"/>
    </xf>
    <xf numFmtId="1" fontId="34" fillId="0" borderId="32" xfId="0" applyNumberFormat="1" applyFont="1" applyFill="1" applyBorder="1" applyAlignment="1">
      <alignment horizontal="center" vertical="center"/>
    </xf>
    <xf numFmtId="1" fontId="34" fillId="0" borderId="34" xfId="0" applyNumberFormat="1" applyFont="1" applyFill="1" applyBorder="1" applyAlignment="1">
      <alignment horizontal="center" vertical="center"/>
    </xf>
    <xf numFmtId="1" fontId="34" fillId="0" borderId="36" xfId="0" applyNumberFormat="1" applyFont="1" applyFill="1" applyBorder="1" applyAlignment="1">
      <alignment horizontal="center" vertical="center"/>
    </xf>
    <xf numFmtId="1" fontId="38" fillId="0" borderId="82" xfId="0" applyNumberFormat="1" applyFont="1" applyFill="1" applyBorder="1" applyAlignment="1">
      <alignment horizontal="center" vertical="center"/>
    </xf>
    <xf numFmtId="2" fontId="34" fillId="0" borderId="43" xfId="3" applyNumberFormat="1" applyFont="1" applyFill="1" applyBorder="1" applyAlignment="1">
      <alignment horizontal="center" vertical="center"/>
    </xf>
    <xf numFmtId="2" fontId="34" fillId="0" borderId="46" xfId="3" applyNumberFormat="1" applyFont="1" applyFill="1" applyBorder="1" applyAlignment="1">
      <alignment horizontal="center" vertical="center"/>
    </xf>
    <xf numFmtId="0" fontId="39" fillId="0" borderId="52" xfId="1" applyFont="1" applyFill="1" applyBorder="1" applyAlignment="1">
      <alignment horizontal="center" vertical="center" wrapText="1"/>
    </xf>
    <xf numFmtId="2" fontId="36" fillId="4" borderId="48" xfId="3" applyNumberFormat="1" applyFont="1" applyFill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59" fillId="0" borderId="0" xfId="1" applyFont="1" applyFill="1" applyBorder="1" applyAlignment="1">
      <alignment horizontal="center" vertical="center"/>
    </xf>
    <xf numFmtId="9" fontId="34" fillId="3" borderId="24" xfId="3" applyFont="1" applyFill="1" applyBorder="1" applyAlignment="1">
      <alignment horizontal="center" vertical="center"/>
    </xf>
    <xf numFmtId="9" fontId="34" fillId="3" borderId="26" xfId="3" applyFont="1" applyFill="1" applyBorder="1" applyAlignment="1">
      <alignment horizontal="center" vertical="center"/>
    </xf>
    <xf numFmtId="9" fontId="34" fillId="3" borderId="28" xfId="3" applyFont="1" applyFill="1" applyBorder="1" applyAlignment="1">
      <alignment horizontal="center" vertical="center"/>
    </xf>
    <xf numFmtId="2" fontId="34" fillId="0" borderId="86" xfId="3" applyNumberFormat="1" applyFont="1" applyFill="1" applyBorder="1" applyAlignment="1">
      <alignment horizontal="center" vertical="center"/>
    </xf>
    <xf numFmtId="2" fontId="34" fillId="0" borderId="85" xfId="3" applyNumberFormat="1" applyFont="1" applyFill="1" applyBorder="1" applyAlignment="1">
      <alignment horizontal="center" vertical="center"/>
    </xf>
    <xf numFmtId="0" fontId="34" fillId="4" borderId="14" xfId="0" applyFont="1" applyFill="1" applyBorder="1" applyAlignment="1">
      <alignment horizontal="center" vertical="center" wrapText="1"/>
    </xf>
    <xf numFmtId="0" fontId="34" fillId="4" borderId="18" xfId="0" applyFont="1" applyFill="1" applyBorder="1" applyAlignment="1">
      <alignment horizontal="center" vertical="center" wrapText="1"/>
    </xf>
    <xf numFmtId="0" fontId="34" fillId="0" borderId="17" xfId="0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vertical="center"/>
    </xf>
    <xf numFmtId="0" fontId="34" fillId="4" borderId="12" xfId="0" applyFont="1" applyFill="1" applyBorder="1" applyAlignment="1">
      <alignment horizontal="center" vertical="center" wrapText="1"/>
    </xf>
    <xf numFmtId="0" fontId="57" fillId="0" borderId="0" xfId="1" applyFont="1" applyFill="1" applyBorder="1" applyAlignment="1">
      <alignment vertical="center"/>
    </xf>
    <xf numFmtId="2" fontId="61" fillId="0" borderId="88" xfId="3" applyNumberFormat="1" applyFont="1" applyFill="1" applyBorder="1" applyAlignment="1">
      <alignment horizontal="center" vertical="center"/>
    </xf>
    <xf numFmtId="0" fontId="34" fillId="0" borderId="89" xfId="0" applyFont="1" applyBorder="1" applyAlignment="1">
      <alignment vertical="center"/>
    </xf>
    <xf numFmtId="0" fontId="44" fillId="0" borderId="90" xfId="0" applyFont="1" applyFill="1" applyBorder="1" applyAlignment="1">
      <alignment vertical="center" wrapText="1"/>
    </xf>
    <xf numFmtId="0" fontId="34" fillId="0" borderId="90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4" fillId="0" borderId="90" xfId="0" applyFont="1" applyFill="1" applyBorder="1" applyAlignment="1">
      <alignment vertical="center"/>
    </xf>
    <xf numFmtId="0" fontId="35" fillId="0" borderId="90" xfId="0" applyFont="1" applyFill="1" applyBorder="1" applyAlignment="1">
      <alignment vertical="center"/>
    </xf>
    <xf numFmtId="2" fontId="34" fillId="4" borderId="91" xfId="3" applyNumberFormat="1" applyFont="1" applyFill="1" applyBorder="1" applyAlignment="1">
      <alignment horizontal="center" vertical="center"/>
    </xf>
    <xf numFmtId="2" fontId="34" fillId="4" borderId="92" xfId="3" applyNumberFormat="1" applyFont="1" applyFill="1" applyBorder="1" applyAlignment="1">
      <alignment horizontal="center" vertical="center"/>
    </xf>
    <xf numFmtId="2" fontId="34" fillId="0" borderId="93" xfId="3" applyNumberFormat="1" applyFont="1" applyFill="1" applyBorder="1" applyAlignment="1">
      <alignment horizontal="center" vertical="center"/>
    </xf>
    <xf numFmtId="2" fontId="34" fillId="0" borderId="94" xfId="3" applyNumberFormat="1" applyFont="1" applyFill="1" applyBorder="1" applyAlignment="1">
      <alignment horizontal="center" vertical="center"/>
    </xf>
    <xf numFmtId="0" fontId="34" fillId="0" borderId="36" xfId="0" applyFont="1" applyBorder="1" applyAlignment="1">
      <alignment vertical="center"/>
    </xf>
    <xf numFmtId="0" fontId="34" fillId="0" borderId="95" xfId="0" applyFont="1" applyBorder="1" applyAlignment="1">
      <alignment vertical="center"/>
    </xf>
    <xf numFmtId="2" fontId="36" fillId="4" borderId="96" xfId="3" applyNumberFormat="1" applyFont="1" applyFill="1" applyBorder="1" applyAlignment="1">
      <alignment horizontal="center" vertical="center"/>
    </xf>
    <xf numFmtId="0" fontId="34" fillId="0" borderId="24" xfId="0" applyFont="1" applyFill="1" applyBorder="1" applyAlignment="1">
      <alignment vertical="center"/>
    </xf>
    <xf numFmtId="0" fontId="34" fillId="9" borderId="28" xfId="0" applyFont="1" applyFill="1" applyBorder="1" applyAlignment="1">
      <alignment vertical="center"/>
    </xf>
    <xf numFmtId="0" fontId="36" fillId="9" borderId="28" xfId="0" applyFont="1" applyFill="1" applyBorder="1" applyAlignment="1">
      <alignment horizontal="right" vertical="center" wrapText="1"/>
    </xf>
    <xf numFmtId="0" fontId="38" fillId="8" borderId="7" xfId="0" applyFont="1" applyFill="1" applyBorder="1" applyAlignment="1">
      <alignment vertical="center" wrapText="1"/>
    </xf>
    <xf numFmtId="2" fontId="45" fillId="4" borderId="84" xfId="3" applyNumberFormat="1" applyFont="1" applyFill="1" applyBorder="1" applyAlignment="1">
      <alignment horizontal="center" vertical="center"/>
    </xf>
    <xf numFmtId="2" fontId="45" fillId="4" borderId="99" xfId="3" applyNumberFormat="1" applyFont="1" applyFill="1" applyBorder="1" applyAlignment="1">
      <alignment horizontal="center" vertical="center"/>
    </xf>
    <xf numFmtId="2" fontId="45" fillId="4" borderId="100" xfId="3" applyNumberFormat="1" applyFont="1" applyFill="1" applyBorder="1" applyAlignment="1">
      <alignment horizontal="center" vertical="center"/>
    </xf>
    <xf numFmtId="2" fontId="36" fillId="4" borderId="47" xfId="3" applyNumberFormat="1" applyFont="1" applyFill="1" applyBorder="1" applyAlignment="1">
      <alignment horizontal="center" vertical="center"/>
    </xf>
    <xf numFmtId="2" fontId="36" fillId="0" borderId="87" xfId="3" applyNumberFormat="1" applyFont="1" applyFill="1" applyBorder="1" applyAlignment="1">
      <alignment horizontal="center" vertical="center"/>
    </xf>
    <xf numFmtId="2" fontId="36" fillId="0" borderId="49" xfId="3" applyNumberFormat="1" applyFont="1" applyFill="1" applyBorder="1" applyAlignment="1">
      <alignment horizontal="center" vertical="center"/>
    </xf>
    <xf numFmtId="2" fontId="36" fillId="4" borderId="57" xfId="3" applyNumberFormat="1" applyFont="1" applyFill="1" applyBorder="1" applyAlignment="1">
      <alignment horizontal="center" vertical="center"/>
    </xf>
    <xf numFmtId="2" fontId="36" fillId="0" borderId="97" xfId="3" applyNumberFormat="1" applyFont="1" applyFill="1" applyBorder="1" applyAlignment="1">
      <alignment horizontal="center" vertical="center"/>
    </xf>
    <xf numFmtId="2" fontId="36" fillId="0" borderId="98" xfId="3" applyNumberFormat="1" applyFont="1" applyFill="1" applyBorder="1" applyAlignment="1">
      <alignment horizontal="center" vertical="center"/>
    </xf>
    <xf numFmtId="2" fontId="60" fillId="0" borderId="88" xfId="3" applyNumberFormat="1" applyFont="1" applyFill="1" applyBorder="1" applyAlignment="1">
      <alignment horizontal="center" vertical="center"/>
    </xf>
    <xf numFmtId="2" fontId="60" fillId="0" borderId="88" xfId="3" applyNumberFormat="1" applyFont="1" applyFill="1" applyBorder="1" applyAlignment="1">
      <alignment horizontal="center" vertical="center" wrapText="1"/>
    </xf>
    <xf numFmtId="2" fontId="60" fillId="0" borderId="0" xfId="3" applyNumberFormat="1" applyFont="1" applyFill="1" applyBorder="1" applyAlignment="1">
      <alignment horizontal="right" vertical="center"/>
    </xf>
    <xf numFmtId="2" fontId="62" fillId="7" borderId="0" xfId="3" applyNumberFormat="1" applyFont="1" applyFill="1" applyBorder="1" applyAlignment="1">
      <alignment horizontal="right" vertical="center"/>
    </xf>
    <xf numFmtId="2" fontId="63" fillId="7" borderId="0" xfId="3" applyNumberFormat="1" applyFont="1" applyFill="1" applyBorder="1" applyAlignment="1">
      <alignment horizontal="right" vertical="center"/>
    </xf>
    <xf numFmtId="0" fontId="64" fillId="7" borderId="0" xfId="0" applyFont="1" applyFill="1" applyBorder="1" applyAlignment="1">
      <alignment vertical="center"/>
    </xf>
    <xf numFmtId="2" fontId="63" fillId="7" borderId="0" xfId="3" applyNumberFormat="1" applyFont="1" applyFill="1" applyBorder="1" applyAlignment="1">
      <alignment horizontal="center" vertical="center"/>
    </xf>
    <xf numFmtId="0" fontId="65" fillId="0" borderId="50" xfId="1" applyFont="1" applyFill="1" applyBorder="1" applyAlignment="1">
      <alignment horizontal="center" vertical="center" wrapText="1"/>
    </xf>
    <xf numFmtId="0" fontId="65" fillId="0" borderId="51" xfId="1" applyFont="1" applyFill="1" applyBorder="1" applyAlignment="1">
      <alignment horizontal="center" vertical="center" wrapText="1"/>
    </xf>
    <xf numFmtId="0" fontId="65" fillId="0" borderId="84" xfId="1" applyFont="1" applyFill="1" applyBorder="1" applyAlignment="1">
      <alignment horizontal="center" vertical="center" wrapText="1"/>
    </xf>
    <xf numFmtId="0" fontId="35" fillId="0" borderId="56" xfId="1" applyFont="1" applyFill="1" applyBorder="1" applyAlignment="1">
      <alignment horizontal="center" vertical="center" wrapText="1"/>
    </xf>
    <xf numFmtId="0" fontId="35" fillId="0" borderId="99" xfId="1" applyFont="1" applyFill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5" fillId="0" borderId="23" xfId="1" applyFont="1" applyFill="1" applyBorder="1" applyAlignment="1">
      <alignment horizontal="center" vertical="center" wrapText="1"/>
    </xf>
    <xf numFmtId="0" fontId="34" fillId="0" borderId="0" xfId="0" applyNumberFormat="1" applyFont="1" applyFill="1" applyBorder="1" applyAlignment="1">
      <alignment horizontal="center" vertical="center"/>
    </xf>
    <xf numFmtId="0" fontId="34" fillId="0" borderId="4" xfId="0" applyFont="1" applyBorder="1" applyAlignment="1" applyProtection="1">
      <alignment horizontal="center" vertical="center" wrapText="1"/>
      <protection locked="0"/>
    </xf>
    <xf numFmtId="2" fontId="34" fillId="0" borderId="0" xfId="0" applyNumberFormat="1" applyFont="1" applyBorder="1" applyAlignment="1">
      <alignment horizontal="center" vertical="center"/>
    </xf>
    <xf numFmtId="0" fontId="34" fillId="4" borderId="29" xfId="0" applyFont="1" applyFill="1" applyBorder="1" applyAlignment="1">
      <alignment horizontal="center" vertical="center"/>
    </xf>
    <xf numFmtId="2" fontId="34" fillId="0" borderId="1" xfId="0" applyNumberFormat="1" applyFont="1" applyBorder="1" applyAlignment="1">
      <alignment horizontal="center" vertical="center"/>
    </xf>
    <xf numFmtId="2" fontId="34" fillId="0" borderId="2" xfId="0" applyNumberFormat="1" applyFont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/>
    </xf>
    <xf numFmtId="166" fontId="34" fillId="0" borderId="55" xfId="0" applyNumberFormat="1" applyFont="1" applyBorder="1" applyAlignment="1">
      <alignment horizontal="center" vertical="center"/>
    </xf>
    <xf numFmtId="166" fontId="34" fillId="0" borderId="64" xfId="0" applyNumberFormat="1" applyFont="1" applyBorder="1" applyAlignment="1">
      <alignment horizontal="center" vertical="center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4" borderId="30" xfId="0" applyFont="1" applyFill="1" applyBorder="1" applyAlignment="1">
      <alignment horizontal="center" vertical="center"/>
    </xf>
    <xf numFmtId="0" fontId="34" fillId="4" borderId="31" xfId="0" applyFont="1" applyFill="1" applyBorder="1" applyAlignment="1">
      <alignment horizontal="center" vertical="center"/>
    </xf>
    <xf numFmtId="0" fontId="55" fillId="0" borderId="0" xfId="0" applyNumberFormat="1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2" fontId="55" fillId="0" borderId="0" xfId="0" applyNumberFormat="1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4" fillId="0" borderId="85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4" fillId="4" borderId="45" xfId="0" applyFont="1" applyFill="1" applyBorder="1" applyAlignment="1" applyProtection="1">
      <alignment horizontal="center" vertical="center" wrapText="1"/>
      <protection locked="0"/>
    </xf>
    <xf numFmtId="0" fontId="34" fillId="0" borderId="86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 wrapText="1"/>
    </xf>
    <xf numFmtId="14" fontId="34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45" xfId="0" applyFont="1" applyBorder="1" applyAlignment="1" applyProtection="1">
      <alignment horizontal="center" vertical="center" wrapText="1"/>
      <protection locked="0"/>
    </xf>
    <xf numFmtId="0" fontId="35" fillId="0" borderId="86" xfId="0" applyFont="1" applyBorder="1" applyAlignment="1" applyProtection="1">
      <alignment horizontal="center" vertical="center" wrapText="1"/>
      <protection locked="0"/>
    </xf>
    <xf numFmtId="0" fontId="34" fillId="0" borderId="45" xfId="0" applyFont="1" applyBorder="1" applyAlignment="1" applyProtection="1">
      <alignment horizontal="center" vertical="center" wrapText="1"/>
      <protection locked="0"/>
    </xf>
    <xf numFmtId="0" fontId="34" fillId="0" borderId="40" xfId="0" applyFont="1" applyBorder="1" applyAlignment="1">
      <alignment horizontal="center" wrapText="1"/>
    </xf>
    <xf numFmtId="14" fontId="34" fillId="0" borderId="45" xfId="0" applyNumberFormat="1" applyFont="1" applyFill="1" applyBorder="1" applyAlignment="1" applyProtection="1">
      <alignment horizontal="center" wrapText="1"/>
      <protection locked="0"/>
    </xf>
    <xf numFmtId="0" fontId="34" fillId="0" borderId="45" xfId="0" applyFont="1" applyBorder="1" applyAlignment="1">
      <alignment horizontal="center"/>
    </xf>
    <xf numFmtId="0" fontId="34" fillId="0" borderId="45" xfId="0" applyFont="1" applyBorder="1" applyAlignment="1" applyProtection="1">
      <alignment horizontal="center" wrapText="1"/>
      <protection locked="0"/>
    </xf>
    <xf numFmtId="0" fontId="35" fillId="0" borderId="45" xfId="0" applyFont="1" applyBorder="1" applyAlignment="1" applyProtection="1">
      <alignment horizontal="center" wrapText="1"/>
      <protection locked="0"/>
    </xf>
    <xf numFmtId="0" fontId="35" fillId="0" borderId="86" xfId="0" applyFont="1" applyBorder="1" applyAlignment="1" applyProtection="1">
      <alignment horizontal="center" wrapText="1"/>
      <protection locked="0"/>
    </xf>
    <xf numFmtId="14" fontId="35" fillId="0" borderId="45" xfId="0" applyNumberFormat="1" applyFont="1" applyBorder="1" applyAlignment="1">
      <alignment horizontal="center" vertical="center"/>
    </xf>
    <xf numFmtId="14" fontId="35" fillId="0" borderId="45" xfId="0" applyNumberFormat="1" applyFont="1" applyFill="1" applyBorder="1" applyAlignment="1" applyProtection="1">
      <alignment horizontal="center" vertical="center" wrapText="1"/>
      <protection locked="0"/>
    </xf>
    <xf numFmtId="14" fontId="35" fillId="0" borderId="45" xfId="0" applyNumberFormat="1" applyFont="1" applyFill="1" applyBorder="1" applyAlignment="1" applyProtection="1">
      <alignment horizontal="center" wrapText="1"/>
      <protection locked="0"/>
    </xf>
    <xf numFmtId="14" fontId="35" fillId="0" borderId="42" xfId="0" applyNumberFormat="1" applyFont="1" applyBorder="1" applyAlignment="1">
      <alignment horizontal="center" vertical="center"/>
    </xf>
    <xf numFmtId="0" fontId="34" fillId="0" borderId="101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102" xfId="0" applyFont="1" applyBorder="1" applyAlignment="1">
      <alignment vertical="center"/>
    </xf>
    <xf numFmtId="0" fontId="34" fillId="0" borderId="101" xfId="0" applyFont="1" applyBorder="1" applyAlignment="1">
      <alignment horizontal="center" vertical="center" wrapText="1"/>
    </xf>
    <xf numFmtId="0" fontId="34" fillId="0" borderId="101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4" borderId="103" xfId="0" applyFont="1" applyFill="1" applyBorder="1" applyAlignment="1" applyProtection="1">
      <alignment horizontal="center" vertical="center" wrapText="1"/>
      <protection locked="0"/>
    </xf>
    <xf numFmtId="0" fontId="34" fillId="0" borderId="42" xfId="0" applyFont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34" fillId="0" borderId="15" xfId="0" applyFont="1" applyBorder="1" applyAlignment="1" applyProtection="1">
      <alignment vertical="center"/>
      <protection locked="0"/>
    </xf>
    <xf numFmtId="2" fontId="36" fillId="0" borderId="1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2" fontId="36" fillId="0" borderId="3" xfId="0" applyNumberFormat="1" applyFont="1" applyBorder="1" applyAlignment="1">
      <alignment horizontal="center" vertical="center"/>
    </xf>
    <xf numFmtId="2" fontId="36" fillId="0" borderId="22" xfId="0" applyNumberFormat="1" applyFont="1" applyBorder="1" applyAlignment="1">
      <alignment horizontal="center" vertical="center"/>
    </xf>
    <xf numFmtId="2" fontId="39" fillId="0" borderId="4" xfId="0" applyNumberFormat="1" applyFont="1" applyBorder="1" applyAlignment="1">
      <alignment horizontal="center" vertical="center"/>
    </xf>
    <xf numFmtId="2" fontId="39" fillId="0" borderId="0" xfId="0" applyNumberFormat="1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2" fontId="39" fillId="0" borderId="5" xfId="0" applyNumberFormat="1" applyFont="1" applyBorder="1" applyAlignment="1">
      <alignment horizontal="center" vertical="center"/>
    </xf>
    <xf numFmtId="2" fontId="39" fillId="0" borderId="31" xfId="0" applyNumberFormat="1" applyFont="1" applyBorder="1" applyAlignment="1">
      <alignment horizontal="center" vertical="center"/>
    </xf>
    <xf numFmtId="0" fontId="66" fillId="0" borderId="0" xfId="0" applyFont="1" applyFill="1" applyBorder="1" applyAlignment="1">
      <alignment horizontal="right" vertical="center"/>
    </xf>
    <xf numFmtId="2" fontId="67" fillId="0" borderId="6" xfId="0" applyNumberFormat="1" applyFont="1" applyBorder="1" applyAlignment="1">
      <alignment horizontal="center" vertical="center"/>
    </xf>
    <xf numFmtId="0" fontId="68" fillId="0" borderId="0" xfId="0" applyFont="1" applyFill="1" applyBorder="1" applyAlignment="1">
      <alignment horizontal="right" vertical="center"/>
    </xf>
    <xf numFmtId="0" fontId="34" fillId="0" borderId="29" xfId="0" applyFont="1" applyBorder="1" applyAlignment="1">
      <alignment horizontal="center" vertical="center"/>
    </xf>
    <xf numFmtId="0" fontId="34" fillId="0" borderId="104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104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104" xfId="0" applyFont="1" applyBorder="1" applyAlignment="1">
      <alignment horizontal="center" wrapText="1"/>
    </xf>
    <xf numFmtId="0" fontId="34" fillId="0" borderId="27" xfId="0" applyFont="1" applyBorder="1" applyAlignment="1">
      <alignment horizontal="center" wrapText="1"/>
    </xf>
    <xf numFmtId="0" fontId="34" fillId="0" borderId="26" xfId="0" applyFont="1" applyBorder="1" applyAlignment="1">
      <alignment horizontal="center" wrapText="1"/>
    </xf>
    <xf numFmtId="0" fontId="34" fillId="0" borderId="30" xfId="0" applyFont="1" applyBorder="1" applyAlignment="1">
      <alignment horizontal="center" wrapText="1"/>
    </xf>
    <xf numFmtId="0" fontId="34" fillId="0" borderId="105" xfId="0" applyFont="1" applyBorder="1" applyAlignment="1">
      <alignment horizontal="center" wrapText="1"/>
    </xf>
    <xf numFmtId="0" fontId="34" fillId="0" borderId="83" xfId="0" applyFont="1" applyBorder="1" applyAlignment="1">
      <alignment horizontal="center" wrapText="1"/>
    </xf>
    <xf numFmtId="0" fontId="34" fillId="0" borderId="106" xfId="0" applyFont="1" applyBorder="1" applyAlignment="1">
      <alignment horizontal="center" wrapText="1"/>
    </xf>
    <xf numFmtId="0" fontId="34" fillId="0" borderId="107" xfId="0" applyFont="1" applyBorder="1" applyAlignment="1">
      <alignment horizontal="center" wrapText="1"/>
    </xf>
    <xf numFmtId="2" fontId="34" fillId="0" borderId="101" xfId="0" applyNumberFormat="1" applyFont="1" applyBorder="1" applyAlignment="1">
      <alignment horizontal="center" vertical="center"/>
    </xf>
    <xf numFmtId="2" fontId="34" fillId="0" borderId="25" xfId="0" applyNumberFormat="1" applyFont="1" applyBorder="1" applyAlignment="1">
      <alignment horizontal="center" vertical="center"/>
    </xf>
    <xf numFmtId="2" fontId="34" fillId="0" borderId="24" xfId="0" applyNumberFormat="1" applyFont="1" applyBorder="1" applyAlignment="1">
      <alignment horizontal="center" vertical="center"/>
    </xf>
    <xf numFmtId="2" fontId="34" fillId="0" borderId="29" xfId="0" applyNumberFormat="1" applyFont="1" applyBorder="1" applyAlignment="1">
      <alignment horizontal="center" vertical="center"/>
    </xf>
    <xf numFmtId="2" fontId="34" fillId="0" borderId="104" xfId="0" applyNumberFormat="1" applyFont="1" applyBorder="1" applyAlignment="1">
      <alignment horizontal="center" vertical="center"/>
    </xf>
    <xf numFmtId="2" fontId="34" fillId="0" borderId="27" xfId="0" applyNumberFormat="1" applyFont="1" applyBorder="1" applyAlignment="1">
      <alignment horizontal="center" vertical="center"/>
    </xf>
    <xf numFmtId="2" fontId="34" fillId="0" borderId="26" xfId="0" applyNumberFormat="1" applyFont="1" applyBorder="1" applyAlignment="1">
      <alignment horizontal="center" vertical="center"/>
    </xf>
    <xf numFmtId="2" fontId="34" fillId="0" borderId="30" xfId="0" applyNumberFormat="1" applyFont="1" applyBorder="1" applyAlignment="1">
      <alignment horizontal="center" vertical="center"/>
    </xf>
    <xf numFmtId="2" fontId="34" fillId="0" borderId="105" xfId="0" applyNumberFormat="1" applyFont="1" applyBorder="1" applyAlignment="1">
      <alignment horizontal="center" vertical="center"/>
    </xf>
    <xf numFmtId="2" fontId="34" fillId="0" borderId="83" xfId="0" applyNumberFormat="1" applyFont="1" applyBorder="1" applyAlignment="1">
      <alignment horizontal="center" vertical="center"/>
    </xf>
    <xf numFmtId="2" fontId="34" fillId="0" borderId="106" xfId="0" applyNumberFormat="1" applyFont="1" applyBorder="1" applyAlignment="1">
      <alignment horizontal="center" vertical="center"/>
    </xf>
    <xf numFmtId="2" fontId="34" fillId="0" borderId="107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wrapText="1"/>
    </xf>
    <xf numFmtId="0" fontId="34" fillId="0" borderId="23" xfId="0" applyFont="1" applyBorder="1" applyAlignment="1">
      <alignment horizontal="center" vertical="center" wrapText="1"/>
    </xf>
    <xf numFmtId="0" fontId="36" fillId="0" borderId="108" xfId="0" applyFont="1" applyFill="1" applyBorder="1" applyAlignment="1">
      <alignment horizontal="center" vertical="center" wrapText="1"/>
    </xf>
    <xf numFmtId="166" fontId="34" fillId="0" borderId="88" xfId="0" applyNumberFormat="1" applyFont="1" applyBorder="1" applyAlignment="1">
      <alignment horizontal="center" vertical="center"/>
    </xf>
    <xf numFmtId="0" fontId="34" fillId="0" borderId="62" xfId="0" applyFont="1" applyFill="1" applyBorder="1" applyAlignment="1">
      <alignment horizontal="center" vertical="center" wrapText="1"/>
    </xf>
    <xf numFmtId="0" fontId="34" fillId="0" borderId="63" xfId="0" applyFont="1" applyFill="1" applyBorder="1" applyAlignment="1">
      <alignment horizontal="center" vertical="center" wrapText="1"/>
    </xf>
    <xf numFmtId="166" fontId="55" fillId="0" borderId="55" xfId="0" applyNumberFormat="1" applyFont="1" applyBorder="1" applyAlignment="1">
      <alignment horizontal="center" vertical="center"/>
    </xf>
    <xf numFmtId="0" fontId="55" fillId="0" borderId="55" xfId="0" applyFont="1" applyBorder="1" applyAlignment="1">
      <alignment horizontal="center" vertical="center"/>
    </xf>
    <xf numFmtId="0" fontId="35" fillId="0" borderId="109" xfId="1" applyFont="1" applyFill="1" applyBorder="1" applyAlignment="1">
      <alignment horizontal="center" vertical="center" wrapText="1"/>
    </xf>
    <xf numFmtId="0" fontId="35" fillId="0" borderId="110" xfId="1" applyFont="1" applyFill="1" applyBorder="1" applyAlignment="1">
      <alignment horizontal="center" vertical="center" wrapText="1"/>
    </xf>
    <xf numFmtId="0" fontId="34" fillId="0" borderId="4" xfId="0" applyFont="1" applyBorder="1" applyAlignment="1">
      <alignment vertical="center" wrapText="1"/>
    </xf>
    <xf numFmtId="0" fontId="35" fillId="0" borderId="4" xfId="1" applyFont="1" applyFill="1" applyBorder="1" applyAlignment="1">
      <alignment horizontal="center" vertical="center" wrapText="1"/>
    </xf>
    <xf numFmtId="0" fontId="34" fillId="0" borderId="4" xfId="0" applyNumberFormat="1" applyFont="1" applyFill="1" applyBorder="1" applyAlignment="1">
      <alignment horizontal="center" vertical="center"/>
    </xf>
    <xf numFmtId="0" fontId="68" fillId="0" borderId="0" xfId="0" applyFont="1" applyBorder="1" applyAlignment="1">
      <alignment vertical="center"/>
    </xf>
    <xf numFmtId="0" fontId="35" fillId="0" borderId="111" xfId="1" applyFont="1" applyFill="1" applyBorder="1" applyAlignment="1">
      <alignment horizontal="center" vertical="center" wrapText="1"/>
    </xf>
    <xf numFmtId="0" fontId="35" fillId="0" borderId="80" xfId="1" applyFont="1" applyFill="1" applyBorder="1" applyAlignment="1">
      <alignment horizontal="center" vertical="center" wrapText="1"/>
    </xf>
    <xf numFmtId="0" fontId="35" fillId="0" borderId="0" xfId="1" applyFont="1" applyFill="1" applyBorder="1" applyAlignment="1">
      <alignment horizontal="center" vertical="center" wrapText="1"/>
    </xf>
    <xf numFmtId="0" fontId="35" fillId="0" borderId="16" xfId="1" applyFont="1" applyFill="1" applyBorder="1" applyAlignment="1">
      <alignment horizontal="center" vertical="center" wrapText="1"/>
    </xf>
    <xf numFmtId="0" fontId="35" fillId="0" borderId="14" xfId="1" applyFont="1" applyFill="1" applyBorder="1" applyAlignment="1">
      <alignment horizontal="center" vertical="center" wrapText="1"/>
    </xf>
    <xf numFmtId="0" fontId="35" fillId="0" borderId="21" xfId="1" applyFont="1" applyFill="1" applyBorder="1" applyAlignment="1">
      <alignment horizontal="center" vertical="center" wrapText="1"/>
    </xf>
    <xf numFmtId="0" fontId="35" fillId="0" borderId="55" xfId="1" applyFont="1" applyFill="1" applyBorder="1" applyAlignment="1">
      <alignment horizontal="center" vertical="center" wrapText="1"/>
    </xf>
    <xf numFmtId="0" fontId="35" fillId="0" borderId="112" xfId="1" applyFont="1" applyFill="1" applyBorder="1" applyAlignment="1">
      <alignment horizontal="center" vertical="center" wrapText="1"/>
    </xf>
    <xf numFmtId="0" fontId="35" fillId="0" borderId="88" xfId="1" applyFont="1" applyFill="1" applyBorder="1" applyAlignment="1">
      <alignment horizontal="center" vertical="center" wrapText="1"/>
    </xf>
    <xf numFmtId="0" fontId="39" fillId="0" borderId="64" xfId="1" applyFont="1" applyFill="1" applyBorder="1" applyAlignment="1">
      <alignment horizontal="center" vertical="center" wrapText="1"/>
    </xf>
    <xf numFmtId="0" fontId="35" fillId="0" borderId="113" xfId="1" applyFont="1" applyFill="1" applyBorder="1" applyAlignment="1">
      <alignment horizontal="center" vertical="center" wrapText="1"/>
    </xf>
    <xf numFmtId="0" fontId="35" fillId="0" borderId="114" xfId="1" applyFont="1" applyFill="1" applyBorder="1" applyAlignment="1">
      <alignment horizontal="center" vertical="center" wrapText="1"/>
    </xf>
    <xf numFmtId="10" fontId="38" fillId="6" borderId="8" xfId="3" applyNumberFormat="1" applyFont="1" applyFill="1" applyBorder="1" applyAlignment="1">
      <alignment horizontal="center" vertical="center"/>
    </xf>
    <xf numFmtId="1" fontId="34" fillId="0" borderId="115" xfId="3" applyNumberFormat="1" applyFont="1" applyFill="1" applyBorder="1" applyAlignment="1">
      <alignment horizontal="center" vertical="center"/>
    </xf>
    <xf numFmtId="2" fontId="45" fillId="4" borderId="110" xfId="3" applyNumberFormat="1" applyFont="1" applyFill="1" applyBorder="1" applyAlignment="1">
      <alignment horizontal="center" vertical="center"/>
    </xf>
    <xf numFmtId="9" fontId="36" fillId="10" borderId="60" xfId="3" applyFont="1" applyFill="1" applyBorder="1" applyAlignment="1">
      <alignment horizontal="center" vertical="center"/>
    </xf>
    <xf numFmtId="9" fontId="36" fillId="10" borderId="70" xfId="3" applyFont="1" applyFill="1" applyBorder="1" applyAlignment="1">
      <alignment horizontal="center" vertical="center"/>
    </xf>
    <xf numFmtId="9" fontId="34" fillId="10" borderId="26" xfId="3" applyFont="1" applyFill="1" applyBorder="1" applyAlignment="1">
      <alignment horizontal="center" vertical="center"/>
    </xf>
    <xf numFmtId="9" fontId="34" fillId="3" borderId="69" xfId="3" applyFont="1" applyFill="1" applyBorder="1" applyAlignment="1">
      <alignment horizontal="center" vertical="center"/>
    </xf>
    <xf numFmtId="9" fontId="34" fillId="3" borderId="70" xfId="3" applyFont="1" applyFill="1" applyBorder="1" applyAlignment="1">
      <alignment horizontal="center" vertical="center"/>
    </xf>
    <xf numFmtId="9" fontId="34" fillId="10" borderId="70" xfId="3" applyFont="1" applyFill="1" applyBorder="1" applyAlignment="1">
      <alignment horizontal="center" vertical="center"/>
    </xf>
    <xf numFmtId="9" fontId="34" fillId="3" borderId="71" xfId="3" applyFont="1" applyFill="1" applyBorder="1" applyAlignment="1">
      <alignment horizontal="center" vertical="center"/>
    </xf>
    <xf numFmtId="2" fontId="61" fillId="0" borderId="0" xfId="3" applyNumberFormat="1" applyFont="1" applyFill="1" applyBorder="1" applyAlignment="1">
      <alignment horizontal="center" vertical="center"/>
    </xf>
    <xf numFmtId="2" fontId="34" fillId="3" borderId="39" xfId="3" applyNumberFormat="1" applyFont="1" applyFill="1" applyBorder="1" applyAlignment="1">
      <alignment horizontal="center" vertical="center"/>
    </xf>
    <xf numFmtId="2" fontId="34" fillId="3" borderId="40" xfId="3" applyNumberFormat="1" applyFont="1" applyFill="1" applyBorder="1" applyAlignment="1">
      <alignment horizontal="center" vertical="center"/>
    </xf>
    <xf numFmtId="2" fontId="34" fillId="3" borderId="115" xfId="3" applyNumberFormat="1" applyFont="1" applyFill="1" applyBorder="1" applyAlignment="1">
      <alignment horizontal="center" vertical="center"/>
    </xf>
    <xf numFmtId="2" fontId="34" fillId="4" borderId="59" xfId="3" applyNumberFormat="1" applyFont="1" applyFill="1" applyBorder="1" applyAlignment="1">
      <alignment horizontal="center" vertical="center"/>
    </xf>
    <xf numFmtId="2" fontId="34" fillId="4" borderId="69" xfId="3" applyNumberFormat="1" applyFont="1" applyFill="1" applyBorder="1" applyAlignment="1">
      <alignment horizontal="center" vertical="center"/>
    </xf>
    <xf numFmtId="2" fontId="34" fillId="0" borderId="69" xfId="3" applyNumberFormat="1" applyFont="1" applyFill="1" applyBorder="1" applyAlignment="1">
      <alignment horizontal="center" vertical="center"/>
    </xf>
    <xf numFmtId="2" fontId="34" fillId="4" borderId="60" xfId="3" applyNumberFormat="1" applyFont="1" applyFill="1" applyBorder="1" applyAlignment="1">
      <alignment horizontal="center" vertical="center"/>
    </xf>
    <xf numFmtId="2" fontId="34" fillId="4" borderId="70" xfId="3" applyNumberFormat="1" applyFont="1" applyFill="1" applyBorder="1" applyAlignment="1">
      <alignment horizontal="center" vertical="center"/>
    </xf>
    <xf numFmtId="2" fontId="34" fillId="0" borderId="70" xfId="3" applyNumberFormat="1" applyFont="1" applyFill="1" applyBorder="1" applyAlignment="1">
      <alignment horizontal="center" vertical="center"/>
    </xf>
    <xf numFmtId="0" fontId="34" fillId="0" borderId="60" xfId="0" applyFont="1" applyFill="1" applyBorder="1" applyAlignment="1">
      <alignment vertical="center"/>
    </xf>
    <xf numFmtId="2" fontId="34" fillId="4" borderId="61" xfId="3" applyNumberFormat="1" applyFont="1" applyFill="1" applyBorder="1" applyAlignment="1">
      <alignment horizontal="center" vertical="center"/>
    </xf>
    <xf numFmtId="2" fontId="34" fillId="4" borderId="71" xfId="3" applyNumberFormat="1" applyFont="1" applyFill="1" applyBorder="1" applyAlignment="1">
      <alignment horizontal="center" vertical="center"/>
    </xf>
    <xf numFmtId="2" fontId="34" fillId="0" borderId="71" xfId="3" applyNumberFormat="1" applyFont="1" applyFill="1" applyBorder="1" applyAlignment="1">
      <alignment horizontal="center" vertical="center"/>
    </xf>
    <xf numFmtId="2" fontId="38" fillId="2" borderId="58" xfId="3" applyNumberFormat="1" applyFont="1" applyFill="1" applyBorder="1" applyAlignment="1">
      <alignment horizontal="center" vertical="center"/>
    </xf>
    <xf numFmtId="2" fontId="38" fillId="4" borderId="68" xfId="3" applyNumberFormat="1" applyFont="1" applyFill="1" applyBorder="1" applyAlignment="1">
      <alignment horizontal="center" vertical="center"/>
    </xf>
    <xf numFmtId="2" fontId="45" fillId="4" borderId="68" xfId="3" applyNumberFormat="1" applyFont="1" applyFill="1" applyBorder="1" applyAlignment="1">
      <alignment horizontal="center" vertical="center"/>
    </xf>
    <xf numFmtId="2" fontId="45" fillId="4" borderId="120" xfId="3" applyNumberFormat="1" applyFont="1" applyFill="1" applyBorder="1" applyAlignment="1">
      <alignment horizontal="center" vertical="center"/>
    </xf>
    <xf numFmtId="9" fontId="36" fillId="3" borderId="25" xfId="3" applyFont="1" applyFill="1" applyBorder="1" applyAlignment="1">
      <alignment horizontal="center" vertical="center"/>
    </xf>
    <xf numFmtId="9" fontId="36" fillId="3" borderId="27" xfId="3" applyFont="1" applyFill="1" applyBorder="1" applyAlignment="1">
      <alignment horizontal="center" vertical="center"/>
    </xf>
    <xf numFmtId="9" fontId="36" fillId="3" borderId="116" xfId="3" applyFont="1" applyFill="1" applyBorder="1" applyAlignment="1">
      <alignment horizontal="center" vertical="center"/>
    </xf>
    <xf numFmtId="2" fontId="36" fillId="0" borderId="117" xfId="3" applyNumberFormat="1" applyFont="1" applyFill="1" applyBorder="1" applyAlignment="1">
      <alignment horizontal="center" vertical="center"/>
    </xf>
    <xf numFmtId="2" fontId="36" fillId="0" borderId="118" xfId="3" applyNumberFormat="1" applyFont="1" applyFill="1" applyBorder="1" applyAlignment="1">
      <alignment horizontal="center" vertical="center"/>
    </xf>
    <xf numFmtId="2" fontId="36" fillId="0" borderId="119" xfId="3" applyNumberFormat="1" applyFont="1" applyFill="1" applyBorder="1" applyAlignment="1">
      <alignment horizontal="center" vertical="center"/>
    </xf>
    <xf numFmtId="9" fontId="34" fillId="3" borderId="59" xfId="3" applyFont="1" applyFill="1" applyBorder="1" applyAlignment="1">
      <alignment horizontal="center" vertical="center"/>
    </xf>
    <xf numFmtId="9" fontId="34" fillId="3" borderId="60" xfId="3" applyFont="1" applyFill="1" applyBorder="1" applyAlignment="1">
      <alignment horizontal="center" vertical="center"/>
    </xf>
    <xf numFmtId="9" fontId="34" fillId="10" borderId="60" xfId="3" applyFont="1" applyFill="1" applyBorder="1" applyAlignment="1">
      <alignment horizontal="center" vertical="center"/>
    </xf>
    <xf numFmtId="9" fontId="34" fillId="3" borderId="61" xfId="3" applyFont="1" applyFill="1" applyBorder="1" applyAlignment="1">
      <alignment horizontal="center" vertical="center"/>
    </xf>
    <xf numFmtId="2" fontId="34" fillId="3" borderId="25" xfId="3" applyNumberFormat="1" applyFont="1" applyFill="1" applyBorder="1" applyAlignment="1">
      <alignment horizontal="center" vertical="center"/>
    </xf>
    <xf numFmtId="2" fontId="34" fillId="3" borderId="27" xfId="3" applyNumberFormat="1" applyFont="1" applyFill="1" applyBorder="1" applyAlignment="1">
      <alignment horizontal="center" vertical="center"/>
    </xf>
    <xf numFmtId="2" fontId="34" fillId="3" borderId="116" xfId="3" applyNumberFormat="1" applyFont="1" applyFill="1" applyBorder="1" applyAlignment="1">
      <alignment horizontal="center" vertical="center"/>
    </xf>
    <xf numFmtId="2" fontId="34" fillId="3" borderId="57" xfId="3" applyNumberFormat="1" applyFont="1" applyFill="1" applyBorder="1" applyAlignment="1">
      <alignment horizontal="center" vertical="center"/>
    </xf>
    <xf numFmtId="2" fontId="38" fillId="2" borderId="100" xfId="3" applyNumberFormat="1" applyFont="1" applyFill="1" applyBorder="1" applyAlignment="1">
      <alignment horizontal="center" vertical="center"/>
    </xf>
    <xf numFmtId="2" fontId="38" fillId="2" borderId="11" xfId="3" applyNumberFormat="1" applyFont="1" applyFill="1" applyBorder="1" applyAlignment="1">
      <alignment horizontal="center" vertical="center"/>
    </xf>
    <xf numFmtId="0" fontId="35" fillId="0" borderId="121" xfId="1" applyFont="1" applyFill="1" applyBorder="1" applyAlignment="1">
      <alignment horizontal="center" vertical="center" wrapText="1"/>
    </xf>
    <xf numFmtId="2" fontId="34" fillId="3" borderId="69" xfId="3" applyNumberFormat="1" applyFont="1" applyFill="1" applyBorder="1" applyAlignment="1">
      <alignment horizontal="center" vertical="center"/>
    </xf>
    <xf numFmtId="2" fontId="34" fillId="3" borderId="70" xfId="3" applyNumberFormat="1" applyFont="1" applyFill="1" applyBorder="1" applyAlignment="1">
      <alignment horizontal="center" vertical="center"/>
    </xf>
    <xf numFmtId="0" fontId="35" fillId="0" borderId="122" xfId="1" applyFont="1" applyFill="1" applyBorder="1" applyAlignment="1">
      <alignment horizontal="center" vertical="center" wrapText="1"/>
    </xf>
    <xf numFmtId="2" fontId="34" fillId="3" borderId="123" xfId="3" applyNumberFormat="1" applyFont="1" applyFill="1" applyBorder="1" applyAlignment="1">
      <alignment horizontal="center" vertical="center"/>
    </xf>
    <xf numFmtId="2" fontId="34" fillId="3" borderId="124" xfId="3" applyNumberFormat="1" applyFont="1" applyFill="1" applyBorder="1" applyAlignment="1">
      <alignment horizontal="center" vertical="center"/>
    </xf>
    <xf numFmtId="0" fontId="35" fillId="0" borderId="125" xfId="1" applyFont="1" applyFill="1" applyBorder="1" applyAlignment="1">
      <alignment horizontal="center" vertical="center" wrapText="1"/>
    </xf>
    <xf numFmtId="2" fontId="34" fillId="3" borderId="126" xfId="3" applyNumberFormat="1" applyFont="1" applyFill="1" applyBorder="1" applyAlignment="1">
      <alignment horizontal="center" vertical="center"/>
    </xf>
    <xf numFmtId="2" fontId="34" fillId="3" borderId="127" xfId="3" applyNumberFormat="1" applyFont="1" applyFill="1" applyBorder="1" applyAlignment="1">
      <alignment horizontal="center" vertical="center"/>
    </xf>
    <xf numFmtId="2" fontId="34" fillId="3" borderId="128" xfId="3" applyNumberFormat="1" applyFont="1" applyFill="1" applyBorder="1" applyAlignment="1">
      <alignment horizontal="center" vertical="center"/>
    </xf>
    <xf numFmtId="2" fontId="34" fillId="3" borderId="129" xfId="3" applyNumberFormat="1" applyFont="1" applyFill="1" applyBorder="1" applyAlignment="1">
      <alignment horizontal="center" vertical="center"/>
    </xf>
    <xf numFmtId="2" fontId="34" fillId="3" borderId="96" xfId="3" applyNumberFormat="1" applyFont="1" applyFill="1" applyBorder="1" applyAlignment="1">
      <alignment horizontal="center" vertical="center"/>
    </xf>
    <xf numFmtId="2" fontId="34" fillId="3" borderId="130" xfId="3" applyNumberFormat="1" applyFont="1" applyFill="1" applyBorder="1" applyAlignment="1">
      <alignment horizontal="center" vertical="center"/>
    </xf>
    <xf numFmtId="2" fontId="34" fillId="3" borderId="131" xfId="3" applyNumberFormat="1" applyFont="1" applyFill="1" applyBorder="1" applyAlignment="1">
      <alignment horizontal="center" vertical="center"/>
    </xf>
    <xf numFmtId="2" fontId="38" fillId="0" borderId="56" xfId="0" applyNumberFormat="1" applyFont="1" applyBorder="1" applyAlignment="1">
      <alignment horizontal="center" vertical="center"/>
    </xf>
    <xf numFmtId="2" fontId="38" fillId="0" borderId="132" xfId="0" applyNumberFormat="1" applyFont="1" applyBorder="1" applyAlignment="1">
      <alignment horizontal="center" vertical="center"/>
    </xf>
    <xf numFmtId="2" fontId="38" fillId="0" borderId="133" xfId="0" applyNumberFormat="1" applyFont="1" applyBorder="1" applyAlignment="1">
      <alignment horizontal="center" vertical="center"/>
    </xf>
    <xf numFmtId="2" fontId="38" fillId="0" borderId="100" xfId="0" applyNumberFormat="1" applyFont="1" applyBorder="1" applyAlignment="1">
      <alignment horizontal="center" vertical="center"/>
    </xf>
    <xf numFmtId="2" fontId="38" fillId="0" borderId="134" xfId="0" applyNumberFormat="1" applyFont="1" applyBorder="1" applyAlignment="1">
      <alignment horizontal="center" vertical="center"/>
    </xf>
    <xf numFmtId="2" fontId="38" fillId="0" borderId="11" xfId="0" applyNumberFormat="1" applyFont="1" applyBorder="1" applyAlignment="1">
      <alignment horizontal="center" vertical="center"/>
    </xf>
    <xf numFmtId="0" fontId="34" fillId="0" borderId="126" xfId="0" applyFont="1" applyBorder="1" applyAlignment="1">
      <alignment vertical="center"/>
    </xf>
    <xf numFmtId="0" fontId="34" fillId="0" borderId="42" xfId="0" applyFont="1" applyFill="1" applyBorder="1" applyAlignment="1">
      <alignment vertical="center"/>
    </xf>
    <xf numFmtId="0" fontId="34" fillId="0" borderId="42" xfId="0" applyFont="1" applyFill="1" applyBorder="1" applyAlignment="1">
      <alignment horizontal="center" vertical="center"/>
    </xf>
    <xf numFmtId="0" fontId="34" fillId="0" borderId="43" xfId="0" applyFont="1" applyFill="1" applyBorder="1" applyAlignment="1">
      <alignment vertical="center" wrapText="1"/>
    </xf>
    <xf numFmtId="0" fontId="34" fillId="0" borderId="127" xfId="0" applyFont="1" applyBorder="1" applyAlignment="1">
      <alignment vertical="center"/>
    </xf>
    <xf numFmtId="0" fontId="34" fillId="0" borderId="45" xfId="0" applyFont="1" applyFill="1" applyBorder="1" applyAlignment="1">
      <alignment vertical="center"/>
    </xf>
    <xf numFmtId="0" fontId="34" fillId="0" borderId="46" xfId="0" applyFont="1" applyFill="1" applyBorder="1" applyAlignment="1">
      <alignment vertical="center" wrapText="1"/>
    </xf>
    <xf numFmtId="0" fontId="35" fillId="0" borderId="45" xfId="0" applyFont="1" applyFill="1" applyBorder="1" applyAlignment="1">
      <alignment vertical="center"/>
    </xf>
    <xf numFmtId="0" fontId="35" fillId="0" borderId="46" xfId="0" applyFont="1" applyFill="1" applyBorder="1" applyAlignment="1">
      <alignment vertical="center"/>
    </xf>
    <xf numFmtId="0" fontId="44" fillId="0" borderId="45" xfId="0" applyFont="1" applyFill="1" applyBorder="1" applyAlignment="1">
      <alignment vertical="center"/>
    </xf>
    <xf numFmtId="0" fontId="44" fillId="0" borderId="46" xfId="0" applyFont="1" applyFill="1" applyBorder="1" applyAlignment="1">
      <alignment vertical="center"/>
    </xf>
    <xf numFmtId="0" fontId="35" fillId="0" borderId="46" xfId="0" applyFont="1" applyFill="1" applyBorder="1" applyAlignment="1">
      <alignment vertical="center" wrapText="1"/>
    </xf>
    <xf numFmtId="0" fontId="34" fillId="0" borderId="45" xfId="0" applyFont="1" applyFill="1" applyBorder="1" applyAlignment="1">
      <alignment vertical="center" wrapText="1"/>
    </xf>
    <xf numFmtId="0" fontId="34" fillId="0" borderId="46" xfId="0" applyFont="1" applyFill="1" applyBorder="1" applyAlignment="1">
      <alignment vertical="center"/>
    </xf>
    <xf numFmtId="0" fontId="34" fillId="0" borderId="135" xfId="0" applyFont="1" applyBorder="1" applyAlignment="1">
      <alignment vertical="center"/>
    </xf>
    <xf numFmtId="0" fontId="34" fillId="0" borderId="48" xfId="0" applyFont="1" applyFill="1" applyBorder="1" applyAlignment="1">
      <alignment vertical="center" wrapText="1"/>
    </xf>
    <xf numFmtId="0" fontId="34" fillId="0" borderId="48" xfId="0" applyFont="1" applyFill="1" applyBorder="1" applyAlignment="1">
      <alignment horizontal="center" vertical="center" wrapText="1"/>
    </xf>
    <xf numFmtId="0" fontId="34" fillId="0" borderId="49" xfId="0" applyFont="1" applyFill="1" applyBorder="1" applyAlignment="1">
      <alignment vertical="center" wrapText="1"/>
    </xf>
    <xf numFmtId="0" fontId="36" fillId="0" borderId="0" xfId="0" applyFont="1" applyAlignment="1">
      <alignment vertical="center"/>
    </xf>
    <xf numFmtId="2" fontId="36" fillId="0" borderId="0" xfId="0" applyNumberFormat="1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2" fontId="38" fillId="0" borderId="0" xfId="0" applyNumberFormat="1" applyFont="1" applyBorder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2" fontId="45" fillId="0" borderId="0" xfId="0" applyNumberFormat="1" applyFont="1" applyAlignment="1">
      <alignment horizontal="center" vertical="center"/>
    </xf>
    <xf numFmtId="0" fontId="23" fillId="0" borderId="0" xfId="2" applyFont="1" applyFill="1" applyBorder="1" applyAlignment="1">
      <alignment horizontal="left" vertical="center"/>
    </xf>
    <xf numFmtId="0" fontId="38" fillId="0" borderId="20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4" fillId="0" borderId="101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10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4" fillId="0" borderId="66" xfId="0" applyFont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1"/>
    <cellStyle name="Porcentaje" xfId="3" builtinId="5"/>
  </cellStyles>
  <dxfs count="1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B749D5"/>
      <color rgb="FFFF6600"/>
      <color rgb="FFC66211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600" b="1" baseline="0">
                <a:latin typeface="Arial" panose="020B0604020202020204" pitchFamily="34" charset="0"/>
                <a:cs typeface="Arial" panose="020B0604020202020204" pitchFamily="34" charset="0"/>
              </a:rPr>
              <a:t>Resultados de </a:t>
            </a:r>
            <a:r>
              <a:rPr lang="gl-ES" sz="1600" b="1">
                <a:latin typeface="Arial" panose="020B0604020202020204" pitchFamily="34" charset="0"/>
                <a:cs typeface="Arial" panose="020B0604020202020204" pitchFamily="34" charset="0"/>
              </a:rPr>
              <a:t>Participación</a:t>
            </a:r>
            <a:r>
              <a:rPr lang="gl-ES" sz="1600" b="1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gl-ES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6.1304511456558179E-2"/>
          <c:y val="0.25559843634350871"/>
          <c:w val="0.83430402162442174"/>
          <c:h val="0.60302762173417346"/>
        </c:manualLayout>
      </c:layout>
      <c:barChart>
        <c:barDir val="col"/>
        <c:grouping val="clustered"/>
        <c:varyColors val="0"/>
        <c:ser>
          <c:idx val="0"/>
          <c:order val="0"/>
          <c:tx>
            <c:v>Participación diaria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Datos!$B$184:$B$214</c:f>
              <c:numCache>
                <c:formatCode>[$-C0A]d\-mmm;@</c:formatCode>
                <c:ptCount val="31"/>
                <c:pt idx="0">
                  <c:v>44476</c:v>
                </c:pt>
                <c:pt idx="1">
                  <c:v>44477</c:v>
                </c:pt>
                <c:pt idx="2">
                  <c:v>44478</c:v>
                </c:pt>
                <c:pt idx="3">
                  <c:v>44479</c:v>
                </c:pt>
                <c:pt idx="4">
                  <c:v>44480</c:v>
                </c:pt>
                <c:pt idx="5">
                  <c:v>44481</c:v>
                </c:pt>
                <c:pt idx="6">
                  <c:v>44482</c:v>
                </c:pt>
                <c:pt idx="7">
                  <c:v>44483</c:v>
                </c:pt>
                <c:pt idx="8">
                  <c:v>44484</c:v>
                </c:pt>
                <c:pt idx="9">
                  <c:v>44485</c:v>
                </c:pt>
                <c:pt idx="10">
                  <c:v>44486</c:v>
                </c:pt>
                <c:pt idx="11">
                  <c:v>44487</c:v>
                </c:pt>
                <c:pt idx="12">
                  <c:v>44488</c:v>
                </c:pt>
                <c:pt idx="13">
                  <c:v>44489</c:v>
                </c:pt>
                <c:pt idx="14">
                  <c:v>44490</c:v>
                </c:pt>
                <c:pt idx="15">
                  <c:v>44491</c:v>
                </c:pt>
                <c:pt idx="16">
                  <c:v>44492</c:v>
                </c:pt>
                <c:pt idx="17">
                  <c:v>44493</c:v>
                </c:pt>
                <c:pt idx="18">
                  <c:v>44494</c:v>
                </c:pt>
                <c:pt idx="19">
                  <c:v>44495</c:v>
                </c:pt>
                <c:pt idx="20">
                  <c:v>44496</c:v>
                </c:pt>
                <c:pt idx="21">
                  <c:v>44497</c:v>
                </c:pt>
                <c:pt idx="22">
                  <c:v>44498</c:v>
                </c:pt>
                <c:pt idx="23">
                  <c:v>44499</c:v>
                </c:pt>
                <c:pt idx="24">
                  <c:v>44500</c:v>
                </c:pt>
                <c:pt idx="25">
                  <c:v>44501</c:v>
                </c:pt>
                <c:pt idx="26">
                  <c:v>44502</c:v>
                </c:pt>
                <c:pt idx="27">
                  <c:v>44503</c:v>
                </c:pt>
                <c:pt idx="28">
                  <c:v>44504</c:v>
                </c:pt>
              </c:numCache>
            </c:numRef>
          </c:cat>
          <c:val>
            <c:numRef>
              <c:f>Datos!$D$184:$D$214</c:f>
              <c:numCache>
                <c:formatCode>0.00%</c:formatCode>
                <c:ptCount val="31"/>
                <c:pt idx="0">
                  <c:v>0.18678160919540229</c:v>
                </c:pt>
                <c:pt idx="1">
                  <c:v>2.8735632183908046E-2</c:v>
                </c:pt>
                <c:pt idx="2">
                  <c:v>1.1494252873563218E-2</c:v>
                </c:pt>
                <c:pt idx="3">
                  <c:v>0</c:v>
                </c:pt>
                <c:pt idx="4">
                  <c:v>1.1494252873563218E-2</c:v>
                </c:pt>
                <c:pt idx="5">
                  <c:v>1.4367816091954023E-2</c:v>
                </c:pt>
                <c:pt idx="6">
                  <c:v>8.6206896551724137E-3</c:v>
                </c:pt>
                <c:pt idx="7">
                  <c:v>5.7471264367816091E-3</c:v>
                </c:pt>
                <c:pt idx="8">
                  <c:v>8.6206896551724137E-3</c:v>
                </c:pt>
                <c:pt idx="9">
                  <c:v>2.8735632183908046E-3</c:v>
                </c:pt>
                <c:pt idx="10">
                  <c:v>5.7471264367816091E-3</c:v>
                </c:pt>
                <c:pt idx="11">
                  <c:v>0.11494252873563218</c:v>
                </c:pt>
                <c:pt idx="12">
                  <c:v>1.7241379310344827E-2</c:v>
                </c:pt>
                <c:pt idx="13">
                  <c:v>2.8735632183908046E-3</c:v>
                </c:pt>
                <c:pt idx="14">
                  <c:v>2.8735632183908046E-3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2.8735632183908046E-3</c:v>
                </c:pt>
                <c:pt idx="20">
                  <c:v>3.7356321839080463E-2</c:v>
                </c:pt>
                <c:pt idx="21">
                  <c:v>5.7471264367816091E-3</c:v>
                </c:pt>
                <c:pt idx="22">
                  <c:v>2.8735632183908046E-3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5.7471264367816091E-3</c:v>
                </c:pt>
                <c:pt idx="27">
                  <c:v>8.6206896551724137E-3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A-4271-B1CA-4C6222AC4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289512"/>
        <c:axId val="344300488"/>
      </c:barChart>
      <c:lineChart>
        <c:grouping val="standard"/>
        <c:varyColors val="0"/>
        <c:ser>
          <c:idx val="2"/>
          <c:order val="1"/>
          <c:tx>
            <c:v>Participación acumulada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Datos!$B$184:$B$215</c:f>
              <c:numCache>
                <c:formatCode>[$-C0A]d\-mmm;@</c:formatCode>
                <c:ptCount val="32"/>
                <c:pt idx="0">
                  <c:v>44476</c:v>
                </c:pt>
                <c:pt idx="1">
                  <c:v>44477</c:v>
                </c:pt>
                <c:pt idx="2">
                  <c:v>44478</c:v>
                </c:pt>
                <c:pt idx="3">
                  <c:v>44479</c:v>
                </c:pt>
                <c:pt idx="4">
                  <c:v>44480</c:v>
                </c:pt>
                <c:pt idx="5">
                  <c:v>44481</c:v>
                </c:pt>
                <c:pt idx="6">
                  <c:v>44482</c:v>
                </c:pt>
                <c:pt idx="7">
                  <c:v>44483</c:v>
                </c:pt>
                <c:pt idx="8">
                  <c:v>44484</c:v>
                </c:pt>
                <c:pt idx="9">
                  <c:v>44485</c:v>
                </c:pt>
                <c:pt idx="10">
                  <c:v>44486</c:v>
                </c:pt>
                <c:pt idx="11">
                  <c:v>44487</c:v>
                </c:pt>
                <c:pt idx="12">
                  <c:v>44488</c:v>
                </c:pt>
                <c:pt idx="13">
                  <c:v>44489</c:v>
                </c:pt>
                <c:pt idx="14">
                  <c:v>44490</c:v>
                </c:pt>
                <c:pt idx="15">
                  <c:v>44491</c:v>
                </c:pt>
                <c:pt idx="16">
                  <c:v>44492</c:v>
                </c:pt>
                <c:pt idx="17">
                  <c:v>44493</c:v>
                </c:pt>
                <c:pt idx="18">
                  <c:v>44494</c:v>
                </c:pt>
                <c:pt idx="19">
                  <c:v>44495</c:v>
                </c:pt>
                <c:pt idx="20">
                  <c:v>44496</c:v>
                </c:pt>
                <c:pt idx="21">
                  <c:v>44497</c:v>
                </c:pt>
                <c:pt idx="22">
                  <c:v>44498</c:v>
                </c:pt>
                <c:pt idx="23">
                  <c:v>44499</c:v>
                </c:pt>
                <c:pt idx="24">
                  <c:v>44500</c:v>
                </c:pt>
                <c:pt idx="25">
                  <c:v>44501</c:v>
                </c:pt>
                <c:pt idx="26">
                  <c:v>44502</c:v>
                </c:pt>
                <c:pt idx="27">
                  <c:v>44503</c:v>
                </c:pt>
                <c:pt idx="28">
                  <c:v>44504</c:v>
                </c:pt>
              </c:numCache>
              <c:extLst xmlns:c15="http://schemas.microsoft.com/office/drawing/2012/chart"/>
            </c:numRef>
          </c:cat>
          <c:val>
            <c:numRef>
              <c:f>Datos!$F$184:$F$214</c:f>
              <c:numCache>
                <c:formatCode>0.00%</c:formatCode>
                <c:ptCount val="31"/>
                <c:pt idx="0">
                  <c:v>0.18678160919540229</c:v>
                </c:pt>
                <c:pt idx="1">
                  <c:v>0.21551724137931033</c:v>
                </c:pt>
                <c:pt idx="2">
                  <c:v>0.22701149425287356</c:v>
                </c:pt>
                <c:pt idx="3">
                  <c:v>0.22701149425287356</c:v>
                </c:pt>
                <c:pt idx="4">
                  <c:v>0.23850574712643677</c:v>
                </c:pt>
                <c:pt idx="5">
                  <c:v>0.25287356321839083</c:v>
                </c:pt>
                <c:pt idx="6">
                  <c:v>0.2614942528735632</c:v>
                </c:pt>
                <c:pt idx="7">
                  <c:v>0.26724137931034481</c:v>
                </c:pt>
                <c:pt idx="8">
                  <c:v>0.27586206896551724</c:v>
                </c:pt>
                <c:pt idx="9">
                  <c:v>0.27873563218390807</c:v>
                </c:pt>
                <c:pt idx="10">
                  <c:v>0.28448275862068967</c:v>
                </c:pt>
                <c:pt idx="11">
                  <c:v>0.39942528735632182</c:v>
                </c:pt>
                <c:pt idx="12">
                  <c:v>0.41666666666666669</c:v>
                </c:pt>
                <c:pt idx="13">
                  <c:v>0.41954022988505746</c:v>
                </c:pt>
                <c:pt idx="14">
                  <c:v>0.42241379310344829</c:v>
                </c:pt>
                <c:pt idx="15">
                  <c:v>0.42241379310344829</c:v>
                </c:pt>
                <c:pt idx="16">
                  <c:v>0.42241379310344829</c:v>
                </c:pt>
                <c:pt idx="17">
                  <c:v>0.42241379310344829</c:v>
                </c:pt>
                <c:pt idx="18">
                  <c:v>0.42241379310344829</c:v>
                </c:pt>
                <c:pt idx="19">
                  <c:v>0.42528735632183906</c:v>
                </c:pt>
                <c:pt idx="20">
                  <c:v>0.46264367816091956</c:v>
                </c:pt>
                <c:pt idx="21">
                  <c:v>0.46839080459770116</c:v>
                </c:pt>
                <c:pt idx="22">
                  <c:v>0.47126436781609193</c:v>
                </c:pt>
                <c:pt idx="23">
                  <c:v>0.47126436781609193</c:v>
                </c:pt>
                <c:pt idx="24">
                  <c:v>0.47126436781609193</c:v>
                </c:pt>
                <c:pt idx="25">
                  <c:v>0.47126436781609193</c:v>
                </c:pt>
                <c:pt idx="26">
                  <c:v>0.47701149425287354</c:v>
                </c:pt>
                <c:pt idx="27">
                  <c:v>0.48563218390804597</c:v>
                </c:pt>
                <c:pt idx="28">
                  <c:v>0.48563218390804597</c:v>
                </c:pt>
                <c:pt idx="29">
                  <c:v>0.48563218390804597</c:v>
                </c:pt>
                <c:pt idx="30">
                  <c:v>0.48563218390804597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A-4271-B1CA-4C6222AC4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300880"/>
        <c:axId val="344299704"/>
      </c:lineChart>
      <c:dateAx>
        <c:axId val="344289512"/>
        <c:scaling>
          <c:orientation val="minMax"/>
        </c:scaling>
        <c:delete val="0"/>
        <c:axPos val="b"/>
        <c:numFmt formatCode="[$-C0A]d\-m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0488"/>
        <c:crosses val="autoZero"/>
        <c:auto val="1"/>
        <c:lblOffset val="100"/>
        <c:baseTimeUnit val="days"/>
      </c:dateAx>
      <c:valAx>
        <c:axId val="344300488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289512"/>
        <c:crosses val="autoZero"/>
        <c:crossBetween val="between"/>
      </c:valAx>
      <c:valAx>
        <c:axId val="344299704"/>
        <c:scaling>
          <c:orientation val="minMax"/>
          <c:max val="0.60000000000000009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0880"/>
        <c:crosses val="max"/>
        <c:crossBetween val="between"/>
      </c:valAx>
      <c:dateAx>
        <c:axId val="344300880"/>
        <c:scaling>
          <c:orientation val="minMax"/>
        </c:scaling>
        <c:delete val="1"/>
        <c:axPos val="b"/>
        <c:numFmt formatCode="[$-C0A]d\-mmm;@" sourceLinked="1"/>
        <c:majorTickMark val="out"/>
        <c:minorTickMark val="none"/>
        <c:tickLblPos val="nextTo"/>
        <c:crossAx val="344299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491820316236654"/>
          <c:y val="9.5499673374141433E-2"/>
          <c:w val="0.60134123604395151"/>
          <c:h val="0.127493453904277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Resumo!$J$12</c:f>
              <c:strCache>
                <c:ptCount val="1"/>
                <c:pt idx="0">
                  <c:v>Resultados de participación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2225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(Resumo!$E$14:$I$14,Resumo!$K$13)</c:f>
              <c:strCache>
                <c:ptCount val="6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</c:strCache>
            </c:strRef>
          </c:cat>
          <c:val>
            <c:numRef>
              <c:f>(Resumo!$E$54:$I$54,Resumo!$L$54)</c:f>
              <c:numCache>
                <c:formatCode>0.00%</c:formatCode>
                <c:ptCount val="6"/>
                <c:pt idx="0">
                  <c:v>0.52764976958525345</c:v>
                </c:pt>
                <c:pt idx="1">
                  <c:v>0.5060827250608273</c:v>
                </c:pt>
                <c:pt idx="2">
                  <c:v>0.50415512465373957</c:v>
                </c:pt>
                <c:pt idx="3">
                  <c:v>0.45614035087719296</c:v>
                </c:pt>
                <c:pt idx="4">
                  <c:v>0.51190476190476186</c:v>
                </c:pt>
                <c:pt idx="5">
                  <c:v>0.48563218390804597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1-4859-BEEF-6C57FB59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participación históricos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%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578122034419965"/>
          <c:y val="0.89117373754331397"/>
          <c:w val="0.28491574546667009"/>
          <c:h val="4.43178956576290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600">
                <a:latin typeface="Arial" panose="020B0604020202020204" pitchFamily="34" charset="0"/>
                <a:cs typeface="Arial" panose="020B0604020202020204" pitchFamily="34" charset="0"/>
              </a:rPr>
              <a:t>Resultados</a:t>
            </a:r>
            <a:r>
              <a:rPr lang="gl-ES" sz="1600" baseline="0">
                <a:latin typeface="Arial" panose="020B0604020202020204" pitchFamily="34" charset="0"/>
                <a:cs typeface="Arial" panose="020B0604020202020204" pitchFamily="34" charset="0"/>
              </a:rPr>
              <a:t> de satisfacción por temáticas</a:t>
            </a:r>
          </a:p>
          <a:p>
            <a:pPr>
              <a:defRPr/>
            </a:pPr>
            <a:r>
              <a:rPr lang="gl-ES" sz="1600" baseline="0">
                <a:latin typeface="Arial" panose="020B0604020202020204" pitchFamily="34" charset="0"/>
                <a:cs typeface="Arial" panose="020B0604020202020204" pitchFamily="34" charset="0"/>
              </a:rPr>
              <a:t>históricos</a:t>
            </a:r>
            <a:endParaRPr lang="gl-ES" sz="16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6551676821743406"/>
          <c:y val="2.6315789473684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3.5503918240825744E-2"/>
          <c:y val="0.19184210526315792"/>
          <c:w val="0.95727593982714987"/>
          <c:h val="0.67272758668324339"/>
        </c:manualLayout>
      </c:layout>
      <c:radarChart>
        <c:radarStyle val="marker"/>
        <c:varyColors val="0"/>
        <c:ser>
          <c:idx val="0"/>
          <c:order val="0"/>
          <c:tx>
            <c:strRef>
              <c:f>Resumo!$E$70</c:f>
              <c:strCache>
                <c:ptCount val="1"/>
                <c:pt idx="0">
                  <c:v>2015/16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Resumo!$D$71:$D$90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Resumo!$E$71:$E$90</c:f>
              <c:numCache>
                <c:formatCode>0.00</c:formatCode>
                <c:ptCount val="20"/>
                <c:pt idx="0">
                  <c:v>3.6207088037235096</c:v>
                </c:pt>
                <c:pt idx="1">
                  <c:v>3.14</c:v>
                </c:pt>
                <c:pt idx="2">
                  <c:v>3.38</c:v>
                </c:pt>
                <c:pt idx="3">
                  <c:v>3.69</c:v>
                </c:pt>
                <c:pt idx="4">
                  <c:v>3.44</c:v>
                </c:pt>
                <c:pt idx="5">
                  <c:v>3.51</c:v>
                </c:pt>
                <c:pt idx="6">
                  <c:v>3.55</c:v>
                </c:pt>
                <c:pt idx="7">
                  <c:v>4.2300000000000004</c:v>
                </c:pt>
                <c:pt idx="8">
                  <c:v>4.54</c:v>
                </c:pt>
                <c:pt idx="9">
                  <c:v>4.57</c:v>
                </c:pt>
                <c:pt idx="10">
                  <c:v>4.0999999999999996</c:v>
                </c:pt>
                <c:pt idx="11">
                  <c:v>4.05</c:v>
                </c:pt>
                <c:pt idx="12">
                  <c:v>4.21</c:v>
                </c:pt>
                <c:pt idx="13">
                  <c:v>3.66</c:v>
                </c:pt>
                <c:pt idx="14">
                  <c:v>3.76</c:v>
                </c:pt>
                <c:pt idx="15">
                  <c:v>3.71</c:v>
                </c:pt>
                <c:pt idx="16">
                  <c:v>4.66</c:v>
                </c:pt>
                <c:pt idx="17">
                  <c:v>4.28</c:v>
                </c:pt>
                <c:pt idx="18">
                  <c:v>3.91</c:v>
                </c:pt>
                <c:pt idx="19">
                  <c:v>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F-485F-A436-AFC3ABCAFDFF}"/>
            </c:ext>
          </c:extLst>
        </c:ser>
        <c:ser>
          <c:idx val="1"/>
          <c:order val="1"/>
          <c:tx>
            <c:strRef>
              <c:f>Resumo!$F$70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Resumo!$D$71:$D$90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Resumo!$F$71:$F$90</c:f>
              <c:numCache>
                <c:formatCode>0.00</c:formatCode>
                <c:ptCount val="20"/>
                <c:pt idx="0">
                  <c:v>3.53</c:v>
                </c:pt>
                <c:pt idx="1">
                  <c:v>1.23</c:v>
                </c:pt>
                <c:pt idx="2">
                  <c:v>2.38</c:v>
                </c:pt>
                <c:pt idx="3">
                  <c:v>3.76</c:v>
                </c:pt>
                <c:pt idx="4">
                  <c:v>3.25</c:v>
                </c:pt>
                <c:pt idx="5">
                  <c:v>3.55</c:v>
                </c:pt>
                <c:pt idx="6">
                  <c:v>3.52</c:v>
                </c:pt>
                <c:pt idx="7">
                  <c:v>4.2699999999999996</c:v>
                </c:pt>
                <c:pt idx="8">
                  <c:v>4.46</c:v>
                </c:pt>
                <c:pt idx="9">
                  <c:v>4.51</c:v>
                </c:pt>
                <c:pt idx="10">
                  <c:v>4.1100000000000003</c:v>
                </c:pt>
                <c:pt idx="11">
                  <c:v>3.86</c:v>
                </c:pt>
                <c:pt idx="12">
                  <c:v>4.1399999999999997</c:v>
                </c:pt>
                <c:pt idx="13">
                  <c:v>3.9</c:v>
                </c:pt>
                <c:pt idx="14">
                  <c:v>3.96</c:v>
                </c:pt>
                <c:pt idx="15">
                  <c:v>3.93</c:v>
                </c:pt>
                <c:pt idx="16">
                  <c:v>1.41</c:v>
                </c:pt>
                <c:pt idx="17">
                  <c:v>2.67</c:v>
                </c:pt>
                <c:pt idx="18">
                  <c:v>3.93</c:v>
                </c:pt>
                <c:pt idx="19">
                  <c:v>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F-485F-A436-AFC3ABCAFDFF}"/>
            </c:ext>
          </c:extLst>
        </c:ser>
        <c:ser>
          <c:idx val="2"/>
          <c:order val="2"/>
          <c:tx>
            <c:strRef>
              <c:f>Resumo!$G$70</c:f>
              <c:strCache>
                <c:ptCount val="1"/>
                <c:pt idx="0">
                  <c:v>2017/18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Resumo!$D$71:$D$90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Resumo!$G$71:$G$90</c:f>
              <c:numCache>
                <c:formatCode>0.00</c:formatCode>
                <c:ptCount val="20"/>
                <c:pt idx="0">
                  <c:v>3.8</c:v>
                </c:pt>
                <c:pt idx="1">
                  <c:v>3.26</c:v>
                </c:pt>
                <c:pt idx="2">
                  <c:v>3.54</c:v>
                </c:pt>
                <c:pt idx="3">
                  <c:v>3.79</c:v>
                </c:pt>
                <c:pt idx="4">
                  <c:v>3.49</c:v>
                </c:pt>
                <c:pt idx="5">
                  <c:v>3.82</c:v>
                </c:pt>
                <c:pt idx="6">
                  <c:v>3.7</c:v>
                </c:pt>
                <c:pt idx="7">
                  <c:v>4.32</c:v>
                </c:pt>
                <c:pt idx="8">
                  <c:v>4.58</c:v>
                </c:pt>
                <c:pt idx="9">
                  <c:v>4.6100000000000003</c:v>
                </c:pt>
                <c:pt idx="10">
                  <c:v>4.17</c:v>
                </c:pt>
                <c:pt idx="11">
                  <c:v>4.1100000000000003</c:v>
                </c:pt>
                <c:pt idx="12">
                  <c:v>4.3099999999999996</c:v>
                </c:pt>
                <c:pt idx="13">
                  <c:v>3.93</c:v>
                </c:pt>
                <c:pt idx="14">
                  <c:v>4.08</c:v>
                </c:pt>
                <c:pt idx="15">
                  <c:v>4</c:v>
                </c:pt>
                <c:pt idx="16">
                  <c:v>4.58</c:v>
                </c:pt>
                <c:pt idx="17">
                  <c:v>4.28</c:v>
                </c:pt>
                <c:pt idx="18">
                  <c:v>4.0199999999999996</c:v>
                </c:pt>
                <c:pt idx="19">
                  <c:v>4.0199999999999996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2F-485F-A436-AFC3ABCAFDFF}"/>
            </c:ext>
          </c:extLst>
        </c:ser>
        <c:ser>
          <c:idx val="3"/>
          <c:order val="3"/>
          <c:tx>
            <c:strRef>
              <c:f>Resumo!$H$70</c:f>
              <c:strCache>
                <c:ptCount val="1"/>
                <c:pt idx="0">
                  <c:v>2018/19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Resumo!$D$71:$D$90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Resumo!$H$71:$H$90</c:f>
              <c:numCache>
                <c:formatCode>0.00</c:formatCode>
                <c:ptCount val="20"/>
                <c:pt idx="0">
                  <c:v>3.74</c:v>
                </c:pt>
                <c:pt idx="1">
                  <c:v>3.47</c:v>
                </c:pt>
                <c:pt idx="2">
                  <c:v>3.61</c:v>
                </c:pt>
                <c:pt idx="3">
                  <c:v>3.87</c:v>
                </c:pt>
                <c:pt idx="4">
                  <c:v>3.67</c:v>
                </c:pt>
                <c:pt idx="5">
                  <c:v>3.82</c:v>
                </c:pt>
                <c:pt idx="6">
                  <c:v>3.79</c:v>
                </c:pt>
                <c:pt idx="7">
                  <c:v>4.13</c:v>
                </c:pt>
                <c:pt idx="8">
                  <c:v>4.37</c:v>
                </c:pt>
                <c:pt idx="9">
                  <c:v>4.37</c:v>
                </c:pt>
                <c:pt idx="10">
                  <c:v>3.86</c:v>
                </c:pt>
                <c:pt idx="11">
                  <c:v>4.0599999999999996</c:v>
                </c:pt>
                <c:pt idx="12">
                  <c:v>4.1100000000000003</c:v>
                </c:pt>
                <c:pt idx="13">
                  <c:v>3.75</c:v>
                </c:pt>
                <c:pt idx="14">
                  <c:v>3.92</c:v>
                </c:pt>
                <c:pt idx="15">
                  <c:v>3.83</c:v>
                </c:pt>
                <c:pt idx="16">
                  <c:v>4.5599999999999996</c:v>
                </c:pt>
                <c:pt idx="17">
                  <c:v>4.25</c:v>
                </c:pt>
                <c:pt idx="18">
                  <c:v>3.94</c:v>
                </c:pt>
                <c:pt idx="19">
                  <c:v>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2F-485F-A436-AFC3ABCAFDFF}"/>
            </c:ext>
          </c:extLst>
        </c:ser>
        <c:ser>
          <c:idx val="6"/>
          <c:order val="4"/>
          <c:tx>
            <c:strRef>
              <c:f>Resumo!$I$70</c:f>
              <c:strCache>
                <c:ptCount val="1"/>
                <c:pt idx="0">
                  <c:v>2019/20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Resumo!$D$71:$D$90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Resumo!$I$71:$I$90</c:f>
              <c:numCache>
                <c:formatCode>0.00</c:formatCode>
                <c:ptCount val="20"/>
                <c:pt idx="0">
                  <c:v>3.96</c:v>
                </c:pt>
                <c:pt idx="1">
                  <c:v>3.09</c:v>
                </c:pt>
                <c:pt idx="2">
                  <c:v>3.52</c:v>
                </c:pt>
                <c:pt idx="3">
                  <c:v>4.08</c:v>
                </c:pt>
                <c:pt idx="4">
                  <c:v>3.89</c:v>
                </c:pt>
                <c:pt idx="5">
                  <c:v>4.05</c:v>
                </c:pt>
                <c:pt idx="6">
                  <c:v>3.99</c:v>
                </c:pt>
                <c:pt idx="7">
                  <c:v>4.3499999999999996</c:v>
                </c:pt>
                <c:pt idx="8">
                  <c:v>4.63</c:v>
                </c:pt>
                <c:pt idx="9">
                  <c:v>4.6399999999999997</c:v>
                </c:pt>
                <c:pt idx="10">
                  <c:v>4.1900000000000004</c:v>
                </c:pt>
                <c:pt idx="11">
                  <c:v>4.03</c:v>
                </c:pt>
                <c:pt idx="12">
                  <c:v>4.49</c:v>
                </c:pt>
                <c:pt idx="13">
                  <c:v>4.03</c:v>
                </c:pt>
                <c:pt idx="14">
                  <c:v>3.97</c:v>
                </c:pt>
                <c:pt idx="15">
                  <c:v>4</c:v>
                </c:pt>
                <c:pt idx="16">
                  <c:v>4.6100000000000003</c:v>
                </c:pt>
                <c:pt idx="17">
                  <c:v>4.38</c:v>
                </c:pt>
                <c:pt idx="18">
                  <c:v>4.16</c:v>
                </c:pt>
                <c:pt idx="19">
                  <c:v>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A-4B98-A325-783D077E8FC5}"/>
            </c:ext>
          </c:extLst>
        </c:ser>
        <c:ser>
          <c:idx val="4"/>
          <c:order val="5"/>
          <c:tx>
            <c:strRef>
              <c:f>Resumo!$J$70</c:f>
              <c:strCache>
                <c:ptCount val="1"/>
                <c:pt idx="0">
                  <c:v>2020/21</c:v>
                </c:pt>
              </c:strCache>
            </c:strRef>
          </c:tx>
          <c:spPr>
            <a:ln w="349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Resumo!$D$71:$D$90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Resumo!$J$71:$J$90</c:f>
              <c:numCache>
                <c:formatCode>0.00</c:formatCode>
                <c:ptCount val="20"/>
                <c:pt idx="0">
                  <c:v>3.9182389937106916</c:v>
                </c:pt>
                <c:pt idx="1">
                  <c:v>3.2903225806451615</c:v>
                </c:pt>
                <c:pt idx="2">
                  <c:v>3.6082802547770703</c:v>
                </c:pt>
                <c:pt idx="3">
                  <c:v>4.1901840490797548</c:v>
                </c:pt>
                <c:pt idx="4">
                  <c:v>3.8098159509202456</c:v>
                </c:pt>
                <c:pt idx="5">
                  <c:v>3.8765432098765431</c:v>
                </c:pt>
                <c:pt idx="6">
                  <c:v>3.959016393442623</c:v>
                </c:pt>
                <c:pt idx="7">
                  <c:v>4.4465408805031448</c:v>
                </c:pt>
                <c:pt idx="8">
                  <c:v>4.6217948717948714</c:v>
                </c:pt>
                <c:pt idx="9">
                  <c:v>4.7051282051282053</c:v>
                </c:pt>
                <c:pt idx="10">
                  <c:v>4.5973154362416109</c:v>
                </c:pt>
                <c:pt idx="11">
                  <c:v>4.24</c:v>
                </c:pt>
                <c:pt idx="12">
                  <c:v>4.5233766233766231</c:v>
                </c:pt>
                <c:pt idx="13">
                  <c:v>4.1390728476821188</c:v>
                </c:pt>
                <c:pt idx="14">
                  <c:v>3.9923664122137406</c:v>
                </c:pt>
                <c:pt idx="15">
                  <c:v>4.0709219858156027</c:v>
                </c:pt>
                <c:pt idx="16">
                  <c:v>4.6493506493506498</c:v>
                </c:pt>
                <c:pt idx="17">
                  <c:v>4.6493506493506498</c:v>
                </c:pt>
                <c:pt idx="18">
                  <c:v>4.1688311688311686</c:v>
                </c:pt>
                <c:pt idx="19">
                  <c:v>4.1688311688311686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2F-485F-A436-AFC3ABCAFDFF}"/>
            </c:ext>
          </c:extLst>
        </c:ser>
        <c:ser>
          <c:idx val="5"/>
          <c:order val="6"/>
          <c:tx>
            <c:strRef>
              <c:f>Resumo!$K$70</c:f>
              <c:strCache>
                <c:ptCount val="1"/>
                <c:pt idx="0">
                  <c:v>Obxectivo de Calidade 2020/21</c:v>
                </c:pt>
              </c:strCache>
            </c:strRef>
          </c:tx>
          <c:spPr>
            <a:ln w="3810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Resumo!$D$71:$D$90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Resumo!$K$71:$K$90</c:f>
              <c:numCache>
                <c:formatCode>0.00</c:formatCode>
                <c:ptCount val="20"/>
                <c:pt idx="0">
                  <c:v>3.6</c:v>
                </c:pt>
                <c:pt idx="1">
                  <c:v>3.6</c:v>
                </c:pt>
                <c:pt idx="2">
                  <c:v>3.6</c:v>
                </c:pt>
                <c:pt idx="3">
                  <c:v>3.6</c:v>
                </c:pt>
                <c:pt idx="4">
                  <c:v>3.6</c:v>
                </c:pt>
                <c:pt idx="5">
                  <c:v>3.6</c:v>
                </c:pt>
                <c:pt idx="6">
                  <c:v>3.6</c:v>
                </c:pt>
                <c:pt idx="7">
                  <c:v>3.6</c:v>
                </c:pt>
                <c:pt idx="8">
                  <c:v>3.6</c:v>
                </c:pt>
                <c:pt idx="9">
                  <c:v>3.6</c:v>
                </c:pt>
                <c:pt idx="10">
                  <c:v>3.6</c:v>
                </c:pt>
                <c:pt idx="11">
                  <c:v>3.6</c:v>
                </c:pt>
                <c:pt idx="12">
                  <c:v>3.6</c:v>
                </c:pt>
                <c:pt idx="13">
                  <c:v>3.6</c:v>
                </c:pt>
                <c:pt idx="14">
                  <c:v>3.6</c:v>
                </c:pt>
                <c:pt idx="15">
                  <c:v>3.6</c:v>
                </c:pt>
                <c:pt idx="16">
                  <c:v>3.6</c:v>
                </c:pt>
                <c:pt idx="17">
                  <c:v>3.6</c:v>
                </c:pt>
                <c:pt idx="18">
                  <c:v>3.6</c:v>
                </c:pt>
                <c:pt idx="19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2F-485F-A436-AFC3ABCAF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4851071"/>
        <c:axId val="1804850239"/>
      </c:radarChart>
      <c:catAx>
        <c:axId val="180485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804850239"/>
        <c:crosses val="autoZero"/>
        <c:auto val="1"/>
        <c:lblAlgn val="ctr"/>
        <c:lblOffset val="100"/>
        <c:noMultiLvlLbl val="0"/>
      </c:catAx>
      <c:valAx>
        <c:axId val="1804850239"/>
        <c:scaling>
          <c:orientation val="minMax"/>
          <c:max val="5"/>
          <c:min val="1"/>
        </c:scaling>
        <c:delete val="0"/>
        <c:axPos val="l"/>
        <c:majorGridlines>
          <c:spPr>
            <a:ln w="12700" cap="flat" cmpd="sng" algn="ctr">
              <a:solidFill>
                <a:schemeClr val="tx2">
                  <a:lumMod val="20000"/>
                  <a:lumOff val="80000"/>
                </a:schemeClr>
              </a:solidFill>
              <a:prstDash val="solid"/>
              <a:round/>
              <a:headEnd type="oval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80485107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511400559397803"/>
          <c:y val="7.7928215914168875E-2"/>
          <c:w val="0.52540309497744564"/>
          <c:h val="1.8255946868231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Resumo!$Y$12</c:f>
              <c:strCache>
                <c:ptCount val="1"/>
                <c:pt idx="0">
                  <c:v>Resultados de satisfacción</c:v>
                </c:pt>
              </c:strCache>
            </c:strRef>
          </c:tx>
          <c:spPr>
            <a:solidFill>
              <a:srgbClr val="B749D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Datos!$CS$46:$CT$46</c:f>
              <c:strCache>
                <c:ptCount val="2"/>
                <c:pt idx="0">
                  <c:v>Mulleres </c:v>
                </c:pt>
                <c:pt idx="1">
                  <c:v>Homes</c:v>
                </c:pt>
              </c:strCache>
            </c:strRef>
          </c:cat>
          <c:val>
            <c:numRef>
              <c:f>Datos!$CS$47:$CT$47</c:f>
              <c:numCache>
                <c:formatCode>0.00</c:formatCode>
                <c:ptCount val="2"/>
                <c:pt idx="0">
                  <c:v>4.2575928130511462</c:v>
                </c:pt>
                <c:pt idx="1">
                  <c:v>4.1110808767951621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2-4081-9E61-107BDA1D7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por xénero 2020/21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#,##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010029226822902"/>
          <c:y val="0.89117373754331397"/>
          <c:w val="0.70564279150270837"/>
          <c:h val="0.10882623824592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Nacionalidade</a:t>
            </a:r>
          </a:p>
        </c:rich>
      </c:tx>
      <c:layout>
        <c:manualLayout>
          <c:xMode val="edge"/>
          <c:yMode val="edge"/>
          <c:x val="0.38711821651533823"/>
          <c:y val="2.11126183636557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8.1343832463341745E-2"/>
          <c:y val="0.12715074409511654"/>
          <c:w val="0.85322210040200686"/>
          <c:h val="0.6477644119259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Datos!$G$193:$G$212</c:f>
              <c:strCache>
                <c:ptCount val="20"/>
                <c:pt idx="0">
                  <c:v>Española</c:v>
                </c:pt>
                <c:pt idx="1">
                  <c:v>Portuguesa</c:v>
                </c:pt>
                <c:pt idx="2">
                  <c:v>Brasileira</c:v>
                </c:pt>
                <c:pt idx="3">
                  <c:v>Ecuatoriana</c:v>
                </c:pt>
                <c:pt idx="4">
                  <c:v>Chinesa</c:v>
                </c:pt>
                <c:pt idx="5">
                  <c:v>Alxeriana</c:v>
                </c:pt>
                <c:pt idx="6">
                  <c:v>Angolana</c:v>
                </c:pt>
                <c:pt idx="7">
                  <c:v>Pakistaní</c:v>
                </c:pt>
                <c:pt idx="8">
                  <c:v>Cubana</c:v>
                </c:pt>
                <c:pt idx="9">
                  <c:v>Alemá</c:v>
                </c:pt>
                <c:pt idx="10">
                  <c:v>Italiana</c:v>
                </c:pt>
                <c:pt idx="11">
                  <c:v>Armenian</c:v>
                </c:pt>
                <c:pt idx="12">
                  <c:v>Chilena</c:v>
                </c:pt>
                <c:pt idx="13">
                  <c:v>Guatemalteca</c:v>
                </c:pt>
                <c:pt idx="14">
                  <c:v>Iranian</c:v>
                </c:pt>
                <c:pt idx="15">
                  <c:v>Lituana</c:v>
                </c:pt>
                <c:pt idx="16">
                  <c:v>Peruana</c:v>
                </c:pt>
                <c:pt idx="17">
                  <c:v>Polish</c:v>
                </c:pt>
                <c:pt idx="18">
                  <c:v>Colombiana</c:v>
                </c:pt>
                <c:pt idx="19">
                  <c:v>NS/NC</c:v>
                </c:pt>
              </c:strCache>
            </c:strRef>
          </c:cat>
          <c:val>
            <c:numRef>
              <c:f>Datos!$H$193:$H$212</c:f>
              <c:numCache>
                <c:formatCode>0.0%</c:formatCode>
                <c:ptCount val="20"/>
                <c:pt idx="0">
                  <c:v>0.63905325443786987</c:v>
                </c:pt>
                <c:pt idx="1">
                  <c:v>0.13609467455621302</c:v>
                </c:pt>
                <c:pt idx="2">
                  <c:v>2.9585798816568046E-2</c:v>
                </c:pt>
                <c:pt idx="3">
                  <c:v>1.7751479289940829E-2</c:v>
                </c:pt>
                <c:pt idx="4">
                  <c:v>1.1834319526627219E-2</c:v>
                </c:pt>
                <c:pt idx="5">
                  <c:v>1.1834319526627219E-2</c:v>
                </c:pt>
                <c:pt idx="6">
                  <c:v>1.1834319526627219E-2</c:v>
                </c:pt>
                <c:pt idx="7">
                  <c:v>1.1834319526627219E-2</c:v>
                </c:pt>
                <c:pt idx="8">
                  <c:v>5.9171597633136093E-3</c:v>
                </c:pt>
                <c:pt idx="9">
                  <c:v>5.9171597633136093E-3</c:v>
                </c:pt>
                <c:pt idx="10">
                  <c:v>5.9171597633136093E-3</c:v>
                </c:pt>
                <c:pt idx="11">
                  <c:v>5.9171597633136093E-3</c:v>
                </c:pt>
                <c:pt idx="12">
                  <c:v>5.9171597633136093E-3</c:v>
                </c:pt>
                <c:pt idx="13">
                  <c:v>5.9171597633136093E-3</c:v>
                </c:pt>
                <c:pt idx="14">
                  <c:v>5.9171597633136093E-3</c:v>
                </c:pt>
                <c:pt idx="15">
                  <c:v>5.9171597633136093E-3</c:v>
                </c:pt>
                <c:pt idx="16">
                  <c:v>5.9171597633136093E-3</c:v>
                </c:pt>
                <c:pt idx="17">
                  <c:v>5.9171597633136093E-3</c:v>
                </c:pt>
                <c:pt idx="18">
                  <c:v>5.9171597633136093E-3</c:v>
                </c:pt>
                <c:pt idx="19">
                  <c:v>6.5088757396449703E-2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5-4B03-B47C-FD37166FC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302056"/>
        <c:axId val="340890248"/>
      </c:barChart>
      <c:catAx>
        <c:axId val="344302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0890248"/>
        <c:crosses val="autoZero"/>
        <c:auto val="1"/>
        <c:lblAlgn val="ctr"/>
        <c:lblOffset val="100"/>
        <c:noMultiLvlLbl val="0"/>
      </c:catAx>
      <c:valAx>
        <c:axId val="34089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20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b="1">
                <a:latin typeface="Arial" panose="020B0604020202020204" pitchFamily="34" charset="0"/>
                <a:cs typeface="Arial" panose="020B0604020202020204" pitchFamily="34" charset="0"/>
              </a:rPr>
              <a:t>Universidade</a:t>
            </a:r>
            <a:r>
              <a:rPr lang="gl-ES" b="1" baseline="0">
                <a:latin typeface="Arial" panose="020B0604020202020204" pitchFamily="34" charset="0"/>
                <a:cs typeface="Arial" panose="020B0604020202020204" pitchFamily="34" charset="0"/>
              </a:rPr>
              <a:t> de procedencia</a:t>
            </a:r>
            <a:endParaRPr lang="gl-E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0196728697369029"/>
          <c:y val="0.14308576906716991"/>
          <c:w val="0.82712872656260006"/>
          <c:h val="0.62260331206221975"/>
        </c:manualLayout>
      </c:layout>
      <c:barChart>
        <c:barDir val="col"/>
        <c:grouping val="clustered"/>
        <c:varyColors val="0"/>
        <c:ser>
          <c:idx val="0"/>
          <c:order val="0"/>
          <c:tx>
            <c:v>% Respostas</c:v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Datos!$I$193:$I$202</c:f>
              <c:strCache>
                <c:ptCount val="10"/>
                <c:pt idx="0">
                  <c:v>UVigo</c:v>
                </c:pt>
                <c:pt idx="1">
                  <c:v>Portugal</c:v>
                </c:pt>
                <c:pt idx="2">
                  <c:v>Resto de España</c:v>
                </c:pt>
                <c:pt idx="3">
                  <c:v>USC</c:v>
                </c:pt>
                <c:pt idx="4">
                  <c:v>América</c:v>
                </c:pt>
                <c:pt idx="5">
                  <c:v>Europa</c:v>
                </c:pt>
                <c:pt idx="6">
                  <c:v>UdC</c:v>
                </c:pt>
                <c:pt idx="7">
                  <c:v>Asia</c:v>
                </c:pt>
                <c:pt idx="8">
                  <c:v>África</c:v>
                </c:pt>
                <c:pt idx="9">
                  <c:v>NS/NC</c:v>
                </c:pt>
              </c:strCache>
            </c:strRef>
          </c:cat>
          <c:val>
            <c:numRef>
              <c:f>Datos!$J$193:$J$202</c:f>
              <c:numCache>
                <c:formatCode>0.0%</c:formatCode>
                <c:ptCount val="10"/>
                <c:pt idx="0">
                  <c:v>0.43786982248520712</c:v>
                </c:pt>
                <c:pt idx="1">
                  <c:v>0.15976331360946747</c:v>
                </c:pt>
                <c:pt idx="2">
                  <c:v>0.13609467455621302</c:v>
                </c:pt>
                <c:pt idx="3">
                  <c:v>6.5088757396449703E-2</c:v>
                </c:pt>
                <c:pt idx="4">
                  <c:v>2.9585798816568046E-2</c:v>
                </c:pt>
                <c:pt idx="5">
                  <c:v>4.7337278106508875E-2</c:v>
                </c:pt>
                <c:pt idx="6">
                  <c:v>2.9585798816568046E-2</c:v>
                </c:pt>
                <c:pt idx="7">
                  <c:v>5.9171597633136093E-3</c:v>
                </c:pt>
                <c:pt idx="8">
                  <c:v>5.9171597633136093E-3</c:v>
                </c:pt>
                <c:pt idx="9">
                  <c:v>8.2840236686390539E-2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C-4EED-94AB-669DE845B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890640"/>
        <c:axId val="340892600"/>
      </c:barChart>
      <c:catAx>
        <c:axId val="34089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0892600"/>
        <c:crosses val="autoZero"/>
        <c:auto val="1"/>
        <c:lblAlgn val="ctr"/>
        <c:lblOffset val="100"/>
        <c:noMultiLvlLbl val="0"/>
      </c:catAx>
      <c:valAx>
        <c:axId val="340892600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089064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Dedicación maioritaria no programa</a:t>
            </a:r>
          </a:p>
        </c:rich>
      </c:tx>
      <c:layout>
        <c:manualLayout>
          <c:xMode val="edge"/>
          <c:yMode val="edge"/>
          <c:x val="0.19303198184923515"/>
          <c:y val="2.8463310984244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7776870293317557"/>
          <c:y val="0.17587937433662421"/>
          <c:w val="0.44345376932822345"/>
          <c:h val="0.8080391569183756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B8-44EC-8A56-9826B2F4B2B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B8-44EC-8A56-9826B2F4B2B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B8-44EC-8A56-9826B2F4B2BC}"/>
              </c:ext>
            </c:extLst>
          </c:dPt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Datos!$K$197:$K$199</c:f>
              <c:strCache>
                <c:ptCount val="3"/>
                <c:pt idx="0">
                  <c:v>Tempo completo</c:v>
                </c:pt>
                <c:pt idx="1">
                  <c:v>Tempo parcial</c:v>
                </c:pt>
                <c:pt idx="2">
                  <c:v>NS/NC</c:v>
                </c:pt>
              </c:strCache>
            </c:strRef>
          </c:cat>
          <c:val>
            <c:numRef>
              <c:f>Datos!$L$197:$L$199</c:f>
              <c:numCache>
                <c:formatCode>0.0%</c:formatCode>
                <c:ptCount val="3"/>
                <c:pt idx="0">
                  <c:v>0.65680473372781067</c:v>
                </c:pt>
                <c:pt idx="1">
                  <c:v>0.32544378698224852</c:v>
                </c:pt>
                <c:pt idx="2">
                  <c:v>1.7751479289940829E-2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51-4C4B-80D5-249F72862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448906508708289"/>
          <c:y val="0.23606458386095047"/>
          <c:w val="0.21987043034715981"/>
          <c:h val="0.5232793919139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Dispón de bolsa ou contrato para realizar os estudos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Datos!$K$201</c:f>
              <c:strCache>
                <c:ptCount val="1"/>
                <c:pt idx="0">
                  <c:v>Si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DC-4FD2-96EC-A0B4C658E43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DC-4FD2-96EC-A0B4C658E43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DC-4FD2-96EC-A0B4C658E436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Datos!$K$201:$K$203</c:f>
              <c:strCache>
                <c:ptCount val="3"/>
                <c:pt idx="0">
                  <c:v>Si</c:v>
                </c:pt>
                <c:pt idx="1">
                  <c:v>Non</c:v>
                </c:pt>
                <c:pt idx="2">
                  <c:v>N/A</c:v>
                </c:pt>
              </c:strCache>
            </c:strRef>
          </c:cat>
          <c:val>
            <c:numRef>
              <c:f>Datos!$L$201:$L$203</c:f>
              <c:numCache>
                <c:formatCode>0.0%</c:formatCode>
                <c:ptCount val="3"/>
                <c:pt idx="0">
                  <c:v>0.34911242603550297</c:v>
                </c:pt>
                <c:pt idx="1">
                  <c:v>0.60355029585798814</c:v>
                </c:pt>
                <c:pt idx="2">
                  <c:v>4.7337278106508875E-2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92-4122-94B0-F381135C7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298943297432821"/>
          <c:y val="0.37646189285093978"/>
          <c:w val="0.14174126654458957"/>
          <c:h val="0.46363000751785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Idioma empregado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Datos!$G$183</c:f>
              <c:strCache>
                <c:ptCount val="1"/>
                <c:pt idx="0">
                  <c:v>Idioma empregado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58-45A2-BF11-3BCB5A6BB50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258-45A2-BF11-3BCB5A6BB50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258-45A2-BF11-3BCB5A6BB50B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Datos!$G$184:$G$186</c:f>
              <c:strCache>
                <c:ptCount val="3"/>
                <c:pt idx="0">
                  <c:v>gl</c:v>
                </c:pt>
                <c:pt idx="1">
                  <c:v>es</c:v>
                </c:pt>
                <c:pt idx="2">
                  <c:v>en</c:v>
                </c:pt>
              </c:strCache>
            </c:strRef>
          </c:cat>
          <c:val>
            <c:numRef>
              <c:f>Datos!$H$184:$H$186</c:f>
              <c:numCache>
                <c:formatCode>0.0%</c:formatCode>
                <c:ptCount val="3"/>
                <c:pt idx="0">
                  <c:v>0.87573964497041423</c:v>
                </c:pt>
                <c:pt idx="1">
                  <c:v>7.6923076923076927E-2</c:v>
                </c:pt>
                <c:pt idx="2">
                  <c:v>4.7337278106508875E-2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58-45A2-BF11-3BCB5A6BB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465130046294526"/>
          <c:y val="0.34828594545688857"/>
          <c:w val="0.10830243482779034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Sexo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Datos!$G$187</c:f>
              <c:strCache>
                <c:ptCount val="1"/>
                <c:pt idx="0">
                  <c:v>1. Sexo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83-4384-AC11-BCBC253C635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83-4384-AC11-BCBC253C635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83-4384-AC11-BCBC253C63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Datos!$G$188:$G$190</c:f>
              <c:strCache>
                <c:ptCount val="3"/>
                <c:pt idx="0">
                  <c:v>Home</c:v>
                </c:pt>
                <c:pt idx="1">
                  <c:v>Muller</c:v>
                </c:pt>
                <c:pt idx="2">
                  <c:v>N/A</c:v>
                </c:pt>
              </c:strCache>
            </c:strRef>
          </c:cat>
          <c:val>
            <c:numRef>
              <c:f>Datos!$H$188:$H$190</c:f>
              <c:numCache>
                <c:formatCode>0.0%</c:formatCode>
                <c:ptCount val="3"/>
                <c:pt idx="0">
                  <c:v>0.47928994082840237</c:v>
                </c:pt>
                <c:pt idx="1">
                  <c:v>0.52071005917159763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83-4384-AC11-BCBC253C6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34828594545688857"/>
          <c:w val="0.14508259993176159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17678904170081E-2"/>
          <c:y val="0.12296803453034434"/>
          <c:w val="0.88888006390505525"/>
          <c:h val="0.542362512702908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Resumo!$J$70</c:f>
              <c:strCache>
                <c:ptCount val="1"/>
                <c:pt idx="0">
                  <c:v>2020/21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E9E-47EB-B5AC-B7CAB0A8D88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E9E-47EB-B5AC-B7CAB0A8D88C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2F8-4DFC-A679-8DA7178DC09F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2F8-4DFC-A679-8DA7178DC09F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E9E-47EB-B5AC-B7CAB0A8D8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Resumo!$D$71:$D$90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Resumo!$J$71:$J$90</c:f>
              <c:numCache>
                <c:formatCode>0.00</c:formatCode>
                <c:ptCount val="20"/>
                <c:pt idx="0">
                  <c:v>3.9182389937106916</c:v>
                </c:pt>
                <c:pt idx="1">
                  <c:v>3.2903225806451615</c:v>
                </c:pt>
                <c:pt idx="2">
                  <c:v>3.6082802547770703</c:v>
                </c:pt>
                <c:pt idx="3">
                  <c:v>4.1901840490797548</c:v>
                </c:pt>
                <c:pt idx="4">
                  <c:v>3.8098159509202456</c:v>
                </c:pt>
                <c:pt idx="5">
                  <c:v>3.8765432098765431</c:v>
                </c:pt>
                <c:pt idx="6">
                  <c:v>3.959016393442623</c:v>
                </c:pt>
                <c:pt idx="7">
                  <c:v>4.4465408805031448</c:v>
                </c:pt>
                <c:pt idx="8">
                  <c:v>4.6217948717948714</c:v>
                </c:pt>
                <c:pt idx="9">
                  <c:v>4.7051282051282053</c:v>
                </c:pt>
                <c:pt idx="10">
                  <c:v>4.5973154362416109</c:v>
                </c:pt>
                <c:pt idx="11">
                  <c:v>4.24</c:v>
                </c:pt>
                <c:pt idx="12">
                  <c:v>4.5233766233766231</c:v>
                </c:pt>
                <c:pt idx="13">
                  <c:v>4.1390728476821188</c:v>
                </c:pt>
                <c:pt idx="14">
                  <c:v>3.9923664122137406</c:v>
                </c:pt>
                <c:pt idx="15">
                  <c:v>4.0709219858156027</c:v>
                </c:pt>
                <c:pt idx="16">
                  <c:v>4.6493506493506498</c:v>
                </c:pt>
                <c:pt idx="17">
                  <c:v>4.6493506493506498</c:v>
                </c:pt>
                <c:pt idx="18">
                  <c:v>4.1688311688311686</c:v>
                </c:pt>
                <c:pt idx="19">
                  <c:v>4.1688311688311686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2-4A56-A690-1B49EA22A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At val="1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0"/>
                  <a:t>Índice de satisfacción por</a:t>
                </a:r>
                <a:r>
                  <a:rPr lang="en-US" sz="2000" b="0" baseline="0"/>
                  <a:t> pregunta e sección</a:t>
                </a:r>
                <a:endParaRPr lang="en-US" sz="2000" b="0"/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gl-E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67524085646062"/>
          <c:y val="3.4786950980243224E-2"/>
          <c:w val="0.21927354697899071"/>
          <c:h val="8.9219333927036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03396634244248"/>
          <c:y val="0.15695004660902753"/>
          <c:w val="0.7770179321762820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Resumo!$Y$12</c:f>
              <c:strCache>
                <c:ptCount val="1"/>
                <c:pt idx="0">
                  <c:v>Resultados de satisfacción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2225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Resumo!$M$14:$R$14</c:f>
              <c:strCache>
                <c:ptCount val="6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</c:strCache>
            </c:strRef>
          </c:cat>
          <c:val>
            <c:numRef>
              <c:f>Resumo!$M$54:$R$54</c:f>
              <c:numCache>
                <c:formatCode>0.00</c:formatCode>
                <c:ptCount val="6"/>
                <c:pt idx="0">
                  <c:v>3.83</c:v>
                </c:pt>
                <c:pt idx="1">
                  <c:v>3.3264994316462668</c:v>
                </c:pt>
                <c:pt idx="2">
                  <c:v>4.0356849876948315</c:v>
                </c:pt>
                <c:pt idx="3">
                  <c:v>3.95</c:v>
                </c:pt>
                <c:pt idx="4">
                  <c:v>4.1500000000000004</c:v>
                </c:pt>
                <c:pt idx="5">
                  <c:v>4.1877890841813139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B-4F84-9786-72CF4B7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462960"/>
        <c:axId val="344467272"/>
        <c:extLst/>
      </c:barChart>
      <c:lineChart>
        <c:grouping val="standard"/>
        <c:varyColors val="0"/>
        <c:ser>
          <c:idx val="0"/>
          <c:order val="1"/>
          <c:tx>
            <c:strRef>
              <c:f>Resumo!$L$56</c:f>
              <c:strCache>
                <c:ptCount val="1"/>
                <c:pt idx="0">
                  <c:v>Obxectivo de Calidade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Resumo!$M$14:$R$14</c:f>
              <c:strCache>
                <c:ptCount val="6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</c:strCache>
            </c:strRef>
          </c:cat>
          <c:val>
            <c:numRef>
              <c:f>Resumo!$M$56:$R$56</c:f>
              <c:numCache>
                <c:formatCode>0.00</c:formatCode>
                <c:ptCount val="6"/>
                <c:pt idx="4">
                  <c:v>3.5</c:v>
                </c:pt>
                <c:pt idx="5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F0-49F5-9DDC-562FD90BA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462960"/>
        <c:axId val="344467272"/>
      </c:line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At val="1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históricos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2370244474438007"/>
          <c:y val="0.89299820049785095"/>
          <c:w val="0.80891586733059073"/>
          <c:h val="8.84806430401340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Portada!A1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#Desagregados!A1"/><Relationship Id="rId11" Type="http://schemas.openxmlformats.org/officeDocument/2006/relationships/chart" Target="../charts/chart7.xml"/><Relationship Id="rId5" Type="http://schemas.openxmlformats.org/officeDocument/2006/relationships/chart" Target="../charts/chart5.xml"/><Relationship Id="rId10" Type="http://schemas.openxmlformats.org/officeDocument/2006/relationships/chart" Target="../charts/chart6.xml"/><Relationship Id="rId4" Type="http://schemas.openxmlformats.org/officeDocument/2006/relationships/chart" Target="../charts/chart4.xml"/><Relationship Id="rId9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image" Target="../media/image4.png"/><Relationship Id="rId1" Type="http://schemas.openxmlformats.org/officeDocument/2006/relationships/hyperlink" Target="#Portada!A1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151841</xdr:colOff>
      <xdr:row>2</xdr:row>
      <xdr:rowOff>17372</xdr:rowOff>
    </xdr:from>
    <xdr:to>
      <xdr:col>4</xdr:col>
      <xdr:colOff>537881</xdr:colOff>
      <xdr:row>4</xdr:row>
      <xdr:rowOff>87945</xdr:rowOff>
    </xdr:to>
    <xdr:pic>
      <xdr:nvPicPr>
        <xdr:cNvPr id="2" name="Imagen 3" descr="logo300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723" y="353548"/>
          <a:ext cx="2335864" cy="45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448236</xdr:colOff>
      <xdr:row>30</xdr:row>
      <xdr:rowOff>179293</xdr:rowOff>
    </xdr:from>
    <xdr:to>
      <xdr:col>4</xdr:col>
      <xdr:colOff>235324</xdr:colOff>
      <xdr:row>37</xdr:row>
      <xdr:rowOff>94015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118" y="8931087"/>
          <a:ext cx="1736912" cy="124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4</xdr:row>
      <xdr:rowOff>9525</xdr:rowOff>
    </xdr:from>
    <xdr:to>
      <xdr:col>7</xdr:col>
      <xdr:colOff>476249</xdr:colOff>
      <xdr:row>27</xdr:row>
      <xdr:rowOff>59531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121708</xdr:colOff>
      <xdr:row>25</xdr:row>
      <xdr:rowOff>127000</xdr:rowOff>
    </xdr:from>
    <xdr:to>
      <xdr:col>18</xdr:col>
      <xdr:colOff>619125</xdr:colOff>
      <xdr:row>49</xdr:row>
      <xdr:rowOff>127000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740833</xdr:colOff>
      <xdr:row>51</xdr:row>
      <xdr:rowOff>95250</xdr:rowOff>
    </xdr:from>
    <xdr:to>
      <xdr:col>18</xdr:col>
      <xdr:colOff>222250</xdr:colOff>
      <xdr:row>74</xdr:row>
      <xdr:rowOff>42333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247282</xdr:colOff>
      <xdr:row>46</xdr:row>
      <xdr:rowOff>74083</xdr:rowOff>
    </xdr:from>
    <xdr:to>
      <xdr:col>7</xdr:col>
      <xdr:colOff>154781</xdr:colOff>
      <xdr:row>62</xdr:row>
      <xdr:rowOff>35718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275166</xdr:colOff>
      <xdr:row>63</xdr:row>
      <xdr:rowOff>75406</xdr:rowOff>
    </xdr:from>
    <xdr:to>
      <xdr:col>7</xdr:col>
      <xdr:colOff>492125</xdr:colOff>
      <xdr:row>79</xdr:row>
      <xdr:rowOff>182562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14</xdr:col>
      <xdr:colOff>52807</xdr:colOff>
      <xdr:row>1</xdr:row>
      <xdr:rowOff>87546</xdr:rowOff>
    </xdr:from>
    <xdr:to>
      <xdr:col>14</xdr:col>
      <xdr:colOff>340807</xdr:colOff>
      <xdr:row>1</xdr:row>
      <xdr:rowOff>375227</xdr:rowOff>
    </xdr:to>
    <xdr:pic>
      <xdr:nvPicPr>
        <xdr:cNvPr id="13" name="Imagen 12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6120" y="206609"/>
          <a:ext cx="288000" cy="287681"/>
        </a:xfrm>
        <a:prstGeom prst="rect">
          <a:avLst/>
        </a:prstGeom>
      </xdr:spPr>
    </xdr:pic>
    <xdr:clientData/>
  </xdr:twoCellAnchor>
  <xdr:twoCellAnchor editAs="oneCell">
    <xdr:from>
      <xdr:col>14</xdr:col>
      <xdr:colOff>388559</xdr:colOff>
      <xdr:row>1</xdr:row>
      <xdr:rowOff>104257</xdr:rowOff>
    </xdr:from>
    <xdr:to>
      <xdr:col>14</xdr:col>
      <xdr:colOff>676559</xdr:colOff>
      <xdr:row>1</xdr:row>
      <xdr:rowOff>391938</xdr:rowOff>
    </xdr:to>
    <xdr:pic>
      <xdr:nvPicPr>
        <xdr:cNvPr id="16" name="Imagen 15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1872" y="223320"/>
          <a:ext cx="288000" cy="287681"/>
        </a:xfrm>
        <a:prstGeom prst="rect">
          <a:avLst/>
        </a:prstGeom>
      </xdr:spPr>
    </xdr:pic>
    <xdr:clientData/>
  </xdr:twoCellAnchor>
  <xdr:twoCellAnchor>
    <xdr:from>
      <xdr:col>1</xdr:col>
      <xdr:colOff>226219</xdr:colOff>
      <xdr:row>29</xdr:row>
      <xdr:rowOff>35719</xdr:rowOff>
    </xdr:from>
    <xdr:to>
      <xdr:col>7</xdr:col>
      <xdr:colOff>169333</xdr:colOff>
      <xdr:row>45</xdr:row>
      <xdr:rowOff>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645584</xdr:colOff>
      <xdr:row>4</xdr:row>
      <xdr:rowOff>0</xdr:rowOff>
    </xdr:from>
    <xdr:to>
      <xdr:col>17</xdr:col>
      <xdr:colOff>26458</xdr:colOff>
      <xdr:row>18</xdr:row>
      <xdr:rowOff>63500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257879</xdr:colOff>
      <xdr:row>3</xdr:row>
      <xdr:rowOff>77994</xdr:rowOff>
    </xdr:from>
    <xdr:to>
      <xdr:col>21</xdr:col>
      <xdr:colOff>545879</xdr:colOff>
      <xdr:row>3</xdr:row>
      <xdr:rowOff>369006</xdr:rowOff>
    </xdr:to>
    <xdr:pic>
      <xdr:nvPicPr>
        <xdr:cNvPr id="6" name="Imagen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9152" y="458994"/>
          <a:ext cx="288000" cy="291012"/>
        </a:xfrm>
        <a:prstGeom prst="rect">
          <a:avLst/>
        </a:prstGeom>
      </xdr:spPr>
    </xdr:pic>
    <xdr:clientData/>
  </xdr:twoCellAnchor>
  <xdr:twoCellAnchor>
    <xdr:from>
      <xdr:col>27</xdr:col>
      <xdr:colOff>508000</xdr:colOff>
      <xdr:row>4</xdr:row>
      <xdr:rowOff>198437</xdr:rowOff>
    </xdr:from>
    <xdr:to>
      <xdr:col>56</xdr:col>
      <xdr:colOff>285750</xdr:colOff>
      <xdr:row>10</xdr:row>
      <xdr:rowOff>4429124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714374</xdr:colOff>
      <xdr:row>4</xdr:row>
      <xdr:rowOff>178594</xdr:rowOff>
    </xdr:from>
    <xdr:to>
      <xdr:col>19</xdr:col>
      <xdr:colOff>761999</xdr:colOff>
      <xdr:row>10</xdr:row>
      <xdr:rowOff>4167186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</xdr:row>
      <xdr:rowOff>158750</xdr:rowOff>
    </xdr:from>
    <xdr:to>
      <xdr:col>8</xdr:col>
      <xdr:colOff>95250</xdr:colOff>
      <xdr:row>10</xdr:row>
      <xdr:rowOff>4190999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416718</xdr:colOff>
      <xdr:row>67</xdr:row>
      <xdr:rowOff>57148</xdr:rowOff>
    </xdr:from>
    <xdr:to>
      <xdr:col>45</xdr:col>
      <xdr:colOff>142874</xdr:colOff>
      <xdr:row>126</xdr:row>
      <xdr:rowOff>63499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238125</xdr:colOff>
      <xdr:row>4</xdr:row>
      <xdr:rowOff>190500</xdr:rowOff>
    </xdr:from>
    <xdr:to>
      <xdr:col>26</xdr:col>
      <xdr:colOff>1000123</xdr:colOff>
      <xdr:row>10</xdr:row>
      <xdr:rowOff>4286250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6357</xdr:colOff>
      <xdr:row>2</xdr:row>
      <xdr:rowOff>347616</xdr:rowOff>
    </xdr:from>
    <xdr:to>
      <xdr:col>2</xdr:col>
      <xdr:colOff>291182</xdr:colOff>
      <xdr:row>2</xdr:row>
      <xdr:rowOff>637538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7545" y="1359647"/>
          <a:ext cx="284825" cy="289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9"/>
  <sheetViews>
    <sheetView view="pageBreakPreview" topLeftCell="A16" zoomScale="90" zoomScaleNormal="85" zoomScaleSheetLayoutView="90" workbookViewId="0">
      <selection activeCell="I39" sqref="I39"/>
    </sheetView>
  </sheetViews>
  <sheetFormatPr baseColWidth="10" defaultColWidth="11.42578125" defaultRowHeight="24.95" customHeight="1" x14ac:dyDescent="0.25"/>
  <cols>
    <col min="1" max="1" width="2.28515625" style="1" customWidth="1"/>
    <col min="2" max="10" width="9.7109375" style="1" customWidth="1"/>
    <col min="11" max="11" width="4" style="1" customWidth="1"/>
    <col min="12" max="16384" width="11.42578125" style="1"/>
  </cols>
  <sheetData>
    <row r="1" spans="1:35" ht="11.25" customHeight="1" thickBot="1" x14ac:dyDescent="0.3">
      <c r="C1" s="2"/>
      <c r="D1" s="2"/>
      <c r="E1" s="2"/>
      <c r="F1" s="2"/>
      <c r="G1" s="2"/>
      <c r="H1" s="2"/>
      <c r="I1" s="2"/>
    </row>
    <row r="2" spans="1:35" ht="15" customHeight="1" x14ac:dyDescent="0.25">
      <c r="B2" s="146"/>
      <c r="C2" s="147"/>
      <c r="D2" s="147"/>
      <c r="E2" s="147"/>
      <c r="F2" s="147"/>
      <c r="G2" s="147"/>
      <c r="H2" s="147"/>
      <c r="I2" s="147"/>
      <c r="J2" s="148"/>
      <c r="K2" s="11"/>
    </row>
    <row r="3" spans="1:35" ht="15" customHeight="1" x14ac:dyDescent="0.25">
      <c r="A3" s="3"/>
      <c r="B3" s="149"/>
      <c r="C3" s="12"/>
      <c r="D3" s="12"/>
      <c r="E3" s="12"/>
      <c r="F3" s="12"/>
      <c r="G3" s="16"/>
      <c r="H3" s="16"/>
      <c r="I3" s="36" t="s">
        <v>1</v>
      </c>
      <c r="J3" s="150"/>
      <c r="K3" s="14"/>
      <c r="L3" s="3"/>
      <c r="M3" s="3"/>
      <c r="N3" s="3"/>
      <c r="O3" s="3"/>
      <c r="P3" s="3"/>
      <c r="Q3" s="3"/>
      <c r="R3" s="3"/>
      <c r="S3" s="3"/>
      <c r="T3" s="3"/>
      <c r="U3" s="3"/>
      <c r="W3" s="3"/>
      <c r="X3" s="3"/>
      <c r="Y3" s="3"/>
      <c r="Z3" s="3"/>
      <c r="AA3" s="3"/>
      <c r="AB3" s="3"/>
      <c r="AC3" s="4"/>
      <c r="AD3" s="4"/>
      <c r="AE3" s="4"/>
      <c r="AF3" s="4"/>
      <c r="AG3" s="4"/>
      <c r="AH3" s="4"/>
      <c r="AI3" s="4"/>
    </row>
    <row r="4" spans="1:35" ht="15" customHeight="1" x14ac:dyDescent="0.25">
      <c r="A4" s="3"/>
      <c r="B4" s="149"/>
      <c r="C4" s="16"/>
      <c r="D4" s="12"/>
      <c r="E4" s="12"/>
      <c r="F4" s="12"/>
      <c r="G4" s="16"/>
      <c r="H4" s="16"/>
      <c r="I4" s="13"/>
      <c r="J4" s="151"/>
      <c r="K4" s="1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4"/>
      <c r="AD4" s="4"/>
      <c r="AE4" s="4"/>
      <c r="AF4" s="4"/>
      <c r="AG4" s="4"/>
      <c r="AH4" s="4"/>
      <c r="AI4" s="4"/>
    </row>
    <row r="5" spans="1:35" ht="15" customHeight="1" x14ac:dyDescent="0.25">
      <c r="A5" s="3"/>
      <c r="B5" s="149"/>
      <c r="C5" s="12"/>
      <c r="D5" s="12"/>
      <c r="E5" s="12"/>
      <c r="F5" s="12"/>
      <c r="G5" s="12"/>
      <c r="H5" s="12"/>
      <c r="I5" s="12"/>
      <c r="J5" s="151"/>
      <c r="K5" s="1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4"/>
      <c r="AD5" s="4"/>
      <c r="AE5" s="4"/>
      <c r="AF5" s="4"/>
      <c r="AG5" s="4"/>
      <c r="AH5" s="5"/>
      <c r="AI5" s="4"/>
    </row>
    <row r="6" spans="1:35" ht="24.95" customHeight="1" x14ac:dyDescent="0.25">
      <c r="A6" s="3"/>
      <c r="B6" s="149"/>
      <c r="C6" s="12"/>
      <c r="D6" s="26"/>
      <c r="E6" s="12"/>
      <c r="F6" s="26"/>
      <c r="G6" s="12"/>
      <c r="H6" s="12"/>
      <c r="I6" s="12"/>
      <c r="J6" s="151"/>
      <c r="K6" s="14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4"/>
      <c r="AD6" s="4"/>
      <c r="AE6" s="4"/>
      <c r="AF6" s="4"/>
      <c r="AG6" s="4"/>
      <c r="AH6" s="5"/>
      <c r="AI6" s="4"/>
    </row>
    <row r="7" spans="1:35" ht="24.95" customHeight="1" x14ac:dyDescent="0.25">
      <c r="A7" s="6"/>
      <c r="B7" s="152"/>
      <c r="C7" s="15"/>
      <c r="D7" s="16"/>
      <c r="E7" s="15"/>
      <c r="F7" s="141" t="s">
        <v>127</v>
      </c>
      <c r="G7" s="15"/>
      <c r="H7" s="12"/>
      <c r="I7" s="12"/>
      <c r="J7" s="151"/>
      <c r="K7" s="1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D7" s="4"/>
      <c r="AE7" s="4"/>
      <c r="AF7" s="4"/>
      <c r="AG7" s="4"/>
      <c r="AH7" s="4"/>
      <c r="AI7" s="4"/>
    </row>
    <row r="8" spans="1:35" ht="24.95" customHeight="1" x14ac:dyDescent="0.25">
      <c r="A8" s="6"/>
      <c r="B8" s="153"/>
      <c r="C8" s="26"/>
      <c r="D8" s="26"/>
      <c r="E8" s="26"/>
      <c r="F8" s="154"/>
      <c r="G8" s="26"/>
      <c r="H8" s="26"/>
      <c r="I8" s="26"/>
      <c r="J8" s="155"/>
      <c r="K8" s="14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4"/>
      <c r="AE8" s="4"/>
      <c r="AF8" s="4"/>
      <c r="AG8" s="4"/>
      <c r="AH8" s="4"/>
      <c r="AI8" s="4"/>
    </row>
    <row r="9" spans="1:35" ht="24.95" customHeight="1" x14ac:dyDescent="0.25">
      <c r="A9" s="6"/>
      <c r="B9" s="152"/>
      <c r="C9" s="26"/>
      <c r="D9" s="26"/>
      <c r="E9" s="26"/>
      <c r="F9" s="141" t="s">
        <v>128</v>
      </c>
      <c r="G9" s="140"/>
      <c r="H9" s="26"/>
      <c r="I9" s="26"/>
      <c r="J9" s="151"/>
      <c r="K9" s="14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4"/>
      <c r="AE9" s="4"/>
      <c r="AF9" s="4"/>
      <c r="AG9" s="4"/>
      <c r="AH9" s="4"/>
      <c r="AI9" s="4"/>
    </row>
    <row r="10" spans="1:35" ht="24.95" customHeight="1" x14ac:dyDescent="0.25">
      <c r="A10" s="6"/>
      <c r="B10" s="152"/>
      <c r="C10" s="26"/>
      <c r="D10" s="26"/>
      <c r="E10" s="26"/>
      <c r="F10" s="26"/>
      <c r="G10" s="26"/>
      <c r="H10" s="26"/>
      <c r="I10" s="26"/>
      <c r="J10" s="151"/>
      <c r="K10" s="1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4"/>
      <c r="AD10" s="4"/>
      <c r="AE10" s="4"/>
      <c r="AF10" s="4"/>
      <c r="AG10" s="4"/>
      <c r="AH10" s="4"/>
      <c r="AI10" s="4"/>
    </row>
    <row r="11" spans="1:35" ht="24.95" customHeight="1" x14ac:dyDescent="0.25">
      <c r="A11" s="6"/>
      <c r="B11" s="152"/>
      <c r="C11" s="15"/>
      <c r="D11" s="15"/>
      <c r="E11" s="15"/>
      <c r="F11" s="204" t="s">
        <v>129</v>
      </c>
      <c r="G11" s="15"/>
      <c r="H11" s="12"/>
      <c r="I11" s="12"/>
      <c r="J11" s="151"/>
      <c r="K11" s="1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/>
      <c r="AD11" s="4"/>
      <c r="AE11" s="4"/>
      <c r="AF11" s="4"/>
      <c r="AG11" s="4"/>
      <c r="AH11" s="4"/>
      <c r="AI11" s="4"/>
    </row>
    <row r="12" spans="1:35" ht="24.95" customHeight="1" x14ac:dyDescent="0.25">
      <c r="A12" s="6"/>
      <c r="B12" s="152"/>
      <c r="C12" s="156"/>
      <c r="D12" s="157"/>
      <c r="E12" s="15"/>
      <c r="F12" s="203" t="s">
        <v>130</v>
      </c>
      <c r="G12" s="15"/>
      <c r="H12" s="12"/>
      <c r="I12" s="12"/>
      <c r="J12" s="151"/>
      <c r="K12" s="1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4"/>
      <c r="AD12" s="4"/>
      <c r="AE12" s="4"/>
      <c r="AF12" s="4"/>
      <c r="AG12" s="4"/>
      <c r="AH12" s="4"/>
      <c r="AI12" s="4"/>
    </row>
    <row r="13" spans="1:35" ht="24.95" customHeight="1" x14ac:dyDescent="0.25">
      <c r="A13" s="6"/>
      <c r="B13" s="152"/>
      <c r="C13" s="157"/>
      <c r="D13" s="157"/>
      <c r="E13" s="15"/>
      <c r="F13" s="26"/>
      <c r="G13" s="15"/>
      <c r="H13" s="12"/>
      <c r="I13" s="12"/>
      <c r="J13" s="151"/>
      <c r="K13" s="14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4"/>
      <c r="AD13" s="4"/>
      <c r="AE13" s="4"/>
      <c r="AF13" s="4"/>
      <c r="AG13" s="4"/>
      <c r="AH13" s="4"/>
      <c r="AI13" s="4"/>
    </row>
    <row r="14" spans="1:35" ht="24.95" customHeight="1" x14ac:dyDescent="0.25">
      <c r="A14" s="6"/>
      <c r="B14" s="152"/>
      <c r="C14" s="156"/>
      <c r="D14" s="157"/>
      <c r="E14" s="33"/>
      <c r="F14" s="33"/>
      <c r="G14" s="33"/>
      <c r="H14" s="33"/>
      <c r="I14" s="33"/>
      <c r="J14" s="151"/>
      <c r="K14" s="1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4"/>
      <c r="AD14" s="4"/>
      <c r="AE14" s="4"/>
      <c r="AF14" s="4"/>
      <c r="AG14" s="4"/>
      <c r="AH14" s="4"/>
      <c r="AI14" s="4"/>
    </row>
    <row r="15" spans="1:35" ht="24.95" customHeight="1" x14ac:dyDescent="0.25">
      <c r="A15" s="6"/>
      <c r="B15" s="158"/>
      <c r="J15" s="160"/>
      <c r="K15" s="14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4"/>
      <c r="AD15" s="4"/>
      <c r="AE15" s="4"/>
      <c r="AF15" s="4"/>
      <c r="AG15" s="4"/>
      <c r="AH15" s="4"/>
      <c r="AI15" s="4"/>
    </row>
    <row r="16" spans="1:35" ht="24.95" customHeight="1" x14ac:dyDescent="0.25">
      <c r="A16" s="6"/>
      <c r="B16" s="158"/>
      <c r="C16" s="159"/>
      <c r="D16" s="159"/>
      <c r="E16" s="159"/>
      <c r="F16" s="145" t="s">
        <v>134</v>
      </c>
      <c r="G16" s="159"/>
      <c r="H16" s="159"/>
      <c r="I16" s="159"/>
      <c r="J16" s="160"/>
      <c r="K16" s="14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4"/>
      <c r="AD16" s="4"/>
      <c r="AE16" s="4"/>
      <c r="AF16" s="4"/>
      <c r="AG16" s="4"/>
      <c r="AH16" s="4"/>
      <c r="AI16" s="4"/>
    </row>
    <row r="17" spans="1:35" ht="24.95" customHeight="1" x14ac:dyDescent="0.25">
      <c r="A17" s="6"/>
      <c r="B17" s="158"/>
      <c r="C17" s="159"/>
      <c r="D17" s="159"/>
      <c r="E17" s="159"/>
      <c r="F17" s="159"/>
      <c r="G17" s="159"/>
      <c r="H17" s="159"/>
      <c r="I17" s="159"/>
      <c r="J17" s="160"/>
      <c r="K17" s="14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4"/>
      <c r="AD17" s="4"/>
      <c r="AE17" s="4"/>
      <c r="AF17" s="4"/>
      <c r="AG17" s="4"/>
      <c r="AH17" s="4"/>
      <c r="AI17" s="4"/>
    </row>
    <row r="18" spans="1:35" ht="24.95" customHeight="1" x14ac:dyDescent="0.45">
      <c r="A18" s="6"/>
      <c r="B18" s="158"/>
      <c r="D18" s="167"/>
      <c r="E18" s="167"/>
      <c r="F18" s="168" t="s">
        <v>133</v>
      </c>
      <c r="G18" s="167"/>
      <c r="H18" s="167"/>
      <c r="I18" s="167"/>
      <c r="J18" s="160"/>
      <c r="K18" s="1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4"/>
      <c r="AD18" s="4"/>
      <c r="AE18" s="4"/>
      <c r="AF18" s="4"/>
      <c r="AG18" s="4"/>
      <c r="AH18" s="4"/>
      <c r="AI18" s="4"/>
    </row>
    <row r="19" spans="1:35" ht="24.95" customHeight="1" x14ac:dyDescent="0.45">
      <c r="A19" s="6"/>
      <c r="B19" s="158"/>
      <c r="C19" s="161"/>
      <c r="D19" s="144"/>
      <c r="E19" s="144"/>
      <c r="F19" s="144" t="s">
        <v>132</v>
      </c>
      <c r="G19" s="144"/>
      <c r="H19" s="144"/>
      <c r="I19" s="144"/>
      <c r="J19" s="160"/>
      <c r="K19" s="14"/>
      <c r="L19" s="3"/>
      <c r="M19" s="3"/>
      <c r="N19" s="3"/>
      <c r="O19" s="4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4"/>
      <c r="AD19" s="4"/>
      <c r="AE19" s="4"/>
      <c r="AF19" s="4"/>
      <c r="AG19" s="4"/>
      <c r="AH19" s="4"/>
      <c r="AI19" s="4"/>
    </row>
    <row r="20" spans="1:35" ht="24.95" customHeight="1" x14ac:dyDescent="0.25">
      <c r="A20" s="6"/>
      <c r="B20" s="158"/>
      <c r="C20" s="162"/>
      <c r="D20" s="143"/>
      <c r="E20" s="143"/>
      <c r="F20" s="26"/>
      <c r="G20" s="143"/>
      <c r="H20" s="143"/>
      <c r="I20" s="143"/>
      <c r="J20" s="160"/>
      <c r="K20" s="1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4"/>
      <c r="AD20" s="4"/>
      <c r="AE20" s="4"/>
      <c r="AF20" s="4"/>
      <c r="AG20" s="4"/>
      <c r="AH20" s="4"/>
      <c r="AI20" s="4"/>
    </row>
    <row r="21" spans="1:35" ht="24.95" customHeight="1" x14ac:dyDescent="0.25">
      <c r="A21" s="6"/>
      <c r="B21" s="158"/>
      <c r="C21" s="156"/>
      <c r="D21" s="157"/>
      <c r="E21" s="33"/>
      <c r="F21" s="142" t="s">
        <v>131</v>
      </c>
      <c r="G21" s="33"/>
      <c r="H21" s="33"/>
      <c r="I21" s="33"/>
      <c r="J21" s="160"/>
      <c r="K21" s="1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4"/>
      <c r="AD21" s="4"/>
      <c r="AE21" s="4"/>
      <c r="AF21" s="4"/>
      <c r="AG21" s="4"/>
      <c r="AH21" s="4"/>
      <c r="AI21" s="4"/>
    </row>
    <row r="22" spans="1:35" ht="24.95" customHeight="1" x14ac:dyDescent="0.25">
      <c r="A22" s="3"/>
      <c r="B22" s="163"/>
      <c r="C22" s="156"/>
      <c r="D22" s="157"/>
      <c r="E22" s="33"/>
      <c r="F22" s="205" t="s">
        <v>190</v>
      </c>
      <c r="G22" s="33"/>
      <c r="H22" s="33"/>
      <c r="I22" s="33"/>
      <c r="J22" s="160"/>
      <c r="K22" s="1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4"/>
      <c r="AD22" s="4"/>
      <c r="AE22" s="4"/>
      <c r="AF22" s="4"/>
      <c r="AG22" s="4"/>
      <c r="AH22" s="4"/>
      <c r="AI22" s="4"/>
    </row>
    <row r="23" spans="1:35" ht="24.95" customHeight="1" x14ac:dyDescent="0.25">
      <c r="A23" s="3"/>
      <c r="B23" s="163"/>
      <c r="C23" s="26"/>
      <c r="D23" s="26"/>
      <c r="E23" s="26"/>
      <c r="F23" s="26"/>
      <c r="G23" s="26"/>
      <c r="H23" s="26"/>
      <c r="I23" s="26"/>
      <c r="J23" s="160"/>
      <c r="K23" s="1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4"/>
      <c r="AD23" s="4"/>
      <c r="AE23" s="4"/>
      <c r="AF23" s="4"/>
      <c r="AG23" s="4"/>
      <c r="AH23" s="4"/>
      <c r="AI23" s="4"/>
    </row>
    <row r="24" spans="1:35" ht="24.95" customHeight="1" x14ac:dyDescent="0.25">
      <c r="A24" s="3"/>
      <c r="B24" s="163"/>
      <c r="C24" s="17"/>
      <c r="D24" s="157"/>
      <c r="E24" s="33"/>
      <c r="F24" s="33"/>
      <c r="G24" s="33"/>
      <c r="H24" s="33"/>
      <c r="I24" s="33"/>
      <c r="J24" s="160"/>
      <c r="K24" s="1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"/>
      <c r="AD24" s="4"/>
      <c r="AE24" s="4"/>
      <c r="AF24" s="4"/>
      <c r="AG24" s="4"/>
      <c r="AH24" s="4"/>
      <c r="AI24" s="4"/>
    </row>
    <row r="25" spans="1:35" ht="24.95" customHeight="1" x14ac:dyDescent="0.25">
      <c r="A25" s="3"/>
      <c r="B25" s="163"/>
      <c r="C25" s="468"/>
      <c r="D25" s="468"/>
      <c r="E25" s="468"/>
      <c r="F25" s="468"/>
      <c r="G25" s="33"/>
      <c r="H25" s="33"/>
      <c r="I25" s="33"/>
      <c r="J25" s="160"/>
      <c r="K25" s="1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4"/>
      <c r="AD25" s="4"/>
      <c r="AE25" s="4"/>
      <c r="AF25" s="4"/>
      <c r="AG25" s="4"/>
      <c r="AH25" s="4"/>
      <c r="AI25" s="4"/>
    </row>
    <row r="26" spans="1:35" ht="24.95" customHeight="1" x14ac:dyDescent="0.25">
      <c r="A26" s="3"/>
      <c r="B26" s="163"/>
      <c r="C26" s="156"/>
      <c r="D26" s="157"/>
      <c r="E26" s="33"/>
      <c r="F26" s="33"/>
      <c r="G26" s="33"/>
      <c r="H26" s="33"/>
      <c r="I26" s="33"/>
      <c r="J26" s="160"/>
      <c r="K26" s="1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24.95" customHeight="1" x14ac:dyDescent="0.25">
      <c r="A27" s="3"/>
      <c r="B27" s="163"/>
      <c r="C27" s="19"/>
      <c r="D27" s="157"/>
      <c r="E27" s="33"/>
      <c r="F27" s="33"/>
      <c r="G27" s="33"/>
      <c r="H27" s="33"/>
      <c r="I27" s="33"/>
      <c r="J27" s="160"/>
      <c r="K27" s="14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4"/>
      <c r="AD27" s="4"/>
      <c r="AE27" s="4"/>
      <c r="AF27" s="4"/>
      <c r="AG27" s="4"/>
      <c r="AH27" s="4"/>
      <c r="AI27" s="4"/>
    </row>
    <row r="28" spans="1:35" ht="24.95" customHeight="1" x14ac:dyDescent="0.25">
      <c r="A28" s="3"/>
      <c r="B28" s="163"/>
      <c r="C28" s="468"/>
      <c r="D28" s="468"/>
      <c r="E28" s="468"/>
      <c r="F28" s="468"/>
      <c r="G28" s="33"/>
      <c r="H28" s="33"/>
      <c r="I28" s="33"/>
      <c r="J28" s="160"/>
      <c r="K28" s="14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4"/>
      <c r="AD28" s="4"/>
      <c r="AE28" s="4"/>
      <c r="AF28" s="4"/>
      <c r="AG28" s="4"/>
      <c r="AH28" s="4"/>
      <c r="AI28" s="4"/>
    </row>
    <row r="29" spans="1:35" ht="24.95" customHeight="1" x14ac:dyDescent="0.25">
      <c r="A29" s="3"/>
      <c r="B29" s="163"/>
      <c r="C29" s="156"/>
      <c r="D29" s="157"/>
      <c r="E29" s="33"/>
      <c r="F29" s="26"/>
      <c r="H29" s="33"/>
      <c r="I29" s="169" t="s">
        <v>135</v>
      </c>
      <c r="J29" s="160"/>
      <c r="K29" s="14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/>
      <c r="AD29" s="4"/>
      <c r="AE29" s="4"/>
      <c r="AF29" s="4"/>
      <c r="AG29" s="4"/>
      <c r="AH29" s="4"/>
      <c r="AI29" s="4"/>
    </row>
    <row r="30" spans="1:35" ht="24.95" customHeight="1" x14ac:dyDescent="0.25">
      <c r="A30" s="3"/>
      <c r="B30" s="163"/>
      <c r="C30" s="26"/>
      <c r="D30" s="26"/>
      <c r="E30" s="33"/>
      <c r="F30" s="33"/>
      <c r="H30" s="33"/>
      <c r="I30" s="170" t="s">
        <v>404</v>
      </c>
      <c r="J30" s="160"/>
      <c r="K30" s="14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4"/>
      <c r="AD30" s="4"/>
      <c r="AE30" s="4"/>
      <c r="AF30" s="4"/>
      <c r="AG30" s="4"/>
      <c r="AH30" s="4"/>
      <c r="AI30" s="4"/>
    </row>
    <row r="31" spans="1:35" ht="15" customHeight="1" x14ac:dyDescent="0.25">
      <c r="A31" s="3"/>
      <c r="B31" s="163"/>
      <c r="C31" s="19"/>
      <c r="D31" s="17"/>
      <c r="E31" s="33"/>
      <c r="F31" s="33"/>
      <c r="G31" s="33"/>
      <c r="H31" s="33"/>
      <c r="I31" s="33"/>
      <c r="J31" s="160"/>
      <c r="K31" s="14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4"/>
      <c r="AD31" s="4"/>
      <c r="AE31" s="4"/>
      <c r="AF31" s="4"/>
      <c r="AG31" s="4"/>
      <c r="AH31" s="4"/>
      <c r="AI31" s="4"/>
    </row>
    <row r="32" spans="1:35" ht="15" customHeight="1" x14ac:dyDescent="0.25">
      <c r="A32" s="3"/>
      <c r="B32" s="163"/>
      <c r="C32" s="19"/>
      <c r="D32" s="12"/>
      <c r="E32" s="33"/>
      <c r="F32" s="33"/>
      <c r="G32" s="33"/>
      <c r="H32" s="33"/>
      <c r="I32" s="33"/>
      <c r="J32" s="160"/>
      <c r="K32" s="14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4"/>
      <c r="AD32" s="4"/>
      <c r="AE32" s="4"/>
      <c r="AF32" s="4"/>
      <c r="AG32" s="4"/>
      <c r="AH32" s="4"/>
      <c r="AI32" s="4"/>
    </row>
    <row r="33" spans="1:35" ht="15" customHeight="1" x14ac:dyDescent="0.25">
      <c r="A33" s="3"/>
      <c r="B33" s="163"/>
      <c r="C33" s="19"/>
      <c r="D33" s="12"/>
      <c r="E33" s="33"/>
      <c r="F33" s="33"/>
      <c r="G33" s="33"/>
      <c r="H33" s="33"/>
      <c r="I33" s="33"/>
      <c r="J33" s="160"/>
      <c r="K33" s="14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/>
      <c r="AD33" s="4"/>
      <c r="AE33" s="4"/>
      <c r="AF33" s="4"/>
      <c r="AG33" s="4"/>
      <c r="AH33" s="4"/>
      <c r="AI33" s="4"/>
    </row>
    <row r="34" spans="1:35" ht="15" customHeight="1" x14ac:dyDescent="0.25">
      <c r="A34" s="3"/>
      <c r="B34" s="163"/>
      <c r="C34" s="19"/>
      <c r="D34" s="10"/>
      <c r="E34" s="33"/>
      <c r="F34" s="33"/>
      <c r="G34" s="33"/>
      <c r="H34" s="33"/>
      <c r="I34" s="33"/>
      <c r="J34" s="160"/>
      <c r="K34" s="14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4"/>
      <c r="AD34" s="4"/>
      <c r="AE34" s="4"/>
      <c r="AF34" s="4"/>
      <c r="AG34" s="4"/>
      <c r="AH34" s="4"/>
      <c r="AI34" s="4"/>
    </row>
    <row r="35" spans="1:35" ht="15" customHeight="1" x14ac:dyDescent="0.25">
      <c r="A35" s="3"/>
      <c r="B35" s="163"/>
      <c r="C35" s="19"/>
      <c r="D35" s="10"/>
      <c r="E35" s="33"/>
      <c r="F35" s="33"/>
      <c r="G35" s="33"/>
      <c r="H35" s="33"/>
      <c r="I35" s="33"/>
      <c r="J35" s="160"/>
      <c r="K35" s="14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4"/>
      <c r="AD35" s="4"/>
      <c r="AE35" s="4"/>
      <c r="AF35" s="4"/>
      <c r="AG35" s="4"/>
      <c r="AH35" s="4"/>
      <c r="AI35" s="4"/>
    </row>
    <row r="36" spans="1:35" ht="15" customHeight="1" x14ac:dyDescent="0.25">
      <c r="A36" s="3"/>
      <c r="B36" s="163"/>
      <c r="C36" s="19"/>
      <c r="D36" s="10"/>
      <c r="E36" s="33"/>
      <c r="F36" s="33"/>
      <c r="G36" s="33"/>
      <c r="H36" s="33"/>
      <c r="I36" s="33"/>
      <c r="J36" s="160"/>
      <c r="K36" s="14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4"/>
      <c r="AD36" s="4"/>
      <c r="AE36" s="4"/>
      <c r="AF36" s="4"/>
      <c r="AG36" s="4"/>
      <c r="AH36" s="4"/>
      <c r="AI36" s="4"/>
    </row>
    <row r="37" spans="1:35" ht="15" customHeight="1" x14ac:dyDescent="0.25">
      <c r="A37" s="3"/>
      <c r="B37" s="163"/>
      <c r="C37" s="19"/>
      <c r="D37" s="10"/>
      <c r="E37" s="33"/>
      <c r="F37" s="33"/>
      <c r="G37" s="33"/>
      <c r="H37" s="33"/>
      <c r="I37" s="33"/>
      <c r="J37" s="160"/>
      <c r="K37" s="14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4"/>
      <c r="AD37" s="4"/>
      <c r="AE37" s="4"/>
      <c r="AF37" s="4"/>
      <c r="AG37" s="4"/>
      <c r="AH37" s="4"/>
      <c r="AI37" s="4"/>
    </row>
    <row r="38" spans="1:35" ht="15" customHeight="1" x14ac:dyDescent="0.25">
      <c r="A38" s="3"/>
      <c r="B38" s="163"/>
      <c r="C38" s="19"/>
      <c r="D38" s="19"/>
      <c r="E38" s="10"/>
      <c r="F38" s="10"/>
      <c r="G38" s="10"/>
      <c r="H38" s="10"/>
      <c r="I38" s="34" t="s">
        <v>405</v>
      </c>
      <c r="J38" s="160"/>
      <c r="K38" s="18"/>
      <c r="L38" s="4"/>
      <c r="M38" s="4"/>
      <c r="N38" s="4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4"/>
      <c r="AD38" s="4"/>
      <c r="AE38" s="4"/>
      <c r="AF38" s="4"/>
      <c r="AG38" s="4"/>
      <c r="AH38" s="4"/>
      <c r="AI38" s="4"/>
    </row>
    <row r="39" spans="1:35" ht="15" customHeight="1" x14ac:dyDescent="0.25">
      <c r="A39" s="3"/>
      <c r="B39" s="163"/>
      <c r="C39" s="12"/>
      <c r="D39" s="10"/>
      <c r="E39" s="10"/>
      <c r="F39" s="10"/>
      <c r="G39" s="10"/>
      <c r="H39" s="10"/>
      <c r="I39" s="26"/>
      <c r="J39" s="160"/>
      <c r="K39" s="18"/>
      <c r="L39" s="4"/>
      <c r="M39" s="4"/>
      <c r="N39" s="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4"/>
      <c r="AD39" s="4"/>
      <c r="AE39" s="4"/>
      <c r="AF39" s="4"/>
      <c r="AG39" s="4"/>
      <c r="AH39" s="4"/>
      <c r="AI39" s="4"/>
    </row>
    <row r="40" spans="1:35" ht="15" customHeight="1" thickBot="1" x14ac:dyDescent="0.3">
      <c r="A40" s="3"/>
      <c r="B40" s="164"/>
      <c r="C40" s="165"/>
      <c r="D40" s="165"/>
      <c r="E40" s="165"/>
      <c r="F40" s="165"/>
      <c r="G40" s="165"/>
      <c r="H40" s="165"/>
      <c r="I40" s="165"/>
      <c r="J40" s="166"/>
      <c r="K40" s="18"/>
      <c r="L40" s="4"/>
      <c r="M40" s="4"/>
      <c r="N40" s="4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4"/>
      <c r="AD40" s="4"/>
      <c r="AE40" s="4"/>
      <c r="AF40" s="4"/>
      <c r="AG40" s="4"/>
      <c r="AH40" s="4"/>
      <c r="AI40" s="4"/>
    </row>
    <row r="41" spans="1:35" ht="20.100000000000001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8"/>
      <c r="K41" s="8"/>
      <c r="L41" s="8"/>
      <c r="M41" s="8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  <c r="AH41" s="4"/>
      <c r="AI41" s="4"/>
    </row>
    <row r="42" spans="1:35" ht="20.100000000000001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9"/>
      <c r="K42" s="8"/>
      <c r="L42" s="8"/>
      <c r="M42" s="8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</row>
    <row r="43" spans="1:35" ht="20.100000000000001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9"/>
      <c r="K43" s="8"/>
      <c r="L43" s="8"/>
      <c r="M43" s="8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4"/>
    </row>
    <row r="44" spans="1:35" ht="20.100000000000001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7"/>
      <c r="K44" s="3"/>
      <c r="L44" s="3"/>
      <c r="M44" s="7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4"/>
    </row>
    <row r="45" spans="1:35" ht="24.9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4"/>
    </row>
    <row r="46" spans="1:35" ht="24.9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4"/>
    </row>
    <row r="47" spans="1:35" ht="24.9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4"/>
      <c r="AD47" s="4"/>
      <c r="AE47" s="4"/>
      <c r="AF47" s="4"/>
      <c r="AG47" s="4"/>
      <c r="AH47" s="4"/>
      <c r="AI47" s="4"/>
    </row>
    <row r="48" spans="1:35" ht="24.9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4"/>
      <c r="AD48" s="4"/>
      <c r="AE48" s="4"/>
      <c r="AF48" s="4"/>
      <c r="AG48" s="4"/>
      <c r="AH48" s="4"/>
      <c r="AI48" s="4"/>
    </row>
    <row r="49" spans="1:35" ht="24.9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4"/>
      <c r="AD49" s="4"/>
      <c r="AE49" s="4"/>
      <c r="AF49" s="4"/>
      <c r="AG49" s="4"/>
      <c r="AH49" s="4"/>
      <c r="AI49" s="4"/>
    </row>
  </sheetData>
  <mergeCells count="2">
    <mergeCell ref="C25:F25"/>
    <mergeCell ref="C28:F28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2"/>
  <sheetViews>
    <sheetView view="pageBreakPreview" topLeftCell="A37" zoomScale="90" zoomScaleNormal="70" zoomScaleSheetLayoutView="90" workbookViewId="0">
      <selection activeCell="I55" sqref="I55"/>
    </sheetView>
  </sheetViews>
  <sheetFormatPr baseColWidth="10" defaultRowHeight="15" x14ac:dyDescent="0.25"/>
  <cols>
    <col min="1" max="1" width="3.140625" customWidth="1"/>
    <col min="2" max="2" width="12.140625" style="20" customWidth="1"/>
    <col min="3" max="3" width="31.42578125" customWidth="1"/>
    <col min="4" max="4" width="10.7109375" style="21" customWidth="1"/>
    <col min="5" max="8" width="10.7109375" customWidth="1"/>
  </cols>
  <sheetData>
    <row r="1" spans="1:17" ht="9" customHeight="1" x14ac:dyDescent="0.25"/>
    <row r="2" spans="1:17" ht="42" customHeight="1" x14ac:dyDescent="0.25">
      <c r="B2" s="171" t="s">
        <v>161</v>
      </c>
      <c r="C2" s="50"/>
      <c r="D2" s="51"/>
      <c r="E2" s="49"/>
      <c r="F2" s="50"/>
      <c r="G2" s="50"/>
      <c r="H2" s="50"/>
      <c r="I2" s="50"/>
      <c r="J2" s="50"/>
    </row>
    <row r="3" spans="1:17" ht="6.75" customHeight="1" x14ac:dyDescent="0.25">
      <c r="B3" s="32"/>
      <c r="C3" s="22"/>
      <c r="D3" s="25"/>
      <c r="E3" s="26"/>
      <c r="F3" s="22"/>
      <c r="G3" s="22"/>
      <c r="H3" s="22"/>
      <c r="I3" s="22"/>
      <c r="J3" s="22"/>
    </row>
    <row r="4" spans="1:17" ht="15" customHeight="1" x14ac:dyDescent="0.25">
      <c r="A4" s="22"/>
      <c r="B4" s="30"/>
      <c r="C4" s="22"/>
      <c r="D4" s="29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ht="15" customHeight="1" x14ac:dyDescent="0.25">
      <c r="A5" s="22"/>
      <c r="B5" s="30"/>
      <c r="C5" s="22"/>
      <c r="D5" s="29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15" customHeight="1" x14ac:dyDescent="0.25">
      <c r="A6" s="22"/>
      <c r="B6" s="31"/>
      <c r="C6" s="31"/>
      <c r="D6" s="29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 ht="15" customHeight="1" x14ac:dyDescent="0.25">
      <c r="A7" s="22"/>
      <c r="B7" s="31"/>
      <c r="C7" s="31"/>
      <c r="D7" s="29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ht="15" customHeight="1" x14ac:dyDescent="0.25">
      <c r="A8" s="22"/>
      <c r="B8" s="31"/>
      <c r="C8" s="31"/>
      <c r="D8" s="29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15" customHeight="1" x14ac:dyDescent="0.25">
      <c r="A9" s="22"/>
      <c r="B9" s="31"/>
      <c r="C9" s="31"/>
      <c r="D9" s="29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15" customHeight="1" x14ac:dyDescent="0.25">
      <c r="A10" s="22"/>
      <c r="B10" s="31"/>
      <c r="C10" s="31"/>
      <c r="D10" s="29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ht="15" customHeight="1" x14ac:dyDescent="0.25">
      <c r="A11" s="22"/>
      <c r="B11" s="31"/>
      <c r="C11" s="31"/>
      <c r="D11" s="29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ht="15" customHeight="1" x14ac:dyDescent="0.25">
      <c r="A12" s="22"/>
      <c r="B12" s="31"/>
      <c r="C12" s="31"/>
      <c r="D12" s="29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ht="15" customHeight="1" x14ac:dyDescent="0.25">
      <c r="A13" s="22"/>
      <c r="B13" s="31"/>
      <c r="C13" s="31"/>
      <c r="D13" s="29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ht="15" customHeight="1" x14ac:dyDescent="0.25">
      <c r="A14" s="22"/>
      <c r="B14" s="31"/>
      <c r="C14" s="31"/>
      <c r="D14" s="29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ht="15" customHeight="1" x14ac:dyDescent="0.25">
      <c r="A15" s="22"/>
      <c r="B15" s="31"/>
      <c r="C15" s="31"/>
      <c r="D15" s="29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7" ht="15" customHeight="1" x14ac:dyDescent="0.25">
      <c r="A16" s="22"/>
      <c r="B16" s="31"/>
      <c r="C16" s="31"/>
      <c r="D16" s="29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ht="15" customHeight="1" x14ac:dyDescent="0.25">
      <c r="A17" s="22"/>
      <c r="B17" s="31"/>
      <c r="C17" s="31"/>
      <c r="D17" s="29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 ht="15" customHeight="1" x14ac:dyDescent="0.25">
      <c r="A18" s="22"/>
      <c r="B18" s="31"/>
      <c r="C18" s="31"/>
      <c r="D18" s="29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ht="15" customHeight="1" x14ac:dyDescent="0.25">
      <c r="A19" s="22"/>
      <c r="B19" s="31"/>
      <c r="C19" s="31"/>
      <c r="D19" s="29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 ht="15" customHeight="1" x14ac:dyDescent="0.25">
      <c r="A20" s="22"/>
      <c r="B20" s="31"/>
      <c r="C20" s="31"/>
      <c r="D20" s="29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 ht="15" customHeight="1" x14ac:dyDescent="0.25">
      <c r="A21" s="22"/>
      <c r="B21" s="31"/>
      <c r="C21" s="31"/>
      <c r="D21" s="29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 ht="15" customHeight="1" x14ac:dyDescent="0.25">
      <c r="A22" s="22"/>
      <c r="B22" s="31"/>
      <c r="C22" s="31"/>
      <c r="D22" s="29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 ht="15" customHeight="1" x14ac:dyDescent="0.25">
      <c r="A23" s="22"/>
      <c r="B23" s="31"/>
      <c r="C23" s="31"/>
      <c r="D23" s="29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5" customHeight="1" x14ac:dyDescent="0.25">
      <c r="A24" s="22"/>
      <c r="B24" s="31"/>
      <c r="C24" s="31"/>
      <c r="D24" s="29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ht="15" customHeight="1" x14ac:dyDescent="0.25">
      <c r="A25" s="22"/>
      <c r="B25" s="31"/>
      <c r="C25" s="31"/>
      <c r="D25" s="29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ht="15" customHeight="1" x14ac:dyDescent="0.25">
      <c r="A26" s="22"/>
      <c r="B26" s="31"/>
      <c r="C26" s="31"/>
      <c r="D26" s="29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ht="15" customHeight="1" x14ac:dyDescent="0.25">
      <c r="A27" s="22"/>
      <c r="B27" s="30"/>
      <c r="C27" s="31"/>
      <c r="D27" s="29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x14ac:dyDescent="0.25">
      <c r="A28" s="22"/>
      <c r="B28" s="30"/>
      <c r="C28" s="3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x14ac:dyDescent="0.25">
      <c r="A29" s="22"/>
      <c r="B29" s="30"/>
      <c r="C29" s="3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30"/>
      <c r="O29" s="22"/>
      <c r="P29" s="22"/>
      <c r="Q29" s="22"/>
    </row>
    <row r="30" spans="1:17" x14ac:dyDescent="0.25">
      <c r="A30" s="22"/>
      <c r="B30" s="30"/>
      <c r="C30" s="3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30"/>
      <c r="O30" s="22"/>
      <c r="P30" s="22"/>
      <c r="Q30" s="22"/>
    </row>
    <row r="31" spans="1:17" x14ac:dyDescent="0.25">
      <c r="A31" s="22"/>
      <c r="B31" s="30"/>
      <c r="C31" s="3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30"/>
      <c r="O31" s="22"/>
      <c r="P31" s="22"/>
      <c r="Q31" s="22"/>
    </row>
    <row r="32" spans="1:17" x14ac:dyDescent="0.25">
      <c r="A32" s="22"/>
      <c r="B32" s="30"/>
      <c r="C32" s="3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30"/>
      <c r="O32" s="22"/>
      <c r="P32" s="22"/>
      <c r="Q32" s="22"/>
    </row>
    <row r="33" spans="1:17" x14ac:dyDescent="0.25">
      <c r="A33" s="22"/>
      <c r="B33" s="30"/>
      <c r="C33" s="3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30"/>
      <c r="O33" s="22"/>
      <c r="P33" s="22"/>
      <c r="Q33" s="22"/>
    </row>
    <row r="34" spans="1:17" x14ac:dyDescent="0.25">
      <c r="A34" s="22"/>
      <c r="B34" s="30"/>
      <c r="C34" s="3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0"/>
      <c r="O34" s="22"/>
      <c r="P34" s="22"/>
      <c r="Q34" s="22"/>
    </row>
    <row r="35" spans="1:17" x14ac:dyDescent="0.25">
      <c r="A35" s="22"/>
      <c r="B35" s="30"/>
      <c r="C35" s="3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30"/>
      <c r="O35" s="22"/>
      <c r="P35" s="22"/>
      <c r="Q35" s="22"/>
    </row>
    <row r="36" spans="1:17" x14ac:dyDescent="0.25">
      <c r="A36" s="22"/>
      <c r="B36" s="30"/>
      <c r="C36" s="3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30"/>
      <c r="O36" s="22"/>
      <c r="P36" s="22"/>
      <c r="Q36" s="22"/>
    </row>
    <row r="37" spans="1:17" x14ac:dyDescent="0.25">
      <c r="A37" s="22"/>
      <c r="B37" s="30"/>
      <c r="C37" s="3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0"/>
      <c r="O37" s="22"/>
      <c r="P37" s="22"/>
      <c r="Q37" s="22"/>
    </row>
    <row r="38" spans="1:17" x14ac:dyDescent="0.25">
      <c r="A38" s="22"/>
      <c r="B38" s="30"/>
      <c r="C38" s="3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30"/>
      <c r="O38" s="22"/>
      <c r="P38" s="22"/>
      <c r="Q38" s="22"/>
    </row>
    <row r="39" spans="1:17" x14ac:dyDescent="0.25">
      <c r="A39" s="22"/>
      <c r="B39" s="30"/>
      <c r="C39" s="3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30"/>
      <c r="O39" s="22"/>
      <c r="P39" s="22"/>
      <c r="Q39" s="22"/>
    </row>
    <row r="40" spans="1:17" x14ac:dyDescent="0.25">
      <c r="A40" s="22"/>
      <c r="B40" s="30"/>
      <c r="C40" s="3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30"/>
      <c r="O40" s="22"/>
      <c r="P40" s="22"/>
      <c r="Q40" s="22"/>
    </row>
    <row r="41" spans="1:17" x14ac:dyDescent="0.25">
      <c r="A41" s="22"/>
      <c r="B41" s="30"/>
      <c r="C41" s="3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30"/>
      <c r="O41" s="22"/>
      <c r="P41" s="22"/>
      <c r="Q41" s="22"/>
    </row>
    <row r="42" spans="1:17" x14ac:dyDescent="0.25">
      <c r="A42" s="22"/>
      <c r="B42" s="30"/>
      <c r="C42" s="3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30"/>
      <c r="O42" s="22"/>
      <c r="P42" s="22"/>
      <c r="Q42" s="22"/>
    </row>
    <row r="43" spans="1:17" x14ac:dyDescent="0.25">
      <c r="A43" s="22"/>
      <c r="B43" s="30"/>
      <c r="C43" s="3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30"/>
      <c r="O43" s="22"/>
      <c r="P43" s="22"/>
      <c r="Q43" s="22"/>
    </row>
    <row r="44" spans="1:17" x14ac:dyDescent="0.25">
      <c r="A44" s="22"/>
      <c r="B44" s="30"/>
      <c r="C44" s="3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30"/>
      <c r="O44" s="22"/>
      <c r="P44" s="22"/>
      <c r="Q44" s="22"/>
    </row>
    <row r="45" spans="1:17" x14ac:dyDescent="0.25">
      <c r="A45" s="22"/>
      <c r="B45" s="30"/>
      <c r="C45" s="3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30"/>
      <c r="O45" s="22"/>
      <c r="P45" s="22"/>
      <c r="Q45" s="22"/>
    </row>
    <row r="46" spans="1:17" x14ac:dyDescent="0.25">
      <c r="A46" s="22"/>
      <c r="B46" s="30"/>
      <c r="C46" s="3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30"/>
      <c r="O46" s="22"/>
      <c r="P46" s="22"/>
      <c r="Q46" s="22"/>
    </row>
    <row r="47" spans="1:17" x14ac:dyDescent="0.25">
      <c r="A47" s="22"/>
      <c r="B47" s="30"/>
      <c r="C47" s="3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30"/>
      <c r="O47" s="22"/>
      <c r="P47" s="22"/>
      <c r="Q47" s="22"/>
    </row>
    <row r="48" spans="1:17" x14ac:dyDescent="0.25">
      <c r="A48" s="22"/>
      <c r="B48" s="30"/>
      <c r="C48" s="3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30"/>
      <c r="O48" s="22"/>
      <c r="P48" s="22"/>
      <c r="Q48" s="22"/>
    </row>
    <row r="49" spans="1:17" x14ac:dyDescent="0.25">
      <c r="A49" s="22"/>
      <c r="B49" s="30"/>
      <c r="C49" s="3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30"/>
      <c r="O49" s="22"/>
      <c r="P49" s="22"/>
      <c r="Q49" s="22"/>
    </row>
    <row r="50" spans="1:17" x14ac:dyDescent="0.25">
      <c r="A50" s="22"/>
      <c r="B50" s="30"/>
      <c r="C50" s="31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30"/>
      <c r="O50" s="22"/>
      <c r="P50" s="22"/>
      <c r="Q50" s="22"/>
    </row>
    <row r="51" spans="1:17" x14ac:dyDescent="0.25">
      <c r="A51" s="22"/>
      <c r="B51" s="30"/>
      <c r="C51" s="31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30"/>
      <c r="O51" s="22"/>
      <c r="P51" s="22"/>
      <c r="Q51" s="22"/>
    </row>
    <row r="52" spans="1:17" x14ac:dyDescent="0.25">
      <c r="A52" s="22"/>
      <c r="B52" s="30"/>
      <c r="C52" s="3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30"/>
      <c r="O52" s="22"/>
      <c r="P52" s="22"/>
      <c r="Q52" s="22"/>
    </row>
    <row r="53" spans="1:17" x14ac:dyDescent="0.25">
      <c r="A53" s="22"/>
      <c r="B53" s="30"/>
      <c r="C53" s="22"/>
      <c r="D53" s="29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x14ac:dyDescent="0.25">
      <c r="A54" s="22"/>
      <c r="B54" s="30"/>
      <c r="C54" s="3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spans="1:17" x14ac:dyDescent="0.25">
      <c r="A55" s="22"/>
      <c r="B55" s="30"/>
      <c r="C55" s="31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spans="1:17" x14ac:dyDescent="0.25">
      <c r="A56" s="22"/>
      <c r="B56" s="30"/>
      <c r="C56" s="31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1:17" x14ac:dyDescent="0.25">
      <c r="A57" s="22"/>
      <c r="B57" s="30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spans="1:17" x14ac:dyDescent="0.25">
      <c r="A58" s="22"/>
      <c r="B58" s="30"/>
      <c r="C58" s="31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spans="1:17" x14ac:dyDescent="0.25">
      <c r="D59"/>
    </row>
    <row r="60" spans="1:17" x14ac:dyDescent="0.25">
      <c r="D60"/>
    </row>
    <row r="61" spans="1:17" x14ac:dyDescent="0.25">
      <c r="D61"/>
    </row>
    <row r="62" spans="1:17" x14ac:dyDescent="0.25">
      <c r="D62"/>
    </row>
    <row r="63" spans="1:17" x14ac:dyDescent="0.25">
      <c r="D63"/>
    </row>
    <row r="64" spans="1:17" x14ac:dyDescent="0.25">
      <c r="D64"/>
    </row>
    <row r="65" spans="4:4" x14ac:dyDescent="0.25">
      <c r="D65"/>
    </row>
    <row r="66" spans="4:4" x14ac:dyDescent="0.25">
      <c r="D66"/>
    </row>
    <row r="67" spans="4:4" x14ac:dyDescent="0.25">
      <c r="D67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  <row r="73" spans="4:4" x14ac:dyDescent="0.25">
      <c r="D73"/>
    </row>
    <row r="74" spans="4:4" x14ac:dyDescent="0.25">
      <c r="D74"/>
    </row>
    <row r="75" spans="4:4" x14ac:dyDescent="0.25">
      <c r="D75"/>
    </row>
    <row r="76" spans="4:4" x14ac:dyDescent="0.25">
      <c r="D76"/>
    </row>
    <row r="77" spans="4:4" x14ac:dyDescent="0.25">
      <c r="D77"/>
    </row>
    <row r="78" spans="4:4" x14ac:dyDescent="0.25">
      <c r="D78"/>
    </row>
    <row r="79" spans="4:4" x14ac:dyDescent="0.25">
      <c r="D79"/>
    </row>
    <row r="80" spans="4:4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x14ac:dyDescent="0.25">
      <c r="D90"/>
    </row>
    <row r="91" spans="4:4" x14ac:dyDescent="0.25">
      <c r="D91"/>
    </row>
    <row r="92" spans="4:4" x14ac:dyDescent="0.25">
      <c r="D92"/>
    </row>
    <row r="93" spans="4:4" x14ac:dyDescent="0.25">
      <c r="D93"/>
    </row>
    <row r="94" spans="4:4" x14ac:dyDescent="0.25">
      <c r="D94"/>
    </row>
    <row r="95" spans="4:4" x14ac:dyDescent="0.25">
      <c r="D95"/>
    </row>
    <row r="96" spans="4:4" x14ac:dyDescent="0.25">
      <c r="D96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  <row r="103" spans="4:4" x14ac:dyDescent="0.25">
      <c r="D103"/>
    </row>
    <row r="104" spans="4:4" x14ac:dyDescent="0.25">
      <c r="D104"/>
    </row>
    <row r="105" spans="4:4" x14ac:dyDescent="0.25">
      <c r="D105"/>
    </row>
    <row r="106" spans="4:4" x14ac:dyDescent="0.25">
      <c r="D106"/>
    </row>
    <row r="107" spans="4:4" x14ac:dyDescent="0.25">
      <c r="D107"/>
    </row>
    <row r="108" spans="4:4" x14ac:dyDescent="0.25">
      <c r="D108"/>
    </row>
    <row r="109" spans="4:4" x14ac:dyDescent="0.25">
      <c r="D109"/>
    </row>
    <row r="110" spans="4:4" x14ac:dyDescent="0.25">
      <c r="D110"/>
    </row>
    <row r="111" spans="4:4" x14ac:dyDescent="0.25">
      <c r="D111"/>
    </row>
    <row r="112" spans="4:4" x14ac:dyDescent="0.25">
      <c r="D112"/>
    </row>
  </sheetData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91"/>
  <sheetViews>
    <sheetView tabSelected="1" view="pageBreakPreview" topLeftCell="G5" zoomScale="70" zoomScaleNormal="60" zoomScaleSheetLayoutView="70" workbookViewId="0">
      <selection activeCell="S11" sqref="S11"/>
    </sheetView>
  </sheetViews>
  <sheetFormatPr baseColWidth="10" defaultColWidth="11.42578125" defaultRowHeight="15" x14ac:dyDescent="0.25"/>
  <cols>
    <col min="1" max="1" width="7.28515625" style="1" customWidth="1"/>
    <col min="2" max="3" width="16.28515625" style="11" customWidth="1"/>
    <col min="4" max="4" width="86" style="24" customWidth="1"/>
    <col min="5" max="9" width="15.7109375" style="24" customWidth="1"/>
    <col min="10" max="10" width="15.7109375" style="23" customWidth="1"/>
    <col min="11" max="13" width="15.7109375" style="1" customWidth="1"/>
    <col min="14" max="18" width="17" style="1" customWidth="1"/>
    <col min="19" max="24" width="15.7109375" style="1" customWidth="1"/>
    <col min="25" max="38" width="18.28515625" style="11" customWidth="1"/>
    <col min="39" max="16384" width="11.42578125" style="11"/>
  </cols>
  <sheetData>
    <row r="1" spans="1:38" s="16" customFormat="1" ht="5.25" customHeight="1" x14ac:dyDescent="0.25">
      <c r="A1" s="1"/>
      <c r="B1" s="11"/>
      <c r="C1" s="11"/>
      <c r="D1" s="24"/>
      <c r="E1" s="24"/>
      <c r="F1" s="24"/>
      <c r="G1" s="24"/>
      <c r="H1" s="24"/>
      <c r="I1" s="24"/>
      <c r="J1" s="2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1"/>
      <c r="Z1" s="11"/>
    </row>
    <row r="2" spans="1:38" s="16" customFormat="1" ht="15" customHeight="1" x14ac:dyDescent="0.25">
      <c r="A2" s="1"/>
      <c r="B2" s="11"/>
      <c r="C2" s="11"/>
      <c r="D2" s="24"/>
      <c r="E2" s="24"/>
      <c r="F2" s="24"/>
      <c r="G2" s="24"/>
      <c r="H2" s="24"/>
      <c r="I2" s="24"/>
      <c r="J2" s="2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1"/>
      <c r="Z2" s="11"/>
    </row>
    <row r="3" spans="1:38" s="16" customFormat="1" ht="9" customHeight="1" x14ac:dyDescent="0.25">
      <c r="A3" s="1"/>
      <c r="B3" s="11"/>
      <c r="C3" s="11"/>
      <c r="D3" s="24"/>
      <c r="E3" s="24"/>
      <c r="F3" s="24"/>
      <c r="G3" s="24"/>
      <c r="H3" s="24"/>
      <c r="I3" s="24"/>
      <c r="J3" s="2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1"/>
      <c r="Z3" s="11"/>
    </row>
    <row r="4" spans="1:38" s="16" customFormat="1" ht="42" customHeight="1" x14ac:dyDescent="0.25">
      <c r="A4" s="1"/>
      <c r="B4" s="217" t="s">
        <v>348</v>
      </c>
      <c r="C4" s="21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1"/>
      <c r="W4" s="1"/>
      <c r="X4" s="1"/>
      <c r="Y4" s="11"/>
      <c r="Z4" s="11"/>
    </row>
    <row r="5" spans="1:38" s="16" customFormat="1" ht="66.75" customHeight="1" x14ac:dyDescent="0.25">
      <c r="A5" s="1"/>
      <c r="B5" s="11"/>
      <c r="C5" s="11"/>
      <c r="D5" s="24"/>
      <c r="E5" s="24"/>
      <c r="F5" s="24"/>
      <c r="G5" s="24"/>
      <c r="H5" s="24"/>
      <c r="I5" s="24"/>
      <c r="J5" s="2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1"/>
      <c r="Z5" s="11"/>
    </row>
    <row r="6" spans="1:38" s="16" customFormat="1" ht="66.75" customHeight="1" x14ac:dyDescent="0.25">
      <c r="A6" s="1"/>
      <c r="B6" s="11"/>
      <c r="C6" s="11"/>
      <c r="D6" s="24"/>
      <c r="E6" s="24"/>
      <c r="F6" s="24"/>
      <c r="G6" s="24"/>
      <c r="H6" s="24"/>
      <c r="I6" s="24"/>
      <c r="J6" s="2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1"/>
      <c r="Z6" s="11"/>
    </row>
    <row r="7" spans="1:38" s="16" customFormat="1" ht="66.75" customHeight="1" x14ac:dyDescent="0.25">
      <c r="A7" s="1"/>
      <c r="B7" s="11"/>
      <c r="C7" s="11"/>
      <c r="D7" s="24"/>
      <c r="E7" s="24"/>
      <c r="F7" s="24"/>
      <c r="G7" s="24"/>
      <c r="H7" s="24"/>
      <c r="I7" s="24"/>
      <c r="J7" s="2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1"/>
      <c r="Z7" s="11"/>
    </row>
    <row r="8" spans="1:38" s="16" customFormat="1" ht="51" customHeight="1" x14ac:dyDescent="0.25">
      <c r="A8" s="1"/>
      <c r="B8" s="11"/>
      <c r="C8" s="11"/>
      <c r="D8" s="24"/>
      <c r="E8" s="24"/>
      <c r="F8" s="24"/>
      <c r="G8" s="24"/>
      <c r="H8" s="24"/>
      <c r="I8" s="24"/>
      <c r="J8" s="2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/>
      <c r="Z8" s="11"/>
    </row>
    <row r="9" spans="1:38" s="16" customFormat="1" ht="39" customHeight="1" x14ac:dyDescent="0.25">
      <c r="A9" s="1"/>
      <c r="B9" s="11"/>
      <c r="C9" s="11"/>
      <c r="D9" s="24"/>
      <c r="E9" s="24"/>
      <c r="F9" s="24"/>
      <c r="G9" s="24"/>
      <c r="H9" s="24"/>
      <c r="I9" s="24"/>
      <c r="J9" s="2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/>
      <c r="Z9" s="11"/>
    </row>
    <row r="10" spans="1:38" s="16" customFormat="1" ht="39" customHeight="1" x14ac:dyDescent="0.25">
      <c r="A10" s="1"/>
      <c r="B10" s="11"/>
      <c r="C10" s="11"/>
      <c r="D10" s="24"/>
      <c r="E10" s="24"/>
      <c r="F10" s="24"/>
      <c r="G10" s="24"/>
      <c r="H10" s="24"/>
      <c r="I10" s="24"/>
      <c r="J10" s="2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/>
      <c r="Z10" s="11"/>
    </row>
    <row r="11" spans="1:38" s="16" customFormat="1" ht="381" customHeight="1" thickBot="1" x14ac:dyDescent="0.3">
      <c r="A11" s="1"/>
      <c r="B11" s="11"/>
      <c r="C11" s="11"/>
      <c r="D11" s="24"/>
      <c r="E11" s="24"/>
      <c r="F11" s="24"/>
      <c r="G11" s="24"/>
      <c r="H11" s="24"/>
      <c r="I11" s="24"/>
      <c r="J11" s="2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/>
      <c r="Z11" s="11"/>
    </row>
    <row r="12" spans="1:38" s="16" customFormat="1" ht="39" customHeight="1" x14ac:dyDescent="0.25">
      <c r="A12" s="1"/>
      <c r="B12" s="11"/>
      <c r="C12" s="11"/>
      <c r="D12" s="24"/>
      <c r="E12" s="61"/>
      <c r="F12" s="95"/>
      <c r="G12" s="95"/>
      <c r="H12" s="95"/>
      <c r="I12" s="95"/>
      <c r="J12" s="127" t="s">
        <v>106</v>
      </c>
      <c r="K12" s="54"/>
      <c r="L12" s="41"/>
      <c r="M12" s="52"/>
      <c r="N12" s="53"/>
      <c r="O12" s="53"/>
      <c r="P12" s="53"/>
      <c r="Q12" s="53"/>
      <c r="R12" s="53"/>
      <c r="S12" s="38"/>
      <c r="T12" s="38"/>
      <c r="U12" s="38"/>
      <c r="V12" s="38"/>
      <c r="W12" s="38"/>
      <c r="X12" s="38"/>
      <c r="Y12" s="127" t="s">
        <v>376</v>
      </c>
      <c r="Z12" s="39"/>
      <c r="AA12" s="39"/>
      <c r="AB12" s="39"/>
      <c r="AC12" s="127"/>
      <c r="AD12" s="39"/>
      <c r="AE12" s="39"/>
      <c r="AF12" s="39"/>
      <c r="AG12" s="39"/>
      <c r="AH12" s="39"/>
      <c r="AI12" s="39"/>
      <c r="AJ12" s="39"/>
      <c r="AK12" s="39"/>
      <c r="AL12" s="40"/>
    </row>
    <row r="13" spans="1:38" s="16" customFormat="1" ht="27.75" customHeight="1" thickBot="1" x14ac:dyDescent="0.3">
      <c r="A13" s="1"/>
      <c r="B13" s="11"/>
      <c r="C13" s="11"/>
      <c r="D13" s="24"/>
      <c r="E13" s="117"/>
      <c r="F13" s="193"/>
      <c r="G13" s="191"/>
      <c r="H13" s="193"/>
      <c r="I13" s="191"/>
      <c r="J13" s="194"/>
      <c r="K13" s="126" t="s">
        <v>346</v>
      </c>
      <c r="L13" s="60"/>
      <c r="M13" s="469" t="s">
        <v>108</v>
      </c>
      <c r="N13" s="470"/>
      <c r="O13" s="470"/>
      <c r="P13" s="470"/>
      <c r="Q13" s="470"/>
      <c r="R13" s="471"/>
      <c r="S13" s="128"/>
      <c r="T13" s="129"/>
      <c r="U13" s="130" t="s">
        <v>141</v>
      </c>
      <c r="V13" s="55"/>
      <c r="W13" s="55"/>
      <c r="X13" s="56"/>
      <c r="Y13" s="57"/>
      <c r="Z13" s="58"/>
      <c r="AA13" s="58"/>
      <c r="AB13" s="58"/>
      <c r="AC13" s="58"/>
      <c r="AD13" s="58"/>
      <c r="AE13" s="58"/>
      <c r="AF13" s="130" t="s">
        <v>107</v>
      </c>
      <c r="AG13" s="58"/>
      <c r="AH13" s="58"/>
      <c r="AI13" s="58"/>
      <c r="AJ13" s="58"/>
      <c r="AK13" s="58"/>
      <c r="AL13" s="59"/>
    </row>
    <row r="14" spans="1:38" s="27" customFormat="1" ht="131.25" customHeight="1" thickBot="1" x14ac:dyDescent="0.3">
      <c r="A14" s="93" t="s">
        <v>3</v>
      </c>
      <c r="B14" s="93" t="s">
        <v>158</v>
      </c>
      <c r="C14" s="93" t="s">
        <v>392</v>
      </c>
      <c r="D14" s="93" t="s">
        <v>111</v>
      </c>
      <c r="E14" s="366" t="s">
        <v>110</v>
      </c>
      <c r="F14" s="367" t="s">
        <v>109</v>
      </c>
      <c r="G14" s="368" t="s">
        <v>121</v>
      </c>
      <c r="H14" s="367" t="s">
        <v>163</v>
      </c>
      <c r="I14" s="368" t="s">
        <v>174</v>
      </c>
      <c r="J14" s="369" t="s">
        <v>2</v>
      </c>
      <c r="K14" s="370" t="s">
        <v>56</v>
      </c>
      <c r="L14" s="371" t="s">
        <v>0</v>
      </c>
      <c r="M14" s="372" t="s">
        <v>110</v>
      </c>
      <c r="N14" s="373" t="s">
        <v>109</v>
      </c>
      <c r="O14" s="374" t="s">
        <v>121</v>
      </c>
      <c r="P14" s="374" t="s">
        <v>163</v>
      </c>
      <c r="Q14" s="374" t="s">
        <v>174</v>
      </c>
      <c r="R14" s="375" t="s">
        <v>346</v>
      </c>
      <c r="S14" s="376" t="s">
        <v>349</v>
      </c>
      <c r="T14" s="377" t="s">
        <v>350</v>
      </c>
      <c r="U14" s="377" t="s">
        <v>351</v>
      </c>
      <c r="V14" s="377" t="s">
        <v>352</v>
      </c>
      <c r="W14" s="377" t="s">
        <v>142</v>
      </c>
      <c r="X14" s="371" t="s">
        <v>353</v>
      </c>
      <c r="Y14" s="376" t="s">
        <v>354</v>
      </c>
      <c r="Z14" s="425" t="s">
        <v>355</v>
      </c>
      <c r="AA14" s="428" t="s">
        <v>356</v>
      </c>
      <c r="AB14" s="377" t="s">
        <v>357</v>
      </c>
      <c r="AC14" s="425" t="s">
        <v>358</v>
      </c>
      <c r="AD14" s="428" t="s">
        <v>359</v>
      </c>
      <c r="AE14" s="377" t="s">
        <v>360</v>
      </c>
      <c r="AF14" s="377" t="s">
        <v>361</v>
      </c>
      <c r="AG14" s="377" t="s">
        <v>362</v>
      </c>
      <c r="AH14" s="425" t="s">
        <v>363</v>
      </c>
      <c r="AI14" s="428" t="s">
        <v>364</v>
      </c>
      <c r="AJ14" s="425" t="s">
        <v>365</v>
      </c>
      <c r="AK14" s="422" t="s">
        <v>367</v>
      </c>
      <c r="AL14" s="371" t="s">
        <v>368</v>
      </c>
    </row>
    <row r="15" spans="1:38" s="16" customFormat="1" ht="30" customHeight="1" x14ac:dyDescent="0.25">
      <c r="A15" s="442">
        <v>1</v>
      </c>
      <c r="B15" s="443" t="s">
        <v>26</v>
      </c>
      <c r="C15" s="444">
        <v>5600896</v>
      </c>
      <c r="D15" s="445" t="s">
        <v>57</v>
      </c>
      <c r="E15" s="412">
        <v>0.42307692307692307</v>
      </c>
      <c r="F15" s="384">
        <v>0.66666666666666663</v>
      </c>
      <c r="G15" s="206">
        <v>0.47368421052631576</v>
      </c>
      <c r="H15" s="384" t="s">
        <v>164</v>
      </c>
      <c r="I15" s="206" t="s">
        <v>164</v>
      </c>
      <c r="J15" s="195">
        <v>25</v>
      </c>
      <c r="K15" s="98">
        <f>Datos!AX5</f>
        <v>12</v>
      </c>
      <c r="L15" s="406">
        <f>K15/J15</f>
        <v>0.48</v>
      </c>
      <c r="M15" s="392">
        <v>4.041269841269842</v>
      </c>
      <c r="N15" s="393">
        <v>3.1031878306878307</v>
      </c>
      <c r="O15" s="393">
        <v>3.6416666666666666</v>
      </c>
      <c r="P15" s="394" t="s">
        <v>164</v>
      </c>
      <c r="Q15" s="394" t="s">
        <v>164</v>
      </c>
      <c r="R15" s="409">
        <f>Datos!AW5</f>
        <v>4.1162962962962961</v>
      </c>
      <c r="S15" s="99">
        <f>Datos!AQ5</f>
        <v>3.1818181818181817</v>
      </c>
      <c r="T15" s="389">
        <f>Datos!AR5</f>
        <v>3.8181818181818183</v>
      </c>
      <c r="U15" s="389">
        <f>Datos!AS5</f>
        <v>4.6311111111111112</v>
      </c>
      <c r="V15" s="389">
        <f>Datos!AT5</f>
        <v>4.4666666666666668</v>
      </c>
      <c r="W15" s="389">
        <f>Datos!AU5</f>
        <v>4.7</v>
      </c>
      <c r="X15" s="416">
        <f>Datos!AV5</f>
        <v>3.9</v>
      </c>
      <c r="Y15" s="99">
        <f>Datos!AC5</f>
        <v>3.3636363636363638</v>
      </c>
      <c r="Z15" s="426">
        <f>Datos!AD5</f>
        <v>3</v>
      </c>
      <c r="AA15" s="429">
        <f>Datos!AE5</f>
        <v>4.2727272727272725</v>
      </c>
      <c r="AB15" s="100">
        <f>Datos!AF5</f>
        <v>3.7272727272727271</v>
      </c>
      <c r="AC15" s="426">
        <f>Datos!AG5</f>
        <v>3.4545454545454546</v>
      </c>
      <c r="AD15" s="429">
        <f>Datos!AH5</f>
        <v>4.5555555555555554</v>
      </c>
      <c r="AE15" s="100">
        <f>Datos!AI5</f>
        <v>4.5999999999999996</v>
      </c>
      <c r="AF15" s="100">
        <f>Datos!AJ5</f>
        <v>4.9000000000000004</v>
      </c>
      <c r="AG15" s="100">
        <f>Datos!AK5</f>
        <v>4.8</v>
      </c>
      <c r="AH15" s="426">
        <f>Datos!AL5</f>
        <v>4.3</v>
      </c>
      <c r="AI15" s="429">
        <f>Datos!AM5</f>
        <v>4.5999999999999996</v>
      </c>
      <c r="AJ15" s="426">
        <f>Datos!AN5</f>
        <v>4.333333333333333</v>
      </c>
      <c r="AK15" s="423">
        <f>Datos!AO5</f>
        <v>4.7</v>
      </c>
      <c r="AL15" s="101">
        <f>Datos!AP5</f>
        <v>3.9</v>
      </c>
    </row>
    <row r="16" spans="1:38" s="16" customFormat="1" ht="30" customHeight="1" x14ac:dyDescent="0.25">
      <c r="A16" s="446">
        <v>2</v>
      </c>
      <c r="B16" s="447" t="s">
        <v>50</v>
      </c>
      <c r="C16" s="282">
        <v>5600864</v>
      </c>
      <c r="D16" s="448" t="s">
        <v>177</v>
      </c>
      <c r="E16" s="413">
        <v>0.5</v>
      </c>
      <c r="F16" s="385">
        <v>0.5714285714285714</v>
      </c>
      <c r="G16" s="207">
        <v>0.22222222222222221</v>
      </c>
      <c r="H16" s="385" t="s">
        <v>164</v>
      </c>
      <c r="I16" s="207" t="s">
        <v>164</v>
      </c>
      <c r="J16" s="196">
        <v>7</v>
      </c>
      <c r="K16" s="105">
        <f>Datos!AX6</f>
        <v>4</v>
      </c>
      <c r="L16" s="407">
        <f t="shared" ref="L16:L53" si="0">K16/J16</f>
        <v>0.5714285714285714</v>
      </c>
      <c r="M16" s="395">
        <v>3.9888888888888894</v>
      </c>
      <c r="N16" s="396">
        <v>2.5583333333333331</v>
      </c>
      <c r="O16" s="396">
        <v>4.4000000000000004</v>
      </c>
      <c r="P16" s="397" t="s">
        <v>164</v>
      </c>
      <c r="Q16" s="397" t="s">
        <v>164</v>
      </c>
      <c r="R16" s="410">
        <f>Datos!AW6</f>
        <v>3.6569444444444446</v>
      </c>
      <c r="S16" s="106">
        <f>Datos!AQ6</f>
        <v>2.875</v>
      </c>
      <c r="T16" s="390">
        <f>Datos!AR6</f>
        <v>2.5833333333333335</v>
      </c>
      <c r="U16" s="390">
        <f>Datos!AS6</f>
        <v>4.1499999999999995</v>
      </c>
      <c r="V16" s="390">
        <f>Datos!AT6</f>
        <v>4.333333333333333</v>
      </c>
      <c r="W16" s="390">
        <f>Datos!AU6</f>
        <v>4</v>
      </c>
      <c r="X16" s="417">
        <f>Datos!AV6</f>
        <v>4</v>
      </c>
      <c r="Y16" s="106">
        <f>Datos!AC6</f>
        <v>3.25</v>
      </c>
      <c r="Z16" s="427">
        <f>Datos!AD6</f>
        <v>2.5</v>
      </c>
      <c r="AA16" s="430">
        <f>Datos!AE6</f>
        <v>3</v>
      </c>
      <c r="AB16" s="107">
        <f>Datos!AF6</f>
        <v>2</v>
      </c>
      <c r="AC16" s="427">
        <f>Datos!AG6</f>
        <v>2.75</v>
      </c>
      <c r="AD16" s="430">
        <f>Datos!AH6</f>
        <v>4.75</v>
      </c>
      <c r="AE16" s="107">
        <f>Datos!AI6</f>
        <v>5</v>
      </c>
      <c r="AF16" s="107">
        <f>Datos!AJ6</f>
        <v>4.333333333333333</v>
      </c>
      <c r="AG16" s="107">
        <f>Datos!AK6</f>
        <v>4.333333333333333</v>
      </c>
      <c r="AH16" s="427">
        <f>Datos!AL6</f>
        <v>2.3333333333333335</v>
      </c>
      <c r="AI16" s="430">
        <f>Datos!AM6</f>
        <v>4.333333333333333</v>
      </c>
      <c r="AJ16" s="427">
        <f>Datos!AN6</f>
        <v>4.333333333333333</v>
      </c>
      <c r="AK16" s="424">
        <f>Datos!AO6</f>
        <v>4</v>
      </c>
      <c r="AL16" s="108">
        <f>Datos!AP6</f>
        <v>4</v>
      </c>
    </row>
    <row r="17" spans="1:38" s="16" customFormat="1" ht="30" customHeight="1" x14ac:dyDescent="0.25">
      <c r="A17" s="446">
        <v>3</v>
      </c>
      <c r="B17" s="447" t="s">
        <v>45</v>
      </c>
      <c r="C17" s="282">
        <v>5600812</v>
      </c>
      <c r="D17" s="448" t="s">
        <v>84</v>
      </c>
      <c r="E17" s="413">
        <v>1</v>
      </c>
      <c r="F17" s="385">
        <v>0.66666666666666663</v>
      </c>
      <c r="G17" s="207">
        <v>0.6</v>
      </c>
      <c r="H17" s="385" t="s">
        <v>164</v>
      </c>
      <c r="I17" s="207" t="s">
        <v>164</v>
      </c>
      <c r="J17" s="196">
        <v>1</v>
      </c>
      <c r="K17" s="105">
        <f>Datos!AX7</f>
        <v>1</v>
      </c>
      <c r="L17" s="407">
        <f t="shared" si="0"/>
        <v>1</v>
      </c>
      <c r="M17" s="395">
        <v>4.7333333333333334</v>
      </c>
      <c r="N17" s="396">
        <v>3.7166666666666663</v>
      </c>
      <c r="O17" s="396">
        <v>3.96</v>
      </c>
      <c r="P17" s="397" t="s">
        <v>164</v>
      </c>
      <c r="Q17" s="397" t="s">
        <v>164</v>
      </c>
      <c r="R17" s="410">
        <f>Datos!AW7</f>
        <v>2.7111111111111108</v>
      </c>
      <c r="S17" s="106">
        <f>Datos!AQ7</f>
        <v>2</v>
      </c>
      <c r="T17" s="390">
        <f>Datos!AR7</f>
        <v>1.6666666666666667</v>
      </c>
      <c r="U17" s="390">
        <f>Datos!AS7</f>
        <v>4.5999999999999996</v>
      </c>
      <c r="V17" s="390">
        <f>Datos!AT7</f>
        <v>2</v>
      </c>
      <c r="W17" s="390">
        <f>Datos!AU7</f>
        <v>4</v>
      </c>
      <c r="X17" s="417">
        <f>Datos!AV7</f>
        <v>2</v>
      </c>
      <c r="Y17" s="106">
        <f>Datos!AC7</f>
        <v>2</v>
      </c>
      <c r="Z17" s="427">
        <f>Datos!AD7</f>
        <v>2</v>
      </c>
      <c r="AA17" s="430">
        <f>Datos!AE7</f>
        <v>1</v>
      </c>
      <c r="AB17" s="107">
        <f>Datos!AF7</f>
        <v>2</v>
      </c>
      <c r="AC17" s="427">
        <f>Datos!AG7</f>
        <v>2</v>
      </c>
      <c r="AD17" s="430">
        <f>Datos!AH7</f>
        <v>5</v>
      </c>
      <c r="AE17" s="107">
        <f>Datos!AI7</f>
        <v>5</v>
      </c>
      <c r="AF17" s="107">
        <f>Datos!AJ7</f>
        <v>5</v>
      </c>
      <c r="AG17" s="107">
        <f>Datos!AK7</f>
        <v>5</v>
      </c>
      <c r="AH17" s="427">
        <f>Datos!AL7</f>
        <v>3</v>
      </c>
      <c r="AI17" s="430">
        <f>Datos!AM7</f>
        <v>2</v>
      </c>
      <c r="AJ17" s="427">
        <f>Datos!AN7</f>
        <v>2</v>
      </c>
      <c r="AK17" s="424">
        <f>Datos!AO7</f>
        <v>4</v>
      </c>
      <c r="AL17" s="108">
        <f>Datos!AP7</f>
        <v>2</v>
      </c>
    </row>
    <row r="18" spans="1:38" s="16" customFormat="1" ht="30" customHeight="1" x14ac:dyDescent="0.25">
      <c r="A18" s="446">
        <v>4</v>
      </c>
      <c r="B18" s="449" t="s">
        <v>116</v>
      </c>
      <c r="C18" s="282">
        <v>5601318</v>
      </c>
      <c r="D18" s="450" t="s">
        <v>175</v>
      </c>
      <c r="E18" s="414"/>
      <c r="F18" s="386"/>
      <c r="G18" s="207">
        <v>0.55000000000000004</v>
      </c>
      <c r="H18" s="385" t="s">
        <v>164</v>
      </c>
      <c r="I18" s="207" t="s">
        <v>164</v>
      </c>
      <c r="J18" s="196">
        <v>9</v>
      </c>
      <c r="K18" s="105">
        <f>Datos!AX8</f>
        <v>4</v>
      </c>
      <c r="L18" s="407">
        <f t="shared" si="0"/>
        <v>0.44444444444444442</v>
      </c>
      <c r="M18" s="381"/>
      <c r="N18" s="382"/>
      <c r="O18" s="396">
        <v>4.2804208754208748</v>
      </c>
      <c r="P18" s="397" t="s">
        <v>164</v>
      </c>
      <c r="Q18" s="397" t="s">
        <v>164</v>
      </c>
      <c r="R18" s="410">
        <f>Datos!AW8</f>
        <v>3.5236111111111117</v>
      </c>
      <c r="S18" s="106">
        <f>Datos!AQ8</f>
        <v>3.208333333333333</v>
      </c>
      <c r="T18" s="390">
        <f>Datos!AR8</f>
        <v>3.5</v>
      </c>
      <c r="U18" s="390">
        <f>Datos!AS8</f>
        <v>4.2666666666666666</v>
      </c>
      <c r="V18" s="390">
        <f>Datos!AT8</f>
        <v>2.25</v>
      </c>
      <c r="W18" s="390">
        <f>Datos!AU8</f>
        <v>4.25</v>
      </c>
      <c r="X18" s="417">
        <f>Datos!AV8</f>
        <v>3.6666666666666665</v>
      </c>
      <c r="Y18" s="106">
        <f>Datos!AC8</f>
        <v>2.75</v>
      </c>
      <c r="Z18" s="427">
        <f>Datos!AD8</f>
        <v>3.6666666666666665</v>
      </c>
      <c r="AA18" s="430">
        <f>Datos!AE8</f>
        <v>4</v>
      </c>
      <c r="AB18" s="107">
        <f>Datos!AF8</f>
        <v>3.25</v>
      </c>
      <c r="AC18" s="427">
        <f>Datos!AG8</f>
        <v>3.25</v>
      </c>
      <c r="AD18" s="430">
        <f>Datos!AH8</f>
        <v>3.3333333333333335</v>
      </c>
      <c r="AE18" s="107">
        <f>Datos!AI8</f>
        <v>4.333333333333333</v>
      </c>
      <c r="AF18" s="107">
        <f>Datos!AJ8</f>
        <v>5</v>
      </c>
      <c r="AG18" s="107">
        <f>Datos!AK8</f>
        <v>5</v>
      </c>
      <c r="AH18" s="427">
        <f>Datos!AL8</f>
        <v>3.6666666666666665</v>
      </c>
      <c r="AI18" s="430">
        <f>Datos!AM8</f>
        <v>2.5</v>
      </c>
      <c r="AJ18" s="427">
        <f>Datos!AN8</f>
        <v>2</v>
      </c>
      <c r="AK18" s="424">
        <f>Datos!AO8</f>
        <v>4.25</v>
      </c>
      <c r="AL18" s="108">
        <f>Datos!AP8</f>
        <v>3.6666666666666665</v>
      </c>
    </row>
    <row r="19" spans="1:38" s="16" customFormat="1" ht="30" customHeight="1" x14ac:dyDescent="0.25">
      <c r="A19" s="446">
        <v>5</v>
      </c>
      <c r="B19" s="451" t="s">
        <v>285</v>
      </c>
      <c r="C19" s="282" t="s">
        <v>393</v>
      </c>
      <c r="D19" s="452" t="s">
        <v>286</v>
      </c>
      <c r="E19" s="414"/>
      <c r="F19" s="386"/>
      <c r="G19" s="383"/>
      <c r="H19" s="386"/>
      <c r="I19" s="383"/>
      <c r="J19" s="196">
        <v>10</v>
      </c>
      <c r="K19" s="105">
        <f>Datos!AX9</f>
        <v>7</v>
      </c>
      <c r="L19" s="407">
        <f t="shared" si="0"/>
        <v>0.7</v>
      </c>
      <c r="M19" s="381"/>
      <c r="N19" s="382"/>
      <c r="O19" s="386"/>
      <c r="P19" s="386"/>
      <c r="Q19" s="386"/>
      <c r="R19" s="410">
        <f>Datos!AW9</f>
        <v>4.4486111111111111</v>
      </c>
      <c r="S19" s="106">
        <f>Datos!AQ9</f>
        <v>4</v>
      </c>
      <c r="T19" s="390">
        <f>Datos!AR9</f>
        <v>4.1428571428571423</v>
      </c>
      <c r="U19" s="390">
        <f>Datos!AS9</f>
        <v>4.7095238095238097</v>
      </c>
      <c r="V19" s="390">
        <f>Datos!AT9</f>
        <v>4.625</v>
      </c>
      <c r="W19" s="390">
        <f>Datos!AU9</f>
        <v>4.7142857142857144</v>
      </c>
      <c r="X19" s="417">
        <f>Datos!AV9</f>
        <v>4.5</v>
      </c>
      <c r="Y19" s="106">
        <f>Datos!AC9</f>
        <v>4.5714285714285712</v>
      </c>
      <c r="Z19" s="427">
        <f>Datos!AD9</f>
        <v>3.4285714285714284</v>
      </c>
      <c r="AA19" s="430">
        <f>Datos!AE9</f>
        <v>4.1428571428571432</v>
      </c>
      <c r="AB19" s="107">
        <f>Datos!AF9</f>
        <v>4</v>
      </c>
      <c r="AC19" s="427">
        <f>Datos!AG9</f>
        <v>4.2857142857142856</v>
      </c>
      <c r="AD19" s="430">
        <f>Datos!AH9</f>
        <v>5</v>
      </c>
      <c r="AE19" s="107">
        <f>Datos!AI9</f>
        <v>4.8571428571428568</v>
      </c>
      <c r="AF19" s="107">
        <f>Datos!AJ9</f>
        <v>4.8571428571428568</v>
      </c>
      <c r="AG19" s="107">
        <f>Datos!AK9</f>
        <v>4.833333333333333</v>
      </c>
      <c r="AH19" s="427">
        <f>Datos!AL9</f>
        <v>4</v>
      </c>
      <c r="AI19" s="430">
        <f>Datos!AM9</f>
        <v>4.5</v>
      </c>
      <c r="AJ19" s="427">
        <f>Datos!AN9</f>
        <v>4.75</v>
      </c>
      <c r="AK19" s="424">
        <f>Datos!AO9</f>
        <v>4.7142857142857144</v>
      </c>
      <c r="AL19" s="108">
        <f>Datos!AP9</f>
        <v>4.5</v>
      </c>
    </row>
    <row r="20" spans="1:38" s="16" customFormat="1" ht="30" customHeight="1" x14ac:dyDescent="0.25">
      <c r="A20" s="446">
        <v>6</v>
      </c>
      <c r="B20" s="447" t="s">
        <v>30</v>
      </c>
      <c r="C20" s="282">
        <v>5600831</v>
      </c>
      <c r="D20" s="448" t="s">
        <v>59</v>
      </c>
      <c r="E20" s="413">
        <v>0.47368421052631576</v>
      </c>
      <c r="F20" s="385">
        <v>0.66666666666666663</v>
      </c>
      <c r="G20" s="207">
        <v>0.5714285714285714</v>
      </c>
      <c r="H20" s="385" t="s">
        <v>164</v>
      </c>
      <c r="I20" s="207" t="s">
        <v>164</v>
      </c>
      <c r="J20" s="196">
        <v>17</v>
      </c>
      <c r="K20" s="105">
        <f>Datos!AX10</f>
        <v>9</v>
      </c>
      <c r="L20" s="407">
        <f t="shared" si="0"/>
        <v>0.52941176470588236</v>
      </c>
      <c r="M20" s="395">
        <v>4.2434523809523812</v>
      </c>
      <c r="N20" s="396">
        <v>3.4547979797979798</v>
      </c>
      <c r="O20" s="396">
        <v>3.7642857142857138</v>
      </c>
      <c r="P20" s="397" t="s">
        <v>164</v>
      </c>
      <c r="Q20" s="397" t="s">
        <v>164</v>
      </c>
      <c r="R20" s="410">
        <f>Datos!AW10</f>
        <v>4.5516203703703697</v>
      </c>
      <c r="S20" s="106">
        <f>Datos!AQ10</f>
        <v>4.1111111111111107</v>
      </c>
      <c r="T20" s="390">
        <f>Datos!AR10</f>
        <v>4.4444444444444438</v>
      </c>
      <c r="U20" s="390">
        <f>Datos!AS10</f>
        <v>4.8583333333333334</v>
      </c>
      <c r="V20" s="390">
        <f>Datos!AT10</f>
        <v>4.6458333333333339</v>
      </c>
      <c r="W20" s="390">
        <f>Datos!AU10</f>
        <v>4.875</v>
      </c>
      <c r="X20" s="417">
        <f>Datos!AV10</f>
        <v>4.375</v>
      </c>
      <c r="Y20" s="106">
        <f>Datos!AC10</f>
        <v>4.4444444444444446</v>
      </c>
      <c r="Z20" s="427">
        <f>Datos!AD10</f>
        <v>3.7777777777777777</v>
      </c>
      <c r="AA20" s="430">
        <f>Datos!AE10</f>
        <v>4.666666666666667</v>
      </c>
      <c r="AB20" s="107">
        <f>Datos!AF10</f>
        <v>4.333333333333333</v>
      </c>
      <c r="AC20" s="427">
        <f>Datos!AG10</f>
        <v>4.333333333333333</v>
      </c>
      <c r="AD20" s="430">
        <f>Datos!AH10</f>
        <v>4.666666666666667</v>
      </c>
      <c r="AE20" s="107">
        <f>Datos!AI10</f>
        <v>5</v>
      </c>
      <c r="AF20" s="107">
        <f>Datos!AJ10</f>
        <v>5</v>
      </c>
      <c r="AG20" s="107">
        <f>Datos!AK10</f>
        <v>4.875</v>
      </c>
      <c r="AH20" s="427">
        <f>Datos!AL10</f>
        <v>4.75</v>
      </c>
      <c r="AI20" s="430">
        <f>Datos!AM10</f>
        <v>4.666666666666667</v>
      </c>
      <c r="AJ20" s="427">
        <f>Datos!AN10</f>
        <v>4.625</v>
      </c>
      <c r="AK20" s="424">
        <f>Datos!AO10</f>
        <v>4.875</v>
      </c>
      <c r="AL20" s="108">
        <f>Datos!AP10</f>
        <v>4.375</v>
      </c>
    </row>
    <row r="21" spans="1:38" s="16" customFormat="1" ht="30" customHeight="1" x14ac:dyDescent="0.25">
      <c r="A21" s="446">
        <v>7</v>
      </c>
      <c r="B21" s="447" t="s">
        <v>40</v>
      </c>
      <c r="C21" s="282">
        <v>5600875</v>
      </c>
      <c r="D21" s="448" t="s">
        <v>60</v>
      </c>
      <c r="E21" s="413">
        <v>0.41176470588235292</v>
      </c>
      <c r="F21" s="385">
        <v>0.33333333333333331</v>
      </c>
      <c r="G21" s="207">
        <v>0.66666666666666663</v>
      </c>
      <c r="H21" s="385" t="s">
        <v>164</v>
      </c>
      <c r="I21" s="207" t="s">
        <v>164</v>
      </c>
      <c r="J21" s="196">
        <v>8</v>
      </c>
      <c r="K21" s="105">
        <f>Datos!AX11</f>
        <v>5</v>
      </c>
      <c r="L21" s="407">
        <f t="shared" si="0"/>
        <v>0.625</v>
      </c>
      <c r="M21" s="395">
        <v>3.4564285714285701</v>
      </c>
      <c r="N21" s="396">
        <v>3.15</v>
      </c>
      <c r="O21" s="396">
        <v>3.6188888888888884</v>
      </c>
      <c r="P21" s="397" t="s">
        <v>164</v>
      </c>
      <c r="Q21" s="397" t="s">
        <v>164</v>
      </c>
      <c r="R21" s="410">
        <f>Datos!AW11</f>
        <v>4.6458333333333339</v>
      </c>
      <c r="S21" s="106">
        <f>Datos!AQ11</f>
        <v>4.45</v>
      </c>
      <c r="T21" s="390">
        <f>Datos!AR11</f>
        <v>4.1333333333333337</v>
      </c>
      <c r="U21" s="390">
        <f>Datos!AS11</f>
        <v>5</v>
      </c>
      <c r="V21" s="390">
        <f>Datos!AT11</f>
        <v>4.875</v>
      </c>
      <c r="W21" s="390">
        <f>Datos!AU11</f>
        <v>4.75</v>
      </c>
      <c r="X21" s="417">
        <f>Datos!AV11</f>
        <v>4.666666666666667</v>
      </c>
      <c r="Y21" s="106">
        <f>Datos!AC11</f>
        <v>4.4000000000000004</v>
      </c>
      <c r="Z21" s="427">
        <f>Datos!AD11</f>
        <v>4.5</v>
      </c>
      <c r="AA21" s="430">
        <f>Datos!AE11</f>
        <v>4.4000000000000004</v>
      </c>
      <c r="AB21" s="107">
        <f>Datos!AF11</f>
        <v>4.4000000000000004</v>
      </c>
      <c r="AC21" s="427">
        <f>Datos!AG11</f>
        <v>3.6</v>
      </c>
      <c r="AD21" s="430">
        <f>Datos!AH11</f>
        <v>5</v>
      </c>
      <c r="AE21" s="107">
        <f>Datos!AI11</f>
        <v>5</v>
      </c>
      <c r="AF21" s="107">
        <f>Datos!AJ11</f>
        <v>5</v>
      </c>
      <c r="AG21" s="107">
        <f>Datos!AK11</f>
        <v>5</v>
      </c>
      <c r="AH21" s="427">
        <f>Datos!AL11</f>
        <v>5</v>
      </c>
      <c r="AI21" s="430">
        <f>Datos!AM11</f>
        <v>5</v>
      </c>
      <c r="AJ21" s="427">
        <f>Datos!AN11</f>
        <v>4.75</v>
      </c>
      <c r="AK21" s="424">
        <f>Datos!AO11</f>
        <v>4.75</v>
      </c>
      <c r="AL21" s="108">
        <f>Datos!AP11</f>
        <v>4.666666666666667</v>
      </c>
    </row>
    <row r="22" spans="1:38" s="16" customFormat="1" ht="30" customHeight="1" x14ac:dyDescent="0.25">
      <c r="A22" s="446">
        <v>8</v>
      </c>
      <c r="B22" s="447" t="s">
        <v>43</v>
      </c>
      <c r="C22" s="282">
        <v>5600889</v>
      </c>
      <c r="D22" s="448" t="s">
        <v>85</v>
      </c>
      <c r="E22" s="413">
        <v>0.46666666666666667</v>
      </c>
      <c r="F22" s="385">
        <v>0.6</v>
      </c>
      <c r="G22" s="207">
        <v>0.66666666666666663</v>
      </c>
      <c r="H22" s="385" t="s">
        <v>164</v>
      </c>
      <c r="I22" s="207" t="s">
        <v>164</v>
      </c>
      <c r="J22" s="196">
        <v>10</v>
      </c>
      <c r="K22" s="105">
        <f>Datos!AX12</f>
        <v>6</v>
      </c>
      <c r="L22" s="407">
        <f t="shared" si="0"/>
        <v>0.6</v>
      </c>
      <c r="M22" s="395">
        <v>3.5366666666666675</v>
      </c>
      <c r="N22" s="396">
        <v>2.7662037037037037</v>
      </c>
      <c r="O22" s="396">
        <v>3.4436507936507939</v>
      </c>
      <c r="P22" s="397" t="s">
        <v>164</v>
      </c>
      <c r="Q22" s="397" t="s">
        <v>164</v>
      </c>
      <c r="R22" s="410">
        <f>Datos!AW12</f>
        <v>3.5805555555555557</v>
      </c>
      <c r="S22" s="106">
        <f>Datos!AQ12</f>
        <v>3.5</v>
      </c>
      <c r="T22" s="390">
        <f>Datos!AR12</f>
        <v>3.3333333333333335</v>
      </c>
      <c r="U22" s="390">
        <f>Datos!AS12</f>
        <v>4.45</v>
      </c>
      <c r="V22" s="390">
        <f>Datos!AT12</f>
        <v>2.8</v>
      </c>
      <c r="W22" s="390">
        <f>Datos!AU12</f>
        <v>4.2</v>
      </c>
      <c r="X22" s="417">
        <f>Datos!AV12</f>
        <v>3.2</v>
      </c>
      <c r="Y22" s="106">
        <f>Datos!AC12</f>
        <v>3.8</v>
      </c>
      <c r="Z22" s="427">
        <f>Datos!AD12</f>
        <v>3.2</v>
      </c>
      <c r="AA22" s="430">
        <f>Datos!AE12</f>
        <v>4</v>
      </c>
      <c r="AB22" s="107">
        <f>Datos!AF12</f>
        <v>3.2</v>
      </c>
      <c r="AC22" s="427">
        <f>Datos!AG12</f>
        <v>2.8</v>
      </c>
      <c r="AD22" s="430">
        <f>Datos!AH12</f>
        <v>4.5999999999999996</v>
      </c>
      <c r="AE22" s="107">
        <f>Datos!AI12</f>
        <v>4.5999999999999996</v>
      </c>
      <c r="AF22" s="107">
        <f>Datos!AJ12</f>
        <v>4.8</v>
      </c>
      <c r="AG22" s="107">
        <f>Datos!AK12</f>
        <v>4.5</v>
      </c>
      <c r="AH22" s="427">
        <f>Datos!AL12</f>
        <v>3.75</v>
      </c>
      <c r="AI22" s="430">
        <f>Datos!AM12</f>
        <v>3.6</v>
      </c>
      <c r="AJ22" s="427">
        <f>Datos!AN12</f>
        <v>2</v>
      </c>
      <c r="AK22" s="424">
        <f>Datos!AO12</f>
        <v>4.2</v>
      </c>
      <c r="AL22" s="108">
        <f>Datos!AP12</f>
        <v>3.2</v>
      </c>
    </row>
    <row r="23" spans="1:38" s="16" customFormat="1" ht="30" customHeight="1" x14ac:dyDescent="0.25">
      <c r="A23" s="446">
        <v>9</v>
      </c>
      <c r="B23" s="447" t="s">
        <v>32</v>
      </c>
      <c r="C23" s="282">
        <v>5600884</v>
      </c>
      <c r="D23" s="448" t="s">
        <v>61</v>
      </c>
      <c r="E23" s="413">
        <v>0.84615384615384615</v>
      </c>
      <c r="F23" s="385">
        <v>0.55555555555555558</v>
      </c>
      <c r="G23" s="207">
        <v>0.625</v>
      </c>
      <c r="H23" s="385" t="s">
        <v>164</v>
      </c>
      <c r="I23" s="207" t="s">
        <v>164</v>
      </c>
      <c r="J23" s="196">
        <v>11</v>
      </c>
      <c r="K23" s="105">
        <f>Datos!AX13</f>
        <v>7</v>
      </c>
      <c r="L23" s="407">
        <f t="shared" si="0"/>
        <v>0.63636363636363635</v>
      </c>
      <c r="M23" s="395">
        <v>3.9127777777777775</v>
      </c>
      <c r="N23" s="396">
        <v>3.2516666666666665</v>
      </c>
      <c r="O23" s="396">
        <v>4.08</v>
      </c>
      <c r="P23" s="397" t="s">
        <v>164</v>
      </c>
      <c r="Q23" s="397" t="s">
        <v>164</v>
      </c>
      <c r="R23" s="410">
        <f>Datos!AW13</f>
        <v>4.4063492063492058</v>
      </c>
      <c r="S23" s="106">
        <f>Datos!AQ13</f>
        <v>3.7857142857142856</v>
      </c>
      <c r="T23" s="390">
        <f>Datos!AR13</f>
        <v>4.3571428571428568</v>
      </c>
      <c r="U23" s="390">
        <f>Datos!AS13</f>
        <v>4.6666666666666661</v>
      </c>
      <c r="V23" s="390">
        <f>Datos!AT13</f>
        <v>4.4857142857142858</v>
      </c>
      <c r="W23" s="390">
        <f>Datos!AU13</f>
        <v>5</v>
      </c>
      <c r="X23" s="417">
        <f>Datos!AV13</f>
        <v>4.1428571428571432</v>
      </c>
      <c r="Y23" s="106">
        <f>Datos!AC13</f>
        <v>4.1428571428571432</v>
      </c>
      <c r="Z23" s="427">
        <f>Datos!AD13</f>
        <v>3.4285714285714284</v>
      </c>
      <c r="AA23" s="430">
        <f>Datos!AE13</f>
        <v>4.7142857142857144</v>
      </c>
      <c r="AB23" s="107">
        <f>Datos!AF13</f>
        <v>3.8571428571428572</v>
      </c>
      <c r="AC23" s="427">
        <f>Datos!AG13</f>
        <v>4.5</v>
      </c>
      <c r="AD23" s="430">
        <f>Datos!AH13</f>
        <v>4.5714285714285712</v>
      </c>
      <c r="AE23" s="107">
        <f>Datos!AI13</f>
        <v>5</v>
      </c>
      <c r="AF23" s="107">
        <f>Datos!AJ13</f>
        <v>5</v>
      </c>
      <c r="AG23" s="107">
        <f>Datos!AK13</f>
        <v>4.4285714285714288</v>
      </c>
      <c r="AH23" s="427">
        <f>Datos!AL13</f>
        <v>4.333333333333333</v>
      </c>
      <c r="AI23" s="430">
        <f>Datos!AM13</f>
        <v>4.5714285714285712</v>
      </c>
      <c r="AJ23" s="427">
        <f>Datos!AN13</f>
        <v>4.4000000000000004</v>
      </c>
      <c r="AK23" s="424">
        <f>Datos!AO13</f>
        <v>5</v>
      </c>
      <c r="AL23" s="108">
        <f>Datos!AP13</f>
        <v>4.1428571428571432</v>
      </c>
    </row>
    <row r="24" spans="1:38" s="16" customFormat="1" ht="30" customHeight="1" x14ac:dyDescent="0.25">
      <c r="A24" s="446">
        <v>10</v>
      </c>
      <c r="B24" s="447" t="s">
        <v>33</v>
      </c>
      <c r="C24" s="282">
        <v>5600840</v>
      </c>
      <c r="D24" s="448" t="s">
        <v>62</v>
      </c>
      <c r="E24" s="413">
        <v>0.5714285714285714</v>
      </c>
      <c r="F24" s="385">
        <v>0.61538461538461542</v>
      </c>
      <c r="G24" s="207">
        <v>0.42857142857142855</v>
      </c>
      <c r="H24" s="385" t="s">
        <v>164</v>
      </c>
      <c r="I24" s="207" t="s">
        <v>164</v>
      </c>
      <c r="J24" s="196">
        <v>12</v>
      </c>
      <c r="K24" s="105">
        <f>Datos!AX14</f>
        <v>8</v>
      </c>
      <c r="L24" s="407">
        <f t="shared" si="0"/>
        <v>0.66666666666666663</v>
      </c>
      <c r="M24" s="395">
        <v>3.9303571428571429</v>
      </c>
      <c r="N24" s="396">
        <v>3.4434523809523809</v>
      </c>
      <c r="O24" s="396">
        <v>3.6800000000000006</v>
      </c>
      <c r="P24" s="397" t="s">
        <v>164</v>
      </c>
      <c r="Q24" s="397" t="s">
        <v>164</v>
      </c>
      <c r="R24" s="410">
        <f>Datos!AW14</f>
        <v>4.3131944444444441</v>
      </c>
      <c r="S24" s="106">
        <f>Datos!AQ14</f>
        <v>3.8125</v>
      </c>
      <c r="T24" s="390">
        <f>Datos!AR14</f>
        <v>4.4285714285714279</v>
      </c>
      <c r="U24" s="390">
        <f>Datos!AS14</f>
        <v>4.5250000000000004</v>
      </c>
      <c r="V24" s="390">
        <f>Datos!AT14</f>
        <v>3.9880952380952381</v>
      </c>
      <c r="W24" s="390">
        <f>Datos!AU14</f>
        <v>4.625</v>
      </c>
      <c r="X24" s="417">
        <f>Datos!AV14</f>
        <v>4.5</v>
      </c>
      <c r="Y24" s="106">
        <f>Datos!AC14</f>
        <v>4.25</v>
      </c>
      <c r="Z24" s="427">
        <f>Datos!AD14</f>
        <v>3.375</v>
      </c>
      <c r="AA24" s="430">
        <f>Datos!AE14</f>
        <v>4.7142857142857144</v>
      </c>
      <c r="AB24" s="107">
        <f>Datos!AF14</f>
        <v>4.2857142857142856</v>
      </c>
      <c r="AC24" s="427">
        <f>Datos!AG14</f>
        <v>4.2857142857142856</v>
      </c>
      <c r="AD24" s="430">
        <f>Datos!AH14</f>
        <v>4.625</v>
      </c>
      <c r="AE24" s="107">
        <f>Datos!AI14</f>
        <v>4.625</v>
      </c>
      <c r="AF24" s="107">
        <f>Datos!AJ14</f>
        <v>4.75</v>
      </c>
      <c r="AG24" s="107">
        <f>Datos!AK14</f>
        <v>4.375</v>
      </c>
      <c r="AH24" s="427">
        <f>Datos!AL14</f>
        <v>4.25</v>
      </c>
      <c r="AI24" s="430">
        <f>Datos!AM14</f>
        <v>4.1428571428571432</v>
      </c>
      <c r="AJ24" s="427">
        <f>Datos!AN14</f>
        <v>3.8333333333333335</v>
      </c>
      <c r="AK24" s="424">
        <f>Datos!AO14</f>
        <v>4.625</v>
      </c>
      <c r="AL24" s="108">
        <f>Datos!AP14</f>
        <v>4.5</v>
      </c>
    </row>
    <row r="25" spans="1:38" s="16" customFormat="1" ht="30" customHeight="1" x14ac:dyDescent="0.25">
      <c r="A25" s="446">
        <v>11</v>
      </c>
      <c r="B25" s="449" t="s">
        <v>42</v>
      </c>
      <c r="C25" s="282">
        <v>5601225</v>
      </c>
      <c r="D25" s="448" t="s">
        <v>63</v>
      </c>
      <c r="E25" s="413">
        <v>0.63636363636363635</v>
      </c>
      <c r="F25" s="385">
        <v>0.7142857142857143</v>
      </c>
      <c r="G25" s="207">
        <v>0.2</v>
      </c>
      <c r="H25" s="385" t="s">
        <v>164</v>
      </c>
      <c r="I25" s="207" t="s">
        <v>164</v>
      </c>
      <c r="J25" s="196">
        <v>4</v>
      </c>
      <c r="K25" s="105">
        <f>Datos!AX15</f>
        <v>3</v>
      </c>
      <c r="L25" s="407">
        <f t="shared" si="0"/>
        <v>0.75</v>
      </c>
      <c r="M25" s="395">
        <v>3.56</v>
      </c>
      <c r="N25" s="396">
        <v>3.2233333333333336</v>
      </c>
      <c r="O25" s="396">
        <v>3.3</v>
      </c>
      <c r="P25" s="397" t="s">
        <v>164</v>
      </c>
      <c r="Q25" s="397" t="s">
        <v>164</v>
      </c>
      <c r="R25" s="410">
        <f>Datos!AW15</f>
        <v>3.5138888888888888</v>
      </c>
      <c r="S25" s="106">
        <f>Datos!AQ15</f>
        <v>2.75</v>
      </c>
      <c r="T25" s="390">
        <f>Datos!AR15</f>
        <v>3</v>
      </c>
      <c r="U25" s="390">
        <f>Datos!AS15</f>
        <v>4.3333333333333339</v>
      </c>
      <c r="V25" s="390">
        <f>Datos!AT15</f>
        <v>3.166666666666667</v>
      </c>
      <c r="W25" s="390">
        <f>Datos!AU15</f>
        <v>4.333333333333333</v>
      </c>
      <c r="X25" s="417">
        <f>Datos!AV15</f>
        <v>3.5</v>
      </c>
      <c r="Y25" s="106">
        <f>Datos!AC15</f>
        <v>3</v>
      </c>
      <c r="Z25" s="427">
        <f>Datos!AD15</f>
        <v>2.5</v>
      </c>
      <c r="AA25" s="430">
        <f>Datos!AE15</f>
        <v>3</v>
      </c>
      <c r="AB25" s="107">
        <f>Datos!AF15</f>
        <v>3</v>
      </c>
      <c r="AC25" s="427">
        <f>Datos!AG15</f>
        <v>3</v>
      </c>
      <c r="AD25" s="430">
        <f>Datos!AH15</f>
        <v>4</v>
      </c>
      <c r="AE25" s="107">
        <f>Datos!AI15</f>
        <v>4</v>
      </c>
      <c r="AF25" s="107">
        <f>Datos!AJ15</f>
        <v>4.666666666666667</v>
      </c>
      <c r="AG25" s="107">
        <f>Datos!AK15</f>
        <v>4.666666666666667</v>
      </c>
      <c r="AH25" s="427">
        <f>Datos!AL15</f>
        <v>4.333333333333333</v>
      </c>
      <c r="AI25" s="430">
        <f>Datos!AM15</f>
        <v>3</v>
      </c>
      <c r="AJ25" s="427">
        <f>Datos!AN15</f>
        <v>3.3333333333333335</v>
      </c>
      <c r="AK25" s="424">
        <f>Datos!AO15</f>
        <v>4.333333333333333</v>
      </c>
      <c r="AL25" s="108">
        <f>Datos!AP15</f>
        <v>3.5</v>
      </c>
    </row>
    <row r="26" spans="1:38" s="16" customFormat="1" ht="30" customHeight="1" x14ac:dyDescent="0.25">
      <c r="A26" s="446">
        <v>12</v>
      </c>
      <c r="B26" s="447" t="s">
        <v>114</v>
      </c>
      <c r="C26" s="282">
        <v>5601317</v>
      </c>
      <c r="D26" s="453" t="s">
        <v>115</v>
      </c>
      <c r="E26" s="414"/>
      <c r="F26" s="386"/>
      <c r="G26" s="207">
        <v>0.52380952380952384</v>
      </c>
      <c r="H26" s="385" t="s">
        <v>164</v>
      </c>
      <c r="I26" s="207" t="s">
        <v>164</v>
      </c>
      <c r="J26" s="196">
        <v>19</v>
      </c>
      <c r="K26" s="105">
        <f>Datos!AX16</f>
        <v>9</v>
      </c>
      <c r="L26" s="407">
        <f t="shared" si="0"/>
        <v>0.47368421052631576</v>
      </c>
      <c r="M26" s="381"/>
      <c r="N26" s="382"/>
      <c r="O26" s="396">
        <v>3.7748148148148148</v>
      </c>
      <c r="P26" s="397" t="s">
        <v>164</v>
      </c>
      <c r="Q26" s="397" t="s">
        <v>164</v>
      </c>
      <c r="R26" s="410">
        <f>Datos!AW16</f>
        <v>3.6508487654320985</v>
      </c>
      <c r="S26" s="106">
        <f>Datos!AQ16</f>
        <v>3.0555555555555554</v>
      </c>
      <c r="T26" s="390">
        <f>Datos!AR16</f>
        <v>3.2592592592592595</v>
      </c>
      <c r="U26" s="390">
        <f>Datos!AS16</f>
        <v>4.2222222222222223</v>
      </c>
      <c r="V26" s="390">
        <f>Datos!AT16</f>
        <v>3.5902777777777777</v>
      </c>
      <c r="W26" s="390">
        <f>Datos!AU16</f>
        <v>4.4444444444444446</v>
      </c>
      <c r="X26" s="417">
        <f>Datos!AV16</f>
        <v>3.3333333333333335</v>
      </c>
      <c r="Y26" s="106">
        <f>Datos!AC16</f>
        <v>3.4444444444444446</v>
      </c>
      <c r="Z26" s="427">
        <f>Datos!AD16</f>
        <v>2.6666666666666665</v>
      </c>
      <c r="AA26" s="430">
        <f>Datos!AE16</f>
        <v>3.7777777777777777</v>
      </c>
      <c r="AB26" s="107">
        <f>Datos!AF16</f>
        <v>2.7777777777777777</v>
      </c>
      <c r="AC26" s="427">
        <f>Datos!AG16</f>
        <v>3.2222222222222223</v>
      </c>
      <c r="AD26" s="430">
        <f>Datos!AH16</f>
        <v>3.6666666666666665</v>
      </c>
      <c r="AE26" s="107">
        <f>Datos!AI16</f>
        <v>4.666666666666667</v>
      </c>
      <c r="AF26" s="107">
        <f>Datos!AJ16</f>
        <v>4.666666666666667</v>
      </c>
      <c r="AG26" s="107">
        <f>Datos!AK16</f>
        <v>4.2222222222222223</v>
      </c>
      <c r="AH26" s="427">
        <f>Datos!AL16</f>
        <v>3.8888888888888888</v>
      </c>
      <c r="AI26" s="430">
        <f>Datos!AM16</f>
        <v>3.5555555555555554</v>
      </c>
      <c r="AJ26" s="427">
        <f>Datos!AN16</f>
        <v>3.625</v>
      </c>
      <c r="AK26" s="424">
        <f>Datos!AO16</f>
        <v>4.4444444444444446</v>
      </c>
      <c r="AL26" s="108">
        <f>Datos!AP16</f>
        <v>3.3333333333333335</v>
      </c>
    </row>
    <row r="27" spans="1:38" s="16" customFormat="1" ht="30" customHeight="1" x14ac:dyDescent="0.25">
      <c r="A27" s="446">
        <v>13</v>
      </c>
      <c r="B27" s="447" t="s">
        <v>22</v>
      </c>
      <c r="C27" s="282">
        <v>5600870</v>
      </c>
      <c r="D27" s="448" t="s">
        <v>64</v>
      </c>
      <c r="E27" s="413">
        <v>0.4</v>
      </c>
      <c r="F27" s="385">
        <v>0.11764705882352941</v>
      </c>
      <c r="G27" s="207">
        <v>0.7</v>
      </c>
      <c r="H27" s="385" t="s">
        <v>164</v>
      </c>
      <c r="I27" s="207" t="s">
        <v>164</v>
      </c>
      <c r="J27" s="196">
        <v>6</v>
      </c>
      <c r="K27" s="105">
        <f>Datos!AX17</f>
        <v>2</v>
      </c>
      <c r="L27" s="407">
        <f t="shared" si="0"/>
        <v>0.33333333333333331</v>
      </c>
      <c r="M27" s="395">
        <v>3.3322222222222222</v>
      </c>
      <c r="N27" s="396">
        <v>3.1166666666666667</v>
      </c>
      <c r="O27" s="396">
        <v>3.7772222222222225</v>
      </c>
      <c r="P27" s="397" t="s">
        <v>164</v>
      </c>
      <c r="Q27" s="397" t="s">
        <v>164</v>
      </c>
      <c r="R27" s="410">
        <f>Datos!AW17</f>
        <v>4.1472222222222221</v>
      </c>
      <c r="S27" s="106">
        <f>Datos!AQ17</f>
        <v>3.75</v>
      </c>
      <c r="T27" s="390">
        <f>Datos!AR17</f>
        <v>3.8333333333333335</v>
      </c>
      <c r="U27" s="390">
        <f>Datos!AS17</f>
        <v>4.8</v>
      </c>
      <c r="V27" s="390">
        <f>Datos!AT17</f>
        <v>3.5</v>
      </c>
      <c r="W27" s="390">
        <f>Datos!AU17</f>
        <v>5</v>
      </c>
      <c r="X27" s="417">
        <f>Datos!AV17</f>
        <v>4</v>
      </c>
      <c r="Y27" s="106">
        <f>Datos!AC17</f>
        <v>4.5</v>
      </c>
      <c r="Z27" s="427">
        <f>Datos!AD17</f>
        <v>3</v>
      </c>
      <c r="AA27" s="430">
        <f>Datos!AE17</f>
        <v>3.5</v>
      </c>
      <c r="AB27" s="107">
        <f>Datos!AF17</f>
        <v>4</v>
      </c>
      <c r="AC27" s="427">
        <f>Datos!AG17</f>
        <v>4</v>
      </c>
      <c r="AD27" s="430">
        <f>Datos!AH17</f>
        <v>4.5</v>
      </c>
      <c r="AE27" s="107">
        <f>Datos!AI17</f>
        <v>5</v>
      </c>
      <c r="AF27" s="107">
        <f>Datos!AJ17</f>
        <v>5</v>
      </c>
      <c r="AG27" s="107">
        <f>Datos!AK17</f>
        <v>5</v>
      </c>
      <c r="AH27" s="427">
        <f>Datos!AL17</f>
        <v>4.5</v>
      </c>
      <c r="AI27" s="430">
        <f>Datos!AM17</f>
        <v>3</v>
      </c>
      <c r="AJ27" s="427">
        <f>Datos!AN17</f>
        <v>4</v>
      </c>
      <c r="AK27" s="424">
        <f>Datos!AO17</f>
        <v>5</v>
      </c>
      <c r="AL27" s="108">
        <f>Datos!AP17</f>
        <v>4</v>
      </c>
    </row>
    <row r="28" spans="1:38" s="16" customFormat="1" ht="30" customHeight="1" x14ac:dyDescent="0.25">
      <c r="A28" s="446">
        <v>14</v>
      </c>
      <c r="B28" s="447" t="s">
        <v>36</v>
      </c>
      <c r="C28" s="282">
        <v>5600707</v>
      </c>
      <c r="D28" s="448" t="s">
        <v>65</v>
      </c>
      <c r="E28" s="413">
        <v>0.42857142857142855</v>
      </c>
      <c r="F28" s="385">
        <v>0.35</v>
      </c>
      <c r="G28" s="207">
        <v>0.66666666666666663</v>
      </c>
      <c r="H28" s="385" t="s">
        <v>164</v>
      </c>
      <c r="I28" s="207" t="s">
        <v>164</v>
      </c>
      <c r="J28" s="196">
        <v>6</v>
      </c>
      <c r="K28" s="105">
        <f>Datos!AX18</f>
        <v>2</v>
      </c>
      <c r="L28" s="407">
        <f t="shared" si="0"/>
        <v>0.33333333333333331</v>
      </c>
      <c r="M28" s="395">
        <v>4.4269841269841272</v>
      </c>
      <c r="N28" s="396">
        <v>3.6107142857142862</v>
      </c>
      <c r="O28" s="396">
        <v>3.8367724867724866</v>
      </c>
      <c r="P28" s="397" t="s">
        <v>164</v>
      </c>
      <c r="Q28" s="397" t="s">
        <v>164</v>
      </c>
      <c r="R28" s="410">
        <f>Datos!AW18</f>
        <v>4.5277777777777777</v>
      </c>
      <c r="S28" s="106">
        <f>Datos!AQ18</f>
        <v>3.5</v>
      </c>
      <c r="T28" s="390">
        <f>Datos!AR18</f>
        <v>4.666666666666667</v>
      </c>
      <c r="U28" s="390">
        <f>Datos!AS18</f>
        <v>5</v>
      </c>
      <c r="V28" s="390">
        <f>Datos!AT18</f>
        <v>4.5</v>
      </c>
      <c r="W28" s="390">
        <f>Datos!AU18</f>
        <v>5</v>
      </c>
      <c r="X28" s="417">
        <f>Datos!AV18</f>
        <v>4.5</v>
      </c>
      <c r="Y28" s="106">
        <f>Datos!AC18</f>
        <v>4</v>
      </c>
      <c r="Z28" s="427">
        <f>Datos!AD18</f>
        <v>3</v>
      </c>
      <c r="AA28" s="430">
        <f>Datos!AE18</f>
        <v>5</v>
      </c>
      <c r="AB28" s="107">
        <f>Datos!AF18</f>
        <v>4</v>
      </c>
      <c r="AC28" s="427">
        <f>Datos!AG18</f>
        <v>5</v>
      </c>
      <c r="AD28" s="430">
        <f>Datos!AH18</f>
        <v>5</v>
      </c>
      <c r="AE28" s="107">
        <f>Datos!AI18</f>
        <v>5</v>
      </c>
      <c r="AF28" s="107">
        <f>Datos!AJ18</f>
        <v>5</v>
      </c>
      <c r="AG28" s="107">
        <f>Datos!AK18</f>
        <v>5</v>
      </c>
      <c r="AH28" s="427">
        <f>Datos!AL18</f>
        <v>5</v>
      </c>
      <c r="AI28" s="430">
        <f>Datos!AM18</f>
        <v>4</v>
      </c>
      <c r="AJ28" s="427">
        <f>Datos!AN18</f>
        <v>5</v>
      </c>
      <c r="AK28" s="424">
        <f>Datos!AO18</f>
        <v>5</v>
      </c>
      <c r="AL28" s="108">
        <f>Datos!AP18</f>
        <v>4.5</v>
      </c>
    </row>
    <row r="29" spans="1:38" s="16" customFormat="1" ht="30" customHeight="1" x14ac:dyDescent="0.25">
      <c r="A29" s="446">
        <v>15</v>
      </c>
      <c r="B29" s="447" t="s">
        <v>31</v>
      </c>
      <c r="C29" s="282">
        <v>5600881</v>
      </c>
      <c r="D29" s="448" t="s">
        <v>66</v>
      </c>
      <c r="E29" s="413">
        <v>0.36363636363636365</v>
      </c>
      <c r="F29" s="385">
        <v>0.65</v>
      </c>
      <c r="G29" s="207">
        <v>0.5</v>
      </c>
      <c r="H29" s="385" t="s">
        <v>164</v>
      </c>
      <c r="I29" s="207" t="s">
        <v>164</v>
      </c>
      <c r="J29" s="196">
        <v>10</v>
      </c>
      <c r="K29" s="105">
        <f>Datos!AX19</f>
        <v>2</v>
      </c>
      <c r="L29" s="407">
        <f t="shared" si="0"/>
        <v>0.2</v>
      </c>
      <c r="M29" s="395">
        <v>3.3583333333333334</v>
      </c>
      <c r="N29" s="396">
        <v>3.5330341880341884</v>
      </c>
      <c r="O29" s="396">
        <v>3.8861111111111115</v>
      </c>
      <c r="P29" s="397" t="s">
        <v>164</v>
      </c>
      <c r="Q29" s="397" t="s">
        <v>164</v>
      </c>
      <c r="R29" s="410">
        <f>Datos!AW19</f>
        <v>4.7055555555555557</v>
      </c>
      <c r="S29" s="106">
        <f>Datos!AQ19</f>
        <v>5</v>
      </c>
      <c r="T29" s="390">
        <f>Datos!AR19</f>
        <v>4.333333333333333</v>
      </c>
      <c r="U29" s="390">
        <f>Datos!AS19</f>
        <v>4.9000000000000004</v>
      </c>
      <c r="V29" s="390">
        <f>Datos!AT19</f>
        <v>4.5</v>
      </c>
      <c r="W29" s="390">
        <f>Datos!AU19</f>
        <v>5</v>
      </c>
      <c r="X29" s="417">
        <f>Datos!AV19</f>
        <v>4.5</v>
      </c>
      <c r="Y29" s="106">
        <f>Datos!AC19</f>
        <v>5</v>
      </c>
      <c r="Z29" s="427">
        <f>Datos!AD19</f>
        <v>5</v>
      </c>
      <c r="AA29" s="430">
        <f>Datos!AE19</f>
        <v>5</v>
      </c>
      <c r="AB29" s="107">
        <f>Datos!AF19</f>
        <v>3.5</v>
      </c>
      <c r="AC29" s="427">
        <f>Datos!AG19</f>
        <v>4.5</v>
      </c>
      <c r="AD29" s="430">
        <f>Datos!AH19</f>
        <v>5</v>
      </c>
      <c r="AE29" s="107">
        <f>Datos!AI19</f>
        <v>5</v>
      </c>
      <c r="AF29" s="107">
        <f>Datos!AJ19</f>
        <v>5</v>
      </c>
      <c r="AG29" s="107">
        <f>Datos!AK19</f>
        <v>5</v>
      </c>
      <c r="AH29" s="427">
        <f>Datos!AL19</f>
        <v>4.5</v>
      </c>
      <c r="AI29" s="430">
        <f>Datos!AM19</f>
        <v>4.5</v>
      </c>
      <c r="AJ29" s="427">
        <f>Datos!AN19</f>
        <v>4.5</v>
      </c>
      <c r="AK29" s="424">
        <f>Datos!AO19</f>
        <v>5</v>
      </c>
      <c r="AL29" s="108">
        <f>Datos!AP19</f>
        <v>4.5</v>
      </c>
    </row>
    <row r="30" spans="1:38" s="16" customFormat="1" ht="30" customHeight="1" x14ac:dyDescent="0.25">
      <c r="A30" s="446">
        <v>16</v>
      </c>
      <c r="B30" s="447" t="s">
        <v>23</v>
      </c>
      <c r="C30" s="282">
        <v>5600811</v>
      </c>
      <c r="D30" s="448" t="s">
        <v>67</v>
      </c>
      <c r="E30" s="413">
        <v>0.8</v>
      </c>
      <c r="F30" s="385">
        <v>0.6</v>
      </c>
      <c r="G30" s="207">
        <v>0.5</v>
      </c>
      <c r="H30" s="385" t="s">
        <v>164</v>
      </c>
      <c r="I30" s="207" t="s">
        <v>164</v>
      </c>
      <c r="J30" s="196">
        <v>6</v>
      </c>
      <c r="K30" s="105">
        <f>Datos!AX20</f>
        <v>4</v>
      </c>
      <c r="L30" s="407">
        <f t="shared" si="0"/>
        <v>0.66666666666666663</v>
      </c>
      <c r="M30" s="395">
        <v>3.5355892255892258</v>
      </c>
      <c r="N30" s="396">
        <v>3.9666666666666663</v>
      </c>
      <c r="O30" s="396">
        <v>3.9033333333333333</v>
      </c>
      <c r="P30" s="397" t="s">
        <v>164</v>
      </c>
      <c r="Q30" s="397" t="s">
        <v>164</v>
      </c>
      <c r="R30" s="410">
        <f>Datos!AW20</f>
        <v>4.5055555555555555</v>
      </c>
      <c r="S30" s="106">
        <f>Datos!AQ20</f>
        <v>4.375</v>
      </c>
      <c r="T30" s="390">
        <f>Datos!AR20</f>
        <v>4.583333333333333</v>
      </c>
      <c r="U30" s="390">
        <f>Datos!AS20</f>
        <v>4.95</v>
      </c>
      <c r="V30" s="390">
        <f>Datos!AT20</f>
        <v>4.125</v>
      </c>
      <c r="W30" s="390">
        <f>Datos!AU20</f>
        <v>4.5</v>
      </c>
      <c r="X30" s="417">
        <f>Datos!AV20</f>
        <v>4.5</v>
      </c>
      <c r="Y30" s="106">
        <f>Datos!AC20</f>
        <v>4.25</v>
      </c>
      <c r="Z30" s="427">
        <f>Datos!AD20</f>
        <v>4.5</v>
      </c>
      <c r="AA30" s="430">
        <f>Datos!AE20</f>
        <v>5</v>
      </c>
      <c r="AB30" s="107">
        <f>Datos!AF20</f>
        <v>4.25</v>
      </c>
      <c r="AC30" s="427">
        <f>Datos!AG20</f>
        <v>4.5</v>
      </c>
      <c r="AD30" s="430">
        <f>Datos!AH20</f>
        <v>5</v>
      </c>
      <c r="AE30" s="107">
        <f>Datos!AI20</f>
        <v>5</v>
      </c>
      <c r="AF30" s="107">
        <f>Datos!AJ20</f>
        <v>5</v>
      </c>
      <c r="AG30" s="107">
        <f>Datos!AK20</f>
        <v>5</v>
      </c>
      <c r="AH30" s="427">
        <f>Datos!AL20</f>
        <v>4.75</v>
      </c>
      <c r="AI30" s="430">
        <f>Datos!AM20</f>
        <v>4</v>
      </c>
      <c r="AJ30" s="427">
        <f>Datos!AN20</f>
        <v>4.25</v>
      </c>
      <c r="AK30" s="424">
        <f>Datos!AO20</f>
        <v>4.5</v>
      </c>
      <c r="AL30" s="108">
        <f>Datos!AP20</f>
        <v>4.5</v>
      </c>
    </row>
    <row r="31" spans="1:38" s="16" customFormat="1" ht="30" customHeight="1" x14ac:dyDescent="0.25">
      <c r="A31" s="446">
        <v>17</v>
      </c>
      <c r="B31" s="447" t="s">
        <v>41</v>
      </c>
      <c r="C31" s="282">
        <v>5600810</v>
      </c>
      <c r="D31" s="448" t="s">
        <v>68</v>
      </c>
      <c r="E31" s="413">
        <v>0.66666666666666663</v>
      </c>
      <c r="F31" s="385">
        <v>0.5</v>
      </c>
      <c r="G31" s="207">
        <v>0.4</v>
      </c>
      <c r="H31" s="385" t="s">
        <v>164</v>
      </c>
      <c r="I31" s="207" t="s">
        <v>164</v>
      </c>
      <c r="J31" s="196">
        <v>7</v>
      </c>
      <c r="K31" s="105">
        <f>Datos!AX21</f>
        <v>3</v>
      </c>
      <c r="L31" s="407">
        <f t="shared" si="0"/>
        <v>0.42857142857142855</v>
      </c>
      <c r="M31" s="395">
        <v>4.2444444444444445</v>
      </c>
      <c r="N31" s="396">
        <v>4.2666666666666666</v>
      </c>
      <c r="O31" s="396">
        <v>3.8833333333333337</v>
      </c>
      <c r="P31" s="397" t="s">
        <v>164</v>
      </c>
      <c r="Q31" s="397" t="s">
        <v>164</v>
      </c>
      <c r="R31" s="410">
        <f>Datos!AW21</f>
        <v>4.2944444444444434</v>
      </c>
      <c r="S31" s="106">
        <f>Datos!AQ21</f>
        <v>3.6666666666666665</v>
      </c>
      <c r="T31" s="390">
        <f>Datos!AR21</f>
        <v>4</v>
      </c>
      <c r="U31" s="390">
        <f>Datos!AS21</f>
        <v>4.5999999999999996</v>
      </c>
      <c r="V31" s="390">
        <f>Datos!AT21</f>
        <v>4.1666666666666661</v>
      </c>
      <c r="W31" s="390">
        <f>Datos!AU21</f>
        <v>5</v>
      </c>
      <c r="X31" s="417">
        <f>Datos!AV21</f>
        <v>4.333333333333333</v>
      </c>
      <c r="Y31" s="106">
        <f>Datos!AC21</f>
        <v>4.333333333333333</v>
      </c>
      <c r="Z31" s="427">
        <f>Datos!AD21</f>
        <v>3</v>
      </c>
      <c r="AA31" s="430">
        <f>Datos!AE21</f>
        <v>4</v>
      </c>
      <c r="AB31" s="107">
        <f>Datos!AF21</f>
        <v>4</v>
      </c>
      <c r="AC31" s="427">
        <f>Datos!AG21</f>
        <v>4</v>
      </c>
      <c r="AD31" s="430">
        <f>Datos!AH21</f>
        <v>4</v>
      </c>
      <c r="AE31" s="107">
        <f>Datos!AI21</f>
        <v>5</v>
      </c>
      <c r="AF31" s="107">
        <f>Datos!AJ21</f>
        <v>5</v>
      </c>
      <c r="AG31" s="107">
        <f>Datos!AK21</f>
        <v>5</v>
      </c>
      <c r="AH31" s="427">
        <f>Datos!AL21</f>
        <v>4</v>
      </c>
      <c r="AI31" s="430">
        <f>Datos!AM21</f>
        <v>4.333333333333333</v>
      </c>
      <c r="AJ31" s="427">
        <f>Datos!AN21</f>
        <v>4</v>
      </c>
      <c r="AK31" s="424">
        <f>Datos!AO21</f>
        <v>5</v>
      </c>
      <c r="AL31" s="108">
        <f>Datos!AP21</f>
        <v>4.333333333333333</v>
      </c>
    </row>
    <row r="32" spans="1:38" s="16" customFormat="1" ht="30" customHeight="1" x14ac:dyDescent="0.25">
      <c r="A32" s="446">
        <v>18</v>
      </c>
      <c r="B32" s="447" t="s">
        <v>38</v>
      </c>
      <c r="C32" s="282">
        <v>5600867</v>
      </c>
      <c r="D32" s="448" t="s">
        <v>69</v>
      </c>
      <c r="E32" s="413">
        <v>1</v>
      </c>
      <c r="F32" s="385">
        <v>0.5</v>
      </c>
      <c r="G32" s="207">
        <v>0.66666666666666663</v>
      </c>
      <c r="H32" s="385" t="s">
        <v>164</v>
      </c>
      <c r="I32" s="207" t="s">
        <v>164</v>
      </c>
      <c r="J32" s="196">
        <v>15</v>
      </c>
      <c r="K32" s="105">
        <f>Datos!AX22</f>
        <v>6</v>
      </c>
      <c r="L32" s="407">
        <f t="shared" si="0"/>
        <v>0.4</v>
      </c>
      <c r="M32" s="395">
        <v>4.3736507936507945</v>
      </c>
      <c r="N32" s="396">
        <v>3.4696969696969697</v>
      </c>
      <c r="O32" s="396">
        <v>3.7966666666666669</v>
      </c>
      <c r="P32" s="397" t="s">
        <v>164</v>
      </c>
      <c r="Q32" s="397" t="s">
        <v>164</v>
      </c>
      <c r="R32" s="410">
        <f>Datos!AW22</f>
        <v>3.873148148148148</v>
      </c>
      <c r="S32" s="106">
        <f>Datos!AQ22</f>
        <v>2.7666666666666666</v>
      </c>
      <c r="T32" s="390">
        <f>Datos!AR22</f>
        <v>3.8888888888888888</v>
      </c>
      <c r="U32" s="390">
        <f>Datos!AS22</f>
        <v>4.0333333333333332</v>
      </c>
      <c r="V32" s="390">
        <f>Datos!AT22</f>
        <v>3.8</v>
      </c>
      <c r="W32" s="390">
        <f>Datos!AU22</f>
        <v>4.75</v>
      </c>
      <c r="X32" s="417">
        <f>Datos!AV22</f>
        <v>4</v>
      </c>
      <c r="Y32" s="106">
        <f>Datos!AC22</f>
        <v>3.3333333333333335</v>
      </c>
      <c r="Z32" s="427">
        <f>Datos!AD22</f>
        <v>2.2000000000000002</v>
      </c>
      <c r="AA32" s="430">
        <f>Datos!AE22</f>
        <v>4.166666666666667</v>
      </c>
      <c r="AB32" s="107">
        <f>Datos!AF22</f>
        <v>3.8333333333333335</v>
      </c>
      <c r="AC32" s="427">
        <f>Datos!AG22</f>
        <v>3.6666666666666665</v>
      </c>
      <c r="AD32" s="430">
        <f>Datos!AH22</f>
        <v>4</v>
      </c>
      <c r="AE32" s="107">
        <f>Datos!AI22</f>
        <v>3.8</v>
      </c>
      <c r="AF32" s="107">
        <f>Datos!AJ22</f>
        <v>4.5</v>
      </c>
      <c r="AG32" s="107">
        <f>Datos!AK22</f>
        <v>4.666666666666667</v>
      </c>
      <c r="AH32" s="427">
        <f>Datos!AL22</f>
        <v>3.2</v>
      </c>
      <c r="AI32" s="430">
        <f>Datos!AM22</f>
        <v>3.6</v>
      </c>
      <c r="AJ32" s="427">
        <f>Datos!AN22</f>
        <v>4</v>
      </c>
      <c r="AK32" s="424">
        <f>Datos!AO22</f>
        <v>4.75</v>
      </c>
      <c r="AL32" s="108">
        <f>Datos!AP22</f>
        <v>4</v>
      </c>
    </row>
    <row r="33" spans="1:38" s="16" customFormat="1" ht="30" customHeight="1" x14ac:dyDescent="0.25">
      <c r="A33" s="446">
        <v>19</v>
      </c>
      <c r="B33" s="449" t="s">
        <v>49</v>
      </c>
      <c r="C33" s="282">
        <v>5600861</v>
      </c>
      <c r="D33" s="448" t="s">
        <v>70</v>
      </c>
      <c r="E33" s="413">
        <v>0.54545454545454541</v>
      </c>
      <c r="F33" s="385">
        <v>0.5</v>
      </c>
      <c r="G33" s="207">
        <v>0.58333333333333337</v>
      </c>
      <c r="H33" s="385" t="s">
        <v>164</v>
      </c>
      <c r="I33" s="207" t="s">
        <v>164</v>
      </c>
      <c r="J33" s="196">
        <v>11</v>
      </c>
      <c r="K33" s="105">
        <f>Datos!AX23</f>
        <v>6</v>
      </c>
      <c r="L33" s="407">
        <f t="shared" si="0"/>
        <v>0.54545454545454541</v>
      </c>
      <c r="M33" s="395">
        <v>3.54</v>
      </c>
      <c r="N33" s="396">
        <v>3.3477855477855476</v>
      </c>
      <c r="O33" s="396">
        <v>4.4000000000000004</v>
      </c>
      <c r="P33" s="397" t="s">
        <v>164</v>
      </c>
      <c r="Q33" s="397" t="s">
        <v>164</v>
      </c>
      <c r="R33" s="410">
        <f>Datos!AW23</f>
        <v>4.2198148148148142</v>
      </c>
      <c r="S33" s="106">
        <f>Datos!AQ23</f>
        <v>4</v>
      </c>
      <c r="T33" s="390">
        <f>Datos!AR23</f>
        <v>3.7222222222222219</v>
      </c>
      <c r="U33" s="390">
        <f>Datos!AS23</f>
        <v>4.6133333333333342</v>
      </c>
      <c r="V33" s="390">
        <f>Datos!AT23</f>
        <v>4.1833333333333336</v>
      </c>
      <c r="W33" s="390">
        <f>Datos!AU23</f>
        <v>4.4000000000000004</v>
      </c>
      <c r="X33" s="417">
        <f>Datos!AV23</f>
        <v>4.4000000000000004</v>
      </c>
      <c r="Y33" s="106">
        <f>Datos!AC23</f>
        <v>4.166666666666667</v>
      </c>
      <c r="Z33" s="427">
        <f>Datos!AD23</f>
        <v>3.8333333333333335</v>
      </c>
      <c r="AA33" s="430">
        <f>Datos!AE23</f>
        <v>4.333333333333333</v>
      </c>
      <c r="AB33" s="107">
        <f>Datos!AF23</f>
        <v>3.5</v>
      </c>
      <c r="AC33" s="427">
        <f>Datos!AG23</f>
        <v>3.3333333333333335</v>
      </c>
      <c r="AD33" s="430">
        <f>Datos!AH23</f>
        <v>5</v>
      </c>
      <c r="AE33" s="107">
        <f>Datos!AI23</f>
        <v>4.666666666666667</v>
      </c>
      <c r="AF33" s="107">
        <f>Datos!AJ23</f>
        <v>4.5</v>
      </c>
      <c r="AG33" s="107">
        <f>Datos!AK23</f>
        <v>4.4000000000000004</v>
      </c>
      <c r="AH33" s="427">
        <f>Datos!AL23</f>
        <v>4.5</v>
      </c>
      <c r="AI33" s="430">
        <f>Datos!AM23</f>
        <v>4.166666666666667</v>
      </c>
      <c r="AJ33" s="427">
        <f>Datos!AN23</f>
        <v>4.2</v>
      </c>
      <c r="AK33" s="424">
        <f>Datos!AO23</f>
        <v>4.4000000000000004</v>
      </c>
      <c r="AL33" s="108">
        <f>Datos!AP23</f>
        <v>4.4000000000000004</v>
      </c>
    </row>
    <row r="34" spans="1:38" s="16" customFormat="1" ht="30" customHeight="1" x14ac:dyDescent="0.25">
      <c r="A34" s="446">
        <v>20</v>
      </c>
      <c r="B34" s="449" t="s">
        <v>35</v>
      </c>
      <c r="C34" s="282">
        <v>5600536</v>
      </c>
      <c r="D34" s="453" t="s">
        <v>71</v>
      </c>
      <c r="E34" s="413">
        <v>0.5</v>
      </c>
      <c r="F34" s="385">
        <v>0.5</v>
      </c>
      <c r="G34" s="207">
        <v>0</v>
      </c>
      <c r="H34" s="385" t="s">
        <v>164</v>
      </c>
      <c r="I34" s="207" t="s">
        <v>164</v>
      </c>
      <c r="J34" s="196">
        <v>5</v>
      </c>
      <c r="K34" s="105">
        <f>Datos!AX24</f>
        <v>2</v>
      </c>
      <c r="L34" s="407">
        <f t="shared" si="0"/>
        <v>0.4</v>
      </c>
      <c r="M34" s="395">
        <v>3.8833333333333329</v>
      </c>
      <c r="N34" s="396">
        <v>2.9249999999999998</v>
      </c>
      <c r="O34" s="397"/>
      <c r="P34" s="397" t="s">
        <v>164</v>
      </c>
      <c r="Q34" s="397" t="s">
        <v>164</v>
      </c>
      <c r="R34" s="410">
        <f>Datos!AW24</f>
        <v>4.0972222222222223</v>
      </c>
      <c r="S34" s="106">
        <f>Datos!AQ24</f>
        <v>4.25</v>
      </c>
      <c r="T34" s="390">
        <f>Datos!AR24</f>
        <v>3.8333333333333335</v>
      </c>
      <c r="U34" s="390">
        <f>Datos!AS24</f>
        <v>4.5</v>
      </c>
      <c r="V34" s="390">
        <f>Datos!AT24</f>
        <v>4</v>
      </c>
      <c r="W34" s="390">
        <f>Datos!AU24</f>
        <v>3.5</v>
      </c>
      <c r="X34" s="417">
        <f>Datos!AV24</f>
        <v>4.5</v>
      </c>
      <c r="Y34" s="106">
        <f>Datos!AC24</f>
        <v>3.5</v>
      </c>
      <c r="Z34" s="427">
        <f>Datos!AD24</f>
        <v>5</v>
      </c>
      <c r="AA34" s="430">
        <f>Datos!AE24</f>
        <v>3</v>
      </c>
      <c r="AB34" s="107">
        <f>Datos!AF24</f>
        <v>3.5</v>
      </c>
      <c r="AC34" s="427">
        <f>Datos!AG24</f>
        <v>5</v>
      </c>
      <c r="AD34" s="430">
        <f>Datos!AH24</f>
        <v>4.5</v>
      </c>
      <c r="AE34" s="107">
        <f>Datos!AI24</f>
        <v>4.5</v>
      </c>
      <c r="AF34" s="107">
        <f>Datos!AJ24</f>
        <v>4.5</v>
      </c>
      <c r="AG34" s="107">
        <f>Datos!AK24</f>
        <v>4.5</v>
      </c>
      <c r="AH34" s="427">
        <f>Datos!AL24</f>
        <v>4.5</v>
      </c>
      <c r="AI34" s="430">
        <f>Datos!AM24</f>
        <v>4</v>
      </c>
      <c r="AJ34" s="427">
        <f>Datos!AN24</f>
        <v>4</v>
      </c>
      <c r="AK34" s="424">
        <f>Datos!AO24</f>
        <v>3.5</v>
      </c>
      <c r="AL34" s="108">
        <f>Datos!AP24</f>
        <v>4.5</v>
      </c>
    </row>
    <row r="35" spans="1:38" s="16" customFormat="1" ht="30" customHeight="1" x14ac:dyDescent="0.25">
      <c r="A35" s="446">
        <v>21</v>
      </c>
      <c r="B35" s="454" t="s">
        <v>373</v>
      </c>
      <c r="C35" s="309" t="s">
        <v>394</v>
      </c>
      <c r="D35" s="448" t="s">
        <v>58</v>
      </c>
      <c r="E35" s="413">
        <v>0.6</v>
      </c>
      <c r="F35" s="385">
        <v>0.73684210526315785</v>
      </c>
      <c r="G35" s="207">
        <v>0.5625</v>
      </c>
      <c r="H35" s="385" t="s">
        <v>164</v>
      </c>
      <c r="I35" s="207" t="s">
        <v>164</v>
      </c>
      <c r="J35" s="196">
        <v>22</v>
      </c>
      <c r="K35" s="105">
        <f>Datos!AX25</f>
        <v>6</v>
      </c>
      <c r="L35" s="407">
        <f t="shared" si="0"/>
        <v>0.27272727272727271</v>
      </c>
      <c r="M35" s="395">
        <v>3.6207088037235096</v>
      </c>
      <c r="N35" s="396">
        <v>2.7006105006105008</v>
      </c>
      <c r="O35" s="396">
        <v>3.5203703703703701</v>
      </c>
      <c r="P35" s="397" t="s">
        <v>164</v>
      </c>
      <c r="Q35" s="397" t="s">
        <v>164</v>
      </c>
      <c r="R35" s="410">
        <f>Datos!AW25</f>
        <v>4.3150000000000004</v>
      </c>
      <c r="S35" s="106">
        <f>Datos!AQ25</f>
        <v>4.05</v>
      </c>
      <c r="T35" s="390">
        <f>Datos!AR25</f>
        <v>4.0666666666666664</v>
      </c>
      <c r="U35" s="390">
        <f>Datos!AS25</f>
        <v>4.6400000000000006</v>
      </c>
      <c r="V35" s="390">
        <f>Datos!AT25</f>
        <v>4.5333333333333332</v>
      </c>
      <c r="W35" s="390">
        <f>Datos!AU25</f>
        <v>4.2</v>
      </c>
      <c r="X35" s="417">
        <f>Datos!AV25</f>
        <v>4.4000000000000004</v>
      </c>
      <c r="Y35" s="106">
        <f>Datos!AC25</f>
        <v>4.5999999999999996</v>
      </c>
      <c r="Z35" s="427">
        <f>Datos!AD25</f>
        <v>3.5</v>
      </c>
      <c r="AA35" s="430">
        <f>Datos!AE25</f>
        <v>4.4000000000000004</v>
      </c>
      <c r="AB35" s="107">
        <f>Datos!AF25</f>
        <v>3.8</v>
      </c>
      <c r="AC35" s="427">
        <f>Datos!AG25</f>
        <v>4</v>
      </c>
      <c r="AD35" s="430">
        <f>Datos!AH25</f>
        <v>4.4000000000000004</v>
      </c>
      <c r="AE35" s="107">
        <f>Datos!AI25</f>
        <v>4.2</v>
      </c>
      <c r="AF35" s="107">
        <f>Datos!AJ25</f>
        <v>4.8</v>
      </c>
      <c r="AG35" s="107">
        <f>Datos!AK25</f>
        <v>5</v>
      </c>
      <c r="AH35" s="427">
        <f>Datos!AL25</f>
        <v>4.8</v>
      </c>
      <c r="AI35" s="430">
        <f>Datos!AM25</f>
        <v>4.4000000000000004</v>
      </c>
      <c r="AJ35" s="427">
        <f>Datos!AN25</f>
        <v>4.666666666666667</v>
      </c>
      <c r="AK35" s="424">
        <f>Datos!AO25</f>
        <v>4.2</v>
      </c>
      <c r="AL35" s="108">
        <f>Datos!AP25</f>
        <v>4.4000000000000004</v>
      </c>
    </row>
    <row r="36" spans="1:38" s="16" customFormat="1" ht="30" customHeight="1" x14ac:dyDescent="0.25">
      <c r="A36" s="446">
        <v>22</v>
      </c>
      <c r="B36" s="447" t="s">
        <v>52</v>
      </c>
      <c r="C36" s="282">
        <v>5600813</v>
      </c>
      <c r="D36" s="453" t="s">
        <v>72</v>
      </c>
      <c r="E36" s="413">
        <v>1</v>
      </c>
      <c r="F36" s="385">
        <v>0.5</v>
      </c>
      <c r="G36" s="207">
        <v>0</v>
      </c>
      <c r="H36" s="385" t="s">
        <v>164</v>
      </c>
      <c r="I36" s="207" t="s">
        <v>164</v>
      </c>
      <c r="J36" s="196">
        <v>2</v>
      </c>
      <c r="K36" s="105">
        <f>Datos!AX26</f>
        <v>1</v>
      </c>
      <c r="L36" s="407">
        <f t="shared" si="0"/>
        <v>0.5</v>
      </c>
      <c r="M36" s="395">
        <v>4.5666666666666673</v>
      </c>
      <c r="N36" s="396">
        <v>4.8666666666666663</v>
      </c>
      <c r="O36" s="397"/>
      <c r="P36" s="397" t="s">
        <v>164</v>
      </c>
      <c r="Q36" s="397" t="s">
        <v>164</v>
      </c>
      <c r="R36" s="410">
        <f>Datos!AW26</f>
        <v>4.833333333333333</v>
      </c>
      <c r="S36" s="106">
        <f>Datos!AQ26</f>
        <v>5</v>
      </c>
      <c r="T36" s="390">
        <f>Datos!AR26</f>
        <v>5</v>
      </c>
      <c r="U36" s="390">
        <f>Datos!AS26</f>
        <v>5</v>
      </c>
      <c r="V36" s="390">
        <f>Datos!AT26</f>
        <v>5</v>
      </c>
      <c r="W36" s="390">
        <f>Datos!AU26</f>
        <v>4</v>
      </c>
      <c r="X36" s="417">
        <f>Datos!AV26</f>
        <v>5</v>
      </c>
      <c r="Y36" s="106"/>
      <c r="Z36" s="427">
        <f>Datos!AD26</f>
        <v>5</v>
      </c>
      <c r="AA36" s="430">
        <f>Datos!AE26</f>
        <v>5</v>
      </c>
      <c r="AB36" s="107">
        <f>Datos!AF26</f>
        <v>5</v>
      </c>
      <c r="AC36" s="427">
        <f>Datos!AG26</f>
        <v>5</v>
      </c>
      <c r="AD36" s="430">
        <f>Datos!AH26</f>
        <v>5</v>
      </c>
      <c r="AE36" s="107">
        <f>Datos!AI26</f>
        <v>5</v>
      </c>
      <c r="AF36" s="107">
        <f>Datos!AJ26</f>
        <v>5</v>
      </c>
      <c r="AG36" s="107">
        <f>Datos!AK26</f>
        <v>5</v>
      </c>
      <c r="AH36" s="427">
        <f>Datos!AL26</f>
        <v>5</v>
      </c>
      <c r="AI36" s="430">
        <f>Datos!AM26</f>
        <v>5</v>
      </c>
      <c r="AJ36" s="427">
        <f>Datos!AN26</f>
        <v>5</v>
      </c>
      <c r="AK36" s="424">
        <f>Datos!AO26</f>
        <v>4</v>
      </c>
      <c r="AL36" s="108">
        <f>Datos!AP26</f>
        <v>5</v>
      </c>
    </row>
    <row r="37" spans="1:38" s="16" customFormat="1" ht="30" customHeight="1" x14ac:dyDescent="0.25">
      <c r="A37" s="446">
        <v>23</v>
      </c>
      <c r="B37" s="447" t="s">
        <v>28</v>
      </c>
      <c r="C37" s="309" t="s">
        <v>395</v>
      </c>
      <c r="D37" s="448" t="s">
        <v>374</v>
      </c>
      <c r="E37" s="413">
        <v>0.625</v>
      </c>
      <c r="F37" s="385">
        <v>0.3888888888888889</v>
      </c>
      <c r="G37" s="207">
        <v>0.625</v>
      </c>
      <c r="H37" s="385" t="s">
        <v>164</v>
      </c>
      <c r="I37" s="207" t="s">
        <v>164</v>
      </c>
      <c r="J37" s="196">
        <v>20</v>
      </c>
      <c r="K37" s="105">
        <f>Datos!AX27</f>
        <v>7</v>
      </c>
      <c r="L37" s="407">
        <f t="shared" si="0"/>
        <v>0.35</v>
      </c>
      <c r="M37" s="395">
        <v>3.9151542901542897</v>
      </c>
      <c r="N37" s="396">
        <v>3.0350793650793646</v>
      </c>
      <c r="O37" s="396">
        <v>4.2557575757575759</v>
      </c>
      <c r="P37" s="397" t="s">
        <v>164</v>
      </c>
      <c r="Q37" s="397" t="s">
        <v>164</v>
      </c>
      <c r="R37" s="410">
        <f>Datos!AW27</f>
        <v>4.116190476190476</v>
      </c>
      <c r="S37" s="106">
        <f>Datos!AQ27</f>
        <v>3.416666666666667</v>
      </c>
      <c r="T37" s="390">
        <f>Datos!AR27</f>
        <v>3.9523809523809526</v>
      </c>
      <c r="U37" s="390">
        <f>Datos!AS27</f>
        <v>4.04</v>
      </c>
      <c r="V37" s="390">
        <f>Datos!AT27</f>
        <v>4.2166666666666668</v>
      </c>
      <c r="W37" s="390">
        <f>Datos!AU27</f>
        <v>4.5714285714285712</v>
      </c>
      <c r="X37" s="417">
        <f>Datos!AV27</f>
        <v>4.5</v>
      </c>
      <c r="Y37" s="106">
        <f>Datos!AC27</f>
        <v>3.5</v>
      </c>
      <c r="Z37" s="427">
        <f>Datos!AD27</f>
        <v>3.3333333333333335</v>
      </c>
      <c r="AA37" s="430">
        <f>Datos!AE27</f>
        <v>3.8571428571428572</v>
      </c>
      <c r="AB37" s="107">
        <f>Datos!AF27</f>
        <v>4</v>
      </c>
      <c r="AC37" s="427">
        <f>Datos!AG27</f>
        <v>4</v>
      </c>
      <c r="AD37" s="430">
        <f>Datos!AH27</f>
        <v>4.166666666666667</v>
      </c>
      <c r="AE37" s="107">
        <f>Datos!AI27</f>
        <v>4</v>
      </c>
      <c r="AF37" s="107">
        <f>Datos!AJ27</f>
        <v>4</v>
      </c>
      <c r="AG37" s="107">
        <f>Datos!AK27</f>
        <v>4.2</v>
      </c>
      <c r="AH37" s="427">
        <f>Datos!AL27</f>
        <v>3.8333333333333335</v>
      </c>
      <c r="AI37" s="430">
        <f>Datos!AM27</f>
        <v>3.8333333333333335</v>
      </c>
      <c r="AJ37" s="427">
        <f>Datos!AN27</f>
        <v>4.5999999999999996</v>
      </c>
      <c r="AK37" s="424">
        <f>Datos!AO27</f>
        <v>4.5714285714285712</v>
      </c>
      <c r="AL37" s="108">
        <f>Datos!AP27</f>
        <v>4.5</v>
      </c>
    </row>
    <row r="38" spans="1:38" s="16" customFormat="1" ht="30" customHeight="1" x14ac:dyDescent="0.25">
      <c r="A38" s="446">
        <v>24</v>
      </c>
      <c r="B38" s="447" t="s">
        <v>34</v>
      </c>
      <c r="C38" s="282">
        <v>5600956</v>
      </c>
      <c r="D38" s="448" t="s">
        <v>73</v>
      </c>
      <c r="E38" s="413">
        <v>0.22222222222222221</v>
      </c>
      <c r="F38" s="385">
        <v>0.61538461538461542</v>
      </c>
      <c r="G38" s="207">
        <v>0.16666666666666666</v>
      </c>
      <c r="H38" s="385" t="s">
        <v>164</v>
      </c>
      <c r="I38" s="207" t="s">
        <v>164</v>
      </c>
      <c r="J38" s="196">
        <v>10</v>
      </c>
      <c r="K38" s="105">
        <f>Datos!AX28</f>
        <v>7</v>
      </c>
      <c r="L38" s="407">
        <f t="shared" si="0"/>
        <v>0.7</v>
      </c>
      <c r="M38" s="395">
        <v>4.0166666666666675</v>
      </c>
      <c r="N38" s="396">
        <v>3.65</v>
      </c>
      <c r="O38" s="396">
        <v>4.8</v>
      </c>
      <c r="P38" s="397" t="s">
        <v>164</v>
      </c>
      <c r="Q38" s="397" t="s">
        <v>164</v>
      </c>
      <c r="R38" s="410">
        <f>Datos!AW28</f>
        <v>3.549206349206349</v>
      </c>
      <c r="S38" s="106">
        <f>Datos!AQ28</f>
        <v>2.7380952380952381</v>
      </c>
      <c r="T38" s="390">
        <f>Datos!AR28</f>
        <v>3.1428571428571428</v>
      </c>
      <c r="U38" s="390">
        <f>Datos!AS28</f>
        <v>3.7714285714285714</v>
      </c>
      <c r="V38" s="390">
        <f>Datos!AT28</f>
        <v>3.7857142857142856</v>
      </c>
      <c r="W38" s="390">
        <f>Datos!AU28</f>
        <v>4.4285714285714288</v>
      </c>
      <c r="X38" s="417">
        <f>Datos!AV28</f>
        <v>3.4285714285714284</v>
      </c>
      <c r="Y38" s="106">
        <f>Datos!AC28</f>
        <v>3.1428571428571428</v>
      </c>
      <c r="Z38" s="427">
        <f>Datos!AD28</f>
        <v>2.3333333333333335</v>
      </c>
      <c r="AA38" s="430">
        <f>Datos!AE28</f>
        <v>3.5714285714285716</v>
      </c>
      <c r="AB38" s="107">
        <f>Datos!AF28</f>
        <v>2.8571428571428572</v>
      </c>
      <c r="AC38" s="427">
        <f>Datos!AG28</f>
        <v>3</v>
      </c>
      <c r="AD38" s="430">
        <f>Datos!AH28</f>
        <v>3.2857142857142856</v>
      </c>
      <c r="AE38" s="107">
        <f>Datos!AI28</f>
        <v>4</v>
      </c>
      <c r="AF38" s="107">
        <f>Datos!AJ28</f>
        <v>4.1428571428571432</v>
      </c>
      <c r="AG38" s="107">
        <f>Datos!AK28</f>
        <v>3.8571428571428572</v>
      </c>
      <c r="AH38" s="427">
        <f>Datos!AL28</f>
        <v>3.5714285714285716</v>
      </c>
      <c r="AI38" s="430">
        <f>Datos!AM28</f>
        <v>4.1428571428571432</v>
      </c>
      <c r="AJ38" s="427">
        <f>Datos!AN28</f>
        <v>3.4285714285714284</v>
      </c>
      <c r="AK38" s="424">
        <f>Datos!AO28</f>
        <v>4.4285714285714288</v>
      </c>
      <c r="AL38" s="108">
        <f>Datos!AP28</f>
        <v>3.4285714285714284</v>
      </c>
    </row>
    <row r="39" spans="1:38" s="16" customFormat="1" ht="30" customHeight="1" x14ac:dyDescent="0.25">
      <c r="A39" s="446">
        <v>25</v>
      </c>
      <c r="B39" s="447" t="s">
        <v>27</v>
      </c>
      <c r="C39" s="282">
        <v>5600874</v>
      </c>
      <c r="D39" s="448" t="s">
        <v>74</v>
      </c>
      <c r="E39" s="413">
        <v>0.55555555555555558</v>
      </c>
      <c r="F39" s="385">
        <v>0.66666666666666663</v>
      </c>
      <c r="G39" s="207">
        <v>0.2857142857142857</v>
      </c>
      <c r="H39" s="385" t="s">
        <v>164</v>
      </c>
      <c r="I39" s="207" t="s">
        <v>164</v>
      </c>
      <c r="J39" s="196">
        <v>6</v>
      </c>
      <c r="K39" s="105">
        <f>Datos!AX29</f>
        <v>4</v>
      </c>
      <c r="L39" s="407">
        <f t="shared" si="0"/>
        <v>0.66666666666666663</v>
      </c>
      <c r="M39" s="395">
        <v>3.7555555555555555</v>
      </c>
      <c r="N39" s="396">
        <v>3.6</v>
      </c>
      <c r="O39" s="396">
        <v>4.2166666666666668</v>
      </c>
      <c r="P39" s="397" t="s">
        <v>164</v>
      </c>
      <c r="Q39" s="397" t="s">
        <v>164</v>
      </c>
      <c r="R39" s="410">
        <f>Datos!AW29</f>
        <v>4.0444444444444443</v>
      </c>
      <c r="S39" s="106">
        <f>Datos!AQ29</f>
        <v>3.25</v>
      </c>
      <c r="T39" s="390">
        <f>Datos!AR29</f>
        <v>4.166666666666667</v>
      </c>
      <c r="U39" s="390">
        <f>Datos!AS29</f>
        <v>4.3499999999999996</v>
      </c>
      <c r="V39" s="390">
        <f>Datos!AT29</f>
        <v>4</v>
      </c>
      <c r="W39" s="390">
        <f>Datos!AU29</f>
        <v>4.5</v>
      </c>
      <c r="X39" s="417">
        <f>Datos!AV29</f>
        <v>4</v>
      </c>
      <c r="Y39" s="106">
        <f>Datos!AC29</f>
        <v>4</v>
      </c>
      <c r="Z39" s="427">
        <f>Datos!AD29</f>
        <v>2.5</v>
      </c>
      <c r="AA39" s="430">
        <f>Datos!AE29</f>
        <v>4.25</v>
      </c>
      <c r="AB39" s="107">
        <f>Datos!AF29</f>
        <v>4.25</v>
      </c>
      <c r="AC39" s="427">
        <f>Datos!AG29</f>
        <v>4</v>
      </c>
      <c r="AD39" s="430">
        <f>Datos!AH29</f>
        <v>4.5</v>
      </c>
      <c r="AE39" s="107">
        <f>Datos!AI29</f>
        <v>4.5</v>
      </c>
      <c r="AF39" s="107">
        <f>Datos!AJ29</f>
        <v>4.5</v>
      </c>
      <c r="AG39" s="107">
        <f>Datos!AK29</f>
        <v>4.25</v>
      </c>
      <c r="AH39" s="427">
        <f>Datos!AL29</f>
        <v>4</v>
      </c>
      <c r="AI39" s="430">
        <f>Datos!AM29</f>
        <v>4</v>
      </c>
      <c r="AJ39" s="427">
        <f>Datos!AN29</f>
        <v>4</v>
      </c>
      <c r="AK39" s="424">
        <f>Datos!AO29</f>
        <v>4.5</v>
      </c>
      <c r="AL39" s="108">
        <f>Datos!AP29</f>
        <v>4</v>
      </c>
    </row>
    <row r="40" spans="1:38" s="16" customFormat="1" ht="30" customHeight="1" x14ac:dyDescent="0.25">
      <c r="A40" s="446">
        <v>26</v>
      </c>
      <c r="B40" s="449" t="s">
        <v>46</v>
      </c>
      <c r="C40" s="282">
        <v>5600869</v>
      </c>
      <c r="D40" s="448" t="s">
        <v>75</v>
      </c>
      <c r="E40" s="413">
        <v>0.42857142857142855</v>
      </c>
      <c r="F40" s="385">
        <v>0.25</v>
      </c>
      <c r="G40" s="207">
        <v>0.33333333333333331</v>
      </c>
      <c r="H40" s="385" t="s">
        <v>164</v>
      </c>
      <c r="I40" s="207" t="s">
        <v>164</v>
      </c>
      <c r="J40" s="196">
        <v>2</v>
      </c>
      <c r="K40" s="105">
        <f>Datos!AX30</f>
        <v>0</v>
      </c>
      <c r="L40" s="407">
        <f t="shared" si="0"/>
        <v>0</v>
      </c>
      <c r="M40" s="395">
        <v>4.0388888888888888</v>
      </c>
      <c r="N40" s="396">
        <v>4.55</v>
      </c>
      <c r="O40" s="396">
        <v>3.2666666666666671</v>
      </c>
      <c r="P40" s="397" t="s">
        <v>164</v>
      </c>
      <c r="Q40" s="397" t="s">
        <v>164</v>
      </c>
      <c r="R40" s="410"/>
      <c r="S40" s="106"/>
      <c r="T40" s="390"/>
      <c r="U40" s="390"/>
      <c r="V40" s="390"/>
      <c r="W40" s="390"/>
      <c r="X40" s="417"/>
      <c r="Y40" s="106"/>
      <c r="Z40" s="427"/>
      <c r="AA40" s="430"/>
      <c r="AB40" s="107"/>
      <c r="AC40" s="427"/>
      <c r="AD40" s="430"/>
      <c r="AE40" s="107"/>
      <c r="AF40" s="107"/>
      <c r="AG40" s="107"/>
      <c r="AH40" s="427"/>
      <c r="AI40" s="430"/>
      <c r="AJ40" s="427"/>
      <c r="AK40" s="424"/>
      <c r="AL40" s="108"/>
    </row>
    <row r="41" spans="1:38" s="16" customFormat="1" ht="30" customHeight="1" x14ac:dyDescent="0.25">
      <c r="A41" s="446">
        <v>27</v>
      </c>
      <c r="B41" s="447" t="s">
        <v>24</v>
      </c>
      <c r="C41" s="282">
        <v>5600839</v>
      </c>
      <c r="D41" s="448" t="s">
        <v>76</v>
      </c>
      <c r="E41" s="413">
        <v>0.58333333333333337</v>
      </c>
      <c r="F41" s="385">
        <v>0.47826086956521741</v>
      </c>
      <c r="G41" s="207">
        <v>0.33333333333333331</v>
      </c>
      <c r="H41" s="385" t="s">
        <v>164</v>
      </c>
      <c r="I41" s="207" t="s">
        <v>164</v>
      </c>
      <c r="J41" s="196">
        <v>19</v>
      </c>
      <c r="K41" s="105">
        <f>Datos!AX31</f>
        <v>10</v>
      </c>
      <c r="L41" s="407">
        <f t="shared" si="0"/>
        <v>0.52631578947368418</v>
      </c>
      <c r="M41" s="395">
        <v>3.9953962703962702</v>
      </c>
      <c r="N41" s="396">
        <v>3.6086616161616165</v>
      </c>
      <c r="O41" s="396">
        <v>3.8244444444444445</v>
      </c>
      <c r="P41" s="397" t="s">
        <v>164</v>
      </c>
      <c r="Q41" s="397" t="s">
        <v>164</v>
      </c>
      <c r="R41" s="410">
        <f>Datos!AW31</f>
        <v>4.3399074074074067</v>
      </c>
      <c r="S41" s="106">
        <f>Datos!AQ31</f>
        <v>3.6111111111111112</v>
      </c>
      <c r="T41" s="390">
        <f>Datos!AR31</f>
        <v>4.1111111111111107</v>
      </c>
      <c r="U41" s="390">
        <f>Datos!AS31</f>
        <v>4.775555555555556</v>
      </c>
      <c r="V41" s="390">
        <f>Datos!AT31</f>
        <v>4.1666666666666661</v>
      </c>
      <c r="W41" s="390">
        <f>Datos!AU31</f>
        <v>4.875</v>
      </c>
      <c r="X41" s="417">
        <f>Datos!AV31</f>
        <v>4.5</v>
      </c>
      <c r="Y41" s="106">
        <f>Datos!AC31</f>
        <v>4</v>
      </c>
      <c r="Z41" s="427">
        <f>Datos!AD31</f>
        <v>3.2222222222222223</v>
      </c>
      <c r="AA41" s="430">
        <f>Datos!AE31</f>
        <v>4.1111111111111107</v>
      </c>
      <c r="AB41" s="107">
        <f>Datos!AF31</f>
        <v>4.1111111111111107</v>
      </c>
      <c r="AC41" s="427">
        <f>Datos!AG31</f>
        <v>4.1111111111111107</v>
      </c>
      <c r="AD41" s="430">
        <f>Datos!AH31</f>
        <v>4.7</v>
      </c>
      <c r="AE41" s="107">
        <f>Datos!AI31</f>
        <v>4.9000000000000004</v>
      </c>
      <c r="AF41" s="107">
        <f>Datos!AJ31</f>
        <v>4.8</v>
      </c>
      <c r="AG41" s="107">
        <f>Datos!AK31</f>
        <v>4.7</v>
      </c>
      <c r="AH41" s="427">
        <f>Datos!AL31</f>
        <v>4.7777777777777777</v>
      </c>
      <c r="AI41" s="430">
        <f>Datos!AM31</f>
        <v>4.333333333333333</v>
      </c>
      <c r="AJ41" s="427">
        <f>Datos!AN31</f>
        <v>4</v>
      </c>
      <c r="AK41" s="424">
        <f>Datos!AO31</f>
        <v>4.875</v>
      </c>
      <c r="AL41" s="108">
        <f>Datos!AP31</f>
        <v>4.5</v>
      </c>
    </row>
    <row r="42" spans="1:38" s="16" customFormat="1" ht="30" customHeight="1" x14ac:dyDescent="0.25">
      <c r="A42" s="446">
        <v>28</v>
      </c>
      <c r="B42" s="447" t="s">
        <v>51</v>
      </c>
      <c r="C42" s="282">
        <v>5600847</v>
      </c>
      <c r="D42" s="453" t="s">
        <v>77</v>
      </c>
      <c r="E42" s="413">
        <v>0.4</v>
      </c>
      <c r="F42" s="385">
        <v>0.75</v>
      </c>
      <c r="G42" s="207">
        <v>0</v>
      </c>
      <c r="H42" s="385" t="s">
        <v>164</v>
      </c>
      <c r="I42" s="207" t="s">
        <v>164</v>
      </c>
      <c r="J42" s="196">
        <v>2</v>
      </c>
      <c r="K42" s="105">
        <f>Datos!AX32</f>
        <v>0</v>
      </c>
      <c r="L42" s="407">
        <f t="shared" si="0"/>
        <v>0</v>
      </c>
      <c r="M42" s="395">
        <v>4.7</v>
      </c>
      <c r="N42" s="396">
        <v>3.7333333333333329</v>
      </c>
      <c r="O42" s="397"/>
      <c r="P42" s="397" t="s">
        <v>164</v>
      </c>
      <c r="Q42" s="397" t="s">
        <v>164</v>
      </c>
      <c r="R42" s="410"/>
      <c r="S42" s="106"/>
      <c r="T42" s="390"/>
      <c r="U42" s="390"/>
      <c r="V42" s="390"/>
      <c r="W42" s="390"/>
      <c r="X42" s="417"/>
      <c r="Y42" s="106"/>
      <c r="Z42" s="427"/>
      <c r="AA42" s="430"/>
      <c r="AB42" s="107"/>
      <c r="AC42" s="427"/>
      <c r="AD42" s="430"/>
      <c r="AE42" s="107"/>
      <c r="AF42" s="107"/>
      <c r="AG42" s="107"/>
      <c r="AH42" s="427"/>
      <c r="AI42" s="430"/>
      <c r="AJ42" s="427"/>
      <c r="AK42" s="424"/>
      <c r="AL42" s="108"/>
    </row>
    <row r="43" spans="1:38" s="16" customFormat="1" ht="30" customHeight="1" x14ac:dyDescent="0.25">
      <c r="A43" s="446">
        <v>29</v>
      </c>
      <c r="B43" s="447" t="s">
        <v>39</v>
      </c>
      <c r="C43" s="282">
        <v>5600871</v>
      </c>
      <c r="D43" s="448" t="s">
        <v>176</v>
      </c>
      <c r="E43" s="413">
        <v>0.54545454545454541</v>
      </c>
      <c r="F43" s="385">
        <v>0.27272727272727271</v>
      </c>
      <c r="G43" s="207">
        <v>0.41666666666666669</v>
      </c>
      <c r="H43" s="385" t="s">
        <v>164</v>
      </c>
      <c r="I43" s="207" t="s">
        <v>164</v>
      </c>
      <c r="J43" s="196">
        <v>12</v>
      </c>
      <c r="K43" s="105">
        <f>Datos!AX33</f>
        <v>4</v>
      </c>
      <c r="L43" s="407">
        <f t="shared" si="0"/>
        <v>0.33333333333333331</v>
      </c>
      <c r="M43" s="395">
        <v>3.6377777777777771</v>
      </c>
      <c r="N43" s="396">
        <v>3.4</v>
      </c>
      <c r="O43" s="396">
        <v>4.4450000000000003</v>
      </c>
      <c r="P43" s="397" t="s">
        <v>164</v>
      </c>
      <c r="Q43" s="397" t="s">
        <v>164</v>
      </c>
      <c r="R43" s="410">
        <f>Datos!AW33</f>
        <v>4.3944444444444448</v>
      </c>
      <c r="S43" s="106">
        <f>Datos!AQ33</f>
        <v>3.625</v>
      </c>
      <c r="T43" s="390">
        <f>Datos!AR33</f>
        <v>4.333333333333333</v>
      </c>
      <c r="U43" s="390">
        <f>Datos!AS33</f>
        <v>4.7833333333333332</v>
      </c>
      <c r="V43" s="390">
        <f>Datos!AT33</f>
        <v>4.125</v>
      </c>
      <c r="W43" s="390">
        <f>Datos!AU33</f>
        <v>5</v>
      </c>
      <c r="X43" s="417">
        <f>Datos!AV33</f>
        <v>4.5</v>
      </c>
      <c r="Y43" s="106">
        <f>Datos!AC33</f>
        <v>4</v>
      </c>
      <c r="Z43" s="427">
        <f>Datos!AD33</f>
        <v>3.25</v>
      </c>
      <c r="AA43" s="430">
        <f>Datos!AE33</f>
        <v>4.5</v>
      </c>
      <c r="AB43" s="107">
        <f>Datos!AF33</f>
        <v>4.25</v>
      </c>
      <c r="AC43" s="427">
        <f>Datos!AG33</f>
        <v>4.25</v>
      </c>
      <c r="AD43" s="430">
        <f>Datos!AH33</f>
        <v>5</v>
      </c>
      <c r="AE43" s="107">
        <f>Datos!AI33</f>
        <v>4.75</v>
      </c>
      <c r="AF43" s="107">
        <f>Datos!AJ33</f>
        <v>5</v>
      </c>
      <c r="AG43" s="107">
        <f>Datos!AK33</f>
        <v>4.666666666666667</v>
      </c>
      <c r="AH43" s="427">
        <f>Datos!AL33</f>
        <v>4.5</v>
      </c>
      <c r="AI43" s="430">
        <f>Datos!AM33</f>
        <v>4</v>
      </c>
      <c r="AJ43" s="427">
        <f>Datos!AN33</f>
        <v>4.25</v>
      </c>
      <c r="AK43" s="424">
        <f>Datos!AO33</f>
        <v>5</v>
      </c>
      <c r="AL43" s="108">
        <f>Datos!AP33</f>
        <v>4.5</v>
      </c>
    </row>
    <row r="44" spans="1:38" s="16" customFormat="1" ht="30" customHeight="1" x14ac:dyDescent="0.25">
      <c r="A44" s="446">
        <v>30</v>
      </c>
      <c r="B44" s="454" t="s">
        <v>48</v>
      </c>
      <c r="C44" s="282">
        <v>5600983</v>
      </c>
      <c r="D44" s="448" t="s">
        <v>78</v>
      </c>
      <c r="E44" s="413">
        <v>0.23529411764705882</v>
      </c>
      <c r="F44" s="385">
        <v>0.47368421052631576</v>
      </c>
      <c r="G44" s="207">
        <v>0.88888888888888884</v>
      </c>
      <c r="H44" s="385" t="s">
        <v>164</v>
      </c>
      <c r="I44" s="207" t="s">
        <v>164</v>
      </c>
      <c r="J44" s="196">
        <v>10</v>
      </c>
      <c r="K44" s="105">
        <f>Datos!AX34</f>
        <v>3</v>
      </c>
      <c r="L44" s="407">
        <f t="shared" si="0"/>
        <v>0.3</v>
      </c>
      <c r="M44" s="395">
        <v>2.8361111111111112</v>
      </c>
      <c r="N44" s="396">
        <v>3.2694444444444444</v>
      </c>
      <c r="O44" s="396">
        <v>3.8726190476190476</v>
      </c>
      <c r="P44" s="397" t="s">
        <v>164</v>
      </c>
      <c r="Q44" s="397" t="s">
        <v>164</v>
      </c>
      <c r="R44" s="410">
        <f>Datos!AW34</f>
        <v>4.8546296296296294</v>
      </c>
      <c r="S44" s="106">
        <f>Datos!AQ34</f>
        <v>4.75</v>
      </c>
      <c r="T44" s="390">
        <f>Datos!AR34</f>
        <v>4.4444444444444438</v>
      </c>
      <c r="U44" s="390">
        <f>Datos!AS34</f>
        <v>4.9333333333333336</v>
      </c>
      <c r="V44" s="390">
        <f>Datos!AT34</f>
        <v>5</v>
      </c>
      <c r="W44" s="390">
        <f>Datos!AU34</f>
        <v>5</v>
      </c>
      <c r="X44" s="417">
        <f>Datos!AV34</f>
        <v>5</v>
      </c>
      <c r="Y44" s="106">
        <f>Datos!AC34</f>
        <v>5</v>
      </c>
      <c r="Z44" s="427">
        <f>Datos!AD34</f>
        <v>4.5</v>
      </c>
      <c r="AA44" s="430">
        <f>Datos!AE34</f>
        <v>4.333333333333333</v>
      </c>
      <c r="AB44" s="107">
        <f>Datos!AF34</f>
        <v>4.333333333333333</v>
      </c>
      <c r="AC44" s="427">
        <f>Datos!AG34</f>
        <v>4.666666666666667</v>
      </c>
      <c r="AD44" s="430">
        <f>Datos!AH34</f>
        <v>4.666666666666667</v>
      </c>
      <c r="AE44" s="107">
        <f>Datos!AI34</f>
        <v>5</v>
      </c>
      <c r="AF44" s="107">
        <f>Datos!AJ34</f>
        <v>5</v>
      </c>
      <c r="AG44" s="107">
        <f>Datos!AK34</f>
        <v>5</v>
      </c>
      <c r="AH44" s="427">
        <f>Datos!AL34</f>
        <v>5</v>
      </c>
      <c r="AI44" s="430">
        <f>Datos!AM34</f>
        <v>5</v>
      </c>
      <c r="AJ44" s="427">
        <f>Datos!AN34</f>
        <v>5</v>
      </c>
      <c r="AK44" s="424">
        <f>Datos!AO34</f>
        <v>5</v>
      </c>
      <c r="AL44" s="108">
        <f>Datos!AP34</f>
        <v>5</v>
      </c>
    </row>
    <row r="45" spans="1:38" s="16" customFormat="1" ht="30" customHeight="1" x14ac:dyDescent="0.25">
      <c r="A45" s="446">
        <v>31</v>
      </c>
      <c r="B45" s="447" t="s">
        <v>53</v>
      </c>
      <c r="C45" s="282">
        <v>5600984</v>
      </c>
      <c r="D45" s="448" t="s">
        <v>79</v>
      </c>
      <c r="E45" s="413">
        <v>0.25</v>
      </c>
      <c r="F45" s="385">
        <v>0.75</v>
      </c>
      <c r="G45" s="207">
        <v>0.4</v>
      </c>
      <c r="H45" s="385" t="s">
        <v>164</v>
      </c>
      <c r="I45" s="207" t="s">
        <v>164</v>
      </c>
      <c r="J45" s="196">
        <v>5</v>
      </c>
      <c r="K45" s="105">
        <f>Datos!AX35</f>
        <v>4</v>
      </c>
      <c r="L45" s="407">
        <f t="shared" si="0"/>
        <v>0.8</v>
      </c>
      <c r="M45" s="395">
        <v>4.8666666666666663</v>
      </c>
      <c r="N45" s="396">
        <v>3.6222222222222222</v>
      </c>
      <c r="O45" s="396">
        <v>4.3666666666666663</v>
      </c>
      <c r="P45" s="397" t="s">
        <v>164</v>
      </c>
      <c r="Q45" s="397" t="s">
        <v>164</v>
      </c>
      <c r="R45" s="410">
        <f>Datos!AW35</f>
        <v>4.6055555555555552</v>
      </c>
      <c r="S45" s="106">
        <f>Datos!AQ35</f>
        <v>4.375</v>
      </c>
      <c r="T45" s="390">
        <f>Datos!AR35</f>
        <v>4.833333333333333</v>
      </c>
      <c r="U45" s="390">
        <f>Datos!AS35</f>
        <v>4.8</v>
      </c>
      <c r="V45" s="390">
        <f>Datos!AT35</f>
        <v>4.125</v>
      </c>
      <c r="W45" s="390">
        <f>Datos!AU35</f>
        <v>4.5</v>
      </c>
      <c r="X45" s="417">
        <f>Datos!AV35</f>
        <v>5</v>
      </c>
      <c r="Y45" s="106">
        <f>Datos!AC35</f>
        <v>4.75</v>
      </c>
      <c r="Z45" s="427">
        <f>Datos!AD35</f>
        <v>4</v>
      </c>
      <c r="AA45" s="430">
        <f>Datos!AE35</f>
        <v>5</v>
      </c>
      <c r="AB45" s="107">
        <f>Datos!AF35</f>
        <v>4.75</v>
      </c>
      <c r="AC45" s="427">
        <f>Datos!AG35</f>
        <v>4.75</v>
      </c>
      <c r="AD45" s="430">
        <f>Datos!AH35</f>
        <v>4.75</v>
      </c>
      <c r="AE45" s="107">
        <f>Datos!AI35</f>
        <v>5</v>
      </c>
      <c r="AF45" s="107">
        <f>Datos!AJ35</f>
        <v>5</v>
      </c>
      <c r="AG45" s="107">
        <f>Datos!AK35</f>
        <v>5</v>
      </c>
      <c r="AH45" s="427">
        <f>Datos!AL35</f>
        <v>4.25</v>
      </c>
      <c r="AI45" s="430">
        <f>Datos!AM35</f>
        <v>4.25</v>
      </c>
      <c r="AJ45" s="427">
        <f>Datos!AN35</f>
        <v>4</v>
      </c>
      <c r="AK45" s="424">
        <f>Datos!AO35</f>
        <v>4.5</v>
      </c>
      <c r="AL45" s="108">
        <f>Datos!AP35</f>
        <v>5</v>
      </c>
    </row>
    <row r="46" spans="1:38" s="16" customFormat="1" ht="48" customHeight="1" x14ac:dyDescent="0.25">
      <c r="A46" s="446">
        <v>32</v>
      </c>
      <c r="B46" s="454" t="s">
        <v>372</v>
      </c>
      <c r="C46" s="309" t="s">
        <v>396</v>
      </c>
      <c r="D46" s="455" t="s">
        <v>80</v>
      </c>
      <c r="E46" s="413">
        <v>0.67</v>
      </c>
      <c r="F46" s="385">
        <v>0.6</v>
      </c>
      <c r="G46" s="207">
        <v>0.66666666666666663</v>
      </c>
      <c r="H46" s="385" t="s">
        <v>164</v>
      </c>
      <c r="I46" s="207" t="s">
        <v>164</v>
      </c>
      <c r="J46" s="196">
        <v>8</v>
      </c>
      <c r="K46" s="105">
        <f>Datos!AX36</f>
        <v>3</v>
      </c>
      <c r="L46" s="407">
        <f t="shared" si="0"/>
        <v>0.375</v>
      </c>
      <c r="M46" s="395">
        <v>4</v>
      </c>
      <c r="N46" s="396">
        <v>3.1211111111111114</v>
      </c>
      <c r="O46" s="396">
        <v>3.9505555555555558</v>
      </c>
      <c r="P46" s="397" t="s">
        <v>164</v>
      </c>
      <c r="Q46" s="397" t="s">
        <v>164</v>
      </c>
      <c r="R46" s="410">
        <f>Datos!AW36</f>
        <v>3.9351851851851851</v>
      </c>
      <c r="S46" s="106">
        <f>Datos!AQ36</f>
        <v>3.666666666666667</v>
      </c>
      <c r="T46" s="390">
        <f>Datos!AR36</f>
        <v>4.4444444444444438</v>
      </c>
      <c r="U46" s="390">
        <f>Datos!AS36</f>
        <v>4.1666666666666661</v>
      </c>
      <c r="V46" s="390">
        <f>Datos!AT36</f>
        <v>2.666666666666667</v>
      </c>
      <c r="W46" s="390">
        <f>Datos!AU36</f>
        <v>5</v>
      </c>
      <c r="X46" s="417">
        <f>Datos!AV36</f>
        <v>3.6666666666666665</v>
      </c>
      <c r="Y46" s="106">
        <f>Datos!AC36</f>
        <v>4</v>
      </c>
      <c r="Z46" s="427">
        <f>Datos!AD36</f>
        <v>3.3333333333333335</v>
      </c>
      <c r="AA46" s="430">
        <f>Datos!AE36</f>
        <v>4.666666666666667</v>
      </c>
      <c r="AB46" s="107">
        <f>Datos!AF36</f>
        <v>4.333333333333333</v>
      </c>
      <c r="AC46" s="427">
        <f>Datos!AG36</f>
        <v>4.333333333333333</v>
      </c>
      <c r="AD46" s="430">
        <f>Datos!AH36</f>
        <v>4.333333333333333</v>
      </c>
      <c r="AE46" s="107">
        <f>Datos!AI36</f>
        <v>4</v>
      </c>
      <c r="AF46" s="107">
        <f>Datos!AJ36</f>
        <v>4</v>
      </c>
      <c r="AG46" s="107">
        <f>Datos!AK36</f>
        <v>3.5</v>
      </c>
      <c r="AH46" s="427">
        <f>Datos!AL36</f>
        <v>5</v>
      </c>
      <c r="AI46" s="430">
        <f>Datos!AM36</f>
        <v>3</v>
      </c>
      <c r="AJ46" s="427">
        <f>Datos!AN36</f>
        <v>2.3333333333333335</v>
      </c>
      <c r="AK46" s="424">
        <f>Datos!AO36</f>
        <v>5</v>
      </c>
      <c r="AL46" s="108">
        <f>Datos!AP36</f>
        <v>3.6666666666666665</v>
      </c>
    </row>
    <row r="47" spans="1:38" s="16" customFormat="1" ht="30" customHeight="1" x14ac:dyDescent="0.25">
      <c r="A47" s="446">
        <v>33</v>
      </c>
      <c r="B47" s="447" t="s">
        <v>25</v>
      </c>
      <c r="C47" s="282">
        <v>5600883</v>
      </c>
      <c r="D47" s="448" t="s">
        <v>81</v>
      </c>
      <c r="E47" s="413">
        <v>0.4</v>
      </c>
      <c r="F47" s="385">
        <v>0.15789473684210525</v>
      </c>
      <c r="G47" s="207">
        <v>0.4</v>
      </c>
      <c r="H47" s="385" t="s">
        <v>164</v>
      </c>
      <c r="I47" s="207" t="s">
        <v>164</v>
      </c>
      <c r="J47" s="196">
        <v>6</v>
      </c>
      <c r="K47" s="105">
        <f>Datos!AX37</f>
        <v>4</v>
      </c>
      <c r="L47" s="407">
        <f t="shared" si="0"/>
        <v>0.66666666666666663</v>
      </c>
      <c r="M47" s="395">
        <v>3.4920634920634916</v>
      </c>
      <c r="N47" s="396">
        <v>3.0555555555555558</v>
      </c>
      <c r="O47" s="396">
        <v>4.7666666666666666</v>
      </c>
      <c r="P47" s="397" t="s">
        <v>164</v>
      </c>
      <c r="Q47" s="397" t="s">
        <v>164</v>
      </c>
      <c r="R47" s="410">
        <f>Datos!AW37</f>
        <v>4.1013888888888888</v>
      </c>
      <c r="S47" s="106">
        <f>Datos!AQ37</f>
        <v>3.6666666666666665</v>
      </c>
      <c r="T47" s="390">
        <f>Datos!AR37</f>
        <v>3.1666666666666665</v>
      </c>
      <c r="U47" s="390">
        <f>Datos!AS37</f>
        <v>4.0666666666666664</v>
      </c>
      <c r="V47" s="390">
        <f>Datos!AT37</f>
        <v>4.0416666666666661</v>
      </c>
      <c r="W47" s="390">
        <f>Datos!AU37</f>
        <v>5</v>
      </c>
      <c r="X47" s="417">
        <f>Datos!AV37</f>
        <v>4.666666666666667</v>
      </c>
      <c r="Y47" s="106">
        <f>Datos!AC37</f>
        <v>4.333333333333333</v>
      </c>
      <c r="Z47" s="427">
        <f>Datos!AD37</f>
        <v>3</v>
      </c>
      <c r="AA47" s="430">
        <f>Datos!AE37</f>
        <v>3.5</v>
      </c>
      <c r="AB47" s="107">
        <f>Datos!AF37</f>
        <v>3</v>
      </c>
      <c r="AC47" s="427">
        <f>Datos!AG37</f>
        <v>3</v>
      </c>
      <c r="AD47" s="430">
        <f>Datos!AH37</f>
        <v>4</v>
      </c>
      <c r="AE47" s="107">
        <f>Datos!AI37</f>
        <v>4</v>
      </c>
      <c r="AF47" s="107">
        <f>Datos!AJ37</f>
        <v>4</v>
      </c>
      <c r="AG47" s="107">
        <f>Datos!AK37</f>
        <v>5</v>
      </c>
      <c r="AH47" s="427">
        <f>Datos!AL37</f>
        <v>3.3333333333333335</v>
      </c>
      <c r="AI47" s="430">
        <f>Datos!AM37</f>
        <v>3.75</v>
      </c>
      <c r="AJ47" s="427">
        <f>Datos!AN37</f>
        <v>4.333333333333333</v>
      </c>
      <c r="AK47" s="424">
        <f>Datos!AO37</f>
        <v>5</v>
      </c>
      <c r="AL47" s="108">
        <f>Datos!AP37</f>
        <v>4.666666666666667</v>
      </c>
    </row>
    <row r="48" spans="1:38" s="16" customFormat="1" ht="30" customHeight="1" x14ac:dyDescent="0.25">
      <c r="A48" s="446">
        <v>34</v>
      </c>
      <c r="B48" s="447" t="s">
        <v>29</v>
      </c>
      <c r="C48" s="282">
        <v>5600828</v>
      </c>
      <c r="D48" s="448" t="s">
        <v>82</v>
      </c>
      <c r="E48" s="413">
        <v>0.8</v>
      </c>
      <c r="F48" s="385">
        <v>0.66666666666666663</v>
      </c>
      <c r="G48" s="207">
        <v>0.5</v>
      </c>
      <c r="H48" s="385" t="s">
        <v>164</v>
      </c>
      <c r="I48" s="207" t="s">
        <v>164</v>
      </c>
      <c r="J48" s="196">
        <v>4</v>
      </c>
      <c r="K48" s="105">
        <f>Datos!AX38</f>
        <v>3</v>
      </c>
      <c r="L48" s="407">
        <f t="shared" si="0"/>
        <v>0.75</v>
      </c>
      <c r="M48" s="395">
        <v>4.0277777777777768</v>
      </c>
      <c r="N48" s="396">
        <v>2.9833333333333334</v>
      </c>
      <c r="O48" s="396">
        <v>4.625</v>
      </c>
      <c r="P48" s="397" t="s">
        <v>164</v>
      </c>
      <c r="Q48" s="397" t="s">
        <v>164</v>
      </c>
      <c r="R48" s="410">
        <f>Datos!AW38</f>
        <v>4.8055555555555554</v>
      </c>
      <c r="S48" s="106">
        <f>Datos!AQ38</f>
        <v>4.6666666666666661</v>
      </c>
      <c r="T48" s="390">
        <f>Datos!AR38</f>
        <v>4.666666666666667</v>
      </c>
      <c r="U48" s="390">
        <f>Datos!AS38</f>
        <v>5</v>
      </c>
      <c r="V48" s="390">
        <f>Datos!AT38</f>
        <v>4.5</v>
      </c>
      <c r="W48" s="390">
        <f>Datos!AU38</f>
        <v>5</v>
      </c>
      <c r="X48" s="417">
        <f>Datos!AV38</f>
        <v>5</v>
      </c>
      <c r="Y48" s="106">
        <f>Datos!AC38</f>
        <v>5</v>
      </c>
      <c r="Z48" s="427">
        <f>Datos!AD38</f>
        <v>4.333333333333333</v>
      </c>
      <c r="AA48" s="430">
        <f>Datos!AE38</f>
        <v>5</v>
      </c>
      <c r="AB48" s="107">
        <f>Datos!AF38</f>
        <v>4.666666666666667</v>
      </c>
      <c r="AC48" s="427">
        <f>Datos!AG38</f>
        <v>4.333333333333333</v>
      </c>
      <c r="AD48" s="430">
        <f>Datos!AH38</f>
        <v>5</v>
      </c>
      <c r="AE48" s="107">
        <f>Datos!AI38</f>
        <v>5</v>
      </c>
      <c r="AF48" s="107">
        <f>Datos!AJ38</f>
        <v>5</v>
      </c>
      <c r="AG48" s="107">
        <f>Datos!AK38</f>
        <v>5</v>
      </c>
      <c r="AH48" s="427">
        <f>Datos!AL38</f>
        <v>5</v>
      </c>
      <c r="AI48" s="430">
        <f>Datos!AM38</f>
        <v>5</v>
      </c>
      <c r="AJ48" s="427">
        <f>Datos!AN38</f>
        <v>4</v>
      </c>
      <c r="AK48" s="424">
        <f>Datos!AO38</f>
        <v>5</v>
      </c>
      <c r="AL48" s="108">
        <f>Datos!AP38</f>
        <v>5</v>
      </c>
    </row>
    <row r="49" spans="1:46" s="16" customFormat="1" ht="30" customHeight="1" x14ac:dyDescent="0.25">
      <c r="A49" s="446">
        <v>35</v>
      </c>
      <c r="B49" s="449" t="s">
        <v>101</v>
      </c>
      <c r="C49" s="282">
        <v>5600178</v>
      </c>
      <c r="D49" s="455" t="s">
        <v>102</v>
      </c>
      <c r="E49" s="413"/>
      <c r="F49" s="385">
        <v>0.5</v>
      </c>
      <c r="G49" s="207">
        <v>0.25</v>
      </c>
      <c r="H49" s="385" t="s">
        <v>164</v>
      </c>
      <c r="I49" s="207" t="s">
        <v>164</v>
      </c>
      <c r="J49" s="196">
        <v>1</v>
      </c>
      <c r="K49" s="105">
        <f>Datos!AX39</f>
        <v>0</v>
      </c>
      <c r="L49" s="407">
        <f t="shared" si="0"/>
        <v>0</v>
      </c>
      <c r="M49" s="398"/>
      <c r="N49" s="396">
        <v>2.8666666666666667</v>
      </c>
      <c r="O49" s="397"/>
      <c r="P49" s="397" t="s">
        <v>164</v>
      </c>
      <c r="Q49" s="397" t="s">
        <v>164</v>
      </c>
      <c r="R49" s="410"/>
      <c r="S49" s="106"/>
      <c r="T49" s="390"/>
      <c r="U49" s="390"/>
      <c r="V49" s="390"/>
      <c r="W49" s="390"/>
      <c r="X49" s="417"/>
      <c r="Y49" s="106"/>
      <c r="Z49" s="427"/>
      <c r="AA49" s="430"/>
      <c r="AB49" s="107"/>
      <c r="AC49" s="427"/>
      <c r="AD49" s="430"/>
      <c r="AE49" s="107"/>
      <c r="AF49" s="107"/>
      <c r="AG49" s="107"/>
      <c r="AH49" s="427"/>
      <c r="AI49" s="430"/>
      <c r="AJ49" s="427"/>
      <c r="AK49" s="424"/>
      <c r="AL49" s="108"/>
    </row>
    <row r="50" spans="1:46" s="28" customFormat="1" ht="30" customHeight="1" x14ac:dyDescent="0.25">
      <c r="A50" s="446">
        <v>36</v>
      </c>
      <c r="B50" s="447" t="s">
        <v>47</v>
      </c>
      <c r="C50" s="282">
        <v>5600702</v>
      </c>
      <c r="D50" s="448" t="s">
        <v>83</v>
      </c>
      <c r="E50" s="413">
        <v>0.375</v>
      </c>
      <c r="F50" s="385">
        <v>0.5</v>
      </c>
      <c r="G50" s="207">
        <v>0.5</v>
      </c>
      <c r="H50" s="385" t="s">
        <v>164</v>
      </c>
      <c r="I50" s="207" t="s">
        <v>164</v>
      </c>
      <c r="J50" s="196">
        <v>4</v>
      </c>
      <c r="K50" s="105">
        <f>Datos!AX40</f>
        <v>4</v>
      </c>
      <c r="L50" s="407">
        <f t="shared" si="0"/>
        <v>1</v>
      </c>
      <c r="M50" s="395">
        <v>3.7222222222222223</v>
      </c>
      <c r="N50" s="396">
        <v>3.4799999999999995</v>
      </c>
      <c r="O50" s="396">
        <v>4.3333333333333339</v>
      </c>
      <c r="P50" s="397" t="s">
        <v>164</v>
      </c>
      <c r="Q50" s="397" t="s">
        <v>164</v>
      </c>
      <c r="R50" s="410">
        <f>Datos!AW40</f>
        <v>4.1134259259259265</v>
      </c>
      <c r="S50" s="106">
        <f>Datos!AQ40</f>
        <v>2.958333333333333</v>
      </c>
      <c r="T50" s="390">
        <f>Datos!AR40</f>
        <v>4.2222222222222214</v>
      </c>
      <c r="U50" s="390">
        <f>Datos!AS40</f>
        <v>4.3333333333333339</v>
      </c>
      <c r="V50" s="390">
        <f>Datos!AT40</f>
        <v>4.5</v>
      </c>
      <c r="W50" s="390">
        <f>Datos!AU40</f>
        <v>4.666666666666667</v>
      </c>
      <c r="X50" s="417">
        <f>Datos!AV40</f>
        <v>4</v>
      </c>
      <c r="Y50" s="106">
        <f>Datos!AC40</f>
        <v>2.6666666666666665</v>
      </c>
      <c r="Z50" s="427">
        <f>Datos!AD40</f>
        <v>3.25</v>
      </c>
      <c r="AA50" s="430">
        <f>Datos!AE40</f>
        <v>4</v>
      </c>
      <c r="AB50" s="107">
        <f>Datos!AF40</f>
        <v>4.333333333333333</v>
      </c>
      <c r="AC50" s="427">
        <f>Datos!AG40</f>
        <v>4.333333333333333</v>
      </c>
      <c r="AD50" s="430">
        <f>Datos!AH40</f>
        <v>3.6666666666666665</v>
      </c>
      <c r="AE50" s="107">
        <f>Datos!AI40</f>
        <v>4.666666666666667</v>
      </c>
      <c r="AF50" s="107">
        <f>Datos!AJ40</f>
        <v>4.666666666666667</v>
      </c>
      <c r="AG50" s="107">
        <f>Datos!AK40</f>
        <v>4.666666666666667</v>
      </c>
      <c r="AH50" s="427">
        <f>Datos!AL40</f>
        <v>4</v>
      </c>
      <c r="AI50" s="430">
        <f>Datos!AM40</f>
        <v>4.333333333333333</v>
      </c>
      <c r="AJ50" s="427">
        <f>Datos!AN40</f>
        <v>4.666666666666667</v>
      </c>
      <c r="AK50" s="424">
        <f>Datos!AO40</f>
        <v>4.666666666666667</v>
      </c>
      <c r="AL50" s="108">
        <f>Datos!AP40</f>
        <v>4</v>
      </c>
      <c r="AM50" s="16"/>
      <c r="AN50" s="16"/>
      <c r="AO50" s="16"/>
      <c r="AP50" s="16"/>
      <c r="AQ50" s="16"/>
      <c r="AR50" s="16"/>
      <c r="AS50" s="16"/>
      <c r="AT50" s="16"/>
    </row>
    <row r="51" spans="1:46" s="28" customFormat="1" ht="30" customHeight="1" x14ac:dyDescent="0.25">
      <c r="A51" s="446">
        <v>37</v>
      </c>
      <c r="B51" s="454" t="s">
        <v>100</v>
      </c>
      <c r="C51" s="282" t="s">
        <v>397</v>
      </c>
      <c r="D51" s="453" t="s">
        <v>103</v>
      </c>
      <c r="E51" s="413"/>
      <c r="F51" s="385">
        <v>1</v>
      </c>
      <c r="G51" s="207">
        <v>0</v>
      </c>
      <c r="H51" s="385" t="s">
        <v>164</v>
      </c>
      <c r="I51" s="207" t="s">
        <v>164</v>
      </c>
      <c r="J51" s="196">
        <v>1</v>
      </c>
      <c r="K51" s="105">
        <f>Datos!AX41</f>
        <v>0</v>
      </c>
      <c r="L51" s="407">
        <f t="shared" si="0"/>
        <v>0</v>
      </c>
      <c r="M51" s="398"/>
      <c r="N51" s="396">
        <v>3.7777777777777772</v>
      </c>
      <c r="O51" s="397"/>
      <c r="P51" s="397" t="s">
        <v>164</v>
      </c>
      <c r="Q51" s="397" t="s">
        <v>164</v>
      </c>
      <c r="R51" s="410"/>
      <c r="S51" s="106"/>
      <c r="T51" s="390"/>
      <c r="U51" s="390"/>
      <c r="V51" s="390"/>
      <c r="W51" s="390"/>
      <c r="X51" s="417"/>
      <c r="Y51" s="106"/>
      <c r="Z51" s="427"/>
      <c r="AA51" s="430"/>
      <c r="AB51" s="107"/>
      <c r="AC51" s="427"/>
      <c r="AD51" s="430"/>
      <c r="AE51" s="107"/>
      <c r="AF51" s="107"/>
      <c r="AG51" s="107"/>
      <c r="AH51" s="427"/>
      <c r="AI51" s="430"/>
      <c r="AJ51" s="427"/>
      <c r="AK51" s="424"/>
      <c r="AL51" s="108"/>
      <c r="AM51" s="16"/>
      <c r="AN51" s="16"/>
      <c r="AO51" s="16"/>
      <c r="AP51" s="16"/>
      <c r="AQ51" s="16"/>
      <c r="AR51" s="16"/>
      <c r="AS51" s="16"/>
      <c r="AT51" s="16"/>
    </row>
    <row r="52" spans="1:46" s="28" customFormat="1" ht="30" customHeight="1" x14ac:dyDescent="0.25">
      <c r="A52" s="446">
        <v>38</v>
      </c>
      <c r="B52" s="454" t="s">
        <v>37</v>
      </c>
      <c r="C52" s="282">
        <v>5600876</v>
      </c>
      <c r="D52" s="448" t="s">
        <v>104</v>
      </c>
      <c r="E52" s="413">
        <v>0.66666666666666663</v>
      </c>
      <c r="F52" s="385">
        <v>0.5</v>
      </c>
      <c r="G52" s="207">
        <v>1</v>
      </c>
      <c r="H52" s="385" t="s">
        <v>164</v>
      </c>
      <c r="I52" s="207" t="s">
        <v>164</v>
      </c>
      <c r="J52" s="196">
        <v>5</v>
      </c>
      <c r="K52" s="105">
        <f>Datos!AX42</f>
        <v>1</v>
      </c>
      <c r="L52" s="407">
        <f t="shared" si="0"/>
        <v>0.2</v>
      </c>
      <c r="M52" s="395">
        <v>4.1500000000000004</v>
      </c>
      <c r="N52" s="396">
        <v>3.3</v>
      </c>
      <c r="O52" s="396">
        <v>4.25</v>
      </c>
      <c r="P52" s="397" t="s">
        <v>164</v>
      </c>
      <c r="Q52" s="397" t="s">
        <v>164</v>
      </c>
      <c r="R52" s="410">
        <f>Datos!AW42</f>
        <v>4.833333333333333</v>
      </c>
      <c r="S52" s="106">
        <f>Datos!AQ42</f>
        <v>4</v>
      </c>
      <c r="T52" s="390">
        <f>Datos!AR42</f>
        <v>5</v>
      </c>
      <c r="U52" s="390">
        <f>Datos!AS42</f>
        <v>5</v>
      </c>
      <c r="V52" s="390">
        <f>Datos!AT42</f>
        <v>5</v>
      </c>
      <c r="W52" s="390">
        <f>Datos!AU42</f>
        <v>5</v>
      </c>
      <c r="X52" s="417">
        <f>Datos!AV42</f>
        <v>5</v>
      </c>
      <c r="Y52" s="106">
        <f>Datos!AC42</f>
        <v>4</v>
      </c>
      <c r="Z52" s="427">
        <f>Datos!AD42</f>
        <v>4</v>
      </c>
      <c r="AA52" s="430">
        <f>Datos!AE42</f>
        <v>5</v>
      </c>
      <c r="AB52" s="107">
        <f>Datos!AF42</f>
        <v>5</v>
      </c>
      <c r="AC52" s="427">
        <f>Datos!AG42</f>
        <v>5</v>
      </c>
      <c r="AD52" s="430">
        <f>Datos!AH42</f>
        <v>5</v>
      </c>
      <c r="AE52" s="107">
        <f>Datos!AI42</f>
        <v>5</v>
      </c>
      <c r="AF52" s="107">
        <f>Datos!AJ42</f>
        <v>5</v>
      </c>
      <c r="AG52" s="107">
        <f>Datos!AK42</f>
        <v>5</v>
      </c>
      <c r="AH52" s="427">
        <f>Datos!AL42</f>
        <v>5</v>
      </c>
      <c r="AI52" s="430">
        <f>Datos!AM42</f>
        <v>5</v>
      </c>
      <c r="AJ52" s="427">
        <f>Datos!AN42</f>
        <v>5</v>
      </c>
      <c r="AK52" s="424">
        <f>Datos!AO42</f>
        <v>5</v>
      </c>
      <c r="AL52" s="108">
        <f>Datos!AP42</f>
        <v>5</v>
      </c>
    </row>
    <row r="53" spans="1:46" s="28" customFormat="1" ht="30" customHeight="1" thickBot="1" x14ac:dyDescent="0.3">
      <c r="A53" s="456">
        <v>39</v>
      </c>
      <c r="B53" s="457" t="s">
        <v>44</v>
      </c>
      <c r="C53" s="458">
        <v>5600933</v>
      </c>
      <c r="D53" s="459" t="s">
        <v>105</v>
      </c>
      <c r="E53" s="415">
        <v>0.5</v>
      </c>
      <c r="F53" s="387">
        <v>0.66666666666666663</v>
      </c>
      <c r="G53" s="208">
        <v>0.33333333333333331</v>
      </c>
      <c r="H53" s="387" t="s">
        <v>164</v>
      </c>
      <c r="I53" s="208" t="s">
        <v>164</v>
      </c>
      <c r="J53" s="197">
        <v>10</v>
      </c>
      <c r="K53" s="379">
        <f>Datos!AX43</f>
        <v>6</v>
      </c>
      <c r="L53" s="408">
        <f t="shared" si="0"/>
        <v>0.6</v>
      </c>
      <c r="M53" s="399">
        <v>3.2966666666666669</v>
      </c>
      <c r="N53" s="400">
        <v>3.0777777777777779</v>
      </c>
      <c r="O53" s="400">
        <v>4.3616666666666664</v>
      </c>
      <c r="P53" s="401" t="s">
        <v>164</v>
      </c>
      <c r="Q53" s="401" t="s">
        <v>164</v>
      </c>
      <c r="R53" s="411">
        <f>Datos!AW43</f>
        <v>4.0976851851851848</v>
      </c>
      <c r="S53" s="109">
        <f>Datos!AQ43</f>
        <v>3.3333333333333335</v>
      </c>
      <c r="T53" s="391">
        <f>Datos!AR43</f>
        <v>4.2777777777777777</v>
      </c>
      <c r="U53" s="391">
        <f>Datos!AS43</f>
        <v>4.2666666666666666</v>
      </c>
      <c r="V53" s="391">
        <f>Datos!AT43</f>
        <v>3.875</v>
      </c>
      <c r="W53" s="391">
        <f>Datos!AU43</f>
        <v>5</v>
      </c>
      <c r="X53" s="418">
        <f>Datos!AV43</f>
        <v>3.8333333333333335</v>
      </c>
      <c r="Y53" s="419">
        <f>Datos!AC43</f>
        <v>3.8333333333333335</v>
      </c>
      <c r="Z53" s="431">
        <f>Datos!AD43</f>
        <v>2.8333333333333335</v>
      </c>
      <c r="AA53" s="432">
        <f>Datos!AE43</f>
        <v>4.166666666666667</v>
      </c>
      <c r="AB53" s="433">
        <f>Datos!AF43</f>
        <v>4.333333333333333</v>
      </c>
      <c r="AC53" s="431">
        <f>Datos!AG43</f>
        <v>4.333333333333333</v>
      </c>
      <c r="AD53" s="432">
        <f>Datos!AH43</f>
        <v>4.333333333333333</v>
      </c>
      <c r="AE53" s="433">
        <f>Datos!AI43</f>
        <v>4.333333333333333</v>
      </c>
      <c r="AF53" s="433">
        <f>Datos!AJ43</f>
        <v>4.166666666666667</v>
      </c>
      <c r="AG53" s="433">
        <f>Datos!AK43</f>
        <v>4</v>
      </c>
      <c r="AH53" s="431">
        <f>Datos!AL43</f>
        <v>4.5</v>
      </c>
      <c r="AI53" s="432">
        <f>Datos!AM43</f>
        <v>4.5</v>
      </c>
      <c r="AJ53" s="431">
        <f>Datos!AN43</f>
        <v>3.25</v>
      </c>
      <c r="AK53" s="434">
        <f>Datos!AO43</f>
        <v>5</v>
      </c>
      <c r="AL53" s="435">
        <f>Datos!AP43</f>
        <v>3.8333333333333335</v>
      </c>
    </row>
    <row r="54" spans="1:46" s="28" customFormat="1" ht="39.75" customHeight="1" thickBot="1" x14ac:dyDescent="0.3">
      <c r="A54" s="113"/>
      <c r="B54" s="134"/>
      <c r="C54" s="134"/>
      <c r="D54" s="134" t="s">
        <v>125</v>
      </c>
      <c r="E54" s="135">
        <v>0.52764976958525345</v>
      </c>
      <c r="F54" s="136">
        <v>0.5060827250608273</v>
      </c>
      <c r="G54" s="192">
        <v>0.50415512465373957</v>
      </c>
      <c r="H54" s="136">
        <v>0.45614035087719296</v>
      </c>
      <c r="I54" s="192">
        <v>0.51190476190476186</v>
      </c>
      <c r="J54" s="198">
        <f>SUM(J15:J53)</f>
        <v>348</v>
      </c>
      <c r="K54" s="198">
        <f>SUM(K15:K53)</f>
        <v>169</v>
      </c>
      <c r="L54" s="378">
        <f>+K54/J54</f>
        <v>0.48563218390804597</v>
      </c>
      <c r="M54" s="402">
        <v>3.83</v>
      </c>
      <c r="N54" s="403">
        <v>3.3264994316462668</v>
      </c>
      <c r="O54" s="403">
        <v>4.0356849876948315</v>
      </c>
      <c r="P54" s="404">
        <v>3.95</v>
      </c>
      <c r="Q54" s="404">
        <v>4.1500000000000004</v>
      </c>
      <c r="R54" s="405">
        <f>Datos!M187</f>
        <v>4.1877890841813139</v>
      </c>
      <c r="S54" s="137">
        <f>+Datos!M186</f>
        <v>3.6082802547770703</v>
      </c>
      <c r="T54" s="420">
        <f>+Datos!O186</f>
        <v>3.959016393442623</v>
      </c>
      <c r="U54" s="420">
        <f>+Datos!R186</f>
        <v>4.5233766233766231</v>
      </c>
      <c r="V54" s="420">
        <f>+Datos!W186</f>
        <v>4.0709219858156027</v>
      </c>
      <c r="W54" s="420">
        <f>+Datos!Y186</f>
        <v>4.6493506493506498</v>
      </c>
      <c r="X54" s="421">
        <f>+Datos!Z186</f>
        <v>4.1688311688311686</v>
      </c>
      <c r="Y54" s="436">
        <f>+Datos!M185</f>
        <v>3.9182389937106916</v>
      </c>
      <c r="Z54" s="437">
        <f>+Datos!N185</f>
        <v>3.2903225806451615</v>
      </c>
      <c r="AA54" s="438">
        <f>+Datos!O185</f>
        <v>4.1901840490797548</v>
      </c>
      <c r="AB54" s="439">
        <f>+Datos!P185</f>
        <v>3.8098159509202456</v>
      </c>
      <c r="AC54" s="437">
        <f>+Datos!Q185</f>
        <v>3.8765432098765431</v>
      </c>
      <c r="AD54" s="438">
        <f>+Datos!R185</f>
        <v>4.4465408805031448</v>
      </c>
      <c r="AE54" s="439">
        <f>+Datos!S185</f>
        <v>4.6217948717948714</v>
      </c>
      <c r="AF54" s="439">
        <f>+Datos!T185</f>
        <v>4.7051282051282053</v>
      </c>
      <c r="AG54" s="439">
        <f>+Datos!U185</f>
        <v>4.5973154362416109</v>
      </c>
      <c r="AH54" s="437">
        <f>+Datos!V185</f>
        <v>4.24</v>
      </c>
      <c r="AI54" s="438">
        <f>+Datos!W185</f>
        <v>4.1390728476821188</v>
      </c>
      <c r="AJ54" s="437">
        <f>+Datos!X185</f>
        <v>3.9923664122137406</v>
      </c>
      <c r="AK54" s="440">
        <f>+Datos!Y185</f>
        <v>4.6493506493506498</v>
      </c>
      <c r="AL54" s="441">
        <f>+Datos!Z185</f>
        <v>4.1688311688311686</v>
      </c>
    </row>
    <row r="55" spans="1:46" s="28" customFormat="1" ht="30" customHeight="1" x14ac:dyDescent="0.25">
      <c r="A55" s="64"/>
      <c r="B55" s="94"/>
      <c r="C55" s="94"/>
      <c r="D55" s="114"/>
      <c r="E55" s="114"/>
      <c r="F55" s="114"/>
      <c r="G55" s="114"/>
      <c r="H55" s="114"/>
      <c r="I55" s="114"/>
      <c r="J55" s="115"/>
      <c r="K55" s="115"/>
      <c r="S55" s="111"/>
      <c r="T55" s="111"/>
      <c r="U55" s="111"/>
      <c r="V55" s="111"/>
      <c r="W55" s="111"/>
      <c r="X55" s="111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</row>
    <row r="56" spans="1:46" s="28" customFormat="1" ht="30" customHeight="1" x14ac:dyDescent="0.25">
      <c r="A56" s="64"/>
      <c r="B56" s="94"/>
      <c r="C56" s="94"/>
      <c r="D56" s="114"/>
      <c r="E56" s="114"/>
      <c r="F56" s="114"/>
      <c r="G56" s="114"/>
      <c r="H56" s="114"/>
      <c r="I56" s="114"/>
      <c r="J56" s="115"/>
      <c r="K56" s="115"/>
      <c r="L56" s="247" t="s">
        <v>187</v>
      </c>
      <c r="M56" s="248"/>
      <c r="N56" s="249"/>
      <c r="O56" s="250"/>
      <c r="P56" s="251"/>
      <c r="Q56" s="218">
        <v>3.5</v>
      </c>
      <c r="R56" s="388">
        <v>3.6</v>
      </c>
      <c r="S56" s="111"/>
      <c r="T56" s="111"/>
      <c r="U56" s="111"/>
      <c r="V56" s="111"/>
      <c r="W56" s="111"/>
      <c r="X56" s="111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</row>
    <row r="57" spans="1:46" s="28" customFormat="1" ht="30" customHeight="1" x14ac:dyDescent="0.25">
      <c r="A57" s="64"/>
      <c r="B57" s="94"/>
      <c r="C57" s="94"/>
      <c r="D57" s="114"/>
      <c r="E57" s="114"/>
      <c r="F57" s="114"/>
      <c r="G57" s="114"/>
      <c r="H57" s="114"/>
      <c r="I57" s="114"/>
      <c r="J57" s="115"/>
      <c r="K57" s="115"/>
      <c r="L57" s="116"/>
      <c r="M57" s="110"/>
      <c r="N57" s="111"/>
      <c r="O57" s="37"/>
      <c r="P57" s="37"/>
      <c r="Q57" s="37"/>
      <c r="R57" s="37"/>
      <c r="S57" s="111"/>
      <c r="T57" s="111"/>
      <c r="U57" s="111"/>
      <c r="V57" s="111"/>
      <c r="W57" s="111"/>
      <c r="X57" s="111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</row>
    <row r="58" spans="1:46" s="28" customFormat="1" ht="30" customHeight="1" x14ac:dyDescent="0.25">
      <c r="A58" s="26"/>
      <c r="D58" s="44"/>
      <c r="E58" s="62" t="s">
        <v>126</v>
      </c>
      <c r="F58" s="44"/>
      <c r="G58" s="44"/>
      <c r="H58" s="44"/>
      <c r="I58" s="44"/>
      <c r="J58" s="42"/>
      <c r="K58" s="42"/>
      <c r="L58" s="45"/>
      <c r="M58" s="45"/>
      <c r="N58" s="37"/>
      <c r="O58" s="37"/>
      <c r="P58" s="37"/>
      <c r="Q58" s="37"/>
      <c r="R58" s="37"/>
      <c r="S58" s="46"/>
      <c r="T58" s="46"/>
      <c r="U58" s="46"/>
      <c r="V58" s="46"/>
      <c r="W58" s="46"/>
      <c r="X58" s="46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</row>
    <row r="59" spans="1:46" s="28" customFormat="1" ht="12.75" customHeight="1" x14ac:dyDescent="0.25">
      <c r="A59" s="26"/>
      <c r="D59" s="44"/>
      <c r="E59" s="62"/>
      <c r="F59" s="44"/>
      <c r="G59" s="44"/>
      <c r="H59" s="44"/>
      <c r="I59" s="44"/>
      <c r="J59" s="42"/>
      <c r="K59" s="42"/>
      <c r="L59" s="45"/>
      <c r="M59" s="45"/>
      <c r="N59" s="37"/>
      <c r="O59" s="37"/>
      <c r="P59" s="37"/>
      <c r="Q59" s="37"/>
      <c r="R59" s="37"/>
      <c r="S59" s="46"/>
      <c r="T59" s="46"/>
      <c r="U59" s="46"/>
      <c r="V59" s="46"/>
      <c r="W59" s="46"/>
      <c r="X59" s="46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</row>
    <row r="60" spans="1:46" ht="30" customHeight="1" x14ac:dyDescent="0.25">
      <c r="E60" s="381"/>
      <c r="F60" s="62" t="s">
        <v>347</v>
      </c>
    </row>
    <row r="61" spans="1:46" x14ac:dyDescent="0.25">
      <c r="E61" s="62"/>
    </row>
    <row r="62" spans="1:46" x14ac:dyDescent="0.25">
      <c r="E62" s="62" t="s">
        <v>375</v>
      </c>
    </row>
    <row r="64" spans="1:46" ht="25.15" customHeight="1" x14ac:dyDescent="0.25">
      <c r="E64" s="62" t="s">
        <v>188</v>
      </c>
    </row>
    <row r="65" spans="1:25" ht="25.15" customHeight="1" x14ac:dyDescent="0.25">
      <c r="E65" s="62" t="s">
        <v>189</v>
      </c>
    </row>
    <row r="68" spans="1:25" ht="15.75" thickBot="1" x14ac:dyDescent="0.3">
      <c r="Q68" s="11"/>
      <c r="R68" s="11"/>
    </row>
    <row r="69" spans="1:25" ht="47.25" customHeight="1" thickBot="1" x14ac:dyDescent="0.3">
      <c r="E69" s="61"/>
      <c r="F69" s="95"/>
      <c r="G69" s="127" t="s">
        <v>182</v>
      </c>
      <c r="H69" s="95"/>
      <c r="I69" s="95"/>
      <c r="J69" s="222"/>
      <c r="K69" s="191"/>
      <c r="L69" s="11"/>
      <c r="M69" s="11"/>
      <c r="N69" s="11"/>
      <c r="O69" s="11"/>
      <c r="P69" s="11"/>
      <c r="Q69" s="11"/>
      <c r="R69" s="11"/>
      <c r="S69" s="11"/>
      <c r="Y69" s="1"/>
    </row>
    <row r="70" spans="1:25" ht="72.75" thickBot="1" x14ac:dyDescent="0.3">
      <c r="A70" s="182" t="s">
        <v>369</v>
      </c>
      <c r="B70" s="182" t="s">
        <v>183</v>
      </c>
      <c r="C70" s="182"/>
      <c r="D70" s="184" t="s">
        <v>377</v>
      </c>
      <c r="E70" s="252" t="s">
        <v>110</v>
      </c>
      <c r="F70" s="253" t="s">
        <v>109</v>
      </c>
      <c r="G70" s="254" t="s">
        <v>121</v>
      </c>
      <c r="H70" s="254" t="s">
        <v>163</v>
      </c>
      <c r="I70" s="254" t="s">
        <v>174</v>
      </c>
      <c r="J70" s="201" t="s">
        <v>346</v>
      </c>
      <c r="K70" s="246" t="s">
        <v>371</v>
      </c>
      <c r="M70" s="11"/>
      <c r="N70" s="11"/>
      <c r="O70" s="11"/>
      <c r="P70" s="11"/>
      <c r="Q70" s="11"/>
      <c r="R70" s="11"/>
      <c r="S70" s="11"/>
      <c r="Y70" s="1"/>
    </row>
    <row r="71" spans="1:25" ht="30" customHeight="1" x14ac:dyDescent="0.25">
      <c r="A71" s="219">
        <v>1</v>
      </c>
      <c r="B71" s="220"/>
      <c r="C71" s="220"/>
      <c r="D71" s="221" t="s">
        <v>378</v>
      </c>
      <c r="E71" s="122">
        <v>3.6207088037235096</v>
      </c>
      <c r="F71" s="123">
        <v>3.53</v>
      </c>
      <c r="G71" s="123">
        <v>3.8</v>
      </c>
      <c r="H71" s="210">
        <v>3.74</v>
      </c>
      <c r="I71" s="210">
        <v>3.96</v>
      </c>
      <c r="J71" s="199">
        <f>Y54</f>
        <v>3.9182389937106916</v>
      </c>
      <c r="K71" s="245">
        <v>3.6</v>
      </c>
      <c r="M71" s="11"/>
      <c r="N71" s="11"/>
      <c r="O71" s="11"/>
      <c r="P71" s="11"/>
      <c r="Q71" s="11"/>
      <c r="R71" s="11"/>
      <c r="S71" s="11"/>
      <c r="Y71" s="1"/>
    </row>
    <row r="72" spans="1:25" ht="30" customHeight="1" x14ac:dyDescent="0.25">
      <c r="A72" s="102">
        <v>2</v>
      </c>
      <c r="B72" s="103"/>
      <c r="C72" s="103"/>
      <c r="D72" s="104" t="s">
        <v>379</v>
      </c>
      <c r="E72" s="124">
        <v>3.14</v>
      </c>
      <c r="F72" s="125">
        <v>1.23</v>
      </c>
      <c r="G72" s="125">
        <v>3.26</v>
      </c>
      <c r="H72" s="209">
        <v>3.47</v>
      </c>
      <c r="I72" s="209">
        <v>3.09</v>
      </c>
      <c r="J72" s="200">
        <f>Z54</f>
        <v>3.2903225806451615</v>
      </c>
      <c r="K72" s="245">
        <v>3.6</v>
      </c>
      <c r="M72" s="11"/>
      <c r="N72" s="11"/>
      <c r="O72" s="11"/>
      <c r="P72" s="11"/>
      <c r="Q72" s="11"/>
      <c r="R72" s="11"/>
      <c r="S72" s="11"/>
      <c r="Y72" s="1"/>
    </row>
    <row r="73" spans="1:25" ht="30" customHeight="1" thickBot="1" x14ac:dyDescent="0.3">
      <c r="A73" s="229"/>
      <c r="B73" s="233"/>
      <c r="C73" s="233"/>
      <c r="D73" s="234" t="s">
        <v>295</v>
      </c>
      <c r="E73" s="239">
        <v>3.38</v>
      </c>
      <c r="F73" s="202">
        <v>2.38</v>
      </c>
      <c r="G73" s="202">
        <v>3.54</v>
      </c>
      <c r="H73" s="240">
        <v>3.61</v>
      </c>
      <c r="I73" s="240">
        <v>3.52</v>
      </c>
      <c r="J73" s="241">
        <f>S54</f>
        <v>3.6082802547770703</v>
      </c>
      <c r="K73" s="245">
        <v>3.6</v>
      </c>
      <c r="M73" s="11"/>
      <c r="N73" s="11"/>
      <c r="O73" s="11"/>
      <c r="P73" s="11"/>
      <c r="Q73" s="11"/>
      <c r="R73" s="11"/>
      <c r="S73" s="11"/>
      <c r="Y73" s="1"/>
    </row>
    <row r="74" spans="1:25" ht="30" customHeight="1" x14ac:dyDescent="0.25">
      <c r="A74" s="219">
        <v>3</v>
      </c>
      <c r="B74" s="223"/>
      <c r="C74" s="223"/>
      <c r="D74" s="224" t="s">
        <v>380</v>
      </c>
      <c r="E74" s="225">
        <v>3.69</v>
      </c>
      <c r="F74" s="226">
        <v>3.76</v>
      </c>
      <c r="G74" s="226">
        <v>3.79</v>
      </c>
      <c r="H74" s="227">
        <v>3.87</v>
      </c>
      <c r="I74" s="227">
        <v>4.08</v>
      </c>
      <c r="J74" s="228">
        <f>AA54</f>
        <v>4.1901840490797548</v>
      </c>
      <c r="K74" s="245">
        <v>3.6</v>
      </c>
      <c r="M74" s="11"/>
      <c r="N74" s="11"/>
      <c r="O74" s="11"/>
      <c r="P74" s="11"/>
      <c r="Q74" s="11"/>
      <c r="R74" s="11"/>
      <c r="S74" s="11"/>
      <c r="Y74" s="1"/>
    </row>
    <row r="75" spans="1:25" ht="30" customHeight="1" x14ac:dyDescent="0.25">
      <c r="A75" s="102">
        <v>4</v>
      </c>
      <c r="B75" s="103"/>
      <c r="C75" s="103"/>
      <c r="D75" s="104" t="s">
        <v>381</v>
      </c>
      <c r="E75" s="124">
        <v>3.44</v>
      </c>
      <c r="F75" s="125">
        <v>3.25</v>
      </c>
      <c r="G75" s="125">
        <v>3.49</v>
      </c>
      <c r="H75" s="209">
        <v>3.67</v>
      </c>
      <c r="I75" s="209">
        <v>3.89</v>
      </c>
      <c r="J75" s="200">
        <f>AB54</f>
        <v>3.8098159509202456</v>
      </c>
      <c r="K75" s="245">
        <v>3.6</v>
      </c>
      <c r="M75" s="11"/>
      <c r="N75" s="11"/>
      <c r="O75" s="11"/>
      <c r="P75" s="11"/>
      <c r="Q75" s="11"/>
      <c r="R75" s="11"/>
      <c r="S75" s="11"/>
      <c r="Y75" s="1"/>
    </row>
    <row r="76" spans="1:25" ht="30" customHeight="1" x14ac:dyDescent="0.25">
      <c r="A76" s="102">
        <v>5</v>
      </c>
      <c r="B76" s="131"/>
      <c r="C76" s="131"/>
      <c r="D76" s="104" t="s">
        <v>382</v>
      </c>
      <c r="E76" s="124">
        <v>3.51</v>
      </c>
      <c r="F76" s="125">
        <v>3.55</v>
      </c>
      <c r="G76" s="125">
        <v>3.82</v>
      </c>
      <c r="H76" s="209">
        <v>3.82</v>
      </c>
      <c r="I76" s="209">
        <v>4.05</v>
      </c>
      <c r="J76" s="200">
        <f>AC54</f>
        <v>3.8765432098765431</v>
      </c>
      <c r="K76" s="245">
        <v>3.6</v>
      </c>
      <c r="M76" s="11"/>
      <c r="N76" s="11"/>
      <c r="O76" s="11"/>
      <c r="P76" s="11"/>
      <c r="Q76" s="11"/>
      <c r="R76" s="11"/>
      <c r="S76" s="11"/>
      <c r="Y76" s="1"/>
    </row>
    <row r="77" spans="1:25" ht="30" customHeight="1" thickBot="1" x14ac:dyDescent="0.3">
      <c r="A77" s="230"/>
      <c r="B77" s="233"/>
      <c r="C77" s="233"/>
      <c r="D77" s="234" t="s">
        <v>184</v>
      </c>
      <c r="E77" s="242">
        <v>3.55</v>
      </c>
      <c r="F77" s="231">
        <v>3.52</v>
      </c>
      <c r="G77" s="231">
        <v>3.7</v>
      </c>
      <c r="H77" s="243">
        <v>3.79</v>
      </c>
      <c r="I77" s="243">
        <v>3.99</v>
      </c>
      <c r="J77" s="244">
        <f>T54</f>
        <v>3.959016393442623</v>
      </c>
      <c r="K77" s="245">
        <v>3.6</v>
      </c>
      <c r="M77" s="11"/>
      <c r="N77" s="11"/>
      <c r="O77" s="11"/>
      <c r="P77" s="11"/>
      <c r="Q77" s="11"/>
      <c r="R77" s="11"/>
      <c r="S77" s="11"/>
      <c r="Y77" s="1"/>
    </row>
    <row r="78" spans="1:25" ht="30" customHeight="1" x14ac:dyDescent="0.25">
      <c r="A78" s="96">
        <v>6</v>
      </c>
      <c r="B78" s="232"/>
      <c r="C78" s="232"/>
      <c r="D78" s="97" t="s">
        <v>383</v>
      </c>
      <c r="E78" s="122">
        <v>4.2300000000000004</v>
      </c>
      <c r="F78" s="123">
        <v>4.2699999999999996</v>
      </c>
      <c r="G78" s="123">
        <v>4.32</v>
      </c>
      <c r="H78" s="210">
        <v>4.13</v>
      </c>
      <c r="I78" s="210">
        <v>4.3499999999999996</v>
      </c>
      <c r="J78" s="199">
        <f>AD54</f>
        <v>4.4465408805031448</v>
      </c>
      <c r="K78" s="245">
        <v>3.6</v>
      </c>
      <c r="M78" s="11"/>
      <c r="N78" s="11"/>
      <c r="O78" s="11"/>
      <c r="P78" s="11"/>
      <c r="Q78" s="11"/>
      <c r="R78" s="11"/>
      <c r="S78" s="11"/>
      <c r="Y78" s="1"/>
    </row>
    <row r="79" spans="1:25" ht="30" customHeight="1" x14ac:dyDescent="0.25">
      <c r="A79" s="102">
        <v>7</v>
      </c>
      <c r="B79" s="103"/>
      <c r="C79" s="103"/>
      <c r="D79" s="104" t="s">
        <v>384</v>
      </c>
      <c r="E79" s="124">
        <v>4.54</v>
      </c>
      <c r="F79" s="125">
        <v>4.46</v>
      </c>
      <c r="G79" s="125">
        <v>4.58</v>
      </c>
      <c r="H79" s="209">
        <v>4.37</v>
      </c>
      <c r="I79" s="209">
        <v>4.63</v>
      </c>
      <c r="J79" s="200">
        <f>AE54</f>
        <v>4.6217948717948714</v>
      </c>
      <c r="K79" s="245">
        <v>3.6</v>
      </c>
      <c r="M79" s="11"/>
      <c r="N79" s="11"/>
      <c r="O79" s="11"/>
      <c r="P79" s="11"/>
      <c r="Q79" s="11"/>
      <c r="R79" s="11"/>
      <c r="S79" s="11"/>
      <c r="Y79" s="1"/>
    </row>
    <row r="80" spans="1:25" ht="30" customHeight="1" x14ac:dyDescent="0.25">
      <c r="A80" s="102">
        <v>8</v>
      </c>
      <c r="B80" s="103"/>
      <c r="C80" s="103"/>
      <c r="D80" s="104" t="s">
        <v>385</v>
      </c>
      <c r="E80" s="124">
        <v>4.57</v>
      </c>
      <c r="F80" s="125">
        <v>4.51</v>
      </c>
      <c r="G80" s="125">
        <v>4.6100000000000003</v>
      </c>
      <c r="H80" s="209">
        <v>4.37</v>
      </c>
      <c r="I80" s="209">
        <v>4.6399999999999997</v>
      </c>
      <c r="J80" s="200">
        <f>AF54</f>
        <v>4.7051282051282053</v>
      </c>
      <c r="K80" s="245">
        <v>3.6</v>
      </c>
      <c r="M80" s="11"/>
      <c r="N80" s="11"/>
      <c r="O80" s="11"/>
      <c r="P80" s="11"/>
      <c r="Q80" s="11"/>
      <c r="R80" s="11"/>
      <c r="S80" s="11"/>
      <c r="Y80" s="1"/>
    </row>
    <row r="81" spans="1:25" ht="30" customHeight="1" x14ac:dyDescent="0.25">
      <c r="A81" s="102">
        <v>9</v>
      </c>
      <c r="B81" s="103"/>
      <c r="C81" s="103"/>
      <c r="D81" s="132" t="s">
        <v>386</v>
      </c>
      <c r="E81" s="124">
        <v>4.0999999999999996</v>
      </c>
      <c r="F81" s="125">
        <v>4.1100000000000003</v>
      </c>
      <c r="G81" s="125">
        <v>4.17</v>
      </c>
      <c r="H81" s="209">
        <v>3.86</v>
      </c>
      <c r="I81" s="209">
        <v>4.1900000000000004</v>
      </c>
      <c r="J81" s="200">
        <f>AG54</f>
        <v>4.5973154362416109</v>
      </c>
      <c r="K81" s="245">
        <v>3.6</v>
      </c>
      <c r="M81" s="11"/>
      <c r="N81" s="11"/>
      <c r="O81" s="11"/>
      <c r="P81" s="11"/>
      <c r="Q81" s="11"/>
      <c r="R81" s="11"/>
      <c r="S81" s="11"/>
      <c r="Y81" s="1"/>
    </row>
    <row r="82" spans="1:25" ht="30" customHeight="1" x14ac:dyDescent="0.25">
      <c r="A82" s="102">
        <v>10</v>
      </c>
      <c r="B82" s="103"/>
      <c r="C82" s="103"/>
      <c r="D82" s="104" t="s">
        <v>387</v>
      </c>
      <c r="E82" s="124">
        <v>4.05</v>
      </c>
      <c r="F82" s="125">
        <v>3.86</v>
      </c>
      <c r="G82" s="125">
        <v>4.1100000000000003</v>
      </c>
      <c r="H82" s="209">
        <v>4.0599999999999996</v>
      </c>
      <c r="I82" s="209">
        <v>4.03</v>
      </c>
      <c r="J82" s="200">
        <f>AH54</f>
        <v>4.24</v>
      </c>
      <c r="K82" s="245">
        <v>3.6</v>
      </c>
      <c r="M82" s="11"/>
      <c r="N82" s="11"/>
      <c r="O82" s="11"/>
      <c r="P82" s="11"/>
      <c r="Q82" s="11"/>
      <c r="R82" s="11"/>
      <c r="S82" s="11"/>
      <c r="Y82" s="1"/>
    </row>
    <row r="83" spans="1:25" ht="30" customHeight="1" thickBot="1" x14ac:dyDescent="0.3">
      <c r="A83" s="229"/>
      <c r="B83" s="233"/>
      <c r="C83" s="233"/>
      <c r="D83" s="234" t="s">
        <v>305</v>
      </c>
      <c r="E83" s="239">
        <v>4.21</v>
      </c>
      <c r="F83" s="202">
        <v>4.1399999999999997</v>
      </c>
      <c r="G83" s="202">
        <v>4.3099999999999996</v>
      </c>
      <c r="H83" s="240">
        <v>4.1100000000000003</v>
      </c>
      <c r="I83" s="240">
        <v>4.49</v>
      </c>
      <c r="J83" s="241">
        <f>U54</f>
        <v>4.5233766233766231</v>
      </c>
      <c r="K83" s="245">
        <v>3.6</v>
      </c>
      <c r="M83" s="11"/>
      <c r="N83" s="11"/>
      <c r="O83" s="11"/>
      <c r="P83" s="11"/>
      <c r="Q83" s="11"/>
      <c r="R83" s="11"/>
      <c r="S83" s="11"/>
      <c r="Y83" s="1"/>
    </row>
    <row r="84" spans="1:25" ht="30" customHeight="1" x14ac:dyDescent="0.25">
      <c r="A84" s="219">
        <v>11</v>
      </c>
      <c r="B84" s="223"/>
      <c r="C84" s="223"/>
      <c r="D84" s="221" t="s">
        <v>388</v>
      </c>
      <c r="E84" s="225">
        <v>3.66</v>
      </c>
      <c r="F84" s="226">
        <v>3.9</v>
      </c>
      <c r="G84" s="226">
        <v>3.93</v>
      </c>
      <c r="H84" s="227">
        <v>3.75</v>
      </c>
      <c r="I84" s="227">
        <v>4.03</v>
      </c>
      <c r="J84" s="228">
        <f>AI54</f>
        <v>4.1390728476821188</v>
      </c>
      <c r="K84" s="245">
        <v>3.6</v>
      </c>
      <c r="M84" s="11"/>
      <c r="N84" s="11"/>
      <c r="O84" s="11"/>
      <c r="P84" s="11"/>
      <c r="Q84" s="11"/>
      <c r="R84" s="11"/>
      <c r="S84" s="11"/>
      <c r="Y84" s="1"/>
    </row>
    <row r="85" spans="1:25" ht="30" customHeight="1" x14ac:dyDescent="0.25">
      <c r="A85" s="102">
        <v>12</v>
      </c>
      <c r="B85" s="103"/>
      <c r="C85" s="103"/>
      <c r="D85" s="104" t="s">
        <v>389</v>
      </c>
      <c r="E85" s="124">
        <v>3.76</v>
      </c>
      <c r="F85" s="125">
        <v>3.96</v>
      </c>
      <c r="G85" s="125">
        <v>4.08</v>
      </c>
      <c r="H85" s="209">
        <v>3.92</v>
      </c>
      <c r="I85" s="209">
        <v>3.97</v>
      </c>
      <c r="J85" s="200">
        <f>AJ54</f>
        <v>3.9923664122137406</v>
      </c>
      <c r="K85" s="245">
        <v>3.6</v>
      </c>
      <c r="M85" s="11"/>
      <c r="N85" s="11"/>
      <c r="O85" s="11"/>
      <c r="P85" s="11"/>
      <c r="Q85" s="11"/>
      <c r="R85" s="11"/>
      <c r="S85" s="11"/>
      <c r="Y85" s="1"/>
    </row>
    <row r="86" spans="1:25" ht="30" customHeight="1" thickBot="1" x14ac:dyDescent="0.3">
      <c r="A86" s="230"/>
      <c r="B86" s="233"/>
      <c r="C86" s="233"/>
      <c r="D86" s="234" t="s">
        <v>311</v>
      </c>
      <c r="E86" s="242">
        <v>3.71</v>
      </c>
      <c r="F86" s="231">
        <v>3.93</v>
      </c>
      <c r="G86" s="231">
        <v>4</v>
      </c>
      <c r="H86" s="243">
        <v>3.83</v>
      </c>
      <c r="I86" s="243">
        <v>4</v>
      </c>
      <c r="J86" s="244">
        <f>V54</f>
        <v>4.0709219858156027</v>
      </c>
      <c r="K86" s="245">
        <v>3.6</v>
      </c>
      <c r="M86" s="11"/>
      <c r="N86" s="11"/>
      <c r="O86" s="11"/>
      <c r="P86" s="11"/>
      <c r="Q86" s="11"/>
      <c r="R86" s="11"/>
      <c r="S86" s="11"/>
      <c r="Y86" s="1"/>
    </row>
    <row r="87" spans="1:25" ht="30" customHeight="1" x14ac:dyDescent="0.25">
      <c r="A87" s="96">
        <v>13</v>
      </c>
      <c r="B87" s="232"/>
      <c r="C87" s="232"/>
      <c r="D87" s="97" t="s">
        <v>390</v>
      </c>
      <c r="E87" s="122">
        <v>4.66</v>
      </c>
      <c r="F87" s="123">
        <v>1.41</v>
      </c>
      <c r="G87" s="123">
        <v>4.58</v>
      </c>
      <c r="H87" s="210">
        <v>4.5599999999999996</v>
      </c>
      <c r="I87" s="210">
        <v>4.6100000000000003</v>
      </c>
      <c r="J87" s="199">
        <f>AK54</f>
        <v>4.6493506493506498</v>
      </c>
      <c r="K87" s="245">
        <v>3.6</v>
      </c>
      <c r="M87" s="11"/>
      <c r="N87" s="11"/>
      <c r="O87" s="11"/>
      <c r="P87" s="11"/>
      <c r="Q87" s="11"/>
      <c r="R87" s="11"/>
      <c r="S87" s="11"/>
      <c r="Y87" s="1"/>
    </row>
    <row r="88" spans="1:25" ht="30" customHeight="1" thickBot="1" x14ac:dyDescent="0.3">
      <c r="A88" s="219"/>
      <c r="B88" s="233"/>
      <c r="C88" s="233"/>
      <c r="D88" s="234" t="s">
        <v>185</v>
      </c>
      <c r="E88" s="239">
        <v>4.28</v>
      </c>
      <c r="F88" s="202">
        <v>2.67</v>
      </c>
      <c r="G88" s="202">
        <v>4.28</v>
      </c>
      <c r="H88" s="240">
        <v>4.25</v>
      </c>
      <c r="I88" s="240">
        <v>4.38</v>
      </c>
      <c r="J88" s="241">
        <f>W54</f>
        <v>4.6493506493506498</v>
      </c>
      <c r="K88" s="245">
        <v>3.6</v>
      </c>
      <c r="M88" s="11"/>
      <c r="N88" s="11"/>
      <c r="O88" s="11"/>
      <c r="P88" s="11"/>
      <c r="Q88" s="11"/>
      <c r="R88" s="11"/>
      <c r="S88" s="11"/>
      <c r="Y88" s="1"/>
    </row>
    <row r="89" spans="1:25" ht="30" customHeight="1" x14ac:dyDescent="0.25">
      <c r="A89" s="102">
        <v>14</v>
      </c>
      <c r="B89" s="103"/>
      <c r="C89" s="103"/>
      <c r="D89" s="132" t="s">
        <v>391</v>
      </c>
      <c r="E89" s="124">
        <v>3.91</v>
      </c>
      <c r="F89" s="125">
        <v>3.93</v>
      </c>
      <c r="G89" s="125">
        <v>4.0199999999999996</v>
      </c>
      <c r="H89" s="209">
        <v>3.94</v>
      </c>
      <c r="I89" s="209">
        <v>4.16</v>
      </c>
      <c r="J89" s="200">
        <f>AL54</f>
        <v>4.1688311688311686</v>
      </c>
      <c r="K89" s="245">
        <v>3.6</v>
      </c>
      <c r="M89" s="11"/>
      <c r="N89" s="11"/>
      <c r="O89" s="11"/>
      <c r="P89" s="11"/>
      <c r="Q89" s="11"/>
      <c r="R89" s="11"/>
      <c r="S89" s="11"/>
      <c r="Y89" s="1"/>
    </row>
    <row r="90" spans="1:25" ht="30" customHeight="1" thickBot="1" x14ac:dyDescent="0.3">
      <c r="A90" s="229"/>
      <c r="B90" s="233"/>
      <c r="C90" s="233"/>
      <c r="D90" s="234" t="s">
        <v>370</v>
      </c>
      <c r="E90" s="239">
        <f>E89</f>
        <v>3.91</v>
      </c>
      <c r="F90" s="202">
        <f>F89</f>
        <v>3.93</v>
      </c>
      <c r="G90" s="202">
        <f>G89</f>
        <v>4.0199999999999996</v>
      </c>
      <c r="H90" s="240">
        <f>H89</f>
        <v>3.94</v>
      </c>
      <c r="I90" s="240">
        <f>I89</f>
        <v>4.16</v>
      </c>
      <c r="J90" s="241">
        <f>X54</f>
        <v>4.1688311688311686</v>
      </c>
      <c r="K90" s="245">
        <v>3.6</v>
      </c>
      <c r="M90" s="11"/>
      <c r="N90" s="11"/>
      <c r="O90" s="11"/>
      <c r="P90" s="11"/>
      <c r="Q90" s="11"/>
      <c r="R90" s="11"/>
      <c r="S90" s="11"/>
      <c r="Y90" s="1"/>
    </row>
    <row r="91" spans="1:25" ht="36.75" thickBot="1" x14ac:dyDescent="0.3">
      <c r="A91" s="113"/>
      <c r="B91" s="134"/>
      <c r="C91" s="134"/>
      <c r="D91" s="235" t="s">
        <v>125</v>
      </c>
      <c r="E91" s="139">
        <v>3.83</v>
      </c>
      <c r="F91" s="138">
        <v>3.3264994316462668</v>
      </c>
      <c r="G91" s="236">
        <v>4.0356849876948315</v>
      </c>
      <c r="H91" s="238">
        <v>3.95</v>
      </c>
      <c r="I91" s="380">
        <v>4.1500000000000004</v>
      </c>
      <c r="J91" s="237">
        <f>R54</f>
        <v>4.1877890841813139</v>
      </c>
      <c r="K91" s="245">
        <v>3.6</v>
      </c>
      <c r="M91" s="11"/>
      <c r="N91" s="11"/>
      <c r="O91" s="11"/>
      <c r="P91" s="11"/>
      <c r="Q91" s="11"/>
      <c r="R91" s="11"/>
      <c r="S91" s="11"/>
      <c r="Y91" s="1"/>
    </row>
  </sheetData>
  <sortState ref="T8:W9684">
    <sortCondition ref="U8:U9684"/>
  </sortState>
  <mergeCells count="1">
    <mergeCell ref="M13:R13"/>
  </mergeCells>
  <conditionalFormatting sqref="N56:N57 L56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6:N57 L56">
    <cfRule type="colorScale" priority="6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L54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7:R57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91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1:M91 E91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1:F87 J71:J87 F89:F91 J89:J91"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9:E90 E71:E87"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9:F91 F71:F87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1:F87 J71:J87 E89:F91 J89:J91"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9:I91 G71:I87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9:I91 E71:I87"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1:J87 E89:J91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8:R59 N15:N17 S55:S57 N20:N25 N27:N54"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5:L18 M56 M54 L57:M59 L20:L54"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7:M48 M15:M17 M20:M25 M50 M52:M53 M27:M45"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5:N17 N20:N25 N27:N54">
    <cfRule type="colorScale" priority="3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5:L18 L20:L54"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:I17 E20:I25 G18:I18 E27:I54 G26:I26"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5:N17 M20:N25 M27:N54"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5:P18 O20:P54">
    <cfRule type="colorScale" priority="3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5:P17 M20:P25 O18:P18 M27:P54 O26:P26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9:I19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:F18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6:F26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6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0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9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9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5:R18 R20:R54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5:R18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5:R18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5:Q18 Q20:Q54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5:Q18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9:Q19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8:N18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6:N26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9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9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:G53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:G54 H54:I54 L15:L54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5:O54 P54:R54 R15:R5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5:X5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55:AL57">
    <cfRule type="colorScale" priority="3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S55:AL57 L56 N56:N57">
    <cfRule type="colorScale" priority="3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58:AL59 T55:AL57 S15:AL5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8 F8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8:F88 J8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8:I8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8:I8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8:J8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1:M91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13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CX5561"/>
  <sheetViews>
    <sheetView view="pageBreakPreview" zoomScale="80" zoomScaleNormal="70" zoomScaleSheetLayoutView="80" workbookViewId="0">
      <pane xSplit="1" ySplit="4" topLeftCell="K198" activePane="bottomRight" state="frozen"/>
      <selection activeCell="N27" sqref="N27"/>
      <selection pane="topRight" activeCell="N27" sqref="N27"/>
      <selection pane="bottomLeft" activeCell="N27" sqref="N27"/>
      <selection pane="bottomRight" activeCell="CQ47" sqref="CQ47"/>
    </sheetView>
  </sheetViews>
  <sheetFormatPr baseColWidth="10" defaultColWidth="11.42578125" defaultRowHeight="15" x14ac:dyDescent="0.25"/>
  <cols>
    <col min="1" max="1" width="3.85546875" style="26" customWidth="1"/>
    <col min="2" max="2" width="18.85546875" style="25" customWidth="1"/>
    <col min="3" max="3" width="21" style="26" bestFit="1" customWidth="1"/>
    <col min="4" max="4" width="14.28515625" style="26" bestFit="1" customWidth="1"/>
    <col min="5" max="5" width="14.28515625" style="26" customWidth="1"/>
    <col min="6" max="6" width="20.5703125" style="26" bestFit="1" customWidth="1"/>
    <col min="7" max="7" width="20.28515625" style="26" bestFit="1" customWidth="1"/>
    <col min="8" max="8" width="50.5703125" style="26" customWidth="1"/>
    <col min="9" max="9" width="28" style="26" customWidth="1"/>
    <col min="10" max="10" width="22.85546875" style="26" customWidth="1"/>
    <col min="11" max="11" width="18.28515625" style="26" customWidth="1"/>
    <col min="12" max="12" width="88" style="26" customWidth="1"/>
    <col min="13" max="26" width="18.28515625" style="25" customWidth="1"/>
    <col min="27" max="27" width="11.42578125" style="26" customWidth="1"/>
    <col min="28" max="28" width="18.140625" style="26" customWidth="1"/>
    <col min="29" max="42" width="17.7109375" style="26" customWidth="1"/>
    <col min="43" max="49" width="15.7109375" style="26" customWidth="1"/>
    <col min="50" max="50" width="14" style="26" bestFit="1" customWidth="1"/>
    <col min="51" max="51" width="5.5703125" style="26" customWidth="1"/>
    <col min="52" max="52" width="12.42578125" style="26" customWidth="1"/>
    <col min="53" max="66" width="10.7109375" style="26" customWidth="1"/>
    <col min="67" max="67" width="15" style="25" customWidth="1"/>
    <col min="68" max="82" width="10.7109375" style="26" customWidth="1"/>
    <col min="83" max="83" width="15" style="25" customWidth="1"/>
    <col min="84" max="94" width="10.7109375" style="26" customWidth="1"/>
    <col min="95" max="96" width="11.42578125" style="26"/>
    <col min="97" max="98" width="14.7109375" style="26" customWidth="1"/>
    <col min="99" max="16384" width="11.42578125" style="26"/>
  </cols>
  <sheetData>
    <row r="1" spans="2:102" s="1" customFormat="1" ht="34.5" customHeight="1" thickBot="1" x14ac:dyDescent="0.3">
      <c r="C1" s="22"/>
      <c r="D1" s="22"/>
      <c r="E1" s="22"/>
      <c r="F1" s="22"/>
      <c r="G1" s="22"/>
      <c r="H1" s="22"/>
      <c r="M1" s="174" t="s">
        <v>181</v>
      </c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B1" s="365" t="s">
        <v>162</v>
      </c>
      <c r="BA1" s="189" t="s">
        <v>122</v>
      </c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5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5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</row>
    <row r="2" spans="2:102" s="1" customFormat="1" ht="63" customHeight="1" thickBot="1" x14ac:dyDescent="0.3">
      <c r="B2" s="190" t="s">
        <v>88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477" t="s">
        <v>295</v>
      </c>
      <c r="N2" s="479"/>
      <c r="O2" s="477" t="s">
        <v>184</v>
      </c>
      <c r="P2" s="478"/>
      <c r="Q2" s="479"/>
      <c r="R2" s="472" t="s">
        <v>305</v>
      </c>
      <c r="S2" s="473"/>
      <c r="T2" s="473"/>
      <c r="U2" s="473"/>
      <c r="V2" s="473"/>
      <c r="W2" s="472" t="s">
        <v>311</v>
      </c>
      <c r="X2" s="474"/>
      <c r="Y2" s="300" t="s">
        <v>316</v>
      </c>
      <c r="Z2" s="301" t="s">
        <v>314</v>
      </c>
      <c r="AA2" s="62"/>
      <c r="AB2" s="62"/>
      <c r="AC2" s="477" t="s">
        <v>295</v>
      </c>
      <c r="AD2" s="479"/>
      <c r="AE2" s="477" t="s">
        <v>184</v>
      </c>
      <c r="AF2" s="478"/>
      <c r="AG2" s="479"/>
      <c r="AH2" s="472" t="s">
        <v>305</v>
      </c>
      <c r="AI2" s="473"/>
      <c r="AJ2" s="473"/>
      <c r="AK2" s="473"/>
      <c r="AL2" s="473"/>
      <c r="AM2" s="472" t="s">
        <v>311</v>
      </c>
      <c r="AN2" s="474"/>
      <c r="AO2" s="303" t="s">
        <v>316</v>
      </c>
      <c r="AP2" s="301" t="s">
        <v>314</v>
      </c>
      <c r="AQ2" s="62"/>
      <c r="AR2" s="62"/>
      <c r="AS2" s="62"/>
      <c r="AT2" s="62"/>
      <c r="AU2" s="62"/>
      <c r="AV2" s="62"/>
      <c r="AW2" s="62"/>
      <c r="AX2" s="64"/>
      <c r="AY2" s="62"/>
      <c r="AZ2" s="62"/>
      <c r="BA2" s="62" t="s">
        <v>327</v>
      </c>
      <c r="BC2" s="64"/>
      <c r="BD2" s="62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3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3"/>
      <c r="CF2" s="64"/>
      <c r="CG2" s="62" t="s">
        <v>328</v>
      </c>
      <c r="CH2" s="64"/>
      <c r="CI2" s="64"/>
      <c r="CJ2" s="64"/>
      <c r="CK2" s="64"/>
      <c r="CL2" s="64"/>
      <c r="CM2" s="64"/>
      <c r="CN2" s="64"/>
      <c r="CO2" s="64"/>
      <c r="CP2" s="64"/>
    </row>
    <row r="3" spans="2:102" s="24" customFormat="1" ht="173.25" customHeight="1" thickBot="1" x14ac:dyDescent="0.25">
      <c r="B3" s="175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8" t="s">
        <v>54</v>
      </c>
      <c r="N3" s="177" t="s">
        <v>296</v>
      </c>
      <c r="O3" s="178" t="s">
        <v>297</v>
      </c>
      <c r="P3" s="179" t="s">
        <v>298</v>
      </c>
      <c r="Q3" s="177" t="s">
        <v>299</v>
      </c>
      <c r="R3" s="178" t="s">
        <v>306</v>
      </c>
      <c r="S3" s="179" t="s">
        <v>307</v>
      </c>
      <c r="T3" s="179" t="s">
        <v>308</v>
      </c>
      <c r="U3" s="179" t="s">
        <v>309</v>
      </c>
      <c r="V3" s="179" t="s">
        <v>310</v>
      </c>
      <c r="W3" s="178" t="s">
        <v>312</v>
      </c>
      <c r="X3" s="177" t="s">
        <v>313</v>
      </c>
      <c r="Y3" s="178" t="s">
        <v>186</v>
      </c>
      <c r="Z3" s="257" t="s">
        <v>315</v>
      </c>
      <c r="AA3" s="362"/>
      <c r="AB3" s="176"/>
      <c r="AC3" s="178" t="s">
        <v>326</v>
      </c>
      <c r="AD3" s="177" t="s">
        <v>296</v>
      </c>
      <c r="AE3" s="178" t="s">
        <v>297</v>
      </c>
      <c r="AF3" s="179" t="s">
        <v>298</v>
      </c>
      <c r="AG3" s="177" t="s">
        <v>299</v>
      </c>
      <c r="AH3" s="178" t="s">
        <v>306</v>
      </c>
      <c r="AI3" s="179" t="s">
        <v>307</v>
      </c>
      <c r="AJ3" s="179" t="s">
        <v>308</v>
      </c>
      <c r="AK3" s="179" t="s">
        <v>309</v>
      </c>
      <c r="AL3" s="179" t="s">
        <v>310</v>
      </c>
      <c r="AM3" s="178" t="s">
        <v>312</v>
      </c>
      <c r="AN3" s="177" t="s">
        <v>313</v>
      </c>
      <c r="AO3" s="178" t="s">
        <v>366</v>
      </c>
      <c r="AP3" s="257" t="s">
        <v>315</v>
      </c>
      <c r="AQ3" s="353" t="s">
        <v>295</v>
      </c>
      <c r="AR3" s="353" t="s">
        <v>184</v>
      </c>
      <c r="AS3" s="353" t="s">
        <v>305</v>
      </c>
      <c r="AT3" s="353" t="s">
        <v>311</v>
      </c>
      <c r="AU3" s="353" t="s">
        <v>316</v>
      </c>
      <c r="AV3" s="353" t="s">
        <v>314</v>
      </c>
      <c r="AW3" s="179"/>
      <c r="AX3" s="176"/>
      <c r="AY3" s="176"/>
      <c r="AZ3" s="176"/>
      <c r="BA3" s="189" t="s">
        <v>123</v>
      </c>
      <c r="BB3" s="180"/>
      <c r="BC3" s="180"/>
      <c r="BD3" s="180"/>
      <c r="BE3" s="180"/>
      <c r="BF3" s="180"/>
      <c r="BG3" s="180"/>
      <c r="BH3" s="180"/>
      <c r="BI3" s="180"/>
      <c r="BJ3" s="180"/>
      <c r="BK3" s="180"/>
      <c r="BL3" s="180"/>
      <c r="BM3" s="180"/>
      <c r="BN3" s="180"/>
      <c r="BO3" s="179"/>
      <c r="BP3" s="180"/>
      <c r="BQ3" s="189" t="s">
        <v>124</v>
      </c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79"/>
      <c r="CF3" s="180"/>
      <c r="CG3" s="480" t="s">
        <v>295</v>
      </c>
      <c r="CH3" s="481"/>
      <c r="CI3" s="482" t="s">
        <v>184</v>
      </c>
      <c r="CJ3" s="482"/>
      <c r="CK3" s="483" t="s">
        <v>305</v>
      </c>
      <c r="CL3" s="484"/>
      <c r="CM3" s="475" t="s">
        <v>311</v>
      </c>
      <c r="CN3" s="485"/>
      <c r="CO3" s="475" t="s">
        <v>316</v>
      </c>
      <c r="CP3" s="476"/>
      <c r="CQ3" s="475" t="s">
        <v>314</v>
      </c>
      <c r="CR3" s="476"/>
      <c r="CU3" s="352"/>
      <c r="CV3" s="352"/>
      <c r="CW3" s="352"/>
      <c r="CX3" s="352"/>
    </row>
    <row r="4" spans="2:102" s="1" customFormat="1" ht="46.5" customHeight="1" thickBot="1" x14ac:dyDescent="0.3">
      <c r="B4" s="181" t="s">
        <v>3</v>
      </c>
      <c r="C4" s="182" t="s">
        <v>143</v>
      </c>
      <c r="D4" s="182" t="s">
        <v>144</v>
      </c>
      <c r="E4" s="182" t="s">
        <v>154</v>
      </c>
      <c r="F4" s="182" t="s">
        <v>14</v>
      </c>
      <c r="G4" s="182" t="s">
        <v>93</v>
      </c>
      <c r="H4" s="182" t="s">
        <v>19</v>
      </c>
      <c r="I4" s="183" t="s">
        <v>140</v>
      </c>
      <c r="J4" s="360" t="s">
        <v>157</v>
      </c>
      <c r="K4" s="361" t="s">
        <v>158</v>
      </c>
      <c r="L4" s="182" t="s">
        <v>111</v>
      </c>
      <c r="M4" s="255" t="s">
        <v>300</v>
      </c>
      <c r="N4" s="256" t="s">
        <v>301</v>
      </c>
      <c r="O4" s="181" t="s">
        <v>302</v>
      </c>
      <c r="P4" s="182" t="s">
        <v>303</v>
      </c>
      <c r="Q4" s="184" t="s">
        <v>304</v>
      </c>
      <c r="R4" s="181" t="s">
        <v>5</v>
      </c>
      <c r="S4" s="182" t="s">
        <v>6</v>
      </c>
      <c r="T4" s="182" t="s">
        <v>7</v>
      </c>
      <c r="U4" s="182" t="s">
        <v>8</v>
      </c>
      <c r="V4" s="182" t="s">
        <v>9</v>
      </c>
      <c r="W4" s="181" t="s">
        <v>10</v>
      </c>
      <c r="X4" s="184" t="s">
        <v>11</v>
      </c>
      <c r="Y4" s="181" t="s">
        <v>12</v>
      </c>
      <c r="Z4" s="258" t="s">
        <v>13</v>
      </c>
      <c r="AA4" s="363"/>
      <c r="AB4" s="185" t="s">
        <v>120</v>
      </c>
      <c r="AC4" s="255" t="s">
        <v>300</v>
      </c>
      <c r="AD4" s="256" t="s">
        <v>301</v>
      </c>
      <c r="AE4" s="181" t="s">
        <v>302</v>
      </c>
      <c r="AF4" s="182" t="s">
        <v>303</v>
      </c>
      <c r="AG4" s="184" t="s">
        <v>304</v>
      </c>
      <c r="AH4" s="181" t="s">
        <v>5</v>
      </c>
      <c r="AI4" s="182" t="s">
        <v>6</v>
      </c>
      <c r="AJ4" s="182" t="s">
        <v>7</v>
      </c>
      <c r="AK4" s="182" t="s">
        <v>8</v>
      </c>
      <c r="AL4" s="182" t="s">
        <v>9</v>
      </c>
      <c r="AM4" s="181" t="s">
        <v>10</v>
      </c>
      <c r="AN4" s="184" t="s">
        <v>11</v>
      </c>
      <c r="AO4" s="181" t="s">
        <v>12</v>
      </c>
      <c r="AP4" s="258" t="s">
        <v>13</v>
      </c>
      <c r="AQ4" s="258" t="s">
        <v>321</v>
      </c>
      <c r="AR4" s="258" t="s">
        <v>322</v>
      </c>
      <c r="AS4" s="258" t="s">
        <v>323</v>
      </c>
      <c r="AT4" s="258" t="s">
        <v>324</v>
      </c>
      <c r="AU4" s="258" t="s">
        <v>325</v>
      </c>
      <c r="AV4" s="258" t="s">
        <v>345</v>
      </c>
      <c r="AW4" s="258" t="s">
        <v>4</v>
      </c>
      <c r="AX4" s="186" t="s">
        <v>56</v>
      </c>
      <c r="AY4" s="62"/>
      <c r="AZ4" s="62"/>
      <c r="BA4" s="255" t="s">
        <v>300</v>
      </c>
      <c r="BB4" s="256" t="s">
        <v>301</v>
      </c>
      <c r="BC4" s="181" t="s">
        <v>302</v>
      </c>
      <c r="BD4" s="182" t="s">
        <v>303</v>
      </c>
      <c r="BE4" s="184" t="s">
        <v>304</v>
      </c>
      <c r="BF4" s="181" t="s">
        <v>5</v>
      </c>
      <c r="BG4" s="182" t="s">
        <v>6</v>
      </c>
      <c r="BH4" s="182" t="s">
        <v>7</v>
      </c>
      <c r="BI4" s="182" t="s">
        <v>8</v>
      </c>
      <c r="BJ4" s="182" t="s">
        <v>9</v>
      </c>
      <c r="BK4" s="181" t="s">
        <v>10</v>
      </c>
      <c r="BL4" s="184" t="s">
        <v>11</v>
      </c>
      <c r="BM4" s="181" t="s">
        <v>12</v>
      </c>
      <c r="BN4" s="258" t="s">
        <v>13</v>
      </c>
      <c r="BO4" s="187" t="s">
        <v>344</v>
      </c>
      <c r="BP4" s="64"/>
      <c r="BQ4" s="255" t="s">
        <v>300</v>
      </c>
      <c r="BR4" s="256" t="s">
        <v>301</v>
      </c>
      <c r="BS4" s="181" t="s">
        <v>302</v>
      </c>
      <c r="BT4" s="182" t="s">
        <v>303</v>
      </c>
      <c r="BU4" s="184" t="s">
        <v>304</v>
      </c>
      <c r="BV4" s="181" t="s">
        <v>5</v>
      </c>
      <c r="BW4" s="182" t="s">
        <v>6</v>
      </c>
      <c r="BX4" s="182" t="s">
        <v>7</v>
      </c>
      <c r="BY4" s="182" t="s">
        <v>8</v>
      </c>
      <c r="BZ4" s="182" t="s">
        <v>9</v>
      </c>
      <c r="CA4" s="181" t="s">
        <v>10</v>
      </c>
      <c r="CB4" s="184" t="s">
        <v>11</v>
      </c>
      <c r="CC4" s="181" t="s">
        <v>12</v>
      </c>
      <c r="CD4" s="258" t="s">
        <v>13</v>
      </c>
      <c r="CE4" s="187" t="s">
        <v>343</v>
      </c>
      <c r="CF4" s="64"/>
      <c r="CG4" s="356" t="s">
        <v>329</v>
      </c>
      <c r="CH4" s="357" t="s">
        <v>335</v>
      </c>
      <c r="CI4" s="356" t="s">
        <v>330</v>
      </c>
      <c r="CJ4" s="357" t="s">
        <v>336</v>
      </c>
      <c r="CK4" s="356" t="s">
        <v>331</v>
      </c>
      <c r="CL4" s="357" t="s">
        <v>337</v>
      </c>
      <c r="CM4" s="356" t="s">
        <v>332</v>
      </c>
      <c r="CN4" s="357" t="s">
        <v>338</v>
      </c>
      <c r="CO4" s="356" t="s">
        <v>333</v>
      </c>
      <c r="CP4" s="357" t="s">
        <v>339</v>
      </c>
      <c r="CQ4" s="356" t="s">
        <v>334</v>
      </c>
      <c r="CR4" s="357" t="s">
        <v>340</v>
      </c>
      <c r="CS4" s="188" t="s">
        <v>341</v>
      </c>
      <c r="CT4" s="354" t="s">
        <v>342</v>
      </c>
    </row>
    <row r="5" spans="2:102" s="83" customFormat="1" ht="30" customHeight="1" x14ac:dyDescent="0.25">
      <c r="B5" s="278">
        <v>1</v>
      </c>
      <c r="C5" s="299">
        <v>44476</v>
      </c>
      <c r="D5" s="279" t="s">
        <v>145</v>
      </c>
      <c r="E5" s="279" t="s">
        <v>191</v>
      </c>
      <c r="F5" s="282" t="s">
        <v>89</v>
      </c>
      <c r="G5" s="279" t="s">
        <v>17</v>
      </c>
      <c r="H5" s="308" t="s">
        <v>202</v>
      </c>
      <c r="I5" s="307" t="s">
        <v>138</v>
      </c>
      <c r="J5" s="279" t="s">
        <v>98</v>
      </c>
      <c r="K5" s="279" t="s">
        <v>30</v>
      </c>
      <c r="L5" s="280" t="s">
        <v>260</v>
      </c>
      <c r="M5" s="304">
        <v>5</v>
      </c>
      <c r="N5" s="306">
        <v>5</v>
      </c>
      <c r="O5" s="305">
        <v>5</v>
      </c>
      <c r="P5" s="305">
        <v>5</v>
      </c>
      <c r="Q5" s="305">
        <v>5</v>
      </c>
      <c r="R5" s="304">
        <v>5</v>
      </c>
      <c r="S5" s="305">
        <v>5</v>
      </c>
      <c r="T5" s="305">
        <v>5</v>
      </c>
      <c r="U5" s="305">
        <v>5</v>
      </c>
      <c r="V5" s="306">
        <v>5</v>
      </c>
      <c r="W5" s="305">
        <v>5</v>
      </c>
      <c r="X5" s="305"/>
      <c r="Y5" s="323">
        <v>5</v>
      </c>
      <c r="Z5" s="323">
        <v>5</v>
      </c>
      <c r="AA5" s="364"/>
      <c r="AB5" s="260" t="s">
        <v>26</v>
      </c>
      <c r="AC5" s="340">
        <f>+AVERAGEIF($K$5:$K$173,$AB5,M$5:M$173)</f>
        <v>3.3636363636363638</v>
      </c>
      <c r="AD5" s="341">
        <f t="shared" ref="AD5:AP5" si="0">+AVERAGEIF($K$5:$K$173,$AB5,N$5:N$173)</f>
        <v>3</v>
      </c>
      <c r="AE5" s="340">
        <f t="shared" si="0"/>
        <v>4.2727272727272725</v>
      </c>
      <c r="AF5" s="342">
        <f t="shared" si="0"/>
        <v>3.7272727272727271</v>
      </c>
      <c r="AG5" s="341">
        <f t="shared" si="0"/>
        <v>3.4545454545454546</v>
      </c>
      <c r="AH5" s="340">
        <f t="shared" si="0"/>
        <v>4.5555555555555554</v>
      </c>
      <c r="AI5" s="342">
        <f t="shared" si="0"/>
        <v>4.5999999999999996</v>
      </c>
      <c r="AJ5" s="342">
        <f t="shared" si="0"/>
        <v>4.9000000000000004</v>
      </c>
      <c r="AK5" s="342">
        <f t="shared" si="0"/>
        <v>4.8</v>
      </c>
      <c r="AL5" s="342">
        <f t="shared" si="0"/>
        <v>4.3</v>
      </c>
      <c r="AM5" s="340">
        <f t="shared" si="0"/>
        <v>4.5999999999999996</v>
      </c>
      <c r="AN5" s="341">
        <f t="shared" si="0"/>
        <v>4.333333333333333</v>
      </c>
      <c r="AO5" s="341">
        <f t="shared" si="0"/>
        <v>4.7</v>
      </c>
      <c r="AP5" s="343">
        <f t="shared" si="0"/>
        <v>3.9</v>
      </c>
      <c r="AQ5" s="343">
        <f>AVERAGE(AC5:AD5)</f>
        <v>3.1818181818181817</v>
      </c>
      <c r="AR5" s="343">
        <f>AVERAGE(AE5:AG5)</f>
        <v>3.8181818181818183</v>
      </c>
      <c r="AS5" s="343">
        <f>AVERAGE(AH5:AL5)</f>
        <v>4.6311111111111112</v>
      </c>
      <c r="AT5" s="343">
        <f>AVERAGE(AM5:AN5)</f>
        <v>4.4666666666666668</v>
      </c>
      <c r="AU5" s="343">
        <f>AVERAGE(AO5:AO5)</f>
        <v>4.7</v>
      </c>
      <c r="AV5" s="343">
        <f>AVERAGE(AP5:AP5)</f>
        <v>3.9</v>
      </c>
      <c r="AW5" s="343">
        <f>AVERAGE(AQ5:AV5)</f>
        <v>4.1162962962962961</v>
      </c>
      <c r="AX5" s="262">
        <f>+COUNTIF($K$5:$K$173,AB5)</f>
        <v>12</v>
      </c>
      <c r="AY5" s="63"/>
      <c r="AZ5" s="174"/>
      <c r="BA5" s="340">
        <f t="shared" ref="BA5:BN5" si="1">+AVERAGEIFS(M$5:M$173,$K$5:$K$173,$AB5,$E$5:$E$173,"M")</f>
        <v>3.3</v>
      </c>
      <c r="BB5" s="342">
        <f t="shared" si="1"/>
        <v>3</v>
      </c>
      <c r="BC5" s="342">
        <f t="shared" si="1"/>
        <v>4.2</v>
      </c>
      <c r="BD5" s="342">
        <f t="shared" si="1"/>
        <v>3.6</v>
      </c>
      <c r="BE5" s="342">
        <f t="shared" si="1"/>
        <v>3.4</v>
      </c>
      <c r="BF5" s="342">
        <f t="shared" si="1"/>
        <v>4.5</v>
      </c>
      <c r="BG5" s="342">
        <f t="shared" si="1"/>
        <v>4.5555555555555554</v>
      </c>
      <c r="BH5" s="342">
        <f t="shared" si="1"/>
        <v>4.8888888888888893</v>
      </c>
      <c r="BI5" s="342">
        <f t="shared" si="1"/>
        <v>4.7777777777777777</v>
      </c>
      <c r="BJ5" s="342">
        <f t="shared" si="1"/>
        <v>4.2222222222222223</v>
      </c>
      <c r="BK5" s="342">
        <f t="shared" si="1"/>
        <v>4.5555555555555554</v>
      </c>
      <c r="BL5" s="342">
        <f t="shared" si="1"/>
        <v>4.375</v>
      </c>
      <c r="BM5" s="342">
        <f t="shared" si="1"/>
        <v>4.666666666666667</v>
      </c>
      <c r="BN5" s="342">
        <f t="shared" si="1"/>
        <v>3.8888888888888888</v>
      </c>
      <c r="BO5" s="265">
        <f>+COUNTIFS($E$5:$E$173,"M",$K$5:$K$173,AB5)</f>
        <v>11</v>
      </c>
      <c r="BP5" s="261"/>
      <c r="BQ5" s="263">
        <f t="shared" ref="BQ5:CD5" si="2">+AVERAGEIFS(M$5:M$173,$K$5:$K$173,$AB5,$E$5:$E$173,"H")</f>
        <v>4</v>
      </c>
      <c r="BR5" s="264">
        <f t="shared" si="2"/>
        <v>3</v>
      </c>
      <c r="BS5" s="264">
        <f t="shared" si="2"/>
        <v>5</v>
      </c>
      <c r="BT5" s="264">
        <f t="shared" si="2"/>
        <v>5</v>
      </c>
      <c r="BU5" s="264">
        <f t="shared" si="2"/>
        <v>4</v>
      </c>
      <c r="BV5" s="264">
        <f t="shared" si="2"/>
        <v>5</v>
      </c>
      <c r="BW5" s="264">
        <f t="shared" si="2"/>
        <v>5</v>
      </c>
      <c r="BX5" s="264">
        <f t="shared" si="2"/>
        <v>5</v>
      </c>
      <c r="BY5" s="264">
        <f t="shared" si="2"/>
        <v>5</v>
      </c>
      <c r="BZ5" s="264">
        <f t="shared" si="2"/>
        <v>5</v>
      </c>
      <c r="CA5" s="264">
        <f t="shared" si="2"/>
        <v>5</v>
      </c>
      <c r="CB5" s="264">
        <f t="shared" si="2"/>
        <v>4</v>
      </c>
      <c r="CC5" s="264">
        <f t="shared" si="2"/>
        <v>5</v>
      </c>
      <c r="CD5" s="264">
        <f t="shared" si="2"/>
        <v>4</v>
      </c>
      <c r="CE5" s="265">
        <f>+COUNTIFS($E$5:$E$173,"H",$K$5:$K$173,AB5)</f>
        <v>1</v>
      </c>
      <c r="CF5" s="63"/>
      <c r="CG5" s="266">
        <f>+AVERAGE(BA5:BB5)</f>
        <v>3.15</v>
      </c>
      <c r="CH5" s="267">
        <f t="shared" ref="CH5:CH12" si="3">+AVERAGE(BQ5:BR5)</f>
        <v>3.5</v>
      </c>
      <c r="CI5" s="266">
        <f>+AVERAGE(BC5:BE5)</f>
        <v>3.7333333333333338</v>
      </c>
      <c r="CJ5" s="267">
        <f t="shared" ref="CJ5:CJ12" si="4">+AVERAGE(BS5:BU5)</f>
        <v>4.666666666666667</v>
      </c>
      <c r="CK5" s="266">
        <f>+AVERAGE(BF5:BJ5)</f>
        <v>4.5888888888888886</v>
      </c>
      <c r="CL5" s="267">
        <f t="shared" ref="CL5:CL12" si="5">+AVERAGE(BV5:BZ5)</f>
        <v>5</v>
      </c>
      <c r="CM5" s="266">
        <f>+AVERAGE(BK5:BL5)</f>
        <v>4.4652777777777777</v>
      </c>
      <c r="CN5" s="267">
        <f t="shared" ref="CN5:CN12" si="6">+AVERAGE(CA5:CB5)</f>
        <v>4.5</v>
      </c>
      <c r="CO5" s="266">
        <f>+AVERAGE(BM5)</f>
        <v>4.666666666666667</v>
      </c>
      <c r="CP5" s="267">
        <f>+AVERAGE(CC5)</f>
        <v>5</v>
      </c>
      <c r="CQ5" s="266">
        <f>+AVERAGE(BN5)</f>
        <v>3.8888888888888888</v>
      </c>
      <c r="CR5" s="267">
        <f t="shared" ref="CR5:CR12" si="7">+AVERAGE(CD5)</f>
        <v>4</v>
      </c>
      <c r="CS5" s="266">
        <f>+AVERAGE(CG5,CI5,CK5,CM5,CO5, CQ5)</f>
        <v>4.0821759259259265</v>
      </c>
      <c r="CT5" s="355">
        <f>+AVERAGE(CH5,CJ5,CL5,CN5,CP5,CR5)</f>
        <v>4.4444444444444446</v>
      </c>
    </row>
    <row r="6" spans="2:102" s="83" customFormat="1" ht="30" customHeight="1" x14ac:dyDescent="0.25">
      <c r="B6" s="281">
        <v>2</v>
      </c>
      <c r="C6" s="296">
        <v>44476</v>
      </c>
      <c r="D6" s="282" t="s">
        <v>145</v>
      </c>
      <c r="E6" s="282" t="s">
        <v>191</v>
      </c>
      <c r="F6" s="282" t="s">
        <v>89</v>
      </c>
      <c r="G6" s="282" t="s">
        <v>18</v>
      </c>
      <c r="H6" s="309" t="s">
        <v>94</v>
      </c>
      <c r="I6" s="283" t="s">
        <v>94</v>
      </c>
      <c r="J6" s="282" t="s">
        <v>98</v>
      </c>
      <c r="K6" s="282" t="s">
        <v>24</v>
      </c>
      <c r="L6" s="284" t="s">
        <v>261</v>
      </c>
      <c r="M6" s="324">
        <v>4</v>
      </c>
      <c r="N6" s="325">
        <v>2</v>
      </c>
      <c r="O6" s="326">
        <v>4</v>
      </c>
      <c r="P6" s="326">
        <v>3</v>
      </c>
      <c r="Q6" s="326">
        <v>4</v>
      </c>
      <c r="R6" s="324">
        <v>3</v>
      </c>
      <c r="S6" s="326">
        <v>5</v>
      </c>
      <c r="T6" s="326">
        <v>5</v>
      </c>
      <c r="U6" s="326">
        <v>5</v>
      </c>
      <c r="V6" s="325">
        <v>5</v>
      </c>
      <c r="W6" s="326">
        <v>4</v>
      </c>
      <c r="X6" s="326">
        <v>4</v>
      </c>
      <c r="Y6" s="327">
        <v>5</v>
      </c>
      <c r="Z6" s="327">
        <v>4</v>
      </c>
      <c r="AA6" s="259"/>
      <c r="AB6" s="268" t="s">
        <v>50</v>
      </c>
      <c r="AC6" s="344">
        <f t="shared" ref="AC6:AC43" si="8">+AVERAGEIF($K$5:$K$173,$AB6,M$5:M$173)</f>
        <v>3.25</v>
      </c>
      <c r="AD6" s="345">
        <f t="shared" ref="AD6:AD43" si="9">+AVERAGEIF($K$5:$K$173,$AB6,N$5:N$173)</f>
        <v>2.5</v>
      </c>
      <c r="AE6" s="344">
        <f t="shared" ref="AE6:AE43" si="10">+AVERAGEIF($K$5:$K$173,$AB6,O$5:O$173)</f>
        <v>3</v>
      </c>
      <c r="AF6" s="346">
        <f t="shared" ref="AF6:AF43" si="11">+AVERAGEIF($K$5:$K$173,$AB6,P$5:P$173)</f>
        <v>2</v>
      </c>
      <c r="AG6" s="345">
        <f t="shared" ref="AG6:AG43" si="12">+AVERAGEIF($K$5:$K$173,$AB6,Q$5:Q$173)</f>
        <v>2.75</v>
      </c>
      <c r="AH6" s="344">
        <f t="shared" ref="AH6:AH43" si="13">+AVERAGEIF($K$5:$K$173,$AB6,R$5:R$173)</f>
        <v>4.75</v>
      </c>
      <c r="AI6" s="346">
        <f t="shared" ref="AI6:AI43" si="14">+AVERAGEIF($K$5:$K$173,$AB6,S$5:S$173)</f>
        <v>5</v>
      </c>
      <c r="AJ6" s="346">
        <f t="shared" ref="AJ6:AJ43" si="15">+AVERAGEIF($K$5:$K$173,$AB6,T$5:T$173)</f>
        <v>4.333333333333333</v>
      </c>
      <c r="AK6" s="346">
        <f t="shared" ref="AK6:AK43" si="16">+AVERAGEIF($K$5:$K$173,$AB6,U$5:U$173)</f>
        <v>4.333333333333333</v>
      </c>
      <c r="AL6" s="346">
        <f t="shared" ref="AL6:AL43" si="17">+AVERAGEIF($K$5:$K$173,$AB6,V$5:V$173)</f>
        <v>2.3333333333333335</v>
      </c>
      <c r="AM6" s="344">
        <f t="shared" ref="AM6:AM43" si="18">+AVERAGEIF($K$5:$K$173,$AB6,W$5:W$173)</f>
        <v>4.333333333333333</v>
      </c>
      <c r="AN6" s="345">
        <f t="shared" ref="AN6:AN43" si="19">+AVERAGEIF($K$5:$K$173,$AB6,X$5:X$173)</f>
        <v>4.333333333333333</v>
      </c>
      <c r="AO6" s="345">
        <f t="shared" ref="AO6:AO43" si="20">+AVERAGEIF($K$5:$K$173,$AB6,Y$5:Y$173)</f>
        <v>4</v>
      </c>
      <c r="AP6" s="347">
        <f t="shared" ref="AP6:AP43" si="21">+AVERAGEIF($K$5:$K$173,$AB6,Z$5:Z$173)</f>
        <v>4</v>
      </c>
      <c r="AQ6" s="347">
        <f t="shared" ref="AQ6:AQ43" si="22">AVERAGE(AC6:AD6)</f>
        <v>2.875</v>
      </c>
      <c r="AR6" s="347">
        <f t="shared" ref="AR6:AR43" si="23">AVERAGE(AE6:AG6)</f>
        <v>2.5833333333333335</v>
      </c>
      <c r="AS6" s="347">
        <f t="shared" ref="AS6:AS43" si="24">AVERAGE(AH6:AL6)</f>
        <v>4.1499999999999995</v>
      </c>
      <c r="AT6" s="347">
        <f t="shared" ref="AT6:AT43" si="25">AVERAGE(AM6:AN6)</f>
        <v>4.333333333333333</v>
      </c>
      <c r="AU6" s="347">
        <f t="shared" ref="AU6:AU43" si="26">AVERAGE(AO6:AO6)</f>
        <v>4</v>
      </c>
      <c r="AV6" s="347">
        <f t="shared" ref="AV6:AV43" si="27">AVERAGE(AP6:AP6)</f>
        <v>4</v>
      </c>
      <c r="AW6" s="347">
        <f t="shared" ref="AW6:AW43" si="28">AVERAGE(AQ6:AV6)</f>
        <v>3.6569444444444446</v>
      </c>
      <c r="AX6" s="269">
        <f t="shared" ref="AX6:AX43" si="29">+COUNTIF($K$5:$K$173,AB6)</f>
        <v>4</v>
      </c>
      <c r="AY6" s="63"/>
      <c r="AZ6" s="174"/>
      <c r="BA6" s="344">
        <f t="shared" ref="BA6:BA42" si="30">+AVERAGEIFS(M$5:M$173,$K$5:$K$173,$AB6,$E$5:$E$173,"M")</f>
        <v>2.6666666666666665</v>
      </c>
      <c r="BB6" s="346">
        <f t="shared" ref="BB6:BB42" si="31">+AVERAGEIFS(N$5:N$173,$K$5:$K$173,$AB6,$E$5:$E$173,"M")</f>
        <v>2</v>
      </c>
      <c r="BC6" s="346">
        <f t="shared" ref="BC6:BC42" si="32">+AVERAGEIFS(O$5:O$173,$K$5:$K$173,$AB6,$E$5:$E$173,"M")</f>
        <v>2.3333333333333335</v>
      </c>
      <c r="BD6" s="346">
        <f t="shared" ref="BD6:BD42" si="33">+AVERAGEIFS(P$5:P$173,$K$5:$K$173,$AB6,$E$5:$E$173,"M")</f>
        <v>1.6666666666666667</v>
      </c>
      <c r="BE6" s="346">
        <f t="shared" ref="BE6:BE42" si="34">+AVERAGEIFS(Q$5:Q$173,$K$5:$K$173,$AB6,$E$5:$E$173,"M")</f>
        <v>2</v>
      </c>
      <c r="BF6" s="346">
        <f t="shared" ref="BF6:BF42" si="35">+AVERAGEIFS(R$5:R$173,$K$5:$K$173,$AB6,$E$5:$E$173,"M")</f>
        <v>4.666666666666667</v>
      </c>
      <c r="BG6" s="346">
        <f t="shared" ref="BG6:BG42" si="36">+AVERAGEIFS(S$5:S$173,$K$5:$K$173,$AB6,$E$5:$E$173,"M")</f>
        <v>5</v>
      </c>
      <c r="BH6" s="346">
        <f t="shared" ref="BH6:BH42" si="37">+AVERAGEIFS(T$5:T$173,$K$5:$K$173,$AB6,$E$5:$E$173,"M")</f>
        <v>4</v>
      </c>
      <c r="BI6" s="346">
        <f t="shared" ref="BI6:BI42" si="38">+AVERAGEIFS(U$5:U$173,$K$5:$K$173,$AB6,$E$5:$E$173,"M")</f>
        <v>4</v>
      </c>
      <c r="BJ6" s="346">
        <f t="shared" ref="BJ6:BJ42" si="39">+AVERAGEIFS(V$5:V$173,$K$5:$K$173,$AB6,$E$5:$E$173,"M")</f>
        <v>1.5</v>
      </c>
      <c r="BK6" s="346">
        <f t="shared" ref="BK6:BK42" si="40">+AVERAGEIFS(W$5:W$173,$K$5:$K$173,$AB6,$E$5:$E$173,"M")</f>
        <v>4</v>
      </c>
      <c r="BL6" s="346">
        <f t="shared" ref="BL6:BL42" si="41">+AVERAGEIFS(X$5:X$173,$K$5:$K$173,$AB6,$E$5:$E$173,"M")</f>
        <v>4</v>
      </c>
      <c r="BM6" s="346">
        <f t="shared" ref="BM6:BM42" si="42">+AVERAGEIFS(Y$5:Y$173,$K$5:$K$173,$AB6,$E$5:$E$173,"M")</f>
        <v>4</v>
      </c>
      <c r="BN6" s="346">
        <f t="shared" ref="BN6:BN42" si="43">+AVERAGEIFS(Z$5:Z$173,$K$5:$K$173,$AB6,$E$5:$E$173,"M")</f>
        <v>3.5</v>
      </c>
      <c r="BO6" s="269">
        <f t="shared" ref="BO6:BO43" si="44">+COUNTIFS($E$5:$E$173,"M",$K$5:$K$173,AB6)</f>
        <v>3</v>
      </c>
      <c r="BP6" s="261"/>
      <c r="BQ6" s="133">
        <f t="shared" ref="BQ6:BQ43" si="45">+AVERAGEIFS(M$5:M$173,$K$5:$K$173,$AB6,$E$5:$E$173,"H")</f>
        <v>5</v>
      </c>
      <c r="BR6" s="261">
        <f t="shared" ref="BR6:BR43" si="46">+AVERAGEIFS(N$5:N$173,$K$5:$K$173,$AB6,$E$5:$E$173,"H")</f>
        <v>4</v>
      </c>
      <c r="BS6" s="261">
        <f t="shared" ref="BS6:BS43" si="47">+AVERAGEIFS(O$5:O$173,$K$5:$K$173,$AB6,$E$5:$E$173,"H")</f>
        <v>5</v>
      </c>
      <c r="BT6" s="261">
        <f t="shared" ref="BT6:BT43" si="48">+AVERAGEIFS(P$5:P$173,$K$5:$K$173,$AB6,$E$5:$E$173,"H")</f>
        <v>3</v>
      </c>
      <c r="BU6" s="261">
        <f t="shared" ref="BU6:BU43" si="49">+AVERAGEIFS(Q$5:Q$173,$K$5:$K$173,$AB6,$E$5:$E$173,"H")</f>
        <v>5</v>
      </c>
      <c r="BV6" s="261">
        <f t="shared" ref="BV6:BV43" si="50">+AVERAGEIFS(R$5:R$173,$K$5:$K$173,$AB6,$E$5:$E$173,"H")</f>
        <v>5</v>
      </c>
      <c r="BW6" s="261">
        <f t="shared" ref="BW6:BW43" si="51">+AVERAGEIFS(S$5:S$173,$K$5:$K$173,$AB6,$E$5:$E$173,"H")</f>
        <v>5</v>
      </c>
      <c r="BX6" s="261">
        <f t="shared" ref="BX6:BX43" si="52">+AVERAGEIFS(T$5:T$173,$K$5:$K$173,$AB6,$E$5:$E$173,"H")</f>
        <v>5</v>
      </c>
      <c r="BY6" s="261">
        <f t="shared" ref="BY6:BY43" si="53">+AVERAGEIFS(U$5:U$173,$K$5:$K$173,$AB6,$E$5:$E$173,"H")</f>
        <v>5</v>
      </c>
      <c r="BZ6" s="261">
        <f t="shared" ref="BZ6:BZ43" si="54">+AVERAGEIFS(V$5:V$173,$K$5:$K$173,$AB6,$E$5:$E$173,"H")</f>
        <v>4</v>
      </c>
      <c r="CA6" s="261">
        <f t="shared" ref="CA6:CA43" si="55">+AVERAGEIFS(W$5:W$173,$K$5:$K$173,$AB6,$E$5:$E$173,"H")</f>
        <v>5</v>
      </c>
      <c r="CB6" s="261">
        <f t="shared" ref="CB6:CB43" si="56">+AVERAGEIFS(X$5:X$173,$K$5:$K$173,$AB6,$E$5:$E$173,"H")</f>
        <v>5</v>
      </c>
      <c r="CC6" s="261"/>
      <c r="CD6" s="261">
        <f t="shared" ref="CD6:CD43" si="57">+AVERAGEIFS(Z$5:Z$173,$K$5:$K$173,$AB6,$E$5:$E$173,"H")</f>
        <v>5</v>
      </c>
      <c r="CE6" s="270">
        <f t="shared" ref="CE6:CE43" si="58">+COUNTIFS($E$5:$E$173,"H",$K$5:$K$173,AB6)</f>
        <v>1</v>
      </c>
      <c r="CF6" s="63"/>
      <c r="CG6" s="266">
        <f>+AVERAGE(BA6:BB6)</f>
        <v>2.333333333333333</v>
      </c>
      <c r="CH6" s="267">
        <f t="shared" si="3"/>
        <v>4.5</v>
      </c>
      <c r="CI6" s="266">
        <f>+AVERAGE(BC6:BE6)</f>
        <v>2</v>
      </c>
      <c r="CJ6" s="267">
        <f t="shared" si="4"/>
        <v>4.333333333333333</v>
      </c>
      <c r="CK6" s="266">
        <f>+AVERAGE(BF6:BJ6)</f>
        <v>3.8333333333333335</v>
      </c>
      <c r="CL6" s="267">
        <f t="shared" si="5"/>
        <v>4.8</v>
      </c>
      <c r="CM6" s="266">
        <f>+AVERAGE(BK6:BL6)</f>
        <v>4</v>
      </c>
      <c r="CN6" s="267">
        <f t="shared" si="6"/>
        <v>5</v>
      </c>
      <c r="CO6" s="266">
        <f>+AVERAGE(BM6)</f>
        <v>4</v>
      </c>
      <c r="CP6" s="267"/>
      <c r="CQ6" s="266">
        <f>+AVERAGE(BN6)</f>
        <v>3.5</v>
      </c>
      <c r="CR6" s="267">
        <f t="shared" si="7"/>
        <v>5</v>
      </c>
      <c r="CS6" s="266">
        <f t="shared" ref="CS6:CS40" si="59">+AVERAGE(CG6,CI6,CK6,CM6,CO6, CQ6)</f>
        <v>3.2777777777777772</v>
      </c>
      <c r="CT6" s="355">
        <f t="shared" ref="CT6:CT43" si="60">+AVERAGE(CH6,CJ6,CL6,CN6,CP6,CR6)</f>
        <v>4.7266666666666666</v>
      </c>
    </row>
    <row r="7" spans="2:102" s="83" customFormat="1" ht="30" customHeight="1" x14ac:dyDescent="0.25">
      <c r="B7" s="281">
        <v>3</v>
      </c>
      <c r="C7" s="296">
        <v>44476</v>
      </c>
      <c r="D7" s="282" t="s">
        <v>145</v>
      </c>
      <c r="E7" s="282" t="s">
        <v>192</v>
      </c>
      <c r="F7" s="282" t="s">
        <v>89</v>
      </c>
      <c r="G7" s="282" t="s">
        <v>18</v>
      </c>
      <c r="H7" s="309" t="s">
        <v>94</v>
      </c>
      <c r="I7" s="283" t="s">
        <v>94</v>
      </c>
      <c r="J7" s="282" t="s">
        <v>98</v>
      </c>
      <c r="K7" s="282" t="s">
        <v>27</v>
      </c>
      <c r="L7" s="284" t="s">
        <v>262</v>
      </c>
      <c r="M7" s="324">
        <v>4</v>
      </c>
      <c r="N7" s="325">
        <v>3</v>
      </c>
      <c r="O7" s="326">
        <v>4</v>
      </c>
      <c r="P7" s="326">
        <v>4</v>
      </c>
      <c r="Q7" s="326">
        <v>4</v>
      </c>
      <c r="R7" s="324">
        <v>5</v>
      </c>
      <c r="S7" s="326">
        <v>5</v>
      </c>
      <c r="T7" s="326">
        <v>5</v>
      </c>
      <c r="U7" s="326">
        <v>5</v>
      </c>
      <c r="V7" s="325">
        <v>5</v>
      </c>
      <c r="W7" s="326">
        <v>5</v>
      </c>
      <c r="X7" s="326">
        <v>5</v>
      </c>
      <c r="Y7" s="327">
        <v>5</v>
      </c>
      <c r="Z7" s="327">
        <v>5</v>
      </c>
      <c r="AA7" s="259"/>
      <c r="AB7" s="268" t="s">
        <v>45</v>
      </c>
      <c r="AC7" s="344">
        <f t="shared" si="8"/>
        <v>2</v>
      </c>
      <c r="AD7" s="345">
        <f t="shared" si="9"/>
        <v>2</v>
      </c>
      <c r="AE7" s="344">
        <f t="shared" si="10"/>
        <v>1</v>
      </c>
      <c r="AF7" s="346">
        <f t="shared" si="11"/>
        <v>2</v>
      </c>
      <c r="AG7" s="345">
        <f t="shared" si="12"/>
        <v>2</v>
      </c>
      <c r="AH7" s="344">
        <f t="shared" si="13"/>
        <v>5</v>
      </c>
      <c r="AI7" s="346">
        <f t="shared" si="14"/>
        <v>5</v>
      </c>
      <c r="AJ7" s="346">
        <f t="shared" si="15"/>
        <v>5</v>
      </c>
      <c r="AK7" s="346">
        <f t="shared" si="16"/>
        <v>5</v>
      </c>
      <c r="AL7" s="346">
        <f t="shared" si="17"/>
        <v>3</v>
      </c>
      <c r="AM7" s="344">
        <f t="shared" si="18"/>
        <v>2</v>
      </c>
      <c r="AN7" s="345">
        <f t="shared" si="19"/>
        <v>2</v>
      </c>
      <c r="AO7" s="345">
        <f t="shared" si="20"/>
        <v>4</v>
      </c>
      <c r="AP7" s="347">
        <f t="shared" si="21"/>
        <v>2</v>
      </c>
      <c r="AQ7" s="347">
        <f t="shared" si="22"/>
        <v>2</v>
      </c>
      <c r="AR7" s="347">
        <f t="shared" si="23"/>
        <v>1.6666666666666667</v>
      </c>
      <c r="AS7" s="347">
        <f t="shared" si="24"/>
        <v>4.5999999999999996</v>
      </c>
      <c r="AT7" s="347">
        <f t="shared" si="25"/>
        <v>2</v>
      </c>
      <c r="AU7" s="347">
        <f t="shared" si="26"/>
        <v>4</v>
      </c>
      <c r="AV7" s="347">
        <f t="shared" si="27"/>
        <v>2</v>
      </c>
      <c r="AW7" s="347">
        <f t="shared" si="28"/>
        <v>2.7111111111111108</v>
      </c>
      <c r="AX7" s="269">
        <f t="shared" si="29"/>
        <v>1</v>
      </c>
      <c r="AY7" s="63"/>
      <c r="AZ7" s="174"/>
      <c r="BA7" s="344"/>
      <c r="BB7" s="346"/>
      <c r="BC7" s="346"/>
      <c r="BD7" s="346"/>
      <c r="BE7" s="346"/>
      <c r="BF7" s="346"/>
      <c r="BG7" s="346"/>
      <c r="BH7" s="346"/>
      <c r="BI7" s="346"/>
      <c r="BJ7" s="346"/>
      <c r="BK7" s="346"/>
      <c r="BL7" s="346"/>
      <c r="BM7" s="346"/>
      <c r="BN7" s="346"/>
      <c r="BO7" s="269">
        <f t="shared" si="44"/>
        <v>0</v>
      </c>
      <c r="BP7" s="261"/>
      <c r="BQ7" s="133">
        <f t="shared" si="45"/>
        <v>2</v>
      </c>
      <c r="BR7" s="261">
        <f t="shared" si="46"/>
        <v>2</v>
      </c>
      <c r="BS7" s="261">
        <f t="shared" si="47"/>
        <v>1</v>
      </c>
      <c r="BT7" s="261">
        <f t="shared" si="48"/>
        <v>2</v>
      </c>
      <c r="BU7" s="261">
        <f t="shared" si="49"/>
        <v>2</v>
      </c>
      <c r="BV7" s="261">
        <f t="shared" si="50"/>
        <v>5</v>
      </c>
      <c r="BW7" s="261">
        <f t="shared" si="51"/>
        <v>5</v>
      </c>
      <c r="BX7" s="261">
        <f t="shared" si="52"/>
        <v>5</v>
      </c>
      <c r="BY7" s="261">
        <f t="shared" si="53"/>
        <v>5</v>
      </c>
      <c r="BZ7" s="261">
        <f t="shared" si="54"/>
        <v>3</v>
      </c>
      <c r="CA7" s="261">
        <f t="shared" si="55"/>
        <v>2</v>
      </c>
      <c r="CB7" s="261">
        <f t="shared" si="56"/>
        <v>2</v>
      </c>
      <c r="CC7" s="261">
        <f t="shared" ref="CC7:CC43" si="61">+AVERAGEIFS(Y$5:Y$173,$K$5:$K$173,$AB7,$E$5:$E$173,"H")</f>
        <v>4</v>
      </c>
      <c r="CD7" s="261">
        <f t="shared" si="57"/>
        <v>2</v>
      </c>
      <c r="CE7" s="270">
        <f t="shared" si="58"/>
        <v>1</v>
      </c>
      <c r="CF7" s="63"/>
      <c r="CG7" s="266"/>
      <c r="CH7" s="267">
        <f t="shared" si="3"/>
        <v>2</v>
      </c>
      <c r="CI7" s="266"/>
      <c r="CJ7" s="267">
        <f t="shared" si="4"/>
        <v>1.6666666666666667</v>
      </c>
      <c r="CK7" s="266"/>
      <c r="CL7" s="267">
        <f t="shared" si="5"/>
        <v>4.5999999999999996</v>
      </c>
      <c r="CM7" s="266"/>
      <c r="CN7" s="267">
        <f t="shared" si="6"/>
        <v>2</v>
      </c>
      <c r="CO7" s="266"/>
      <c r="CP7" s="267">
        <f t="shared" ref="CP7:CP12" si="62">+AVERAGE(CC7)</f>
        <v>4</v>
      </c>
      <c r="CQ7" s="266"/>
      <c r="CR7" s="267">
        <f t="shared" si="7"/>
        <v>2</v>
      </c>
      <c r="CS7" s="266"/>
      <c r="CT7" s="355">
        <f t="shared" si="60"/>
        <v>2.7111111111111108</v>
      </c>
    </row>
    <row r="8" spans="2:102" s="83" customFormat="1" ht="30" customHeight="1" x14ac:dyDescent="0.25">
      <c r="B8" s="281">
        <v>4</v>
      </c>
      <c r="C8" s="296">
        <v>44476</v>
      </c>
      <c r="D8" s="282" t="s">
        <v>145</v>
      </c>
      <c r="E8" s="282" t="s">
        <v>191</v>
      </c>
      <c r="F8" s="282" t="s">
        <v>193</v>
      </c>
      <c r="G8" s="282" t="s">
        <v>18</v>
      </c>
      <c r="H8" s="309" t="s">
        <v>203</v>
      </c>
      <c r="I8" s="283" t="s">
        <v>55</v>
      </c>
      <c r="J8" s="282" t="s">
        <v>98</v>
      </c>
      <c r="K8" s="282" t="s">
        <v>24</v>
      </c>
      <c r="L8" s="284" t="s">
        <v>261</v>
      </c>
      <c r="M8" s="324">
        <v>5</v>
      </c>
      <c r="N8" s="325">
        <v>5</v>
      </c>
      <c r="O8" s="326">
        <v>5</v>
      </c>
      <c r="P8" s="326">
        <v>5</v>
      </c>
      <c r="Q8" s="326">
        <v>5</v>
      </c>
      <c r="R8" s="324">
        <v>5</v>
      </c>
      <c r="S8" s="326">
        <v>5</v>
      </c>
      <c r="T8" s="326">
        <v>5</v>
      </c>
      <c r="U8" s="326">
        <v>5</v>
      </c>
      <c r="V8" s="325">
        <v>5</v>
      </c>
      <c r="W8" s="326">
        <v>5</v>
      </c>
      <c r="X8" s="326">
        <v>5</v>
      </c>
      <c r="Y8" s="327">
        <v>5</v>
      </c>
      <c r="Z8" s="327">
        <v>5</v>
      </c>
      <c r="AA8" s="259"/>
      <c r="AB8" s="268" t="s">
        <v>116</v>
      </c>
      <c r="AC8" s="344">
        <f t="shared" si="8"/>
        <v>2.75</v>
      </c>
      <c r="AD8" s="345">
        <f t="shared" si="9"/>
        <v>3.6666666666666665</v>
      </c>
      <c r="AE8" s="344">
        <f t="shared" si="10"/>
        <v>4</v>
      </c>
      <c r="AF8" s="346">
        <f t="shared" si="11"/>
        <v>3.25</v>
      </c>
      <c r="AG8" s="345">
        <f t="shared" si="12"/>
        <v>3.25</v>
      </c>
      <c r="AH8" s="344">
        <f t="shared" si="13"/>
        <v>3.3333333333333335</v>
      </c>
      <c r="AI8" s="346">
        <f t="shared" si="14"/>
        <v>4.333333333333333</v>
      </c>
      <c r="AJ8" s="346">
        <f t="shared" si="15"/>
        <v>5</v>
      </c>
      <c r="AK8" s="346">
        <f t="shared" si="16"/>
        <v>5</v>
      </c>
      <c r="AL8" s="346">
        <f t="shared" si="17"/>
        <v>3.6666666666666665</v>
      </c>
      <c r="AM8" s="344">
        <f t="shared" si="18"/>
        <v>2.5</v>
      </c>
      <c r="AN8" s="345">
        <f t="shared" si="19"/>
        <v>2</v>
      </c>
      <c r="AO8" s="345">
        <f t="shared" si="20"/>
        <v>4.25</v>
      </c>
      <c r="AP8" s="347">
        <f t="shared" si="21"/>
        <v>3.6666666666666665</v>
      </c>
      <c r="AQ8" s="347">
        <f t="shared" si="22"/>
        <v>3.208333333333333</v>
      </c>
      <c r="AR8" s="347">
        <f t="shared" si="23"/>
        <v>3.5</v>
      </c>
      <c r="AS8" s="347">
        <f t="shared" si="24"/>
        <v>4.2666666666666666</v>
      </c>
      <c r="AT8" s="347">
        <f t="shared" si="25"/>
        <v>2.25</v>
      </c>
      <c r="AU8" s="347">
        <f t="shared" si="26"/>
        <v>4.25</v>
      </c>
      <c r="AV8" s="347">
        <f t="shared" si="27"/>
        <v>3.6666666666666665</v>
      </c>
      <c r="AW8" s="347">
        <f t="shared" si="28"/>
        <v>3.5236111111111117</v>
      </c>
      <c r="AX8" s="269">
        <f t="shared" si="29"/>
        <v>4</v>
      </c>
      <c r="AY8" s="63"/>
      <c r="AZ8" s="174"/>
      <c r="BA8" s="344">
        <f t="shared" si="30"/>
        <v>4</v>
      </c>
      <c r="BB8" s="346">
        <f t="shared" si="31"/>
        <v>4</v>
      </c>
      <c r="BC8" s="346">
        <f t="shared" si="32"/>
        <v>5</v>
      </c>
      <c r="BD8" s="346">
        <f t="shared" si="33"/>
        <v>5</v>
      </c>
      <c r="BE8" s="346">
        <f t="shared" si="34"/>
        <v>5</v>
      </c>
      <c r="BF8" s="346">
        <f t="shared" si="35"/>
        <v>5</v>
      </c>
      <c r="BG8" s="346">
        <f t="shared" si="36"/>
        <v>5</v>
      </c>
      <c r="BH8" s="346">
        <f t="shared" si="37"/>
        <v>5</v>
      </c>
      <c r="BI8" s="346">
        <f t="shared" si="38"/>
        <v>5</v>
      </c>
      <c r="BJ8" s="346">
        <f t="shared" si="39"/>
        <v>5</v>
      </c>
      <c r="BK8" s="346"/>
      <c r="BL8" s="346"/>
      <c r="BM8" s="346">
        <f t="shared" si="42"/>
        <v>5</v>
      </c>
      <c r="BN8" s="346">
        <f t="shared" si="43"/>
        <v>5</v>
      </c>
      <c r="BO8" s="269">
        <f t="shared" si="44"/>
        <v>1</v>
      </c>
      <c r="BP8" s="261"/>
      <c r="BQ8" s="133">
        <f t="shared" si="45"/>
        <v>2.3333333333333335</v>
      </c>
      <c r="BR8" s="261">
        <f t="shared" si="46"/>
        <v>3.5</v>
      </c>
      <c r="BS8" s="261">
        <f t="shared" si="47"/>
        <v>3.6666666666666665</v>
      </c>
      <c r="BT8" s="261">
        <f t="shared" si="48"/>
        <v>2.6666666666666665</v>
      </c>
      <c r="BU8" s="261">
        <f t="shared" si="49"/>
        <v>2.6666666666666665</v>
      </c>
      <c r="BV8" s="261">
        <f t="shared" si="50"/>
        <v>2.5</v>
      </c>
      <c r="BW8" s="261">
        <f t="shared" si="51"/>
        <v>4</v>
      </c>
      <c r="BX8" s="261">
        <f t="shared" si="52"/>
        <v>5</v>
      </c>
      <c r="BY8" s="261">
        <f t="shared" si="53"/>
        <v>5</v>
      </c>
      <c r="BZ8" s="261">
        <f t="shared" si="54"/>
        <v>3</v>
      </c>
      <c r="CA8" s="261">
        <f t="shared" si="55"/>
        <v>2.5</v>
      </c>
      <c r="CB8" s="261">
        <f t="shared" si="56"/>
        <v>2</v>
      </c>
      <c r="CC8" s="261">
        <f t="shared" si="61"/>
        <v>4</v>
      </c>
      <c r="CD8" s="261">
        <f t="shared" si="57"/>
        <v>3</v>
      </c>
      <c r="CE8" s="270">
        <f t="shared" si="58"/>
        <v>3</v>
      </c>
      <c r="CF8" s="63"/>
      <c r="CG8" s="266">
        <f t="shared" ref="CG8:CG14" si="63">+AVERAGE(BA8:BB8)</f>
        <v>4</v>
      </c>
      <c r="CH8" s="267">
        <f t="shared" si="3"/>
        <v>2.916666666666667</v>
      </c>
      <c r="CI8" s="266">
        <f t="shared" ref="CI8:CI14" si="64">+AVERAGE(BC8:BE8)</f>
        <v>5</v>
      </c>
      <c r="CJ8" s="267">
        <f t="shared" si="4"/>
        <v>3</v>
      </c>
      <c r="CK8" s="266">
        <f t="shared" ref="CK8:CK14" si="65">+AVERAGE(BF8:BJ8)</f>
        <v>5</v>
      </c>
      <c r="CL8" s="267">
        <f t="shared" si="5"/>
        <v>3.9</v>
      </c>
      <c r="CM8" s="266"/>
      <c r="CN8" s="267">
        <f t="shared" si="6"/>
        <v>2.25</v>
      </c>
      <c r="CO8" s="266">
        <f t="shared" ref="CO8:CO14" si="66">+AVERAGE(BM8)</f>
        <v>5</v>
      </c>
      <c r="CP8" s="267">
        <f t="shared" si="62"/>
        <v>4</v>
      </c>
      <c r="CQ8" s="266">
        <f>+AVERAGE(BN8)</f>
        <v>5</v>
      </c>
      <c r="CR8" s="267">
        <f t="shared" si="7"/>
        <v>3</v>
      </c>
      <c r="CS8" s="266">
        <f t="shared" si="59"/>
        <v>4.8</v>
      </c>
      <c r="CT8" s="355">
        <f t="shared" si="60"/>
        <v>3.1777777777777776</v>
      </c>
    </row>
    <row r="9" spans="2:102" s="83" customFormat="1" ht="30" customHeight="1" x14ac:dyDescent="0.25">
      <c r="B9" s="281">
        <v>5</v>
      </c>
      <c r="C9" s="296">
        <v>44476</v>
      </c>
      <c r="D9" s="282" t="s">
        <v>145</v>
      </c>
      <c r="E9" s="282" t="s">
        <v>192</v>
      </c>
      <c r="F9" s="282" t="s">
        <v>89</v>
      </c>
      <c r="G9" s="282" t="s">
        <v>18</v>
      </c>
      <c r="H9" s="309" t="s">
        <v>94</v>
      </c>
      <c r="I9" s="283" t="s">
        <v>94</v>
      </c>
      <c r="J9" s="282" t="s">
        <v>98</v>
      </c>
      <c r="K9" s="282" t="s">
        <v>263</v>
      </c>
      <c r="L9" s="284" t="s">
        <v>264</v>
      </c>
      <c r="M9" s="324">
        <v>5</v>
      </c>
      <c r="N9" s="325">
        <v>4</v>
      </c>
      <c r="O9" s="326">
        <v>5</v>
      </c>
      <c r="P9" s="326">
        <v>5</v>
      </c>
      <c r="Q9" s="326">
        <v>5</v>
      </c>
      <c r="R9" s="324">
        <v>5</v>
      </c>
      <c r="S9" s="326">
        <v>5</v>
      </c>
      <c r="T9" s="326">
        <v>5</v>
      </c>
      <c r="U9" s="326">
        <v>5</v>
      </c>
      <c r="V9" s="325">
        <v>5</v>
      </c>
      <c r="W9" s="326">
        <v>4</v>
      </c>
      <c r="X9" s="326">
        <v>2</v>
      </c>
      <c r="Y9" s="327">
        <v>5</v>
      </c>
      <c r="Z9" s="327">
        <v>4</v>
      </c>
      <c r="AA9" s="259"/>
      <c r="AB9" s="268" t="s">
        <v>285</v>
      </c>
      <c r="AC9" s="344">
        <f t="shared" si="8"/>
        <v>4.5714285714285712</v>
      </c>
      <c r="AD9" s="345">
        <f t="shared" si="9"/>
        <v>3.4285714285714284</v>
      </c>
      <c r="AE9" s="344">
        <f t="shared" si="10"/>
        <v>4.1428571428571432</v>
      </c>
      <c r="AF9" s="346">
        <f t="shared" si="11"/>
        <v>4</v>
      </c>
      <c r="AG9" s="345">
        <f t="shared" si="12"/>
        <v>4.2857142857142856</v>
      </c>
      <c r="AH9" s="344">
        <f t="shared" si="13"/>
        <v>5</v>
      </c>
      <c r="AI9" s="346">
        <f t="shared" si="14"/>
        <v>4.8571428571428568</v>
      </c>
      <c r="AJ9" s="346">
        <f t="shared" si="15"/>
        <v>4.8571428571428568</v>
      </c>
      <c r="AK9" s="346">
        <f t="shared" si="16"/>
        <v>4.833333333333333</v>
      </c>
      <c r="AL9" s="346">
        <f t="shared" si="17"/>
        <v>4</v>
      </c>
      <c r="AM9" s="344">
        <f t="shared" si="18"/>
        <v>4.5</v>
      </c>
      <c r="AN9" s="345">
        <f t="shared" si="19"/>
        <v>4.75</v>
      </c>
      <c r="AO9" s="345">
        <f t="shared" si="20"/>
        <v>4.7142857142857144</v>
      </c>
      <c r="AP9" s="347">
        <f t="shared" si="21"/>
        <v>4.5</v>
      </c>
      <c r="AQ9" s="347">
        <f t="shared" si="22"/>
        <v>4</v>
      </c>
      <c r="AR9" s="347">
        <f t="shared" si="23"/>
        <v>4.1428571428571423</v>
      </c>
      <c r="AS9" s="347">
        <f t="shared" si="24"/>
        <v>4.7095238095238097</v>
      </c>
      <c r="AT9" s="347">
        <f t="shared" si="25"/>
        <v>4.625</v>
      </c>
      <c r="AU9" s="347">
        <f t="shared" si="26"/>
        <v>4.7142857142857144</v>
      </c>
      <c r="AV9" s="347">
        <f t="shared" si="27"/>
        <v>4.5</v>
      </c>
      <c r="AW9" s="347">
        <f t="shared" si="28"/>
        <v>4.4486111111111111</v>
      </c>
      <c r="AX9" s="269">
        <f t="shared" si="29"/>
        <v>7</v>
      </c>
      <c r="AY9" s="63"/>
      <c r="AZ9" s="174"/>
      <c r="BA9" s="344">
        <f t="shared" si="30"/>
        <v>4.25</v>
      </c>
      <c r="BB9" s="346">
        <f t="shared" si="31"/>
        <v>3</v>
      </c>
      <c r="BC9" s="346">
        <f t="shared" si="32"/>
        <v>4</v>
      </c>
      <c r="BD9" s="346">
        <f t="shared" si="33"/>
        <v>3.5</v>
      </c>
      <c r="BE9" s="346">
        <f t="shared" si="34"/>
        <v>4</v>
      </c>
      <c r="BF9" s="346">
        <f t="shared" si="35"/>
        <v>5</v>
      </c>
      <c r="BG9" s="346">
        <f t="shared" si="36"/>
        <v>4.75</v>
      </c>
      <c r="BH9" s="346">
        <f t="shared" si="37"/>
        <v>4.75</v>
      </c>
      <c r="BI9" s="346">
        <f t="shared" si="38"/>
        <v>4.666666666666667</v>
      </c>
      <c r="BJ9" s="346">
        <f t="shared" si="39"/>
        <v>3.3333333333333335</v>
      </c>
      <c r="BK9" s="346">
        <f t="shared" si="40"/>
        <v>4.25</v>
      </c>
      <c r="BL9" s="346">
        <f t="shared" si="41"/>
        <v>4</v>
      </c>
      <c r="BM9" s="346">
        <f t="shared" si="42"/>
        <v>4.5</v>
      </c>
      <c r="BN9" s="346">
        <f t="shared" si="43"/>
        <v>4.25</v>
      </c>
      <c r="BO9" s="269">
        <f t="shared" si="44"/>
        <v>4</v>
      </c>
      <c r="BP9" s="261"/>
      <c r="BQ9" s="133">
        <f t="shared" si="45"/>
        <v>5</v>
      </c>
      <c r="BR9" s="261">
        <f t="shared" si="46"/>
        <v>4</v>
      </c>
      <c r="BS9" s="261">
        <f t="shared" si="47"/>
        <v>4.333333333333333</v>
      </c>
      <c r="BT9" s="261">
        <f t="shared" si="48"/>
        <v>4.666666666666667</v>
      </c>
      <c r="BU9" s="261">
        <f t="shared" si="49"/>
        <v>4.666666666666667</v>
      </c>
      <c r="BV9" s="261">
        <f t="shared" si="50"/>
        <v>5</v>
      </c>
      <c r="BW9" s="261">
        <f t="shared" si="51"/>
        <v>5</v>
      </c>
      <c r="BX9" s="261">
        <f t="shared" si="52"/>
        <v>5</v>
      </c>
      <c r="BY9" s="261">
        <f t="shared" si="53"/>
        <v>5</v>
      </c>
      <c r="BZ9" s="261">
        <f t="shared" si="54"/>
        <v>4.666666666666667</v>
      </c>
      <c r="CA9" s="261">
        <f t="shared" si="55"/>
        <v>5</v>
      </c>
      <c r="CB9" s="261">
        <f t="shared" si="56"/>
        <v>5</v>
      </c>
      <c r="CC9" s="261">
        <f t="shared" si="61"/>
        <v>5</v>
      </c>
      <c r="CD9" s="261">
        <f t="shared" si="57"/>
        <v>5</v>
      </c>
      <c r="CE9" s="270">
        <f t="shared" si="58"/>
        <v>3</v>
      </c>
      <c r="CF9" s="63"/>
      <c r="CG9" s="266">
        <f t="shared" si="63"/>
        <v>3.625</v>
      </c>
      <c r="CH9" s="267">
        <f t="shared" si="3"/>
        <v>4.5</v>
      </c>
      <c r="CI9" s="266">
        <f t="shared" si="64"/>
        <v>3.8333333333333335</v>
      </c>
      <c r="CJ9" s="267">
        <f t="shared" si="4"/>
        <v>4.5555555555555562</v>
      </c>
      <c r="CK9" s="266">
        <f t="shared" si="65"/>
        <v>4.5</v>
      </c>
      <c r="CL9" s="267">
        <f t="shared" si="5"/>
        <v>4.9333333333333336</v>
      </c>
      <c r="CM9" s="266">
        <f t="shared" ref="CM9:CM14" si="67">+AVERAGE(BK9:BL9)</f>
        <v>4.125</v>
      </c>
      <c r="CN9" s="267">
        <f t="shared" si="6"/>
        <v>5</v>
      </c>
      <c r="CO9" s="266">
        <f t="shared" si="66"/>
        <v>4.5</v>
      </c>
      <c r="CP9" s="267">
        <f t="shared" si="62"/>
        <v>5</v>
      </c>
      <c r="CQ9" s="266">
        <f>+AVERAGE(BN9)</f>
        <v>4.25</v>
      </c>
      <c r="CR9" s="267">
        <f t="shared" si="7"/>
        <v>5</v>
      </c>
      <c r="CS9" s="266">
        <f t="shared" si="59"/>
        <v>4.1388888888888893</v>
      </c>
      <c r="CT9" s="355">
        <f t="shared" si="60"/>
        <v>4.8314814814814815</v>
      </c>
    </row>
    <row r="10" spans="2:102" s="83" customFormat="1" ht="30" customHeight="1" x14ac:dyDescent="0.25">
      <c r="B10" s="281">
        <v>6</v>
      </c>
      <c r="C10" s="296">
        <v>44476</v>
      </c>
      <c r="D10" s="282" t="s">
        <v>145</v>
      </c>
      <c r="E10" s="282" t="s">
        <v>191</v>
      </c>
      <c r="F10" s="282" t="s">
        <v>89</v>
      </c>
      <c r="G10" s="282" t="s">
        <v>18</v>
      </c>
      <c r="H10" s="309" t="s">
        <v>94</v>
      </c>
      <c r="I10" s="283" t="s">
        <v>94</v>
      </c>
      <c r="J10" s="282" t="s">
        <v>98</v>
      </c>
      <c r="K10" s="282" t="s">
        <v>53</v>
      </c>
      <c r="L10" s="284" t="s">
        <v>265</v>
      </c>
      <c r="M10" s="324">
        <v>5</v>
      </c>
      <c r="N10" s="325">
        <v>4</v>
      </c>
      <c r="O10" s="326">
        <v>5</v>
      </c>
      <c r="P10" s="326">
        <v>5</v>
      </c>
      <c r="Q10" s="326">
        <v>5</v>
      </c>
      <c r="R10" s="324">
        <v>5</v>
      </c>
      <c r="S10" s="326">
        <v>5</v>
      </c>
      <c r="T10" s="326">
        <v>5</v>
      </c>
      <c r="U10" s="326">
        <v>5</v>
      </c>
      <c r="V10" s="325">
        <v>4</v>
      </c>
      <c r="W10" s="326">
        <v>4</v>
      </c>
      <c r="X10" s="326">
        <v>3</v>
      </c>
      <c r="Y10" s="327">
        <v>4</v>
      </c>
      <c r="Z10" s="327">
        <v>5</v>
      </c>
      <c r="AA10" s="259"/>
      <c r="AB10" s="268" t="s">
        <v>30</v>
      </c>
      <c r="AC10" s="344">
        <f t="shared" si="8"/>
        <v>4.4444444444444446</v>
      </c>
      <c r="AD10" s="345">
        <f t="shared" si="9"/>
        <v>3.7777777777777777</v>
      </c>
      <c r="AE10" s="344">
        <f t="shared" si="10"/>
        <v>4.666666666666667</v>
      </c>
      <c r="AF10" s="346">
        <f t="shared" si="11"/>
        <v>4.333333333333333</v>
      </c>
      <c r="AG10" s="345">
        <f t="shared" si="12"/>
        <v>4.333333333333333</v>
      </c>
      <c r="AH10" s="344">
        <f t="shared" si="13"/>
        <v>4.666666666666667</v>
      </c>
      <c r="AI10" s="346">
        <f t="shared" si="14"/>
        <v>5</v>
      </c>
      <c r="AJ10" s="346">
        <f t="shared" si="15"/>
        <v>5</v>
      </c>
      <c r="AK10" s="346">
        <f t="shared" si="16"/>
        <v>4.875</v>
      </c>
      <c r="AL10" s="346">
        <f t="shared" si="17"/>
        <v>4.75</v>
      </c>
      <c r="AM10" s="344">
        <f t="shared" si="18"/>
        <v>4.666666666666667</v>
      </c>
      <c r="AN10" s="345">
        <f t="shared" si="19"/>
        <v>4.625</v>
      </c>
      <c r="AO10" s="345">
        <f t="shared" si="20"/>
        <v>4.875</v>
      </c>
      <c r="AP10" s="347">
        <f t="shared" si="21"/>
        <v>4.375</v>
      </c>
      <c r="AQ10" s="347">
        <f t="shared" si="22"/>
        <v>4.1111111111111107</v>
      </c>
      <c r="AR10" s="347">
        <f t="shared" si="23"/>
        <v>4.4444444444444438</v>
      </c>
      <c r="AS10" s="347">
        <f t="shared" si="24"/>
        <v>4.8583333333333334</v>
      </c>
      <c r="AT10" s="347">
        <f t="shared" si="25"/>
        <v>4.6458333333333339</v>
      </c>
      <c r="AU10" s="347">
        <f t="shared" si="26"/>
        <v>4.875</v>
      </c>
      <c r="AV10" s="347">
        <f t="shared" si="27"/>
        <v>4.375</v>
      </c>
      <c r="AW10" s="347">
        <f t="shared" si="28"/>
        <v>4.5516203703703697</v>
      </c>
      <c r="AX10" s="269">
        <f t="shared" si="29"/>
        <v>9</v>
      </c>
      <c r="AY10" s="63"/>
      <c r="AZ10" s="174"/>
      <c r="BA10" s="344">
        <f t="shared" si="30"/>
        <v>4</v>
      </c>
      <c r="BB10" s="346">
        <f t="shared" si="31"/>
        <v>3</v>
      </c>
      <c r="BC10" s="346">
        <f t="shared" si="32"/>
        <v>4.4000000000000004</v>
      </c>
      <c r="BD10" s="346">
        <f t="shared" si="33"/>
        <v>3.8</v>
      </c>
      <c r="BE10" s="346">
        <f t="shared" si="34"/>
        <v>3.8</v>
      </c>
      <c r="BF10" s="346">
        <f t="shared" si="35"/>
        <v>4.4000000000000004</v>
      </c>
      <c r="BG10" s="346">
        <f t="shared" si="36"/>
        <v>5</v>
      </c>
      <c r="BH10" s="346">
        <f t="shared" si="37"/>
        <v>5</v>
      </c>
      <c r="BI10" s="346">
        <f t="shared" si="38"/>
        <v>4.75</v>
      </c>
      <c r="BJ10" s="346">
        <f t="shared" si="39"/>
        <v>4.5</v>
      </c>
      <c r="BK10" s="346">
        <f t="shared" si="40"/>
        <v>4.4000000000000004</v>
      </c>
      <c r="BL10" s="346">
        <f t="shared" si="41"/>
        <v>4.4000000000000004</v>
      </c>
      <c r="BM10" s="346">
        <f t="shared" si="42"/>
        <v>4.75</v>
      </c>
      <c r="BN10" s="346">
        <f t="shared" si="43"/>
        <v>4</v>
      </c>
      <c r="BO10" s="269">
        <f t="shared" si="44"/>
        <v>5</v>
      </c>
      <c r="BP10" s="261"/>
      <c r="BQ10" s="133">
        <f t="shared" si="45"/>
        <v>5</v>
      </c>
      <c r="BR10" s="261">
        <f t="shared" si="46"/>
        <v>4.75</v>
      </c>
      <c r="BS10" s="261">
        <f t="shared" si="47"/>
        <v>5</v>
      </c>
      <c r="BT10" s="261">
        <f t="shared" si="48"/>
        <v>5</v>
      </c>
      <c r="BU10" s="261">
        <f t="shared" si="49"/>
        <v>5</v>
      </c>
      <c r="BV10" s="261">
        <f t="shared" si="50"/>
        <v>5</v>
      </c>
      <c r="BW10" s="261">
        <f t="shared" si="51"/>
        <v>5</v>
      </c>
      <c r="BX10" s="261">
        <f t="shared" si="52"/>
        <v>5</v>
      </c>
      <c r="BY10" s="261">
        <f t="shared" si="53"/>
        <v>5</v>
      </c>
      <c r="BZ10" s="261">
        <f t="shared" si="54"/>
        <v>5</v>
      </c>
      <c r="CA10" s="261">
        <f t="shared" si="55"/>
        <v>5</v>
      </c>
      <c r="CB10" s="261">
        <f t="shared" si="56"/>
        <v>5</v>
      </c>
      <c r="CC10" s="261">
        <f t="shared" si="61"/>
        <v>5</v>
      </c>
      <c r="CD10" s="261">
        <f t="shared" si="57"/>
        <v>4.75</v>
      </c>
      <c r="CE10" s="270">
        <f t="shared" si="58"/>
        <v>4</v>
      </c>
      <c r="CF10" s="63"/>
      <c r="CG10" s="266">
        <f t="shared" si="63"/>
        <v>3.5</v>
      </c>
      <c r="CH10" s="267">
        <f t="shared" si="3"/>
        <v>4.875</v>
      </c>
      <c r="CI10" s="266">
        <f t="shared" si="64"/>
        <v>4</v>
      </c>
      <c r="CJ10" s="267">
        <f t="shared" si="4"/>
        <v>5</v>
      </c>
      <c r="CK10" s="266">
        <f t="shared" si="65"/>
        <v>4.7299999999999995</v>
      </c>
      <c r="CL10" s="267">
        <f t="shared" si="5"/>
        <v>5</v>
      </c>
      <c r="CM10" s="266">
        <f t="shared" si="67"/>
        <v>4.4000000000000004</v>
      </c>
      <c r="CN10" s="267">
        <f t="shared" si="6"/>
        <v>5</v>
      </c>
      <c r="CO10" s="266">
        <f t="shared" si="66"/>
        <v>4.75</v>
      </c>
      <c r="CP10" s="267">
        <f t="shared" si="62"/>
        <v>5</v>
      </c>
      <c r="CQ10" s="266">
        <f>+AVERAGE(BN10)</f>
        <v>4</v>
      </c>
      <c r="CR10" s="267">
        <f t="shared" si="7"/>
        <v>4.75</v>
      </c>
      <c r="CS10" s="266">
        <f t="shared" si="59"/>
        <v>4.2300000000000004</v>
      </c>
      <c r="CT10" s="355">
        <f t="shared" si="60"/>
        <v>4.9375</v>
      </c>
    </row>
    <row r="11" spans="2:102" s="83" customFormat="1" ht="30" customHeight="1" x14ac:dyDescent="0.25">
      <c r="B11" s="281">
        <v>7</v>
      </c>
      <c r="C11" s="296">
        <v>44476</v>
      </c>
      <c r="D11" s="282" t="s">
        <v>147</v>
      </c>
      <c r="E11" s="282" t="s">
        <v>191</v>
      </c>
      <c r="F11" s="282" t="s">
        <v>89</v>
      </c>
      <c r="G11" s="282" t="s">
        <v>17</v>
      </c>
      <c r="H11" s="309" t="s">
        <v>204</v>
      </c>
      <c r="I11" s="283" t="s">
        <v>138</v>
      </c>
      <c r="J11" s="282" t="s">
        <v>98</v>
      </c>
      <c r="K11" s="282" t="s">
        <v>43</v>
      </c>
      <c r="L11" s="284" t="s">
        <v>266</v>
      </c>
      <c r="M11" s="324">
        <v>4</v>
      </c>
      <c r="N11" s="325">
        <v>3</v>
      </c>
      <c r="O11" s="326">
        <v>5</v>
      </c>
      <c r="P11" s="326">
        <v>1</v>
      </c>
      <c r="Q11" s="326">
        <v>1</v>
      </c>
      <c r="R11" s="324">
        <v>5</v>
      </c>
      <c r="S11" s="326">
        <v>5</v>
      </c>
      <c r="T11" s="326">
        <v>5</v>
      </c>
      <c r="U11" s="326"/>
      <c r="V11" s="325">
        <v>4</v>
      </c>
      <c r="W11" s="326">
        <v>4</v>
      </c>
      <c r="X11" s="326">
        <v>1</v>
      </c>
      <c r="Y11" s="327">
        <v>4</v>
      </c>
      <c r="Z11" s="327">
        <v>3</v>
      </c>
      <c r="AA11" s="259"/>
      <c r="AB11" s="268" t="s">
        <v>40</v>
      </c>
      <c r="AC11" s="344">
        <f t="shared" si="8"/>
        <v>4.4000000000000004</v>
      </c>
      <c r="AD11" s="345">
        <f t="shared" si="9"/>
        <v>4.5</v>
      </c>
      <c r="AE11" s="344">
        <f t="shared" si="10"/>
        <v>4.4000000000000004</v>
      </c>
      <c r="AF11" s="346">
        <f t="shared" si="11"/>
        <v>4.4000000000000004</v>
      </c>
      <c r="AG11" s="345">
        <f t="shared" si="12"/>
        <v>3.6</v>
      </c>
      <c r="AH11" s="344">
        <f t="shared" si="13"/>
        <v>5</v>
      </c>
      <c r="AI11" s="346">
        <f t="shared" si="14"/>
        <v>5</v>
      </c>
      <c r="AJ11" s="346">
        <f t="shared" si="15"/>
        <v>5</v>
      </c>
      <c r="AK11" s="346">
        <f t="shared" si="16"/>
        <v>5</v>
      </c>
      <c r="AL11" s="346">
        <f t="shared" si="17"/>
        <v>5</v>
      </c>
      <c r="AM11" s="344">
        <f t="shared" si="18"/>
        <v>5</v>
      </c>
      <c r="AN11" s="345">
        <f t="shared" si="19"/>
        <v>4.75</v>
      </c>
      <c r="AO11" s="345">
        <f t="shared" si="20"/>
        <v>4.75</v>
      </c>
      <c r="AP11" s="347">
        <f t="shared" si="21"/>
        <v>4.666666666666667</v>
      </c>
      <c r="AQ11" s="347">
        <f t="shared" si="22"/>
        <v>4.45</v>
      </c>
      <c r="AR11" s="347">
        <f t="shared" si="23"/>
        <v>4.1333333333333337</v>
      </c>
      <c r="AS11" s="347">
        <f t="shared" si="24"/>
        <v>5</v>
      </c>
      <c r="AT11" s="347">
        <f t="shared" si="25"/>
        <v>4.875</v>
      </c>
      <c r="AU11" s="347">
        <f t="shared" si="26"/>
        <v>4.75</v>
      </c>
      <c r="AV11" s="347">
        <f t="shared" si="27"/>
        <v>4.666666666666667</v>
      </c>
      <c r="AW11" s="347">
        <f t="shared" si="28"/>
        <v>4.6458333333333339</v>
      </c>
      <c r="AX11" s="269">
        <f t="shared" si="29"/>
        <v>5</v>
      </c>
      <c r="AY11" s="63"/>
      <c r="AZ11" s="174"/>
      <c r="BA11" s="344">
        <f t="shared" si="30"/>
        <v>4</v>
      </c>
      <c r="BB11" s="346">
        <f t="shared" si="31"/>
        <v>4</v>
      </c>
      <c r="BC11" s="346">
        <f t="shared" si="32"/>
        <v>4</v>
      </c>
      <c r="BD11" s="346">
        <f t="shared" si="33"/>
        <v>4</v>
      </c>
      <c r="BE11" s="346">
        <f t="shared" si="34"/>
        <v>2.5</v>
      </c>
      <c r="BF11" s="346">
        <f t="shared" si="35"/>
        <v>5</v>
      </c>
      <c r="BG11" s="346">
        <f t="shared" si="36"/>
        <v>5</v>
      </c>
      <c r="BH11" s="346">
        <f t="shared" si="37"/>
        <v>5</v>
      </c>
      <c r="BI11" s="346">
        <f t="shared" si="38"/>
        <v>5</v>
      </c>
      <c r="BJ11" s="346">
        <f t="shared" si="39"/>
        <v>5</v>
      </c>
      <c r="BK11" s="346">
        <f t="shared" si="40"/>
        <v>5</v>
      </c>
      <c r="BL11" s="346">
        <f t="shared" si="41"/>
        <v>5</v>
      </c>
      <c r="BM11" s="346">
        <f t="shared" si="42"/>
        <v>5</v>
      </c>
      <c r="BN11" s="346"/>
      <c r="BO11" s="269">
        <f t="shared" si="44"/>
        <v>2</v>
      </c>
      <c r="BP11" s="261"/>
      <c r="BQ11" s="133">
        <f t="shared" si="45"/>
        <v>4.666666666666667</v>
      </c>
      <c r="BR11" s="261">
        <f t="shared" si="46"/>
        <v>5</v>
      </c>
      <c r="BS11" s="261">
        <f t="shared" si="47"/>
        <v>4.666666666666667</v>
      </c>
      <c r="BT11" s="261">
        <f t="shared" si="48"/>
        <v>4.666666666666667</v>
      </c>
      <c r="BU11" s="261">
        <f t="shared" si="49"/>
        <v>4.333333333333333</v>
      </c>
      <c r="BV11" s="261">
        <f t="shared" si="50"/>
        <v>5</v>
      </c>
      <c r="BW11" s="261">
        <f t="shared" si="51"/>
        <v>5</v>
      </c>
      <c r="BX11" s="261">
        <f t="shared" si="52"/>
        <v>5</v>
      </c>
      <c r="BY11" s="261">
        <f t="shared" si="53"/>
        <v>5</v>
      </c>
      <c r="BZ11" s="261">
        <f t="shared" si="54"/>
        <v>5</v>
      </c>
      <c r="CA11" s="261">
        <f t="shared" si="55"/>
        <v>5</v>
      </c>
      <c r="CB11" s="261">
        <f t="shared" si="56"/>
        <v>4.666666666666667</v>
      </c>
      <c r="CC11" s="261">
        <f t="shared" si="61"/>
        <v>4.666666666666667</v>
      </c>
      <c r="CD11" s="261">
        <f t="shared" si="57"/>
        <v>4.666666666666667</v>
      </c>
      <c r="CE11" s="270">
        <f t="shared" si="58"/>
        <v>3</v>
      </c>
      <c r="CF11" s="63"/>
      <c r="CG11" s="266">
        <f t="shared" si="63"/>
        <v>4</v>
      </c>
      <c r="CH11" s="267">
        <f t="shared" si="3"/>
        <v>4.8333333333333339</v>
      </c>
      <c r="CI11" s="266">
        <f t="shared" si="64"/>
        <v>3.5</v>
      </c>
      <c r="CJ11" s="267">
        <f t="shared" si="4"/>
        <v>4.5555555555555562</v>
      </c>
      <c r="CK11" s="266">
        <f t="shared" si="65"/>
        <v>5</v>
      </c>
      <c r="CL11" s="267">
        <f t="shared" si="5"/>
        <v>5</v>
      </c>
      <c r="CM11" s="266">
        <f t="shared" si="67"/>
        <v>5</v>
      </c>
      <c r="CN11" s="267">
        <f t="shared" si="6"/>
        <v>4.8333333333333339</v>
      </c>
      <c r="CO11" s="266">
        <f t="shared" si="66"/>
        <v>5</v>
      </c>
      <c r="CP11" s="267">
        <f t="shared" si="62"/>
        <v>4.666666666666667</v>
      </c>
      <c r="CQ11" s="266"/>
      <c r="CR11" s="267">
        <f t="shared" si="7"/>
        <v>4.666666666666667</v>
      </c>
      <c r="CS11" s="266">
        <f t="shared" si="59"/>
        <v>4.5</v>
      </c>
      <c r="CT11" s="355">
        <f t="shared" si="60"/>
        <v>4.7592592592592595</v>
      </c>
    </row>
    <row r="12" spans="2:102" s="83" customFormat="1" ht="30" customHeight="1" x14ac:dyDescent="0.25">
      <c r="B12" s="281">
        <v>8</v>
      </c>
      <c r="C12" s="296">
        <v>44476</v>
      </c>
      <c r="D12" s="282" t="s">
        <v>145</v>
      </c>
      <c r="E12" s="282" t="s">
        <v>192</v>
      </c>
      <c r="F12" s="282" t="s">
        <v>89</v>
      </c>
      <c r="G12" s="282" t="s">
        <v>18</v>
      </c>
      <c r="H12" s="309" t="s">
        <v>94</v>
      </c>
      <c r="I12" s="283" t="s">
        <v>94</v>
      </c>
      <c r="J12" s="282" t="s">
        <v>98</v>
      </c>
      <c r="K12" s="282" t="s">
        <v>47</v>
      </c>
      <c r="L12" s="284" t="s">
        <v>267</v>
      </c>
      <c r="M12" s="324">
        <v>4</v>
      </c>
      <c r="N12" s="325">
        <v>3</v>
      </c>
      <c r="O12" s="326">
        <v>5</v>
      </c>
      <c r="P12" s="326">
        <v>4</v>
      </c>
      <c r="Q12" s="326">
        <v>4</v>
      </c>
      <c r="R12" s="324">
        <v>4</v>
      </c>
      <c r="S12" s="326">
        <v>5</v>
      </c>
      <c r="T12" s="326">
        <v>5</v>
      </c>
      <c r="U12" s="326">
        <v>5</v>
      </c>
      <c r="V12" s="325">
        <v>4</v>
      </c>
      <c r="W12" s="326">
        <v>5</v>
      </c>
      <c r="X12" s="326">
        <v>5</v>
      </c>
      <c r="Y12" s="327">
        <v>5</v>
      </c>
      <c r="Z12" s="327">
        <v>4</v>
      </c>
      <c r="AA12" s="259"/>
      <c r="AB12" s="268" t="s">
        <v>43</v>
      </c>
      <c r="AC12" s="344">
        <f t="shared" si="8"/>
        <v>3.8</v>
      </c>
      <c r="AD12" s="345">
        <f t="shared" si="9"/>
        <v>3.2</v>
      </c>
      <c r="AE12" s="344">
        <f t="shared" si="10"/>
        <v>4</v>
      </c>
      <c r="AF12" s="346">
        <f t="shared" si="11"/>
        <v>3.2</v>
      </c>
      <c r="AG12" s="345">
        <f t="shared" si="12"/>
        <v>2.8</v>
      </c>
      <c r="AH12" s="344">
        <f t="shared" si="13"/>
        <v>4.5999999999999996</v>
      </c>
      <c r="AI12" s="346">
        <f t="shared" si="14"/>
        <v>4.5999999999999996</v>
      </c>
      <c r="AJ12" s="346">
        <f t="shared" si="15"/>
        <v>4.8</v>
      </c>
      <c r="AK12" s="346">
        <f t="shared" si="16"/>
        <v>4.5</v>
      </c>
      <c r="AL12" s="346">
        <f t="shared" si="17"/>
        <v>3.75</v>
      </c>
      <c r="AM12" s="344">
        <f t="shared" si="18"/>
        <v>3.6</v>
      </c>
      <c r="AN12" s="345">
        <f t="shared" si="19"/>
        <v>2</v>
      </c>
      <c r="AO12" s="345">
        <f t="shared" si="20"/>
        <v>4.2</v>
      </c>
      <c r="AP12" s="347">
        <f t="shared" si="21"/>
        <v>3.2</v>
      </c>
      <c r="AQ12" s="347">
        <f t="shared" si="22"/>
        <v>3.5</v>
      </c>
      <c r="AR12" s="347">
        <f t="shared" si="23"/>
        <v>3.3333333333333335</v>
      </c>
      <c r="AS12" s="347">
        <f t="shared" si="24"/>
        <v>4.45</v>
      </c>
      <c r="AT12" s="347">
        <f t="shared" si="25"/>
        <v>2.8</v>
      </c>
      <c r="AU12" s="347">
        <f t="shared" si="26"/>
        <v>4.2</v>
      </c>
      <c r="AV12" s="347">
        <f t="shared" si="27"/>
        <v>3.2</v>
      </c>
      <c r="AW12" s="347">
        <f t="shared" si="28"/>
        <v>3.5805555555555557</v>
      </c>
      <c r="AX12" s="269">
        <f t="shared" si="29"/>
        <v>6</v>
      </c>
      <c r="AY12" s="63"/>
      <c r="AZ12" s="174"/>
      <c r="BA12" s="344">
        <f t="shared" si="30"/>
        <v>3.6666666666666665</v>
      </c>
      <c r="BB12" s="346">
        <f t="shared" si="31"/>
        <v>3.3333333333333335</v>
      </c>
      <c r="BC12" s="346">
        <f t="shared" si="32"/>
        <v>4</v>
      </c>
      <c r="BD12" s="346">
        <f t="shared" si="33"/>
        <v>4</v>
      </c>
      <c r="BE12" s="346">
        <f t="shared" si="34"/>
        <v>3.6666666666666665</v>
      </c>
      <c r="BF12" s="346">
        <f t="shared" si="35"/>
        <v>5</v>
      </c>
      <c r="BG12" s="346">
        <f t="shared" si="36"/>
        <v>5</v>
      </c>
      <c r="BH12" s="346">
        <f t="shared" si="37"/>
        <v>5</v>
      </c>
      <c r="BI12" s="346">
        <f t="shared" si="38"/>
        <v>4.666666666666667</v>
      </c>
      <c r="BJ12" s="346">
        <f t="shared" si="39"/>
        <v>4</v>
      </c>
      <c r="BK12" s="346">
        <f t="shared" si="40"/>
        <v>3.6666666666666665</v>
      </c>
      <c r="BL12" s="346">
        <f t="shared" si="41"/>
        <v>2.3333333333333335</v>
      </c>
      <c r="BM12" s="346">
        <f t="shared" si="42"/>
        <v>4.666666666666667</v>
      </c>
      <c r="BN12" s="346">
        <f t="shared" si="43"/>
        <v>3.3333333333333335</v>
      </c>
      <c r="BO12" s="269">
        <f t="shared" si="44"/>
        <v>3</v>
      </c>
      <c r="BP12" s="261"/>
      <c r="BQ12" s="133">
        <f t="shared" si="45"/>
        <v>4</v>
      </c>
      <c r="BR12" s="261">
        <f t="shared" si="46"/>
        <v>3</v>
      </c>
      <c r="BS12" s="261">
        <f t="shared" si="47"/>
        <v>4</v>
      </c>
      <c r="BT12" s="261">
        <f t="shared" si="48"/>
        <v>2</v>
      </c>
      <c r="BU12" s="261">
        <f t="shared" si="49"/>
        <v>1.5</v>
      </c>
      <c r="BV12" s="261">
        <f t="shared" si="50"/>
        <v>4</v>
      </c>
      <c r="BW12" s="261">
        <f t="shared" si="51"/>
        <v>4</v>
      </c>
      <c r="BX12" s="261">
        <f t="shared" si="52"/>
        <v>4.5</v>
      </c>
      <c r="BY12" s="261">
        <f t="shared" si="53"/>
        <v>4</v>
      </c>
      <c r="BZ12" s="261">
        <f t="shared" si="54"/>
        <v>3.5</v>
      </c>
      <c r="CA12" s="261">
        <f t="shared" si="55"/>
        <v>3.5</v>
      </c>
      <c r="CB12" s="261">
        <f t="shared" si="56"/>
        <v>1.5</v>
      </c>
      <c r="CC12" s="261">
        <f t="shared" si="61"/>
        <v>3.5</v>
      </c>
      <c r="CD12" s="261">
        <f t="shared" si="57"/>
        <v>3</v>
      </c>
      <c r="CE12" s="270">
        <f t="shared" si="58"/>
        <v>3</v>
      </c>
      <c r="CF12" s="63"/>
      <c r="CG12" s="266">
        <f t="shared" si="63"/>
        <v>3.5</v>
      </c>
      <c r="CH12" s="267">
        <f t="shared" si="3"/>
        <v>3.5</v>
      </c>
      <c r="CI12" s="266">
        <f t="shared" si="64"/>
        <v>3.8888888888888888</v>
      </c>
      <c r="CJ12" s="267">
        <f t="shared" si="4"/>
        <v>2.5</v>
      </c>
      <c r="CK12" s="266">
        <f t="shared" si="65"/>
        <v>4.7333333333333334</v>
      </c>
      <c r="CL12" s="267">
        <f t="shared" si="5"/>
        <v>4</v>
      </c>
      <c r="CM12" s="266">
        <f t="shared" si="67"/>
        <v>3</v>
      </c>
      <c r="CN12" s="267">
        <f t="shared" si="6"/>
        <v>2.5</v>
      </c>
      <c r="CO12" s="266">
        <f t="shared" si="66"/>
        <v>4.666666666666667</v>
      </c>
      <c r="CP12" s="267">
        <f t="shared" si="62"/>
        <v>3.5</v>
      </c>
      <c r="CQ12" s="266">
        <f>+AVERAGE(BN12)</f>
        <v>3.3333333333333335</v>
      </c>
      <c r="CR12" s="267">
        <f t="shared" si="7"/>
        <v>3</v>
      </c>
      <c r="CS12" s="266">
        <f t="shared" si="59"/>
        <v>3.8537037037037041</v>
      </c>
      <c r="CT12" s="355">
        <f t="shared" si="60"/>
        <v>3.1666666666666665</v>
      </c>
    </row>
    <row r="13" spans="2:102" s="83" customFormat="1" ht="30" customHeight="1" x14ac:dyDescent="0.25">
      <c r="B13" s="281">
        <v>9</v>
      </c>
      <c r="C13" s="296">
        <v>44476</v>
      </c>
      <c r="D13" s="282" t="s">
        <v>147</v>
      </c>
      <c r="E13" s="282" t="s">
        <v>191</v>
      </c>
      <c r="F13" s="282" t="s">
        <v>89</v>
      </c>
      <c r="G13" s="282" t="s">
        <v>18</v>
      </c>
      <c r="H13" s="309" t="s">
        <v>94</v>
      </c>
      <c r="I13" s="283" t="s">
        <v>94</v>
      </c>
      <c r="J13" s="282" t="s">
        <v>98</v>
      </c>
      <c r="K13" s="282" t="s">
        <v>40</v>
      </c>
      <c r="L13" s="284" t="s">
        <v>268</v>
      </c>
      <c r="M13" s="324">
        <v>5</v>
      </c>
      <c r="N13" s="325">
        <v>5</v>
      </c>
      <c r="O13" s="326">
        <v>5</v>
      </c>
      <c r="P13" s="326">
        <v>5</v>
      </c>
      <c r="Q13" s="326">
        <v>4</v>
      </c>
      <c r="R13" s="324">
        <v>5</v>
      </c>
      <c r="S13" s="326">
        <v>5</v>
      </c>
      <c r="T13" s="326">
        <v>5</v>
      </c>
      <c r="U13" s="326">
        <v>5</v>
      </c>
      <c r="V13" s="325">
        <v>5</v>
      </c>
      <c r="W13" s="326">
        <v>5</v>
      </c>
      <c r="X13" s="326">
        <v>4</v>
      </c>
      <c r="Y13" s="327">
        <v>5</v>
      </c>
      <c r="Z13" s="327">
        <v>5</v>
      </c>
      <c r="AA13" s="259"/>
      <c r="AB13" s="268" t="s">
        <v>32</v>
      </c>
      <c r="AC13" s="344">
        <f t="shared" si="8"/>
        <v>4.1428571428571432</v>
      </c>
      <c r="AD13" s="345">
        <f t="shared" si="9"/>
        <v>3.4285714285714284</v>
      </c>
      <c r="AE13" s="344">
        <f t="shared" si="10"/>
        <v>4.7142857142857144</v>
      </c>
      <c r="AF13" s="346">
        <f t="shared" si="11"/>
        <v>3.8571428571428572</v>
      </c>
      <c r="AG13" s="345">
        <f t="shared" si="12"/>
        <v>4.5</v>
      </c>
      <c r="AH13" s="344">
        <f t="shared" si="13"/>
        <v>4.5714285714285712</v>
      </c>
      <c r="AI13" s="346">
        <f t="shared" si="14"/>
        <v>5</v>
      </c>
      <c r="AJ13" s="346">
        <f t="shared" si="15"/>
        <v>5</v>
      </c>
      <c r="AK13" s="346">
        <f t="shared" si="16"/>
        <v>4.4285714285714288</v>
      </c>
      <c r="AL13" s="346">
        <f t="shared" si="17"/>
        <v>4.333333333333333</v>
      </c>
      <c r="AM13" s="344">
        <f t="shared" si="18"/>
        <v>4.5714285714285712</v>
      </c>
      <c r="AN13" s="345">
        <f t="shared" si="19"/>
        <v>4.4000000000000004</v>
      </c>
      <c r="AO13" s="345">
        <f t="shared" si="20"/>
        <v>5</v>
      </c>
      <c r="AP13" s="347">
        <f t="shared" si="21"/>
        <v>4.1428571428571432</v>
      </c>
      <c r="AQ13" s="347">
        <f t="shared" si="22"/>
        <v>3.7857142857142856</v>
      </c>
      <c r="AR13" s="347">
        <f t="shared" si="23"/>
        <v>4.3571428571428568</v>
      </c>
      <c r="AS13" s="347">
        <f t="shared" si="24"/>
        <v>4.6666666666666661</v>
      </c>
      <c r="AT13" s="347">
        <f t="shared" si="25"/>
        <v>4.4857142857142858</v>
      </c>
      <c r="AU13" s="347">
        <f t="shared" si="26"/>
        <v>5</v>
      </c>
      <c r="AV13" s="347">
        <f t="shared" si="27"/>
        <v>4.1428571428571432</v>
      </c>
      <c r="AW13" s="347">
        <f t="shared" si="28"/>
        <v>4.4063492063492058</v>
      </c>
      <c r="AX13" s="269">
        <f t="shared" si="29"/>
        <v>7</v>
      </c>
      <c r="AY13" s="63"/>
      <c r="AZ13" s="174"/>
      <c r="BA13" s="344">
        <f t="shared" si="30"/>
        <v>4.1428571428571432</v>
      </c>
      <c r="BB13" s="346">
        <f t="shared" si="31"/>
        <v>3.4285714285714284</v>
      </c>
      <c r="BC13" s="346">
        <f t="shared" si="32"/>
        <v>4.7142857142857144</v>
      </c>
      <c r="BD13" s="346">
        <f t="shared" si="33"/>
        <v>3.8571428571428572</v>
      </c>
      <c r="BE13" s="346">
        <f t="shared" si="34"/>
        <v>4.5</v>
      </c>
      <c r="BF13" s="346">
        <f t="shared" si="35"/>
        <v>4.5714285714285712</v>
      </c>
      <c r="BG13" s="346">
        <f t="shared" si="36"/>
        <v>5</v>
      </c>
      <c r="BH13" s="346">
        <f t="shared" si="37"/>
        <v>5</v>
      </c>
      <c r="BI13" s="346">
        <f t="shared" si="38"/>
        <v>4.4285714285714288</v>
      </c>
      <c r="BJ13" s="346">
        <f t="shared" si="39"/>
        <v>4.333333333333333</v>
      </c>
      <c r="BK13" s="346">
        <f t="shared" si="40"/>
        <v>4.5714285714285712</v>
      </c>
      <c r="BL13" s="346">
        <f t="shared" si="41"/>
        <v>4.4000000000000004</v>
      </c>
      <c r="BM13" s="346">
        <f t="shared" si="42"/>
        <v>5</v>
      </c>
      <c r="BN13" s="346">
        <f t="shared" si="43"/>
        <v>4.1428571428571432</v>
      </c>
      <c r="BO13" s="269">
        <f t="shared" si="44"/>
        <v>7</v>
      </c>
      <c r="BP13" s="261"/>
      <c r="BQ13" s="133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70">
        <f t="shared" si="58"/>
        <v>0</v>
      </c>
      <c r="CF13" s="63"/>
      <c r="CG13" s="266">
        <f t="shared" si="63"/>
        <v>3.7857142857142856</v>
      </c>
      <c r="CH13" s="267"/>
      <c r="CI13" s="266">
        <f t="shared" si="64"/>
        <v>4.3571428571428568</v>
      </c>
      <c r="CJ13" s="267"/>
      <c r="CK13" s="266">
        <f t="shared" si="65"/>
        <v>4.6666666666666661</v>
      </c>
      <c r="CL13" s="267"/>
      <c r="CM13" s="266">
        <f t="shared" si="67"/>
        <v>4.4857142857142858</v>
      </c>
      <c r="CN13" s="267"/>
      <c r="CO13" s="266">
        <f t="shared" si="66"/>
        <v>5</v>
      </c>
      <c r="CP13" s="267"/>
      <c r="CQ13" s="266">
        <f>+AVERAGE(BN13)</f>
        <v>4.1428571428571432</v>
      </c>
      <c r="CR13" s="267"/>
      <c r="CS13" s="266">
        <f t="shared" si="59"/>
        <v>4.4063492063492058</v>
      </c>
      <c r="CT13" s="355"/>
    </row>
    <row r="14" spans="2:102" s="83" customFormat="1" ht="30" customHeight="1" x14ac:dyDescent="0.25">
      <c r="B14" s="281">
        <v>10</v>
      </c>
      <c r="C14" s="296">
        <v>44476</v>
      </c>
      <c r="D14" s="282" t="s">
        <v>145</v>
      </c>
      <c r="E14" s="282" t="s">
        <v>191</v>
      </c>
      <c r="F14" s="282" t="s">
        <v>55</v>
      </c>
      <c r="G14" s="282" t="s">
        <v>18</v>
      </c>
      <c r="H14" s="309"/>
      <c r="I14" s="283" t="s">
        <v>55</v>
      </c>
      <c r="J14" s="282" t="s">
        <v>98</v>
      </c>
      <c r="K14" s="282" t="s">
        <v>45</v>
      </c>
      <c r="L14" s="284" t="s">
        <v>269</v>
      </c>
      <c r="M14" s="324">
        <v>2</v>
      </c>
      <c r="N14" s="325">
        <v>2</v>
      </c>
      <c r="O14" s="326">
        <v>1</v>
      </c>
      <c r="P14" s="326">
        <v>2</v>
      </c>
      <c r="Q14" s="326">
        <v>2</v>
      </c>
      <c r="R14" s="324">
        <v>5</v>
      </c>
      <c r="S14" s="326">
        <v>5</v>
      </c>
      <c r="T14" s="326">
        <v>5</v>
      </c>
      <c r="U14" s="326">
        <v>5</v>
      </c>
      <c r="V14" s="325">
        <v>3</v>
      </c>
      <c r="W14" s="326">
        <v>2</v>
      </c>
      <c r="X14" s="326">
        <v>2</v>
      </c>
      <c r="Y14" s="327">
        <v>4</v>
      </c>
      <c r="Z14" s="327">
        <v>2</v>
      </c>
      <c r="AA14" s="259"/>
      <c r="AB14" s="268" t="s">
        <v>33</v>
      </c>
      <c r="AC14" s="344">
        <f t="shared" si="8"/>
        <v>4.25</v>
      </c>
      <c r="AD14" s="345">
        <f t="shared" si="9"/>
        <v>3.375</v>
      </c>
      <c r="AE14" s="344">
        <f t="shared" si="10"/>
        <v>4.7142857142857144</v>
      </c>
      <c r="AF14" s="346">
        <f t="shared" si="11"/>
        <v>4.2857142857142856</v>
      </c>
      <c r="AG14" s="345">
        <f t="shared" si="12"/>
        <v>4.2857142857142856</v>
      </c>
      <c r="AH14" s="344">
        <f t="shared" si="13"/>
        <v>4.625</v>
      </c>
      <c r="AI14" s="346">
        <f t="shared" si="14"/>
        <v>4.625</v>
      </c>
      <c r="AJ14" s="346">
        <f t="shared" si="15"/>
        <v>4.75</v>
      </c>
      <c r="AK14" s="346">
        <f t="shared" si="16"/>
        <v>4.375</v>
      </c>
      <c r="AL14" s="346">
        <f t="shared" si="17"/>
        <v>4.25</v>
      </c>
      <c r="AM14" s="344">
        <f t="shared" si="18"/>
        <v>4.1428571428571432</v>
      </c>
      <c r="AN14" s="345">
        <f t="shared" si="19"/>
        <v>3.8333333333333335</v>
      </c>
      <c r="AO14" s="345">
        <f t="shared" si="20"/>
        <v>4.625</v>
      </c>
      <c r="AP14" s="347">
        <f t="shared" si="21"/>
        <v>4.5</v>
      </c>
      <c r="AQ14" s="347">
        <f t="shared" si="22"/>
        <v>3.8125</v>
      </c>
      <c r="AR14" s="347">
        <f t="shared" si="23"/>
        <v>4.4285714285714279</v>
      </c>
      <c r="AS14" s="347">
        <f t="shared" si="24"/>
        <v>4.5250000000000004</v>
      </c>
      <c r="AT14" s="347">
        <f t="shared" si="25"/>
        <v>3.9880952380952381</v>
      </c>
      <c r="AU14" s="347">
        <f t="shared" si="26"/>
        <v>4.625</v>
      </c>
      <c r="AV14" s="347">
        <f t="shared" si="27"/>
        <v>4.5</v>
      </c>
      <c r="AW14" s="347">
        <f t="shared" si="28"/>
        <v>4.3131944444444441</v>
      </c>
      <c r="AX14" s="269">
        <f t="shared" si="29"/>
        <v>8</v>
      </c>
      <c r="AY14" s="63"/>
      <c r="AZ14" s="174"/>
      <c r="BA14" s="344">
        <f t="shared" si="30"/>
        <v>4</v>
      </c>
      <c r="BB14" s="346">
        <f t="shared" si="31"/>
        <v>4</v>
      </c>
      <c r="BC14" s="346">
        <f t="shared" si="32"/>
        <v>4.5</v>
      </c>
      <c r="BD14" s="346">
        <f t="shared" si="33"/>
        <v>4.5</v>
      </c>
      <c r="BE14" s="346">
        <f t="shared" si="34"/>
        <v>4.5</v>
      </c>
      <c r="BF14" s="346">
        <f t="shared" si="35"/>
        <v>5</v>
      </c>
      <c r="BG14" s="346">
        <f t="shared" si="36"/>
        <v>5</v>
      </c>
      <c r="BH14" s="346">
        <f t="shared" si="37"/>
        <v>5</v>
      </c>
      <c r="BI14" s="346">
        <f t="shared" si="38"/>
        <v>4.5</v>
      </c>
      <c r="BJ14" s="346">
        <f t="shared" si="39"/>
        <v>4.5</v>
      </c>
      <c r="BK14" s="346">
        <f t="shared" si="40"/>
        <v>5</v>
      </c>
      <c r="BL14" s="346">
        <f t="shared" si="41"/>
        <v>4</v>
      </c>
      <c r="BM14" s="346">
        <f t="shared" si="42"/>
        <v>4.5</v>
      </c>
      <c r="BN14" s="346">
        <f t="shared" si="43"/>
        <v>4.5</v>
      </c>
      <c r="BO14" s="269">
        <f t="shared" si="44"/>
        <v>2</v>
      </c>
      <c r="BP14" s="261"/>
      <c r="BQ14" s="133">
        <f t="shared" si="45"/>
        <v>4.333333333333333</v>
      </c>
      <c r="BR14" s="261">
        <f t="shared" si="46"/>
        <v>3.1666666666666665</v>
      </c>
      <c r="BS14" s="261">
        <f t="shared" si="47"/>
        <v>4.8</v>
      </c>
      <c r="BT14" s="261">
        <f t="shared" si="48"/>
        <v>4.2</v>
      </c>
      <c r="BU14" s="261">
        <f t="shared" si="49"/>
        <v>4.2</v>
      </c>
      <c r="BV14" s="261">
        <f t="shared" si="50"/>
        <v>4.5</v>
      </c>
      <c r="BW14" s="261">
        <f t="shared" si="51"/>
        <v>4.5</v>
      </c>
      <c r="BX14" s="261">
        <f t="shared" si="52"/>
        <v>4.666666666666667</v>
      </c>
      <c r="BY14" s="261">
        <f t="shared" si="53"/>
        <v>4.333333333333333</v>
      </c>
      <c r="BZ14" s="261">
        <f t="shared" si="54"/>
        <v>4.166666666666667</v>
      </c>
      <c r="CA14" s="261">
        <f t="shared" si="55"/>
        <v>3.8</v>
      </c>
      <c r="CB14" s="261">
        <f t="shared" si="56"/>
        <v>3.8</v>
      </c>
      <c r="CC14" s="261">
        <f t="shared" si="61"/>
        <v>4.666666666666667</v>
      </c>
      <c r="CD14" s="261">
        <f t="shared" si="57"/>
        <v>4.5</v>
      </c>
      <c r="CE14" s="270">
        <f t="shared" si="58"/>
        <v>6</v>
      </c>
      <c r="CF14" s="63"/>
      <c r="CG14" s="266">
        <f t="shared" si="63"/>
        <v>4</v>
      </c>
      <c r="CH14" s="267">
        <f>+AVERAGE(BQ14:BR14)</f>
        <v>3.75</v>
      </c>
      <c r="CI14" s="266">
        <f t="shared" si="64"/>
        <v>4.5</v>
      </c>
      <c r="CJ14" s="267">
        <f>+AVERAGE(BS14:BU14)</f>
        <v>4.3999999999999995</v>
      </c>
      <c r="CK14" s="266">
        <f t="shared" si="65"/>
        <v>4.8</v>
      </c>
      <c r="CL14" s="267">
        <f>+AVERAGE(BV14:BZ14)</f>
        <v>4.4333333333333336</v>
      </c>
      <c r="CM14" s="266">
        <f t="shared" si="67"/>
        <v>4.5</v>
      </c>
      <c r="CN14" s="267">
        <f>+AVERAGE(CA14:CB14)</f>
        <v>3.8</v>
      </c>
      <c r="CO14" s="266">
        <f t="shared" si="66"/>
        <v>4.5</v>
      </c>
      <c r="CP14" s="267">
        <f>+AVERAGE(CC14)</f>
        <v>4.666666666666667</v>
      </c>
      <c r="CQ14" s="266">
        <f>+AVERAGE(BN14)</f>
        <v>4.5</v>
      </c>
      <c r="CR14" s="267">
        <f>+AVERAGE(CD14)</f>
        <v>4.5</v>
      </c>
      <c r="CS14" s="266">
        <f t="shared" si="59"/>
        <v>4.4666666666666668</v>
      </c>
      <c r="CT14" s="355">
        <f t="shared" si="60"/>
        <v>4.2583333333333337</v>
      </c>
    </row>
    <row r="15" spans="2:102" s="83" customFormat="1" ht="30" customHeight="1" x14ac:dyDescent="0.25">
      <c r="B15" s="281">
        <v>11</v>
      </c>
      <c r="C15" s="296">
        <v>44476</v>
      </c>
      <c r="D15" s="282" t="s">
        <v>147</v>
      </c>
      <c r="E15" s="282" t="s">
        <v>192</v>
      </c>
      <c r="F15" s="282" t="s">
        <v>89</v>
      </c>
      <c r="G15" s="282" t="s">
        <v>18</v>
      </c>
      <c r="H15" s="309" t="s">
        <v>95</v>
      </c>
      <c r="I15" s="283" t="s">
        <v>95</v>
      </c>
      <c r="J15" s="282" t="s">
        <v>98</v>
      </c>
      <c r="K15" s="282" t="s">
        <v>52</v>
      </c>
      <c r="L15" s="284" t="s">
        <v>270</v>
      </c>
      <c r="M15" s="324"/>
      <c r="N15" s="325">
        <v>5</v>
      </c>
      <c r="O15" s="326">
        <v>5</v>
      </c>
      <c r="P15" s="326">
        <v>5</v>
      </c>
      <c r="Q15" s="326">
        <v>5</v>
      </c>
      <c r="R15" s="324">
        <v>5</v>
      </c>
      <c r="S15" s="326">
        <v>5</v>
      </c>
      <c r="T15" s="326">
        <v>5</v>
      </c>
      <c r="U15" s="326">
        <v>5</v>
      </c>
      <c r="V15" s="325">
        <v>5</v>
      </c>
      <c r="W15" s="326">
        <v>5</v>
      </c>
      <c r="X15" s="326">
        <v>5</v>
      </c>
      <c r="Y15" s="327">
        <v>4</v>
      </c>
      <c r="Z15" s="327">
        <v>5</v>
      </c>
      <c r="AA15" s="259"/>
      <c r="AB15" s="268" t="s">
        <v>42</v>
      </c>
      <c r="AC15" s="344">
        <f t="shared" si="8"/>
        <v>3</v>
      </c>
      <c r="AD15" s="345">
        <f t="shared" si="9"/>
        <v>2.5</v>
      </c>
      <c r="AE15" s="344">
        <f t="shared" si="10"/>
        <v>3</v>
      </c>
      <c r="AF15" s="346">
        <f t="shared" si="11"/>
        <v>3</v>
      </c>
      <c r="AG15" s="345">
        <f t="shared" si="12"/>
        <v>3</v>
      </c>
      <c r="AH15" s="344">
        <f t="shared" si="13"/>
        <v>4</v>
      </c>
      <c r="AI15" s="346">
        <f t="shared" si="14"/>
        <v>4</v>
      </c>
      <c r="AJ15" s="346">
        <f t="shared" si="15"/>
        <v>4.666666666666667</v>
      </c>
      <c r="AK15" s="346">
        <f t="shared" si="16"/>
        <v>4.666666666666667</v>
      </c>
      <c r="AL15" s="346">
        <f t="shared" si="17"/>
        <v>4.333333333333333</v>
      </c>
      <c r="AM15" s="344">
        <f t="shared" si="18"/>
        <v>3</v>
      </c>
      <c r="AN15" s="345">
        <f t="shared" si="19"/>
        <v>3.3333333333333335</v>
      </c>
      <c r="AO15" s="345">
        <f t="shared" si="20"/>
        <v>4.333333333333333</v>
      </c>
      <c r="AP15" s="347">
        <f t="shared" si="21"/>
        <v>3.5</v>
      </c>
      <c r="AQ15" s="347">
        <f t="shared" si="22"/>
        <v>2.75</v>
      </c>
      <c r="AR15" s="347">
        <f t="shared" si="23"/>
        <v>3</v>
      </c>
      <c r="AS15" s="347">
        <f t="shared" si="24"/>
        <v>4.3333333333333339</v>
      </c>
      <c r="AT15" s="347">
        <f t="shared" si="25"/>
        <v>3.166666666666667</v>
      </c>
      <c r="AU15" s="347">
        <f t="shared" si="26"/>
        <v>4.333333333333333</v>
      </c>
      <c r="AV15" s="347">
        <f t="shared" si="27"/>
        <v>3.5</v>
      </c>
      <c r="AW15" s="347">
        <f t="shared" si="28"/>
        <v>3.5138888888888888</v>
      </c>
      <c r="AX15" s="269">
        <f t="shared" si="29"/>
        <v>3</v>
      </c>
      <c r="AY15" s="63"/>
      <c r="AZ15" s="174"/>
      <c r="BA15" s="344"/>
      <c r="BB15" s="346"/>
      <c r="BC15" s="346"/>
      <c r="BD15" s="346"/>
      <c r="BE15" s="346"/>
      <c r="BF15" s="346"/>
      <c r="BG15" s="346"/>
      <c r="BH15" s="346"/>
      <c r="BI15" s="346"/>
      <c r="BJ15" s="346"/>
      <c r="BK15" s="346"/>
      <c r="BL15" s="346"/>
      <c r="BM15" s="346"/>
      <c r="BN15" s="346"/>
      <c r="BO15" s="269">
        <f t="shared" si="44"/>
        <v>0</v>
      </c>
      <c r="BP15" s="261"/>
      <c r="BQ15" s="133">
        <f t="shared" si="45"/>
        <v>3</v>
      </c>
      <c r="BR15" s="261">
        <f t="shared" si="46"/>
        <v>2.5</v>
      </c>
      <c r="BS15" s="261">
        <f t="shared" si="47"/>
        <v>3</v>
      </c>
      <c r="BT15" s="261">
        <f t="shared" si="48"/>
        <v>3</v>
      </c>
      <c r="BU15" s="261">
        <f t="shared" si="49"/>
        <v>3</v>
      </c>
      <c r="BV15" s="261">
        <f t="shared" si="50"/>
        <v>4</v>
      </c>
      <c r="BW15" s="261">
        <f t="shared" si="51"/>
        <v>4</v>
      </c>
      <c r="BX15" s="261">
        <f t="shared" si="52"/>
        <v>4.666666666666667</v>
      </c>
      <c r="BY15" s="261">
        <f t="shared" si="53"/>
        <v>4.666666666666667</v>
      </c>
      <c r="BZ15" s="261">
        <f t="shared" si="54"/>
        <v>4.333333333333333</v>
      </c>
      <c r="CA15" s="261">
        <f t="shared" si="55"/>
        <v>3</v>
      </c>
      <c r="CB15" s="261">
        <f t="shared" si="56"/>
        <v>3.3333333333333335</v>
      </c>
      <c r="CC15" s="261">
        <f t="shared" si="61"/>
        <v>4.333333333333333</v>
      </c>
      <c r="CD15" s="261">
        <f t="shared" si="57"/>
        <v>3.5</v>
      </c>
      <c r="CE15" s="270">
        <f t="shared" si="58"/>
        <v>3</v>
      </c>
      <c r="CF15" s="63"/>
      <c r="CG15" s="266"/>
      <c r="CH15" s="267">
        <f>+AVERAGE(BQ15:BR15)</f>
        <v>2.75</v>
      </c>
      <c r="CI15" s="266"/>
      <c r="CJ15" s="267">
        <f>+AVERAGE(BS15:BU15)</f>
        <v>3</v>
      </c>
      <c r="CK15" s="266"/>
      <c r="CL15" s="267">
        <f>+AVERAGE(BV15:BZ15)</f>
        <v>4.3333333333333339</v>
      </c>
      <c r="CM15" s="266"/>
      <c r="CN15" s="267">
        <f>+AVERAGE(CA15:CB15)</f>
        <v>3.166666666666667</v>
      </c>
      <c r="CO15" s="266"/>
      <c r="CP15" s="267">
        <f>+AVERAGE(CC15)</f>
        <v>4.333333333333333</v>
      </c>
      <c r="CQ15" s="266"/>
      <c r="CR15" s="267">
        <f>+AVERAGE(CD15)</f>
        <v>3.5</v>
      </c>
      <c r="CS15" s="266"/>
      <c r="CT15" s="355">
        <f t="shared" si="60"/>
        <v>3.5138888888888888</v>
      </c>
    </row>
    <row r="16" spans="2:102" s="83" customFormat="1" ht="30" customHeight="1" x14ac:dyDescent="0.25">
      <c r="B16" s="281">
        <v>12</v>
      </c>
      <c r="C16" s="296">
        <v>44476</v>
      </c>
      <c r="D16" s="282" t="s">
        <v>145</v>
      </c>
      <c r="E16" s="282" t="s">
        <v>191</v>
      </c>
      <c r="F16" s="282" t="s">
        <v>89</v>
      </c>
      <c r="G16" s="282" t="s">
        <v>17</v>
      </c>
      <c r="H16" s="309" t="s">
        <v>94</v>
      </c>
      <c r="I16" s="283" t="s">
        <v>94</v>
      </c>
      <c r="J16" s="282" t="s">
        <v>99</v>
      </c>
      <c r="K16" s="282" t="s">
        <v>42</v>
      </c>
      <c r="L16" s="284" t="s">
        <v>271</v>
      </c>
      <c r="M16" s="324">
        <v>4</v>
      </c>
      <c r="N16" s="325">
        <v>3</v>
      </c>
      <c r="O16" s="326">
        <v>4</v>
      </c>
      <c r="P16" s="326">
        <v>4</v>
      </c>
      <c r="Q16" s="326">
        <v>4</v>
      </c>
      <c r="R16" s="324">
        <v>5</v>
      </c>
      <c r="S16" s="326">
        <v>5</v>
      </c>
      <c r="T16" s="326">
        <v>5</v>
      </c>
      <c r="U16" s="326">
        <v>5</v>
      </c>
      <c r="V16" s="325">
        <v>4</v>
      </c>
      <c r="W16" s="326">
        <v>3</v>
      </c>
      <c r="X16" s="326">
        <v>4</v>
      </c>
      <c r="Y16" s="327">
        <v>5</v>
      </c>
      <c r="Z16" s="327">
        <v>4</v>
      </c>
      <c r="AA16" s="259"/>
      <c r="AB16" s="268" t="s">
        <v>114</v>
      </c>
      <c r="AC16" s="344">
        <f t="shared" si="8"/>
        <v>3.4444444444444446</v>
      </c>
      <c r="AD16" s="345">
        <f t="shared" si="9"/>
        <v>2.6666666666666665</v>
      </c>
      <c r="AE16" s="344">
        <f t="shared" si="10"/>
        <v>3.7777777777777777</v>
      </c>
      <c r="AF16" s="346">
        <f t="shared" si="11"/>
        <v>2.7777777777777777</v>
      </c>
      <c r="AG16" s="345">
        <f t="shared" si="12"/>
        <v>3.2222222222222223</v>
      </c>
      <c r="AH16" s="344">
        <f t="shared" si="13"/>
        <v>3.6666666666666665</v>
      </c>
      <c r="AI16" s="346">
        <f t="shared" si="14"/>
        <v>4.666666666666667</v>
      </c>
      <c r="AJ16" s="346">
        <f t="shared" si="15"/>
        <v>4.666666666666667</v>
      </c>
      <c r="AK16" s="346">
        <f t="shared" si="16"/>
        <v>4.2222222222222223</v>
      </c>
      <c r="AL16" s="346">
        <f t="shared" si="17"/>
        <v>3.8888888888888888</v>
      </c>
      <c r="AM16" s="344">
        <f t="shared" si="18"/>
        <v>3.5555555555555554</v>
      </c>
      <c r="AN16" s="345">
        <f t="shared" si="19"/>
        <v>3.625</v>
      </c>
      <c r="AO16" s="345">
        <f t="shared" si="20"/>
        <v>4.4444444444444446</v>
      </c>
      <c r="AP16" s="347">
        <f t="shared" si="21"/>
        <v>3.3333333333333335</v>
      </c>
      <c r="AQ16" s="347">
        <f t="shared" si="22"/>
        <v>3.0555555555555554</v>
      </c>
      <c r="AR16" s="347">
        <f t="shared" si="23"/>
        <v>3.2592592592592595</v>
      </c>
      <c r="AS16" s="347">
        <f t="shared" si="24"/>
        <v>4.2222222222222223</v>
      </c>
      <c r="AT16" s="347">
        <f t="shared" si="25"/>
        <v>3.5902777777777777</v>
      </c>
      <c r="AU16" s="347">
        <f t="shared" si="26"/>
        <v>4.4444444444444446</v>
      </c>
      <c r="AV16" s="347">
        <f t="shared" si="27"/>
        <v>3.3333333333333335</v>
      </c>
      <c r="AW16" s="347">
        <f t="shared" si="28"/>
        <v>3.6508487654320985</v>
      </c>
      <c r="AX16" s="269">
        <f t="shared" si="29"/>
        <v>9</v>
      </c>
      <c r="AY16" s="63"/>
      <c r="AZ16" s="174"/>
      <c r="BA16" s="344">
        <f t="shared" si="30"/>
        <v>3.8333333333333335</v>
      </c>
      <c r="BB16" s="346">
        <f t="shared" si="31"/>
        <v>3</v>
      </c>
      <c r="BC16" s="346">
        <f t="shared" si="32"/>
        <v>4.166666666666667</v>
      </c>
      <c r="BD16" s="346">
        <f t="shared" si="33"/>
        <v>3</v>
      </c>
      <c r="BE16" s="346">
        <f t="shared" si="34"/>
        <v>3.5</v>
      </c>
      <c r="BF16" s="346">
        <f t="shared" si="35"/>
        <v>3.3333333333333335</v>
      </c>
      <c r="BG16" s="346">
        <f t="shared" si="36"/>
        <v>4.833333333333333</v>
      </c>
      <c r="BH16" s="346">
        <f t="shared" si="37"/>
        <v>4.833333333333333</v>
      </c>
      <c r="BI16" s="346">
        <f t="shared" si="38"/>
        <v>4.333333333333333</v>
      </c>
      <c r="BJ16" s="346">
        <f t="shared" si="39"/>
        <v>3.8333333333333335</v>
      </c>
      <c r="BK16" s="346">
        <f t="shared" si="40"/>
        <v>3.6666666666666665</v>
      </c>
      <c r="BL16" s="346">
        <f t="shared" si="41"/>
        <v>4</v>
      </c>
      <c r="BM16" s="346">
        <f t="shared" si="42"/>
        <v>4.333333333333333</v>
      </c>
      <c r="BN16" s="346">
        <f t="shared" si="43"/>
        <v>3.5</v>
      </c>
      <c r="BO16" s="269">
        <f t="shared" si="44"/>
        <v>6</v>
      </c>
      <c r="BP16" s="261"/>
      <c r="BQ16" s="133">
        <f t="shared" si="45"/>
        <v>2.6666666666666665</v>
      </c>
      <c r="BR16" s="261">
        <f t="shared" si="46"/>
        <v>2</v>
      </c>
      <c r="BS16" s="261">
        <f t="shared" si="47"/>
        <v>3</v>
      </c>
      <c r="BT16" s="261">
        <f t="shared" si="48"/>
        <v>2.3333333333333335</v>
      </c>
      <c r="BU16" s="261">
        <f t="shared" si="49"/>
        <v>2.6666666666666665</v>
      </c>
      <c r="BV16" s="261">
        <f t="shared" si="50"/>
        <v>4.333333333333333</v>
      </c>
      <c r="BW16" s="261">
        <f t="shared" si="51"/>
        <v>4.333333333333333</v>
      </c>
      <c r="BX16" s="261">
        <f t="shared" si="52"/>
        <v>4.333333333333333</v>
      </c>
      <c r="BY16" s="261">
        <f t="shared" si="53"/>
        <v>4</v>
      </c>
      <c r="BZ16" s="261">
        <f t="shared" si="54"/>
        <v>4</v>
      </c>
      <c r="CA16" s="261">
        <f t="shared" si="55"/>
        <v>3.3333333333333335</v>
      </c>
      <c r="CB16" s="261">
        <f t="shared" si="56"/>
        <v>3</v>
      </c>
      <c r="CC16" s="261">
        <f t="shared" si="61"/>
        <v>4.666666666666667</v>
      </c>
      <c r="CD16" s="261">
        <f t="shared" si="57"/>
        <v>3</v>
      </c>
      <c r="CE16" s="270">
        <f t="shared" si="58"/>
        <v>3</v>
      </c>
      <c r="CF16" s="63"/>
      <c r="CG16" s="266">
        <f t="shared" ref="CG16:CG29" si="68">+AVERAGE(BA16:BB16)</f>
        <v>3.416666666666667</v>
      </c>
      <c r="CH16" s="267">
        <f>+AVERAGE(BQ16:BR16)</f>
        <v>2.333333333333333</v>
      </c>
      <c r="CI16" s="266">
        <f t="shared" ref="CI16:CI29" si="69">+AVERAGE(BC16:BE16)</f>
        <v>3.5555555555555558</v>
      </c>
      <c r="CJ16" s="267">
        <f>+AVERAGE(BS16:BU16)</f>
        <v>2.6666666666666665</v>
      </c>
      <c r="CK16" s="266">
        <f t="shared" ref="CK16:CK29" si="70">+AVERAGE(BF16:BJ16)</f>
        <v>4.2333333333333325</v>
      </c>
      <c r="CL16" s="267">
        <f>+AVERAGE(BV16:BZ16)</f>
        <v>4.2</v>
      </c>
      <c r="CM16" s="266">
        <f t="shared" ref="CM16:CM29" si="71">+AVERAGE(BK16:BL16)</f>
        <v>3.833333333333333</v>
      </c>
      <c r="CN16" s="267">
        <f>+AVERAGE(CA16:CB16)</f>
        <v>3.166666666666667</v>
      </c>
      <c r="CO16" s="266">
        <f t="shared" ref="CO16:CO29" si="72">+AVERAGE(BM16)</f>
        <v>4.333333333333333</v>
      </c>
      <c r="CP16" s="267">
        <f>+AVERAGE(CC16)</f>
        <v>4.666666666666667</v>
      </c>
      <c r="CQ16" s="266">
        <f t="shared" ref="CQ16:CQ29" si="73">+AVERAGE(BN16)</f>
        <v>3.5</v>
      </c>
      <c r="CR16" s="267">
        <f>+AVERAGE(CD16)</f>
        <v>3</v>
      </c>
      <c r="CS16" s="266">
        <f t="shared" si="59"/>
        <v>3.8120370370370367</v>
      </c>
      <c r="CT16" s="355">
        <f t="shared" si="60"/>
        <v>3.338888888888889</v>
      </c>
    </row>
    <row r="17" spans="2:98" s="83" customFormat="1" ht="30" customHeight="1" x14ac:dyDescent="0.25">
      <c r="B17" s="281">
        <v>13</v>
      </c>
      <c r="C17" s="296">
        <v>44476</v>
      </c>
      <c r="D17" s="282" t="s">
        <v>145</v>
      </c>
      <c r="E17" s="282" t="s">
        <v>192</v>
      </c>
      <c r="F17" s="282" t="s">
        <v>89</v>
      </c>
      <c r="G17" s="282" t="s">
        <v>113</v>
      </c>
      <c r="H17" s="309" t="s">
        <v>94</v>
      </c>
      <c r="I17" s="283" t="s">
        <v>94</v>
      </c>
      <c r="J17" s="282" t="s">
        <v>98</v>
      </c>
      <c r="K17" s="282" t="s">
        <v>23</v>
      </c>
      <c r="L17" s="284" t="s">
        <v>272</v>
      </c>
      <c r="M17" s="324">
        <v>4</v>
      </c>
      <c r="N17" s="325">
        <v>4</v>
      </c>
      <c r="O17" s="326">
        <v>5</v>
      </c>
      <c r="P17" s="326">
        <v>3</v>
      </c>
      <c r="Q17" s="326">
        <v>4</v>
      </c>
      <c r="R17" s="324">
        <v>5</v>
      </c>
      <c r="S17" s="326">
        <v>5</v>
      </c>
      <c r="T17" s="326">
        <v>5</v>
      </c>
      <c r="U17" s="326">
        <v>5</v>
      </c>
      <c r="V17" s="325">
        <v>4</v>
      </c>
      <c r="W17" s="326">
        <v>3</v>
      </c>
      <c r="X17" s="326">
        <v>4</v>
      </c>
      <c r="Y17" s="327">
        <v>4</v>
      </c>
      <c r="Z17" s="327">
        <v>4</v>
      </c>
      <c r="AA17" s="259"/>
      <c r="AB17" s="268" t="s">
        <v>22</v>
      </c>
      <c r="AC17" s="344">
        <f t="shared" si="8"/>
        <v>4.5</v>
      </c>
      <c r="AD17" s="345">
        <f t="shared" si="9"/>
        <v>3</v>
      </c>
      <c r="AE17" s="344">
        <f t="shared" si="10"/>
        <v>3.5</v>
      </c>
      <c r="AF17" s="346">
        <f t="shared" si="11"/>
        <v>4</v>
      </c>
      <c r="AG17" s="345">
        <f t="shared" si="12"/>
        <v>4</v>
      </c>
      <c r="AH17" s="344">
        <f t="shared" si="13"/>
        <v>4.5</v>
      </c>
      <c r="AI17" s="346">
        <f t="shared" si="14"/>
        <v>5</v>
      </c>
      <c r="AJ17" s="346">
        <f t="shared" si="15"/>
        <v>5</v>
      </c>
      <c r="AK17" s="346">
        <f t="shared" si="16"/>
        <v>5</v>
      </c>
      <c r="AL17" s="346">
        <f t="shared" si="17"/>
        <v>4.5</v>
      </c>
      <c r="AM17" s="344">
        <f t="shared" si="18"/>
        <v>3</v>
      </c>
      <c r="AN17" s="345">
        <f t="shared" si="19"/>
        <v>4</v>
      </c>
      <c r="AO17" s="345">
        <f t="shared" si="20"/>
        <v>5</v>
      </c>
      <c r="AP17" s="347">
        <f t="shared" si="21"/>
        <v>4</v>
      </c>
      <c r="AQ17" s="347">
        <f t="shared" si="22"/>
        <v>3.75</v>
      </c>
      <c r="AR17" s="347">
        <f t="shared" si="23"/>
        <v>3.8333333333333335</v>
      </c>
      <c r="AS17" s="347">
        <f t="shared" si="24"/>
        <v>4.8</v>
      </c>
      <c r="AT17" s="347">
        <f t="shared" si="25"/>
        <v>3.5</v>
      </c>
      <c r="AU17" s="347">
        <f t="shared" si="26"/>
        <v>5</v>
      </c>
      <c r="AV17" s="347">
        <f t="shared" si="27"/>
        <v>4</v>
      </c>
      <c r="AW17" s="347">
        <f t="shared" si="28"/>
        <v>4.1472222222222221</v>
      </c>
      <c r="AX17" s="269">
        <f t="shared" si="29"/>
        <v>2</v>
      </c>
      <c r="AY17" s="63"/>
      <c r="AZ17" s="174"/>
      <c r="BA17" s="344">
        <f t="shared" si="30"/>
        <v>4.5</v>
      </c>
      <c r="BB17" s="346">
        <f t="shared" si="31"/>
        <v>3</v>
      </c>
      <c r="BC17" s="346">
        <f t="shared" si="32"/>
        <v>3.5</v>
      </c>
      <c r="BD17" s="346">
        <f t="shared" si="33"/>
        <v>4</v>
      </c>
      <c r="BE17" s="346">
        <f t="shared" si="34"/>
        <v>4</v>
      </c>
      <c r="BF17" s="346">
        <f t="shared" si="35"/>
        <v>4.5</v>
      </c>
      <c r="BG17" s="346">
        <f t="shared" si="36"/>
        <v>5</v>
      </c>
      <c r="BH17" s="346">
        <f t="shared" si="37"/>
        <v>5</v>
      </c>
      <c r="BI17" s="346">
        <f t="shared" si="38"/>
        <v>5</v>
      </c>
      <c r="BJ17" s="346">
        <f t="shared" si="39"/>
        <v>4.5</v>
      </c>
      <c r="BK17" s="346">
        <f t="shared" si="40"/>
        <v>3</v>
      </c>
      <c r="BL17" s="346">
        <f t="shared" si="41"/>
        <v>4</v>
      </c>
      <c r="BM17" s="346">
        <f t="shared" si="42"/>
        <v>5</v>
      </c>
      <c r="BN17" s="346">
        <f t="shared" si="43"/>
        <v>4</v>
      </c>
      <c r="BO17" s="269">
        <f t="shared" si="44"/>
        <v>2</v>
      </c>
      <c r="BP17" s="261"/>
      <c r="BQ17" s="133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70">
        <f t="shared" si="58"/>
        <v>0</v>
      </c>
      <c r="CF17" s="63"/>
      <c r="CG17" s="266">
        <f t="shared" si="68"/>
        <v>3.75</v>
      </c>
      <c r="CH17" s="267"/>
      <c r="CI17" s="266">
        <f t="shared" si="69"/>
        <v>3.8333333333333335</v>
      </c>
      <c r="CJ17" s="267"/>
      <c r="CK17" s="266">
        <f t="shared" si="70"/>
        <v>4.8</v>
      </c>
      <c r="CL17" s="267"/>
      <c r="CM17" s="266">
        <f t="shared" si="71"/>
        <v>3.5</v>
      </c>
      <c r="CN17" s="267"/>
      <c r="CO17" s="266">
        <f t="shared" si="72"/>
        <v>5</v>
      </c>
      <c r="CP17" s="267"/>
      <c r="CQ17" s="266">
        <f t="shared" si="73"/>
        <v>4</v>
      </c>
      <c r="CR17" s="267"/>
      <c r="CS17" s="266">
        <f t="shared" si="59"/>
        <v>4.1472222222222221</v>
      </c>
      <c r="CT17" s="355"/>
    </row>
    <row r="18" spans="2:98" s="83" customFormat="1" ht="30" customHeight="1" x14ac:dyDescent="0.25">
      <c r="B18" s="281">
        <v>14</v>
      </c>
      <c r="C18" s="296">
        <v>44476</v>
      </c>
      <c r="D18" s="282" t="s">
        <v>145</v>
      </c>
      <c r="E18" s="282" t="s">
        <v>191</v>
      </c>
      <c r="F18" s="282" t="s">
        <v>89</v>
      </c>
      <c r="G18" s="282" t="s">
        <v>17</v>
      </c>
      <c r="H18" s="309" t="s">
        <v>95</v>
      </c>
      <c r="I18" s="283" t="s">
        <v>95</v>
      </c>
      <c r="J18" s="282" t="s">
        <v>98</v>
      </c>
      <c r="K18" s="282" t="s">
        <v>36</v>
      </c>
      <c r="L18" s="284" t="s">
        <v>273</v>
      </c>
      <c r="M18" s="324">
        <v>4</v>
      </c>
      <c r="N18" s="325">
        <v>3</v>
      </c>
      <c r="O18" s="326">
        <v>5</v>
      </c>
      <c r="P18" s="326">
        <v>3</v>
      </c>
      <c r="Q18" s="326">
        <v>5</v>
      </c>
      <c r="R18" s="324">
        <v>5</v>
      </c>
      <c r="S18" s="326">
        <v>5</v>
      </c>
      <c r="T18" s="326">
        <v>5</v>
      </c>
      <c r="U18" s="326">
        <v>5</v>
      </c>
      <c r="V18" s="325">
        <v>5</v>
      </c>
      <c r="W18" s="326">
        <v>3</v>
      </c>
      <c r="X18" s="326"/>
      <c r="Y18" s="327">
        <v>5</v>
      </c>
      <c r="Z18" s="327">
        <v>4</v>
      </c>
      <c r="AA18" s="259"/>
      <c r="AB18" s="268" t="s">
        <v>36</v>
      </c>
      <c r="AC18" s="344">
        <f t="shared" si="8"/>
        <v>4</v>
      </c>
      <c r="AD18" s="345">
        <f t="shared" si="9"/>
        <v>3</v>
      </c>
      <c r="AE18" s="344">
        <f t="shared" si="10"/>
        <v>5</v>
      </c>
      <c r="AF18" s="346">
        <f t="shared" si="11"/>
        <v>4</v>
      </c>
      <c r="AG18" s="345">
        <f t="shared" si="12"/>
        <v>5</v>
      </c>
      <c r="AH18" s="344">
        <f t="shared" si="13"/>
        <v>5</v>
      </c>
      <c r="AI18" s="346">
        <f t="shared" si="14"/>
        <v>5</v>
      </c>
      <c r="AJ18" s="346">
        <f t="shared" si="15"/>
        <v>5</v>
      </c>
      <c r="AK18" s="346">
        <f t="shared" si="16"/>
        <v>5</v>
      </c>
      <c r="AL18" s="346">
        <f t="shared" si="17"/>
        <v>5</v>
      </c>
      <c r="AM18" s="344">
        <f t="shared" si="18"/>
        <v>4</v>
      </c>
      <c r="AN18" s="345">
        <f t="shared" si="19"/>
        <v>5</v>
      </c>
      <c r="AO18" s="345">
        <f t="shared" si="20"/>
        <v>5</v>
      </c>
      <c r="AP18" s="347">
        <f t="shared" si="21"/>
        <v>4.5</v>
      </c>
      <c r="AQ18" s="347">
        <f t="shared" si="22"/>
        <v>3.5</v>
      </c>
      <c r="AR18" s="347">
        <f t="shared" si="23"/>
        <v>4.666666666666667</v>
      </c>
      <c r="AS18" s="347">
        <f t="shared" si="24"/>
        <v>5</v>
      </c>
      <c r="AT18" s="347">
        <f t="shared" si="25"/>
        <v>4.5</v>
      </c>
      <c r="AU18" s="347">
        <f t="shared" si="26"/>
        <v>5</v>
      </c>
      <c r="AV18" s="347">
        <f t="shared" si="27"/>
        <v>4.5</v>
      </c>
      <c r="AW18" s="347">
        <f t="shared" si="28"/>
        <v>4.5277777777777777</v>
      </c>
      <c r="AX18" s="269">
        <f t="shared" si="29"/>
        <v>2</v>
      </c>
      <c r="AY18" s="63"/>
      <c r="AZ18" s="174"/>
      <c r="BA18" s="344">
        <f t="shared" si="30"/>
        <v>4</v>
      </c>
      <c r="BB18" s="346">
        <f t="shared" si="31"/>
        <v>3</v>
      </c>
      <c r="BC18" s="346">
        <f t="shared" si="32"/>
        <v>5</v>
      </c>
      <c r="BD18" s="346">
        <f t="shared" si="33"/>
        <v>5</v>
      </c>
      <c r="BE18" s="346">
        <f t="shared" si="34"/>
        <v>5</v>
      </c>
      <c r="BF18" s="346">
        <f t="shared" si="35"/>
        <v>5</v>
      </c>
      <c r="BG18" s="346">
        <f t="shared" si="36"/>
        <v>5</v>
      </c>
      <c r="BH18" s="346">
        <f t="shared" si="37"/>
        <v>5</v>
      </c>
      <c r="BI18" s="346">
        <f t="shared" si="38"/>
        <v>5</v>
      </c>
      <c r="BJ18" s="346">
        <f t="shared" si="39"/>
        <v>5</v>
      </c>
      <c r="BK18" s="346">
        <f t="shared" si="40"/>
        <v>5</v>
      </c>
      <c r="BL18" s="346">
        <f t="shared" si="41"/>
        <v>5</v>
      </c>
      <c r="BM18" s="346">
        <f t="shared" si="42"/>
        <v>5</v>
      </c>
      <c r="BN18" s="346">
        <f t="shared" si="43"/>
        <v>5</v>
      </c>
      <c r="BO18" s="269">
        <f t="shared" si="44"/>
        <v>1</v>
      </c>
      <c r="BP18" s="261"/>
      <c r="BQ18" s="133">
        <f t="shared" si="45"/>
        <v>4</v>
      </c>
      <c r="BR18" s="261">
        <f t="shared" si="46"/>
        <v>3</v>
      </c>
      <c r="BS18" s="261">
        <f t="shared" si="47"/>
        <v>5</v>
      </c>
      <c r="BT18" s="261">
        <f t="shared" si="48"/>
        <v>3</v>
      </c>
      <c r="BU18" s="261">
        <f t="shared" si="49"/>
        <v>5</v>
      </c>
      <c r="BV18" s="261">
        <f t="shared" si="50"/>
        <v>5</v>
      </c>
      <c r="BW18" s="261">
        <f t="shared" si="51"/>
        <v>5</v>
      </c>
      <c r="BX18" s="261">
        <f t="shared" si="52"/>
        <v>5</v>
      </c>
      <c r="BY18" s="261">
        <f t="shared" si="53"/>
        <v>5</v>
      </c>
      <c r="BZ18" s="261">
        <f t="shared" si="54"/>
        <v>5</v>
      </c>
      <c r="CA18" s="261">
        <f t="shared" si="55"/>
        <v>3</v>
      </c>
      <c r="CB18" s="261"/>
      <c r="CC18" s="261">
        <f t="shared" si="61"/>
        <v>5</v>
      </c>
      <c r="CD18" s="261">
        <f t="shared" si="57"/>
        <v>4</v>
      </c>
      <c r="CE18" s="270">
        <f t="shared" si="58"/>
        <v>1</v>
      </c>
      <c r="CF18" s="63"/>
      <c r="CG18" s="266">
        <f t="shared" si="68"/>
        <v>3.5</v>
      </c>
      <c r="CH18" s="267">
        <f>+AVERAGE(BQ18:BR18)</f>
        <v>3.5</v>
      </c>
      <c r="CI18" s="266">
        <f t="shared" si="69"/>
        <v>5</v>
      </c>
      <c r="CJ18" s="267">
        <f>+AVERAGE(BS18:BU18)</f>
        <v>4.333333333333333</v>
      </c>
      <c r="CK18" s="266">
        <f t="shared" si="70"/>
        <v>5</v>
      </c>
      <c r="CL18" s="267">
        <f>+AVERAGE(BV18:BZ18)</f>
        <v>5</v>
      </c>
      <c r="CM18" s="266">
        <f t="shared" si="71"/>
        <v>5</v>
      </c>
      <c r="CN18" s="267"/>
      <c r="CO18" s="266">
        <f t="shared" si="72"/>
        <v>5</v>
      </c>
      <c r="CP18" s="267">
        <f>+AVERAGE(CC18)</f>
        <v>5</v>
      </c>
      <c r="CQ18" s="266">
        <f t="shared" si="73"/>
        <v>5</v>
      </c>
      <c r="CR18" s="267">
        <f>+AVERAGE(CD18)</f>
        <v>4</v>
      </c>
      <c r="CS18" s="266">
        <f t="shared" si="59"/>
        <v>4.75</v>
      </c>
      <c r="CT18" s="355">
        <f t="shared" si="60"/>
        <v>4.3666666666666663</v>
      </c>
    </row>
    <row r="19" spans="2:98" s="83" customFormat="1" ht="30" customHeight="1" x14ac:dyDescent="0.25">
      <c r="B19" s="281">
        <v>16</v>
      </c>
      <c r="C19" s="296">
        <v>44476</v>
      </c>
      <c r="D19" s="282" t="s">
        <v>145</v>
      </c>
      <c r="E19" s="282" t="s">
        <v>192</v>
      </c>
      <c r="F19" s="282" t="s">
        <v>194</v>
      </c>
      <c r="G19" s="282" t="s">
        <v>17</v>
      </c>
      <c r="H19" s="309" t="s">
        <v>94</v>
      </c>
      <c r="I19" s="283" t="s">
        <v>94</v>
      </c>
      <c r="J19" s="282" t="s">
        <v>98</v>
      </c>
      <c r="K19" s="282" t="s">
        <v>33</v>
      </c>
      <c r="L19" s="284" t="s">
        <v>274</v>
      </c>
      <c r="M19" s="324">
        <v>4</v>
      </c>
      <c r="N19" s="325">
        <v>3</v>
      </c>
      <c r="O19" s="326">
        <v>5</v>
      </c>
      <c r="P19" s="326">
        <v>4</v>
      </c>
      <c r="Q19" s="326">
        <v>4</v>
      </c>
      <c r="R19" s="324">
        <v>5</v>
      </c>
      <c r="S19" s="326">
        <v>5</v>
      </c>
      <c r="T19" s="326">
        <v>5</v>
      </c>
      <c r="U19" s="326">
        <v>5</v>
      </c>
      <c r="V19" s="325">
        <v>5</v>
      </c>
      <c r="W19" s="326">
        <v>5</v>
      </c>
      <c r="X19" s="326">
        <v>4</v>
      </c>
      <c r="Y19" s="327">
        <v>4</v>
      </c>
      <c r="Z19" s="327">
        <v>4</v>
      </c>
      <c r="AA19" s="259"/>
      <c r="AB19" s="268" t="s">
        <v>31</v>
      </c>
      <c r="AC19" s="344">
        <f t="shared" si="8"/>
        <v>5</v>
      </c>
      <c r="AD19" s="345">
        <f t="shared" si="9"/>
        <v>5</v>
      </c>
      <c r="AE19" s="344">
        <f t="shared" si="10"/>
        <v>5</v>
      </c>
      <c r="AF19" s="346">
        <f t="shared" si="11"/>
        <v>3.5</v>
      </c>
      <c r="AG19" s="345">
        <f t="shared" si="12"/>
        <v>4.5</v>
      </c>
      <c r="AH19" s="344">
        <f t="shared" si="13"/>
        <v>5</v>
      </c>
      <c r="AI19" s="346">
        <f t="shared" si="14"/>
        <v>5</v>
      </c>
      <c r="AJ19" s="346">
        <f t="shared" si="15"/>
        <v>5</v>
      </c>
      <c r="AK19" s="346">
        <f t="shared" si="16"/>
        <v>5</v>
      </c>
      <c r="AL19" s="346">
        <f t="shared" si="17"/>
        <v>4.5</v>
      </c>
      <c r="AM19" s="344">
        <f t="shared" si="18"/>
        <v>4.5</v>
      </c>
      <c r="AN19" s="345">
        <f t="shared" si="19"/>
        <v>4.5</v>
      </c>
      <c r="AO19" s="345">
        <f t="shared" si="20"/>
        <v>5</v>
      </c>
      <c r="AP19" s="347">
        <f t="shared" si="21"/>
        <v>4.5</v>
      </c>
      <c r="AQ19" s="347">
        <f t="shared" si="22"/>
        <v>5</v>
      </c>
      <c r="AR19" s="347">
        <f t="shared" si="23"/>
        <v>4.333333333333333</v>
      </c>
      <c r="AS19" s="347">
        <f t="shared" si="24"/>
        <v>4.9000000000000004</v>
      </c>
      <c r="AT19" s="347">
        <f t="shared" si="25"/>
        <v>4.5</v>
      </c>
      <c r="AU19" s="347">
        <f t="shared" si="26"/>
        <v>5</v>
      </c>
      <c r="AV19" s="347">
        <f t="shared" si="27"/>
        <v>4.5</v>
      </c>
      <c r="AW19" s="347">
        <f t="shared" si="28"/>
        <v>4.7055555555555557</v>
      </c>
      <c r="AX19" s="269">
        <f t="shared" si="29"/>
        <v>2</v>
      </c>
      <c r="AY19" s="63"/>
      <c r="AZ19" s="174"/>
      <c r="BA19" s="344">
        <f t="shared" si="30"/>
        <v>5</v>
      </c>
      <c r="BB19" s="346">
        <f t="shared" si="31"/>
        <v>5</v>
      </c>
      <c r="BC19" s="346">
        <f t="shared" si="32"/>
        <v>5</v>
      </c>
      <c r="BD19" s="346">
        <f t="shared" si="33"/>
        <v>3.5</v>
      </c>
      <c r="BE19" s="346">
        <f t="shared" si="34"/>
        <v>4.5</v>
      </c>
      <c r="BF19" s="346">
        <f t="shared" si="35"/>
        <v>5</v>
      </c>
      <c r="BG19" s="346">
        <f t="shared" si="36"/>
        <v>5</v>
      </c>
      <c r="BH19" s="346">
        <f t="shared" si="37"/>
        <v>5</v>
      </c>
      <c r="BI19" s="346">
        <f t="shared" si="38"/>
        <v>5</v>
      </c>
      <c r="BJ19" s="346">
        <f t="shared" si="39"/>
        <v>4.5</v>
      </c>
      <c r="BK19" s="346">
        <f t="shared" si="40"/>
        <v>4.5</v>
      </c>
      <c r="BL19" s="346">
        <f t="shared" si="41"/>
        <v>4.5</v>
      </c>
      <c r="BM19" s="346">
        <f t="shared" si="42"/>
        <v>5</v>
      </c>
      <c r="BN19" s="346">
        <f t="shared" si="43"/>
        <v>4.5</v>
      </c>
      <c r="BO19" s="269">
        <f t="shared" si="44"/>
        <v>2</v>
      </c>
      <c r="BP19" s="261"/>
      <c r="BQ19" s="133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70">
        <f t="shared" si="58"/>
        <v>0</v>
      </c>
      <c r="CF19" s="63"/>
      <c r="CG19" s="266">
        <f t="shared" si="68"/>
        <v>5</v>
      </c>
      <c r="CH19" s="267"/>
      <c r="CI19" s="266">
        <f t="shared" si="69"/>
        <v>4.333333333333333</v>
      </c>
      <c r="CJ19" s="267"/>
      <c r="CK19" s="266">
        <f t="shared" si="70"/>
        <v>4.9000000000000004</v>
      </c>
      <c r="CL19" s="267"/>
      <c r="CM19" s="266">
        <f t="shared" si="71"/>
        <v>4.5</v>
      </c>
      <c r="CN19" s="267"/>
      <c r="CO19" s="266">
        <f t="shared" si="72"/>
        <v>5</v>
      </c>
      <c r="CP19" s="267"/>
      <c r="CQ19" s="266">
        <f t="shared" si="73"/>
        <v>4.5</v>
      </c>
      <c r="CR19" s="267"/>
      <c r="CS19" s="266">
        <f t="shared" si="59"/>
        <v>4.7055555555555557</v>
      </c>
      <c r="CT19" s="355"/>
    </row>
    <row r="20" spans="2:98" s="83" customFormat="1" ht="30" customHeight="1" x14ac:dyDescent="0.25">
      <c r="B20" s="281">
        <v>18</v>
      </c>
      <c r="C20" s="296">
        <v>44476</v>
      </c>
      <c r="D20" s="282" t="s">
        <v>145</v>
      </c>
      <c r="E20" s="282" t="s">
        <v>192</v>
      </c>
      <c r="F20" s="282" t="s">
        <v>89</v>
      </c>
      <c r="G20" s="282" t="s">
        <v>17</v>
      </c>
      <c r="H20" s="309" t="s">
        <v>94</v>
      </c>
      <c r="I20" s="283" t="s">
        <v>94</v>
      </c>
      <c r="J20" s="282" t="s">
        <v>99</v>
      </c>
      <c r="K20" s="282" t="s">
        <v>31</v>
      </c>
      <c r="L20" s="284" t="s">
        <v>276</v>
      </c>
      <c r="M20" s="324">
        <v>5</v>
      </c>
      <c r="N20" s="325">
        <v>5</v>
      </c>
      <c r="O20" s="326">
        <v>5</v>
      </c>
      <c r="P20" s="326">
        <v>5</v>
      </c>
      <c r="Q20" s="326">
        <v>5</v>
      </c>
      <c r="R20" s="324">
        <v>5</v>
      </c>
      <c r="S20" s="326">
        <v>5</v>
      </c>
      <c r="T20" s="326">
        <v>5</v>
      </c>
      <c r="U20" s="326">
        <v>5</v>
      </c>
      <c r="V20" s="325">
        <v>5</v>
      </c>
      <c r="W20" s="326">
        <v>5</v>
      </c>
      <c r="X20" s="326">
        <v>5</v>
      </c>
      <c r="Y20" s="327">
        <v>5</v>
      </c>
      <c r="Z20" s="327">
        <v>5</v>
      </c>
      <c r="AA20" s="259"/>
      <c r="AB20" s="268" t="s">
        <v>23</v>
      </c>
      <c r="AC20" s="344">
        <f t="shared" si="8"/>
        <v>4.25</v>
      </c>
      <c r="AD20" s="345">
        <f t="shared" si="9"/>
        <v>4.5</v>
      </c>
      <c r="AE20" s="344">
        <f t="shared" si="10"/>
        <v>5</v>
      </c>
      <c r="AF20" s="346">
        <f t="shared" si="11"/>
        <v>4.25</v>
      </c>
      <c r="AG20" s="345">
        <f t="shared" si="12"/>
        <v>4.5</v>
      </c>
      <c r="AH20" s="344">
        <f t="shared" si="13"/>
        <v>5</v>
      </c>
      <c r="AI20" s="346">
        <f t="shared" si="14"/>
        <v>5</v>
      </c>
      <c r="AJ20" s="346">
        <f t="shared" si="15"/>
        <v>5</v>
      </c>
      <c r="AK20" s="346">
        <f t="shared" si="16"/>
        <v>5</v>
      </c>
      <c r="AL20" s="346">
        <f t="shared" si="17"/>
        <v>4.75</v>
      </c>
      <c r="AM20" s="344">
        <f t="shared" si="18"/>
        <v>4</v>
      </c>
      <c r="AN20" s="345">
        <f t="shared" si="19"/>
        <v>4.25</v>
      </c>
      <c r="AO20" s="345">
        <f t="shared" si="20"/>
        <v>4.5</v>
      </c>
      <c r="AP20" s="347">
        <f t="shared" si="21"/>
        <v>4.5</v>
      </c>
      <c r="AQ20" s="347">
        <f t="shared" si="22"/>
        <v>4.375</v>
      </c>
      <c r="AR20" s="347">
        <f t="shared" si="23"/>
        <v>4.583333333333333</v>
      </c>
      <c r="AS20" s="347">
        <f t="shared" si="24"/>
        <v>4.95</v>
      </c>
      <c r="AT20" s="347">
        <f t="shared" si="25"/>
        <v>4.125</v>
      </c>
      <c r="AU20" s="347">
        <f t="shared" si="26"/>
        <v>4.5</v>
      </c>
      <c r="AV20" s="347">
        <f t="shared" si="27"/>
        <v>4.5</v>
      </c>
      <c r="AW20" s="347">
        <f t="shared" si="28"/>
        <v>4.5055555555555555</v>
      </c>
      <c r="AX20" s="269">
        <f t="shared" si="29"/>
        <v>4</v>
      </c>
      <c r="AY20" s="63"/>
      <c r="AZ20" s="174"/>
      <c r="BA20" s="344">
        <f t="shared" si="30"/>
        <v>3.5</v>
      </c>
      <c r="BB20" s="346">
        <f t="shared" si="31"/>
        <v>4</v>
      </c>
      <c r="BC20" s="346">
        <f t="shared" si="32"/>
        <v>5</v>
      </c>
      <c r="BD20" s="346">
        <f t="shared" si="33"/>
        <v>3.5</v>
      </c>
      <c r="BE20" s="346">
        <f t="shared" si="34"/>
        <v>4</v>
      </c>
      <c r="BF20" s="346">
        <f t="shared" si="35"/>
        <v>5</v>
      </c>
      <c r="BG20" s="346">
        <f t="shared" si="36"/>
        <v>5</v>
      </c>
      <c r="BH20" s="346">
        <f t="shared" si="37"/>
        <v>5</v>
      </c>
      <c r="BI20" s="346">
        <f t="shared" si="38"/>
        <v>5</v>
      </c>
      <c r="BJ20" s="346">
        <f t="shared" si="39"/>
        <v>4.5</v>
      </c>
      <c r="BK20" s="346">
        <f t="shared" si="40"/>
        <v>3</v>
      </c>
      <c r="BL20" s="346">
        <f t="shared" si="41"/>
        <v>3.5</v>
      </c>
      <c r="BM20" s="346">
        <f t="shared" si="42"/>
        <v>4</v>
      </c>
      <c r="BN20" s="346">
        <f t="shared" si="43"/>
        <v>4</v>
      </c>
      <c r="BO20" s="269">
        <f t="shared" si="44"/>
        <v>2</v>
      </c>
      <c r="BP20" s="261"/>
      <c r="BQ20" s="133">
        <f t="shared" si="45"/>
        <v>5</v>
      </c>
      <c r="BR20" s="261">
        <f t="shared" si="46"/>
        <v>5</v>
      </c>
      <c r="BS20" s="261">
        <f t="shared" si="47"/>
        <v>5</v>
      </c>
      <c r="BT20" s="261">
        <f t="shared" si="48"/>
        <v>5</v>
      </c>
      <c r="BU20" s="261">
        <f t="shared" si="49"/>
        <v>5</v>
      </c>
      <c r="BV20" s="261">
        <f t="shared" si="50"/>
        <v>5</v>
      </c>
      <c r="BW20" s="261">
        <f t="shared" si="51"/>
        <v>5</v>
      </c>
      <c r="BX20" s="261">
        <f t="shared" si="52"/>
        <v>5</v>
      </c>
      <c r="BY20" s="261">
        <f t="shared" si="53"/>
        <v>5</v>
      </c>
      <c r="BZ20" s="261">
        <f t="shared" si="54"/>
        <v>5</v>
      </c>
      <c r="CA20" s="261">
        <f t="shared" si="55"/>
        <v>5</v>
      </c>
      <c r="CB20" s="261">
        <f t="shared" si="56"/>
        <v>5</v>
      </c>
      <c r="CC20" s="261">
        <f t="shared" si="61"/>
        <v>5</v>
      </c>
      <c r="CD20" s="261">
        <f t="shared" si="57"/>
        <v>5</v>
      </c>
      <c r="CE20" s="270">
        <f t="shared" si="58"/>
        <v>2</v>
      </c>
      <c r="CF20" s="63"/>
      <c r="CG20" s="266">
        <f t="shared" si="68"/>
        <v>3.75</v>
      </c>
      <c r="CH20" s="267">
        <f>+AVERAGE(BQ20:BR20)</f>
        <v>5</v>
      </c>
      <c r="CI20" s="266">
        <f t="shared" si="69"/>
        <v>4.166666666666667</v>
      </c>
      <c r="CJ20" s="267">
        <f>+AVERAGE(BS20:BU20)</f>
        <v>5</v>
      </c>
      <c r="CK20" s="266">
        <f t="shared" si="70"/>
        <v>4.9000000000000004</v>
      </c>
      <c r="CL20" s="267">
        <f>+AVERAGE(BV20:BZ20)</f>
        <v>5</v>
      </c>
      <c r="CM20" s="266">
        <f t="shared" si="71"/>
        <v>3.25</v>
      </c>
      <c r="CN20" s="267">
        <f>+AVERAGE(CA20:CB20)</f>
        <v>5</v>
      </c>
      <c r="CO20" s="266">
        <f t="shared" si="72"/>
        <v>4</v>
      </c>
      <c r="CP20" s="267">
        <f>+AVERAGE(CC20)</f>
        <v>5</v>
      </c>
      <c r="CQ20" s="266">
        <f t="shared" si="73"/>
        <v>4</v>
      </c>
      <c r="CR20" s="267">
        <f>+AVERAGE(CD20)</f>
        <v>5</v>
      </c>
      <c r="CS20" s="266">
        <f t="shared" si="59"/>
        <v>4.0111111111111111</v>
      </c>
      <c r="CT20" s="355">
        <f t="shared" si="60"/>
        <v>5</v>
      </c>
    </row>
    <row r="21" spans="2:98" s="83" customFormat="1" ht="30" customHeight="1" x14ac:dyDescent="0.25">
      <c r="B21" s="281">
        <v>19</v>
      </c>
      <c r="C21" s="296">
        <v>44476</v>
      </c>
      <c r="D21" s="282" t="s">
        <v>145</v>
      </c>
      <c r="E21" s="282" t="s">
        <v>191</v>
      </c>
      <c r="F21" s="282" t="s">
        <v>89</v>
      </c>
      <c r="G21" s="282" t="s">
        <v>18</v>
      </c>
      <c r="H21" s="309" t="s">
        <v>94</v>
      </c>
      <c r="I21" s="283" t="s">
        <v>94</v>
      </c>
      <c r="J21" s="282" t="s">
        <v>98</v>
      </c>
      <c r="K21" s="282" t="s">
        <v>53</v>
      </c>
      <c r="L21" s="284" t="s">
        <v>265</v>
      </c>
      <c r="M21" s="324">
        <v>4</v>
      </c>
      <c r="N21" s="325">
        <v>2</v>
      </c>
      <c r="O21" s="326">
        <v>5</v>
      </c>
      <c r="P21" s="326">
        <v>4</v>
      </c>
      <c r="Q21" s="326">
        <v>4</v>
      </c>
      <c r="R21" s="324">
        <v>4</v>
      </c>
      <c r="S21" s="326">
        <v>5</v>
      </c>
      <c r="T21" s="326">
        <v>5</v>
      </c>
      <c r="U21" s="326">
        <v>5</v>
      </c>
      <c r="V21" s="325">
        <v>3</v>
      </c>
      <c r="W21" s="326">
        <v>3</v>
      </c>
      <c r="X21" s="326">
        <v>3</v>
      </c>
      <c r="Y21" s="327">
        <v>4</v>
      </c>
      <c r="Z21" s="327">
        <v>5</v>
      </c>
      <c r="AA21" s="259"/>
      <c r="AB21" s="268" t="s">
        <v>41</v>
      </c>
      <c r="AC21" s="344">
        <f t="shared" si="8"/>
        <v>4.333333333333333</v>
      </c>
      <c r="AD21" s="345">
        <f t="shared" si="9"/>
        <v>3</v>
      </c>
      <c r="AE21" s="344">
        <f t="shared" si="10"/>
        <v>4</v>
      </c>
      <c r="AF21" s="346">
        <f t="shared" si="11"/>
        <v>4</v>
      </c>
      <c r="AG21" s="345">
        <f t="shared" si="12"/>
        <v>4</v>
      </c>
      <c r="AH21" s="344">
        <f t="shared" si="13"/>
        <v>4</v>
      </c>
      <c r="AI21" s="346">
        <f t="shared" si="14"/>
        <v>5</v>
      </c>
      <c r="AJ21" s="346">
        <f t="shared" si="15"/>
        <v>5</v>
      </c>
      <c r="AK21" s="346">
        <f t="shared" si="16"/>
        <v>5</v>
      </c>
      <c r="AL21" s="346">
        <f t="shared" si="17"/>
        <v>4</v>
      </c>
      <c r="AM21" s="344">
        <f t="shared" si="18"/>
        <v>4.333333333333333</v>
      </c>
      <c r="AN21" s="345">
        <f t="shared" si="19"/>
        <v>4</v>
      </c>
      <c r="AO21" s="345">
        <f t="shared" si="20"/>
        <v>5</v>
      </c>
      <c r="AP21" s="347">
        <f t="shared" si="21"/>
        <v>4.333333333333333</v>
      </c>
      <c r="AQ21" s="347">
        <f t="shared" si="22"/>
        <v>3.6666666666666665</v>
      </c>
      <c r="AR21" s="347">
        <f t="shared" si="23"/>
        <v>4</v>
      </c>
      <c r="AS21" s="347">
        <f t="shared" si="24"/>
        <v>4.5999999999999996</v>
      </c>
      <c r="AT21" s="347">
        <f t="shared" si="25"/>
        <v>4.1666666666666661</v>
      </c>
      <c r="AU21" s="347">
        <f t="shared" si="26"/>
        <v>5</v>
      </c>
      <c r="AV21" s="347">
        <f t="shared" si="27"/>
        <v>4.333333333333333</v>
      </c>
      <c r="AW21" s="347">
        <f t="shared" si="28"/>
        <v>4.2944444444444434</v>
      </c>
      <c r="AX21" s="269">
        <f t="shared" si="29"/>
        <v>3</v>
      </c>
      <c r="AY21" s="63"/>
      <c r="AZ21" s="174"/>
      <c r="BA21" s="344">
        <f t="shared" si="30"/>
        <v>4.333333333333333</v>
      </c>
      <c r="BB21" s="346">
        <f t="shared" si="31"/>
        <v>3</v>
      </c>
      <c r="BC21" s="346">
        <f t="shared" si="32"/>
        <v>4</v>
      </c>
      <c r="BD21" s="346">
        <f t="shared" si="33"/>
        <v>4</v>
      </c>
      <c r="BE21" s="346">
        <f t="shared" si="34"/>
        <v>4</v>
      </c>
      <c r="BF21" s="346">
        <f t="shared" si="35"/>
        <v>4</v>
      </c>
      <c r="BG21" s="346">
        <f t="shared" si="36"/>
        <v>5</v>
      </c>
      <c r="BH21" s="346">
        <f t="shared" si="37"/>
        <v>5</v>
      </c>
      <c r="BI21" s="346">
        <f t="shared" si="38"/>
        <v>5</v>
      </c>
      <c r="BJ21" s="346">
        <f t="shared" si="39"/>
        <v>4</v>
      </c>
      <c r="BK21" s="346">
        <f t="shared" si="40"/>
        <v>4.333333333333333</v>
      </c>
      <c r="BL21" s="346">
        <f t="shared" si="41"/>
        <v>4</v>
      </c>
      <c r="BM21" s="346">
        <f t="shared" si="42"/>
        <v>5</v>
      </c>
      <c r="BN21" s="346">
        <f t="shared" si="43"/>
        <v>4.333333333333333</v>
      </c>
      <c r="BO21" s="269">
        <f t="shared" si="44"/>
        <v>3</v>
      </c>
      <c r="BP21" s="261"/>
      <c r="BQ21" s="133"/>
      <c r="BR21" s="261"/>
      <c r="BS21" s="261"/>
      <c r="BT21" s="261"/>
      <c r="BU21" s="261"/>
      <c r="BV21" s="261"/>
      <c r="BW21" s="261"/>
      <c r="BX21" s="261"/>
      <c r="BY21" s="261"/>
      <c r="BZ21" s="261"/>
      <c r="CA21" s="261"/>
      <c r="CB21" s="261"/>
      <c r="CC21" s="261"/>
      <c r="CD21" s="261"/>
      <c r="CE21" s="270">
        <f t="shared" si="58"/>
        <v>0</v>
      </c>
      <c r="CF21" s="63"/>
      <c r="CG21" s="266">
        <f t="shared" si="68"/>
        <v>3.6666666666666665</v>
      </c>
      <c r="CH21" s="267"/>
      <c r="CI21" s="266">
        <f t="shared" si="69"/>
        <v>4</v>
      </c>
      <c r="CJ21" s="267"/>
      <c r="CK21" s="266">
        <f t="shared" si="70"/>
        <v>4.5999999999999996</v>
      </c>
      <c r="CL21" s="267"/>
      <c r="CM21" s="266">
        <f t="shared" si="71"/>
        <v>4.1666666666666661</v>
      </c>
      <c r="CN21" s="267"/>
      <c r="CO21" s="266">
        <f t="shared" si="72"/>
        <v>5</v>
      </c>
      <c r="CP21" s="267"/>
      <c r="CQ21" s="266">
        <f t="shared" si="73"/>
        <v>4.333333333333333</v>
      </c>
      <c r="CR21" s="267"/>
      <c r="CS21" s="266">
        <f t="shared" si="59"/>
        <v>4.2944444444444434</v>
      </c>
      <c r="CT21" s="355"/>
    </row>
    <row r="22" spans="2:98" s="83" customFormat="1" ht="30" customHeight="1" x14ac:dyDescent="0.25">
      <c r="B22" s="281">
        <v>20</v>
      </c>
      <c r="C22" s="296">
        <v>44476</v>
      </c>
      <c r="D22" s="282" t="s">
        <v>145</v>
      </c>
      <c r="E22" s="282" t="s">
        <v>192</v>
      </c>
      <c r="F22" s="282" t="s">
        <v>89</v>
      </c>
      <c r="G22" s="282" t="s">
        <v>18</v>
      </c>
      <c r="H22" s="309" t="s">
        <v>205</v>
      </c>
      <c r="I22" s="283" t="s">
        <v>138</v>
      </c>
      <c r="J22" s="282" t="s">
        <v>98</v>
      </c>
      <c r="K22" s="282" t="s">
        <v>41</v>
      </c>
      <c r="L22" s="284" t="s">
        <v>277</v>
      </c>
      <c r="M22" s="324">
        <v>5</v>
      </c>
      <c r="N22" s="325">
        <v>3</v>
      </c>
      <c r="O22" s="326">
        <v>5</v>
      </c>
      <c r="P22" s="326">
        <v>4</v>
      </c>
      <c r="Q22" s="326">
        <v>4</v>
      </c>
      <c r="R22" s="324">
        <v>5</v>
      </c>
      <c r="S22" s="326">
        <v>5</v>
      </c>
      <c r="T22" s="326">
        <v>5</v>
      </c>
      <c r="U22" s="326">
        <v>5</v>
      </c>
      <c r="V22" s="325">
        <v>5</v>
      </c>
      <c r="W22" s="326">
        <v>5</v>
      </c>
      <c r="X22" s="326">
        <v>4</v>
      </c>
      <c r="Y22" s="327">
        <v>5</v>
      </c>
      <c r="Z22" s="327">
        <v>5</v>
      </c>
      <c r="AA22" s="259"/>
      <c r="AB22" s="268" t="s">
        <v>38</v>
      </c>
      <c r="AC22" s="344">
        <f t="shared" si="8"/>
        <v>3.3333333333333335</v>
      </c>
      <c r="AD22" s="345">
        <f t="shared" si="9"/>
        <v>2.2000000000000002</v>
      </c>
      <c r="AE22" s="344">
        <f t="shared" si="10"/>
        <v>4.166666666666667</v>
      </c>
      <c r="AF22" s="346">
        <f t="shared" si="11"/>
        <v>3.8333333333333335</v>
      </c>
      <c r="AG22" s="345">
        <f t="shared" si="12"/>
        <v>3.6666666666666665</v>
      </c>
      <c r="AH22" s="344">
        <f t="shared" si="13"/>
        <v>4</v>
      </c>
      <c r="AI22" s="346">
        <f t="shared" si="14"/>
        <v>3.8</v>
      </c>
      <c r="AJ22" s="346">
        <f t="shared" si="15"/>
        <v>4.5</v>
      </c>
      <c r="AK22" s="346">
        <f t="shared" si="16"/>
        <v>4.666666666666667</v>
      </c>
      <c r="AL22" s="346">
        <f t="shared" si="17"/>
        <v>3.2</v>
      </c>
      <c r="AM22" s="344">
        <f t="shared" si="18"/>
        <v>3.6</v>
      </c>
      <c r="AN22" s="345">
        <f t="shared" si="19"/>
        <v>4</v>
      </c>
      <c r="AO22" s="345">
        <f t="shared" si="20"/>
        <v>4.75</v>
      </c>
      <c r="AP22" s="347">
        <f t="shared" si="21"/>
        <v>4</v>
      </c>
      <c r="AQ22" s="347">
        <f t="shared" si="22"/>
        <v>2.7666666666666666</v>
      </c>
      <c r="AR22" s="347">
        <f t="shared" si="23"/>
        <v>3.8888888888888888</v>
      </c>
      <c r="AS22" s="347">
        <f t="shared" si="24"/>
        <v>4.0333333333333332</v>
      </c>
      <c r="AT22" s="347">
        <f t="shared" si="25"/>
        <v>3.8</v>
      </c>
      <c r="AU22" s="347">
        <f t="shared" si="26"/>
        <v>4.75</v>
      </c>
      <c r="AV22" s="347">
        <f t="shared" si="27"/>
        <v>4</v>
      </c>
      <c r="AW22" s="347">
        <f t="shared" si="28"/>
        <v>3.873148148148148</v>
      </c>
      <c r="AX22" s="269">
        <f t="shared" si="29"/>
        <v>6</v>
      </c>
      <c r="AY22" s="63"/>
      <c r="AZ22" s="174"/>
      <c r="BA22" s="344">
        <f t="shared" si="30"/>
        <v>3</v>
      </c>
      <c r="BB22" s="346">
        <f t="shared" si="31"/>
        <v>1.6666666666666667</v>
      </c>
      <c r="BC22" s="346">
        <f t="shared" si="32"/>
        <v>4</v>
      </c>
      <c r="BD22" s="346">
        <f t="shared" si="33"/>
        <v>4</v>
      </c>
      <c r="BE22" s="346">
        <f t="shared" si="34"/>
        <v>4</v>
      </c>
      <c r="BF22" s="346">
        <f t="shared" si="35"/>
        <v>4.25</v>
      </c>
      <c r="BG22" s="346">
        <f t="shared" si="36"/>
        <v>3.6666666666666665</v>
      </c>
      <c r="BH22" s="346">
        <f t="shared" si="37"/>
        <v>4.75</v>
      </c>
      <c r="BI22" s="346">
        <f t="shared" si="38"/>
        <v>4.75</v>
      </c>
      <c r="BJ22" s="346">
        <f t="shared" si="39"/>
        <v>3.3333333333333335</v>
      </c>
      <c r="BK22" s="346">
        <f t="shared" si="40"/>
        <v>3.6666666666666665</v>
      </c>
      <c r="BL22" s="346">
        <f t="shared" si="41"/>
        <v>4</v>
      </c>
      <c r="BM22" s="346">
        <f t="shared" si="42"/>
        <v>4.666666666666667</v>
      </c>
      <c r="BN22" s="346">
        <f t="shared" si="43"/>
        <v>4</v>
      </c>
      <c r="BO22" s="269">
        <f t="shared" si="44"/>
        <v>4</v>
      </c>
      <c r="BP22" s="261"/>
      <c r="BQ22" s="133">
        <f t="shared" si="45"/>
        <v>4</v>
      </c>
      <c r="BR22" s="261">
        <f t="shared" si="46"/>
        <v>3</v>
      </c>
      <c r="BS22" s="261">
        <f t="shared" si="47"/>
        <v>4.5</v>
      </c>
      <c r="BT22" s="261">
        <f t="shared" si="48"/>
        <v>3.5</v>
      </c>
      <c r="BU22" s="261">
        <f t="shared" si="49"/>
        <v>3</v>
      </c>
      <c r="BV22" s="261">
        <f t="shared" si="50"/>
        <v>3.5</v>
      </c>
      <c r="BW22" s="261">
        <f t="shared" si="51"/>
        <v>4</v>
      </c>
      <c r="BX22" s="261">
        <f t="shared" si="52"/>
        <v>4</v>
      </c>
      <c r="BY22" s="261">
        <f t="shared" si="53"/>
        <v>4.5</v>
      </c>
      <c r="BZ22" s="261">
        <f t="shared" si="54"/>
        <v>3</v>
      </c>
      <c r="CA22" s="261">
        <f t="shared" si="55"/>
        <v>3.5</v>
      </c>
      <c r="CB22" s="261">
        <f t="shared" si="56"/>
        <v>4</v>
      </c>
      <c r="CC22" s="261">
        <f t="shared" si="61"/>
        <v>5</v>
      </c>
      <c r="CD22" s="261">
        <f t="shared" si="57"/>
        <v>4</v>
      </c>
      <c r="CE22" s="270">
        <f t="shared" si="58"/>
        <v>2</v>
      </c>
      <c r="CF22" s="63"/>
      <c r="CG22" s="266">
        <f t="shared" si="68"/>
        <v>2.3333333333333335</v>
      </c>
      <c r="CH22" s="267">
        <f>+AVERAGE(BQ22:BR22)</f>
        <v>3.5</v>
      </c>
      <c r="CI22" s="266">
        <f t="shared" si="69"/>
        <v>4</v>
      </c>
      <c r="CJ22" s="267">
        <f>+AVERAGE(BS22:BU22)</f>
        <v>3.6666666666666665</v>
      </c>
      <c r="CK22" s="266">
        <f t="shared" si="70"/>
        <v>4.1499999999999995</v>
      </c>
      <c r="CL22" s="267">
        <f>+AVERAGE(BV22:BZ22)</f>
        <v>3.8</v>
      </c>
      <c r="CM22" s="266">
        <f t="shared" si="71"/>
        <v>3.833333333333333</v>
      </c>
      <c r="CN22" s="267">
        <f>+AVERAGE(CA22:CB22)</f>
        <v>3.75</v>
      </c>
      <c r="CO22" s="266">
        <f t="shared" si="72"/>
        <v>4.666666666666667</v>
      </c>
      <c r="CP22" s="267">
        <f>+AVERAGE(CC22)</f>
        <v>5</v>
      </c>
      <c r="CQ22" s="266">
        <f t="shared" si="73"/>
        <v>4</v>
      </c>
      <c r="CR22" s="267">
        <f>+AVERAGE(CD22)</f>
        <v>4</v>
      </c>
      <c r="CS22" s="266">
        <f t="shared" si="59"/>
        <v>3.8305555555555557</v>
      </c>
      <c r="CT22" s="355">
        <f t="shared" si="60"/>
        <v>3.9527777777777775</v>
      </c>
    </row>
    <row r="23" spans="2:98" s="83" customFormat="1" ht="30" customHeight="1" x14ac:dyDescent="0.25">
      <c r="B23" s="281">
        <v>21</v>
      </c>
      <c r="C23" s="296">
        <v>44476</v>
      </c>
      <c r="D23" s="282" t="s">
        <v>145</v>
      </c>
      <c r="E23" s="282" t="s">
        <v>191</v>
      </c>
      <c r="F23" s="282" t="s">
        <v>89</v>
      </c>
      <c r="G23" s="282" t="s">
        <v>18</v>
      </c>
      <c r="H23" s="309" t="s">
        <v>94</v>
      </c>
      <c r="I23" s="283" t="s">
        <v>94</v>
      </c>
      <c r="J23" s="282" t="s">
        <v>98</v>
      </c>
      <c r="K23" s="282" t="s">
        <v>34</v>
      </c>
      <c r="L23" s="284" t="s">
        <v>278</v>
      </c>
      <c r="M23" s="324">
        <v>3</v>
      </c>
      <c r="N23" s="325">
        <v>4</v>
      </c>
      <c r="O23" s="326">
        <v>5</v>
      </c>
      <c r="P23" s="326">
        <v>4</v>
      </c>
      <c r="Q23" s="326">
        <v>4</v>
      </c>
      <c r="R23" s="324">
        <v>4</v>
      </c>
      <c r="S23" s="326">
        <v>5</v>
      </c>
      <c r="T23" s="326">
        <v>4</v>
      </c>
      <c r="U23" s="326">
        <v>4</v>
      </c>
      <c r="V23" s="325">
        <v>3</v>
      </c>
      <c r="W23" s="326">
        <v>4</v>
      </c>
      <c r="X23" s="326">
        <v>3</v>
      </c>
      <c r="Y23" s="327">
        <v>4</v>
      </c>
      <c r="Z23" s="327">
        <v>4</v>
      </c>
      <c r="AA23" s="259"/>
      <c r="AB23" s="268" t="s">
        <v>49</v>
      </c>
      <c r="AC23" s="344">
        <f t="shared" si="8"/>
        <v>4.166666666666667</v>
      </c>
      <c r="AD23" s="345">
        <f t="shared" si="9"/>
        <v>3.8333333333333335</v>
      </c>
      <c r="AE23" s="344">
        <f t="shared" si="10"/>
        <v>4.333333333333333</v>
      </c>
      <c r="AF23" s="346">
        <f t="shared" si="11"/>
        <v>3.5</v>
      </c>
      <c r="AG23" s="345">
        <f t="shared" si="12"/>
        <v>3.3333333333333335</v>
      </c>
      <c r="AH23" s="344">
        <f t="shared" si="13"/>
        <v>5</v>
      </c>
      <c r="AI23" s="346">
        <f t="shared" si="14"/>
        <v>4.666666666666667</v>
      </c>
      <c r="AJ23" s="346">
        <f t="shared" si="15"/>
        <v>4.5</v>
      </c>
      <c r="AK23" s="346">
        <f t="shared" si="16"/>
        <v>4.4000000000000004</v>
      </c>
      <c r="AL23" s="346">
        <f t="shared" si="17"/>
        <v>4.5</v>
      </c>
      <c r="AM23" s="344">
        <f t="shared" si="18"/>
        <v>4.166666666666667</v>
      </c>
      <c r="AN23" s="345">
        <f t="shared" si="19"/>
        <v>4.2</v>
      </c>
      <c r="AO23" s="345">
        <f t="shared" si="20"/>
        <v>4.4000000000000004</v>
      </c>
      <c r="AP23" s="347">
        <f t="shared" si="21"/>
        <v>4.4000000000000004</v>
      </c>
      <c r="AQ23" s="347">
        <f t="shared" si="22"/>
        <v>4</v>
      </c>
      <c r="AR23" s="347">
        <f t="shared" si="23"/>
        <v>3.7222222222222219</v>
      </c>
      <c r="AS23" s="347">
        <f t="shared" si="24"/>
        <v>4.6133333333333342</v>
      </c>
      <c r="AT23" s="347">
        <f t="shared" si="25"/>
        <v>4.1833333333333336</v>
      </c>
      <c r="AU23" s="347">
        <f t="shared" si="26"/>
        <v>4.4000000000000004</v>
      </c>
      <c r="AV23" s="347">
        <f t="shared" si="27"/>
        <v>4.4000000000000004</v>
      </c>
      <c r="AW23" s="347">
        <f t="shared" si="28"/>
        <v>4.2198148148148142</v>
      </c>
      <c r="AX23" s="269">
        <f t="shared" si="29"/>
        <v>6</v>
      </c>
      <c r="AY23" s="174"/>
      <c r="AZ23" s="174"/>
      <c r="BA23" s="344">
        <f t="shared" si="30"/>
        <v>4</v>
      </c>
      <c r="BB23" s="346">
        <f t="shared" si="31"/>
        <v>3.75</v>
      </c>
      <c r="BC23" s="346">
        <f t="shared" si="32"/>
        <v>4.5</v>
      </c>
      <c r="BD23" s="346">
        <f t="shared" si="33"/>
        <v>3.25</v>
      </c>
      <c r="BE23" s="346">
        <f t="shared" si="34"/>
        <v>3</v>
      </c>
      <c r="BF23" s="346">
        <f t="shared" si="35"/>
        <v>5</v>
      </c>
      <c r="BG23" s="346">
        <f t="shared" si="36"/>
        <v>5</v>
      </c>
      <c r="BH23" s="346">
        <f t="shared" si="37"/>
        <v>4.75</v>
      </c>
      <c r="BI23" s="346">
        <f t="shared" si="38"/>
        <v>4.25</v>
      </c>
      <c r="BJ23" s="346">
        <f t="shared" si="39"/>
        <v>4.25</v>
      </c>
      <c r="BK23" s="346">
        <f t="shared" si="40"/>
        <v>4.25</v>
      </c>
      <c r="BL23" s="346">
        <f t="shared" si="41"/>
        <v>4.333333333333333</v>
      </c>
      <c r="BM23" s="346">
        <f t="shared" si="42"/>
        <v>4.25</v>
      </c>
      <c r="BN23" s="346">
        <f t="shared" si="43"/>
        <v>4.25</v>
      </c>
      <c r="BO23" s="269">
        <f t="shared" si="44"/>
        <v>4</v>
      </c>
      <c r="BP23" s="174"/>
      <c r="BQ23" s="133">
        <f t="shared" si="45"/>
        <v>4.5</v>
      </c>
      <c r="BR23" s="261">
        <f t="shared" si="46"/>
        <v>4</v>
      </c>
      <c r="BS23" s="261">
        <f t="shared" si="47"/>
        <v>4</v>
      </c>
      <c r="BT23" s="261">
        <f t="shared" si="48"/>
        <v>4</v>
      </c>
      <c r="BU23" s="261">
        <f t="shared" si="49"/>
        <v>4</v>
      </c>
      <c r="BV23" s="261">
        <f t="shared" si="50"/>
        <v>5</v>
      </c>
      <c r="BW23" s="261">
        <f t="shared" si="51"/>
        <v>4</v>
      </c>
      <c r="BX23" s="261">
        <f t="shared" si="52"/>
        <v>4</v>
      </c>
      <c r="BY23" s="261">
        <f t="shared" si="53"/>
        <v>5</v>
      </c>
      <c r="BZ23" s="261">
        <f t="shared" si="54"/>
        <v>5</v>
      </c>
      <c r="CA23" s="261">
        <f t="shared" si="55"/>
        <v>4</v>
      </c>
      <c r="CB23" s="261">
        <f t="shared" si="56"/>
        <v>4</v>
      </c>
      <c r="CC23" s="261">
        <f t="shared" si="61"/>
        <v>5</v>
      </c>
      <c r="CD23" s="261">
        <f t="shared" si="57"/>
        <v>5</v>
      </c>
      <c r="CE23" s="270">
        <f t="shared" si="58"/>
        <v>2</v>
      </c>
      <c r="CF23" s="174"/>
      <c r="CG23" s="266">
        <f t="shared" si="68"/>
        <v>3.875</v>
      </c>
      <c r="CH23" s="267">
        <f>+AVERAGE(BQ23:BR23)</f>
        <v>4.25</v>
      </c>
      <c r="CI23" s="266">
        <f t="shared" si="69"/>
        <v>3.5833333333333335</v>
      </c>
      <c r="CJ23" s="267">
        <f>+AVERAGE(BS23:BU23)</f>
        <v>4</v>
      </c>
      <c r="CK23" s="266">
        <f t="shared" si="70"/>
        <v>4.6500000000000004</v>
      </c>
      <c r="CL23" s="267">
        <f>+AVERAGE(BV23:BZ23)</f>
        <v>4.5999999999999996</v>
      </c>
      <c r="CM23" s="266">
        <f t="shared" si="71"/>
        <v>4.2916666666666661</v>
      </c>
      <c r="CN23" s="267">
        <f>+AVERAGE(CA23:CB23)</f>
        <v>4</v>
      </c>
      <c r="CO23" s="266">
        <f t="shared" si="72"/>
        <v>4.25</v>
      </c>
      <c r="CP23" s="267">
        <f>+AVERAGE(CC23)</f>
        <v>5</v>
      </c>
      <c r="CQ23" s="266">
        <f t="shared" si="73"/>
        <v>4.25</v>
      </c>
      <c r="CR23" s="267">
        <f>+AVERAGE(CD23)</f>
        <v>5</v>
      </c>
      <c r="CS23" s="266">
        <f t="shared" si="59"/>
        <v>4.1499999999999995</v>
      </c>
      <c r="CT23" s="355">
        <f t="shared" si="60"/>
        <v>4.4750000000000005</v>
      </c>
    </row>
    <row r="24" spans="2:98" s="83" customFormat="1" ht="30" customHeight="1" x14ac:dyDescent="0.25">
      <c r="B24" s="281">
        <v>22</v>
      </c>
      <c r="C24" s="296">
        <v>44476</v>
      </c>
      <c r="D24" s="282" t="s">
        <v>145</v>
      </c>
      <c r="E24" s="282" t="s">
        <v>191</v>
      </c>
      <c r="F24" s="282" t="s">
        <v>89</v>
      </c>
      <c r="G24" s="282" t="s">
        <v>18</v>
      </c>
      <c r="H24" s="309" t="s">
        <v>94</v>
      </c>
      <c r="I24" s="283" t="s">
        <v>94</v>
      </c>
      <c r="J24" s="282" t="s">
        <v>98</v>
      </c>
      <c r="K24" s="282" t="s">
        <v>50</v>
      </c>
      <c r="L24" s="284" t="s">
        <v>279</v>
      </c>
      <c r="M24" s="324">
        <v>5</v>
      </c>
      <c r="N24" s="325">
        <v>4</v>
      </c>
      <c r="O24" s="326">
        <v>5</v>
      </c>
      <c r="P24" s="326">
        <v>3</v>
      </c>
      <c r="Q24" s="326">
        <v>5</v>
      </c>
      <c r="R24" s="324">
        <v>5</v>
      </c>
      <c r="S24" s="326">
        <v>5</v>
      </c>
      <c r="T24" s="326">
        <v>5</v>
      </c>
      <c r="U24" s="326">
        <v>5</v>
      </c>
      <c r="V24" s="325">
        <v>4</v>
      </c>
      <c r="W24" s="326">
        <v>5</v>
      </c>
      <c r="X24" s="326">
        <v>5</v>
      </c>
      <c r="Y24" s="327"/>
      <c r="Z24" s="327">
        <v>5</v>
      </c>
      <c r="AA24" s="259"/>
      <c r="AB24" s="268" t="s">
        <v>35</v>
      </c>
      <c r="AC24" s="344">
        <f t="shared" si="8"/>
        <v>3.5</v>
      </c>
      <c r="AD24" s="345">
        <f t="shared" si="9"/>
        <v>5</v>
      </c>
      <c r="AE24" s="344">
        <f t="shared" si="10"/>
        <v>3</v>
      </c>
      <c r="AF24" s="346">
        <f t="shared" si="11"/>
        <v>3.5</v>
      </c>
      <c r="AG24" s="345">
        <f t="shared" si="12"/>
        <v>5</v>
      </c>
      <c r="AH24" s="344">
        <f t="shared" si="13"/>
        <v>4.5</v>
      </c>
      <c r="AI24" s="346">
        <f t="shared" si="14"/>
        <v>4.5</v>
      </c>
      <c r="AJ24" s="346">
        <f t="shared" si="15"/>
        <v>4.5</v>
      </c>
      <c r="AK24" s="346">
        <f t="shared" si="16"/>
        <v>4.5</v>
      </c>
      <c r="AL24" s="346">
        <f t="shared" si="17"/>
        <v>4.5</v>
      </c>
      <c r="AM24" s="344">
        <f t="shared" si="18"/>
        <v>4</v>
      </c>
      <c r="AN24" s="345">
        <f t="shared" si="19"/>
        <v>4</v>
      </c>
      <c r="AO24" s="345">
        <f t="shared" si="20"/>
        <v>3.5</v>
      </c>
      <c r="AP24" s="347">
        <f t="shared" si="21"/>
        <v>4.5</v>
      </c>
      <c r="AQ24" s="347">
        <f t="shared" si="22"/>
        <v>4.25</v>
      </c>
      <c r="AR24" s="347">
        <f t="shared" si="23"/>
        <v>3.8333333333333335</v>
      </c>
      <c r="AS24" s="347">
        <f t="shared" si="24"/>
        <v>4.5</v>
      </c>
      <c r="AT24" s="347">
        <f t="shared" si="25"/>
        <v>4</v>
      </c>
      <c r="AU24" s="347">
        <f t="shared" si="26"/>
        <v>3.5</v>
      </c>
      <c r="AV24" s="347">
        <f t="shared" si="27"/>
        <v>4.5</v>
      </c>
      <c r="AW24" s="347">
        <f t="shared" si="28"/>
        <v>4.0972222222222223</v>
      </c>
      <c r="AX24" s="269">
        <f t="shared" si="29"/>
        <v>2</v>
      </c>
      <c r="AY24" s="174"/>
      <c r="AZ24" s="174"/>
      <c r="BA24" s="344">
        <f t="shared" si="30"/>
        <v>3.5</v>
      </c>
      <c r="BB24" s="346">
        <f t="shared" si="31"/>
        <v>5</v>
      </c>
      <c r="BC24" s="346">
        <f t="shared" si="32"/>
        <v>3</v>
      </c>
      <c r="BD24" s="346">
        <f t="shared" si="33"/>
        <v>3.5</v>
      </c>
      <c r="BE24" s="346">
        <f t="shared" si="34"/>
        <v>5</v>
      </c>
      <c r="BF24" s="346">
        <f t="shared" si="35"/>
        <v>4.5</v>
      </c>
      <c r="BG24" s="346">
        <f t="shared" si="36"/>
        <v>4.5</v>
      </c>
      <c r="BH24" s="346">
        <f t="shared" si="37"/>
        <v>4.5</v>
      </c>
      <c r="BI24" s="346">
        <f t="shared" si="38"/>
        <v>4.5</v>
      </c>
      <c r="BJ24" s="346">
        <f t="shared" si="39"/>
        <v>4.5</v>
      </c>
      <c r="BK24" s="346">
        <f t="shared" si="40"/>
        <v>4</v>
      </c>
      <c r="BL24" s="346">
        <f t="shared" si="41"/>
        <v>4</v>
      </c>
      <c r="BM24" s="346">
        <f t="shared" si="42"/>
        <v>3.5</v>
      </c>
      <c r="BN24" s="346">
        <f t="shared" si="43"/>
        <v>4.5</v>
      </c>
      <c r="BO24" s="269">
        <f t="shared" si="44"/>
        <v>2</v>
      </c>
      <c r="BP24" s="174"/>
      <c r="BQ24" s="133"/>
      <c r="BR24" s="261"/>
      <c r="BS24" s="261"/>
      <c r="BT24" s="261"/>
      <c r="BU24" s="261"/>
      <c r="BV24" s="261"/>
      <c r="BW24" s="261"/>
      <c r="BX24" s="261"/>
      <c r="BY24" s="261"/>
      <c r="BZ24" s="261"/>
      <c r="CA24" s="261"/>
      <c r="CB24" s="261"/>
      <c r="CC24" s="261"/>
      <c r="CD24" s="261"/>
      <c r="CE24" s="270">
        <f t="shared" si="58"/>
        <v>0</v>
      </c>
      <c r="CF24" s="174"/>
      <c r="CG24" s="266">
        <f t="shared" si="68"/>
        <v>4.25</v>
      </c>
      <c r="CH24" s="267"/>
      <c r="CI24" s="266">
        <f t="shared" si="69"/>
        <v>3.8333333333333335</v>
      </c>
      <c r="CJ24" s="267"/>
      <c r="CK24" s="266">
        <f t="shared" si="70"/>
        <v>4.5</v>
      </c>
      <c r="CL24" s="267"/>
      <c r="CM24" s="266">
        <f t="shared" si="71"/>
        <v>4</v>
      </c>
      <c r="CN24" s="267"/>
      <c r="CO24" s="266">
        <f t="shared" si="72"/>
        <v>3.5</v>
      </c>
      <c r="CP24" s="267"/>
      <c r="CQ24" s="266">
        <f t="shared" si="73"/>
        <v>4.5</v>
      </c>
      <c r="CR24" s="267"/>
      <c r="CS24" s="266">
        <f t="shared" si="59"/>
        <v>4.0972222222222223</v>
      </c>
      <c r="CT24" s="355"/>
    </row>
    <row r="25" spans="2:98" s="83" customFormat="1" ht="30" customHeight="1" x14ac:dyDescent="0.25">
      <c r="B25" s="281">
        <v>23</v>
      </c>
      <c r="C25" s="296">
        <v>44476</v>
      </c>
      <c r="D25" s="282" t="s">
        <v>145</v>
      </c>
      <c r="E25" s="282" t="s">
        <v>191</v>
      </c>
      <c r="F25" s="282" t="s">
        <v>89</v>
      </c>
      <c r="G25" s="282" t="s">
        <v>18</v>
      </c>
      <c r="H25" s="309" t="s">
        <v>94</v>
      </c>
      <c r="I25" s="283" t="s">
        <v>94</v>
      </c>
      <c r="J25" s="282" t="s">
        <v>98</v>
      </c>
      <c r="K25" s="282" t="s">
        <v>23</v>
      </c>
      <c r="L25" s="284" t="s">
        <v>272</v>
      </c>
      <c r="M25" s="324">
        <v>5</v>
      </c>
      <c r="N25" s="325">
        <v>5</v>
      </c>
      <c r="O25" s="326">
        <v>5</v>
      </c>
      <c r="P25" s="326">
        <v>5</v>
      </c>
      <c r="Q25" s="326">
        <v>5</v>
      </c>
      <c r="R25" s="324">
        <v>5</v>
      </c>
      <c r="S25" s="326">
        <v>5</v>
      </c>
      <c r="T25" s="326">
        <v>5</v>
      </c>
      <c r="U25" s="326">
        <v>5</v>
      </c>
      <c r="V25" s="325">
        <v>5</v>
      </c>
      <c r="W25" s="326">
        <v>5</v>
      </c>
      <c r="X25" s="326">
        <v>5</v>
      </c>
      <c r="Y25" s="327">
        <v>5</v>
      </c>
      <c r="Z25" s="327">
        <v>5</v>
      </c>
      <c r="AA25" s="259"/>
      <c r="AB25" s="268" t="s">
        <v>178</v>
      </c>
      <c r="AC25" s="344">
        <f t="shared" si="8"/>
        <v>4.5999999999999996</v>
      </c>
      <c r="AD25" s="345">
        <f t="shared" si="9"/>
        <v>3.5</v>
      </c>
      <c r="AE25" s="344">
        <f t="shared" si="10"/>
        <v>4.4000000000000004</v>
      </c>
      <c r="AF25" s="346">
        <f t="shared" si="11"/>
        <v>3.8</v>
      </c>
      <c r="AG25" s="345">
        <f t="shared" si="12"/>
        <v>4</v>
      </c>
      <c r="AH25" s="344">
        <f t="shared" si="13"/>
        <v>4.4000000000000004</v>
      </c>
      <c r="AI25" s="346">
        <f t="shared" si="14"/>
        <v>4.2</v>
      </c>
      <c r="AJ25" s="346">
        <f t="shared" si="15"/>
        <v>4.8</v>
      </c>
      <c r="AK25" s="346">
        <f t="shared" si="16"/>
        <v>5</v>
      </c>
      <c r="AL25" s="346">
        <f t="shared" si="17"/>
        <v>4.8</v>
      </c>
      <c r="AM25" s="344">
        <f t="shared" si="18"/>
        <v>4.4000000000000004</v>
      </c>
      <c r="AN25" s="345">
        <f t="shared" si="19"/>
        <v>4.666666666666667</v>
      </c>
      <c r="AO25" s="345">
        <f t="shared" si="20"/>
        <v>4.2</v>
      </c>
      <c r="AP25" s="347">
        <f t="shared" si="21"/>
        <v>4.4000000000000004</v>
      </c>
      <c r="AQ25" s="347">
        <f t="shared" si="22"/>
        <v>4.05</v>
      </c>
      <c r="AR25" s="347">
        <f t="shared" si="23"/>
        <v>4.0666666666666664</v>
      </c>
      <c r="AS25" s="347">
        <f t="shared" si="24"/>
        <v>4.6400000000000006</v>
      </c>
      <c r="AT25" s="347">
        <f t="shared" si="25"/>
        <v>4.5333333333333332</v>
      </c>
      <c r="AU25" s="347">
        <f t="shared" si="26"/>
        <v>4.2</v>
      </c>
      <c r="AV25" s="347">
        <f t="shared" si="27"/>
        <v>4.4000000000000004</v>
      </c>
      <c r="AW25" s="347">
        <f t="shared" si="28"/>
        <v>4.3150000000000004</v>
      </c>
      <c r="AX25" s="269">
        <f t="shared" si="29"/>
        <v>6</v>
      </c>
      <c r="AY25" s="63"/>
      <c r="AZ25" s="174"/>
      <c r="BA25" s="344">
        <f t="shared" si="30"/>
        <v>4.5</v>
      </c>
      <c r="BB25" s="346">
        <f t="shared" si="31"/>
        <v>4</v>
      </c>
      <c r="BC25" s="346">
        <f t="shared" si="32"/>
        <v>4.5</v>
      </c>
      <c r="BD25" s="346">
        <f t="shared" si="33"/>
        <v>4</v>
      </c>
      <c r="BE25" s="346">
        <f t="shared" si="34"/>
        <v>4</v>
      </c>
      <c r="BF25" s="346">
        <f t="shared" si="35"/>
        <v>5</v>
      </c>
      <c r="BG25" s="346">
        <f t="shared" si="36"/>
        <v>4.5</v>
      </c>
      <c r="BH25" s="346">
        <f t="shared" si="37"/>
        <v>4.5</v>
      </c>
      <c r="BI25" s="346">
        <f t="shared" si="38"/>
        <v>5</v>
      </c>
      <c r="BJ25" s="346">
        <f t="shared" si="39"/>
        <v>4.5</v>
      </c>
      <c r="BK25" s="346">
        <f t="shared" si="40"/>
        <v>4</v>
      </c>
      <c r="BL25" s="346">
        <f t="shared" si="41"/>
        <v>4</v>
      </c>
      <c r="BM25" s="346">
        <f t="shared" si="42"/>
        <v>4</v>
      </c>
      <c r="BN25" s="346">
        <f t="shared" si="43"/>
        <v>4</v>
      </c>
      <c r="BO25" s="269">
        <f t="shared" si="44"/>
        <v>3</v>
      </c>
      <c r="BP25" s="261"/>
      <c r="BQ25" s="133">
        <f t="shared" si="45"/>
        <v>4.666666666666667</v>
      </c>
      <c r="BR25" s="261">
        <f t="shared" si="46"/>
        <v>3</v>
      </c>
      <c r="BS25" s="261">
        <f t="shared" si="47"/>
        <v>4.333333333333333</v>
      </c>
      <c r="BT25" s="261">
        <f t="shared" si="48"/>
        <v>3.6666666666666665</v>
      </c>
      <c r="BU25" s="261">
        <f t="shared" si="49"/>
        <v>4</v>
      </c>
      <c r="BV25" s="261">
        <f t="shared" si="50"/>
        <v>4</v>
      </c>
      <c r="BW25" s="261">
        <f t="shared" si="51"/>
        <v>4</v>
      </c>
      <c r="BX25" s="261">
        <f t="shared" si="52"/>
        <v>5</v>
      </c>
      <c r="BY25" s="261">
        <f t="shared" si="53"/>
        <v>5</v>
      </c>
      <c r="BZ25" s="261">
        <f t="shared" si="54"/>
        <v>5</v>
      </c>
      <c r="CA25" s="261">
        <f t="shared" si="55"/>
        <v>4.666666666666667</v>
      </c>
      <c r="CB25" s="261">
        <f t="shared" si="56"/>
        <v>5</v>
      </c>
      <c r="CC25" s="261">
        <f t="shared" si="61"/>
        <v>4.333333333333333</v>
      </c>
      <c r="CD25" s="261">
        <f t="shared" si="57"/>
        <v>4.666666666666667</v>
      </c>
      <c r="CE25" s="270">
        <f t="shared" si="58"/>
        <v>3</v>
      </c>
      <c r="CF25" s="63"/>
      <c r="CG25" s="266">
        <f t="shared" si="68"/>
        <v>4.25</v>
      </c>
      <c r="CH25" s="267">
        <f>+AVERAGE(BQ25:BR25)</f>
        <v>3.8333333333333335</v>
      </c>
      <c r="CI25" s="266">
        <f t="shared" si="69"/>
        <v>4.166666666666667</v>
      </c>
      <c r="CJ25" s="267">
        <f>+AVERAGE(BS25:BU25)</f>
        <v>4</v>
      </c>
      <c r="CK25" s="266">
        <f t="shared" si="70"/>
        <v>4.7</v>
      </c>
      <c r="CL25" s="267">
        <f>+AVERAGE(BV25:BZ25)</f>
        <v>4.5999999999999996</v>
      </c>
      <c r="CM25" s="266">
        <f t="shared" si="71"/>
        <v>4</v>
      </c>
      <c r="CN25" s="267">
        <f>+AVERAGE(CA25:CB25)</f>
        <v>4.8333333333333339</v>
      </c>
      <c r="CO25" s="266">
        <f t="shared" si="72"/>
        <v>4</v>
      </c>
      <c r="CP25" s="267">
        <f>+AVERAGE(CC25)</f>
        <v>4.333333333333333</v>
      </c>
      <c r="CQ25" s="266">
        <f t="shared" si="73"/>
        <v>4</v>
      </c>
      <c r="CR25" s="267">
        <f>+AVERAGE(CD25)</f>
        <v>4.666666666666667</v>
      </c>
      <c r="CS25" s="266">
        <f t="shared" si="59"/>
        <v>4.1861111111111109</v>
      </c>
      <c r="CT25" s="355">
        <f t="shared" si="60"/>
        <v>4.3777777777777773</v>
      </c>
    </row>
    <row r="26" spans="2:98" s="83" customFormat="1" ht="30" customHeight="1" x14ac:dyDescent="0.25">
      <c r="B26" s="281">
        <v>24</v>
      </c>
      <c r="C26" s="296">
        <v>44476</v>
      </c>
      <c r="D26" s="282" t="s">
        <v>145</v>
      </c>
      <c r="E26" s="282" t="s">
        <v>192</v>
      </c>
      <c r="F26" s="282" t="s">
        <v>89</v>
      </c>
      <c r="G26" s="282" t="s">
        <v>17</v>
      </c>
      <c r="H26" s="309" t="s">
        <v>94</v>
      </c>
      <c r="I26" s="283" t="s">
        <v>94</v>
      </c>
      <c r="J26" s="282" t="s">
        <v>98</v>
      </c>
      <c r="K26" s="282" t="s">
        <v>114</v>
      </c>
      <c r="L26" s="284" t="s">
        <v>115</v>
      </c>
      <c r="M26" s="324">
        <v>4</v>
      </c>
      <c r="N26" s="325">
        <v>1</v>
      </c>
      <c r="O26" s="326">
        <v>4</v>
      </c>
      <c r="P26" s="326">
        <v>1</v>
      </c>
      <c r="Q26" s="326">
        <v>4</v>
      </c>
      <c r="R26" s="324">
        <v>2</v>
      </c>
      <c r="S26" s="326">
        <v>5</v>
      </c>
      <c r="T26" s="326">
        <v>5</v>
      </c>
      <c r="U26" s="326">
        <v>5</v>
      </c>
      <c r="V26" s="325">
        <v>5</v>
      </c>
      <c r="W26" s="326">
        <v>5</v>
      </c>
      <c r="X26" s="326">
        <v>5</v>
      </c>
      <c r="Y26" s="327">
        <v>3</v>
      </c>
      <c r="Z26" s="327">
        <v>2</v>
      </c>
      <c r="AA26" s="259"/>
      <c r="AB26" s="268" t="s">
        <v>52</v>
      </c>
      <c r="AC26" s="344"/>
      <c r="AD26" s="345">
        <f t="shared" si="9"/>
        <v>5</v>
      </c>
      <c r="AE26" s="344">
        <f t="shared" si="10"/>
        <v>5</v>
      </c>
      <c r="AF26" s="346">
        <f t="shared" si="11"/>
        <v>5</v>
      </c>
      <c r="AG26" s="345">
        <f t="shared" si="12"/>
        <v>5</v>
      </c>
      <c r="AH26" s="344">
        <f t="shared" si="13"/>
        <v>5</v>
      </c>
      <c r="AI26" s="346">
        <f t="shared" si="14"/>
        <v>5</v>
      </c>
      <c r="AJ26" s="346">
        <f t="shared" si="15"/>
        <v>5</v>
      </c>
      <c r="AK26" s="346">
        <f t="shared" si="16"/>
        <v>5</v>
      </c>
      <c r="AL26" s="346">
        <f t="shared" si="17"/>
        <v>5</v>
      </c>
      <c r="AM26" s="344">
        <f t="shared" si="18"/>
        <v>5</v>
      </c>
      <c r="AN26" s="345">
        <f t="shared" si="19"/>
        <v>5</v>
      </c>
      <c r="AO26" s="345">
        <f t="shared" si="20"/>
        <v>4</v>
      </c>
      <c r="AP26" s="347">
        <f t="shared" si="21"/>
        <v>5</v>
      </c>
      <c r="AQ26" s="347">
        <f t="shared" si="22"/>
        <v>5</v>
      </c>
      <c r="AR26" s="347">
        <f t="shared" si="23"/>
        <v>5</v>
      </c>
      <c r="AS26" s="347">
        <f t="shared" si="24"/>
        <v>5</v>
      </c>
      <c r="AT26" s="347">
        <f t="shared" si="25"/>
        <v>5</v>
      </c>
      <c r="AU26" s="347">
        <f t="shared" si="26"/>
        <v>4</v>
      </c>
      <c r="AV26" s="347">
        <f t="shared" si="27"/>
        <v>5</v>
      </c>
      <c r="AW26" s="347">
        <f t="shared" si="28"/>
        <v>4.833333333333333</v>
      </c>
      <c r="AX26" s="269">
        <f t="shared" si="29"/>
        <v>1</v>
      </c>
      <c r="AY26" s="63"/>
      <c r="AZ26" s="174"/>
      <c r="BA26" s="344"/>
      <c r="BB26" s="346">
        <f t="shared" si="31"/>
        <v>5</v>
      </c>
      <c r="BC26" s="346">
        <f t="shared" si="32"/>
        <v>5</v>
      </c>
      <c r="BD26" s="346">
        <f t="shared" si="33"/>
        <v>5</v>
      </c>
      <c r="BE26" s="346">
        <f t="shared" si="34"/>
        <v>5</v>
      </c>
      <c r="BF26" s="346">
        <f t="shared" si="35"/>
        <v>5</v>
      </c>
      <c r="BG26" s="346">
        <f t="shared" si="36"/>
        <v>5</v>
      </c>
      <c r="BH26" s="346">
        <f t="shared" si="37"/>
        <v>5</v>
      </c>
      <c r="BI26" s="346">
        <f t="shared" si="38"/>
        <v>5</v>
      </c>
      <c r="BJ26" s="346">
        <f t="shared" si="39"/>
        <v>5</v>
      </c>
      <c r="BK26" s="346">
        <f t="shared" si="40"/>
        <v>5</v>
      </c>
      <c r="BL26" s="346">
        <f t="shared" si="41"/>
        <v>5</v>
      </c>
      <c r="BM26" s="346">
        <f t="shared" si="42"/>
        <v>4</v>
      </c>
      <c r="BN26" s="346">
        <f t="shared" si="43"/>
        <v>5</v>
      </c>
      <c r="BO26" s="269">
        <f t="shared" si="44"/>
        <v>1</v>
      </c>
      <c r="BP26" s="261"/>
      <c r="BQ26" s="133"/>
      <c r="BR26" s="261"/>
      <c r="BS26" s="261"/>
      <c r="BT26" s="261"/>
      <c r="BU26" s="261"/>
      <c r="BV26" s="261"/>
      <c r="BW26" s="261"/>
      <c r="BX26" s="261"/>
      <c r="BY26" s="261"/>
      <c r="BZ26" s="261"/>
      <c r="CA26" s="261"/>
      <c r="CB26" s="261"/>
      <c r="CC26" s="261"/>
      <c r="CD26" s="261"/>
      <c r="CE26" s="270">
        <f t="shared" si="58"/>
        <v>0</v>
      </c>
      <c r="CF26" s="63"/>
      <c r="CG26" s="266">
        <f t="shared" si="68"/>
        <v>5</v>
      </c>
      <c r="CH26" s="267"/>
      <c r="CI26" s="266">
        <f t="shared" si="69"/>
        <v>5</v>
      </c>
      <c r="CJ26" s="267"/>
      <c r="CK26" s="266">
        <f t="shared" si="70"/>
        <v>5</v>
      </c>
      <c r="CL26" s="267"/>
      <c r="CM26" s="266">
        <f t="shared" si="71"/>
        <v>5</v>
      </c>
      <c r="CN26" s="267"/>
      <c r="CO26" s="266">
        <f t="shared" si="72"/>
        <v>4</v>
      </c>
      <c r="CP26" s="267"/>
      <c r="CQ26" s="266">
        <f t="shared" si="73"/>
        <v>5</v>
      </c>
      <c r="CR26" s="267"/>
      <c r="CS26" s="266">
        <f t="shared" si="59"/>
        <v>4.833333333333333</v>
      </c>
      <c r="CT26" s="355"/>
    </row>
    <row r="27" spans="2:98" s="83" customFormat="1" ht="30" customHeight="1" x14ac:dyDescent="0.25">
      <c r="B27" s="281">
        <v>25</v>
      </c>
      <c r="C27" s="296">
        <v>44476</v>
      </c>
      <c r="D27" s="282" t="s">
        <v>145</v>
      </c>
      <c r="E27" s="282" t="s">
        <v>192</v>
      </c>
      <c r="F27" s="282" t="s">
        <v>89</v>
      </c>
      <c r="G27" s="282" t="s">
        <v>18</v>
      </c>
      <c r="H27" s="309" t="s">
        <v>94</v>
      </c>
      <c r="I27" s="283" t="s">
        <v>94</v>
      </c>
      <c r="J27" s="282" t="s">
        <v>98</v>
      </c>
      <c r="K27" s="282" t="s">
        <v>25</v>
      </c>
      <c r="L27" s="284" t="s">
        <v>280</v>
      </c>
      <c r="M27" s="324">
        <v>5</v>
      </c>
      <c r="N27" s="325">
        <v>5</v>
      </c>
      <c r="O27" s="326">
        <v>5</v>
      </c>
      <c r="P27" s="326">
        <v>5</v>
      </c>
      <c r="Q27" s="326">
        <v>5</v>
      </c>
      <c r="R27" s="324">
        <v>5</v>
      </c>
      <c r="S27" s="326">
        <v>5</v>
      </c>
      <c r="T27" s="326">
        <v>5</v>
      </c>
      <c r="U27" s="326">
        <v>5</v>
      </c>
      <c r="V27" s="325">
        <v>5</v>
      </c>
      <c r="W27" s="326">
        <v>5</v>
      </c>
      <c r="X27" s="326">
        <v>5</v>
      </c>
      <c r="Y27" s="327">
        <v>5</v>
      </c>
      <c r="Z27" s="327">
        <v>5</v>
      </c>
      <c r="AA27" s="259"/>
      <c r="AB27" s="268" t="s">
        <v>28</v>
      </c>
      <c r="AC27" s="344">
        <f t="shared" si="8"/>
        <v>3.5</v>
      </c>
      <c r="AD27" s="345">
        <f t="shared" si="9"/>
        <v>3.3333333333333335</v>
      </c>
      <c r="AE27" s="344">
        <f t="shared" si="10"/>
        <v>3.8571428571428572</v>
      </c>
      <c r="AF27" s="346">
        <f t="shared" si="11"/>
        <v>4</v>
      </c>
      <c r="AG27" s="345">
        <f t="shared" si="12"/>
        <v>4</v>
      </c>
      <c r="AH27" s="344">
        <f t="shared" si="13"/>
        <v>4.166666666666667</v>
      </c>
      <c r="AI27" s="346">
        <f t="shared" si="14"/>
        <v>4</v>
      </c>
      <c r="AJ27" s="346">
        <f t="shared" si="15"/>
        <v>4</v>
      </c>
      <c r="AK27" s="346">
        <f t="shared" si="16"/>
        <v>4.2</v>
      </c>
      <c r="AL27" s="346">
        <f t="shared" si="17"/>
        <v>3.8333333333333335</v>
      </c>
      <c r="AM27" s="344">
        <f t="shared" si="18"/>
        <v>3.8333333333333335</v>
      </c>
      <c r="AN27" s="345">
        <f t="shared" si="19"/>
        <v>4.5999999999999996</v>
      </c>
      <c r="AO27" s="345">
        <f t="shared" si="20"/>
        <v>4.5714285714285712</v>
      </c>
      <c r="AP27" s="347">
        <f t="shared" si="21"/>
        <v>4.5</v>
      </c>
      <c r="AQ27" s="347">
        <f t="shared" si="22"/>
        <v>3.416666666666667</v>
      </c>
      <c r="AR27" s="347">
        <f t="shared" si="23"/>
        <v>3.9523809523809526</v>
      </c>
      <c r="AS27" s="347">
        <f t="shared" si="24"/>
        <v>4.04</v>
      </c>
      <c r="AT27" s="347">
        <f t="shared" si="25"/>
        <v>4.2166666666666668</v>
      </c>
      <c r="AU27" s="347">
        <f t="shared" si="26"/>
        <v>4.5714285714285712</v>
      </c>
      <c r="AV27" s="347">
        <f t="shared" si="27"/>
        <v>4.5</v>
      </c>
      <c r="AW27" s="347">
        <f t="shared" si="28"/>
        <v>4.116190476190476</v>
      </c>
      <c r="AX27" s="269">
        <f t="shared" si="29"/>
        <v>7</v>
      </c>
      <c r="AY27" s="63"/>
      <c r="AZ27" s="174"/>
      <c r="BA27" s="344">
        <f t="shared" si="30"/>
        <v>3.3333333333333335</v>
      </c>
      <c r="BB27" s="346">
        <f t="shared" si="31"/>
        <v>2.6666666666666665</v>
      </c>
      <c r="BC27" s="346">
        <f t="shared" si="32"/>
        <v>3.6666666666666665</v>
      </c>
      <c r="BD27" s="346">
        <f t="shared" si="33"/>
        <v>3.3333333333333335</v>
      </c>
      <c r="BE27" s="346">
        <f t="shared" si="34"/>
        <v>3</v>
      </c>
      <c r="BF27" s="346">
        <f t="shared" si="35"/>
        <v>3.6666666666666665</v>
      </c>
      <c r="BG27" s="346">
        <f t="shared" si="36"/>
        <v>3</v>
      </c>
      <c r="BH27" s="346">
        <f t="shared" si="37"/>
        <v>3</v>
      </c>
      <c r="BI27" s="346">
        <f t="shared" si="38"/>
        <v>3</v>
      </c>
      <c r="BJ27" s="346">
        <f t="shared" si="39"/>
        <v>3.3333333333333335</v>
      </c>
      <c r="BK27" s="346">
        <f t="shared" si="40"/>
        <v>3.6666666666666665</v>
      </c>
      <c r="BL27" s="346">
        <f t="shared" si="41"/>
        <v>5</v>
      </c>
      <c r="BM27" s="346">
        <f t="shared" si="42"/>
        <v>5</v>
      </c>
      <c r="BN27" s="346">
        <f t="shared" si="43"/>
        <v>5</v>
      </c>
      <c r="BO27" s="269">
        <f t="shared" si="44"/>
        <v>3</v>
      </c>
      <c r="BP27" s="261"/>
      <c r="BQ27" s="133">
        <f t="shared" si="45"/>
        <v>3.6666666666666665</v>
      </c>
      <c r="BR27" s="261">
        <f t="shared" si="46"/>
        <v>4</v>
      </c>
      <c r="BS27" s="261">
        <f t="shared" si="47"/>
        <v>4</v>
      </c>
      <c r="BT27" s="261">
        <f t="shared" si="48"/>
        <v>4.5</v>
      </c>
      <c r="BU27" s="261">
        <f t="shared" si="49"/>
        <v>4.75</v>
      </c>
      <c r="BV27" s="261">
        <f t="shared" si="50"/>
        <v>4.666666666666667</v>
      </c>
      <c r="BW27" s="261">
        <f t="shared" si="51"/>
        <v>4.666666666666667</v>
      </c>
      <c r="BX27" s="261">
        <f t="shared" si="52"/>
        <v>5</v>
      </c>
      <c r="BY27" s="261">
        <f t="shared" si="53"/>
        <v>5</v>
      </c>
      <c r="BZ27" s="261">
        <f t="shared" si="54"/>
        <v>4.333333333333333</v>
      </c>
      <c r="CA27" s="261">
        <f t="shared" si="55"/>
        <v>4</v>
      </c>
      <c r="CB27" s="261">
        <f t="shared" si="56"/>
        <v>4.333333333333333</v>
      </c>
      <c r="CC27" s="261">
        <f t="shared" si="61"/>
        <v>4.25</v>
      </c>
      <c r="CD27" s="261">
        <f t="shared" si="57"/>
        <v>4.25</v>
      </c>
      <c r="CE27" s="270">
        <f t="shared" si="58"/>
        <v>4</v>
      </c>
      <c r="CF27" s="63"/>
      <c r="CG27" s="266">
        <f t="shared" si="68"/>
        <v>3</v>
      </c>
      <c r="CH27" s="267">
        <f>+AVERAGE(BQ27:BR27)</f>
        <v>3.833333333333333</v>
      </c>
      <c r="CI27" s="266">
        <f t="shared" si="69"/>
        <v>3.3333333333333335</v>
      </c>
      <c r="CJ27" s="267">
        <f>+AVERAGE(BS27:BU27)</f>
        <v>4.416666666666667</v>
      </c>
      <c r="CK27" s="266">
        <f t="shared" si="70"/>
        <v>3.2</v>
      </c>
      <c r="CL27" s="267">
        <f>+AVERAGE(BV27:BZ27)</f>
        <v>4.7333333333333334</v>
      </c>
      <c r="CM27" s="266">
        <f t="shared" si="71"/>
        <v>4.333333333333333</v>
      </c>
      <c r="CN27" s="267">
        <f>+AVERAGE(CA27:CB27)</f>
        <v>4.1666666666666661</v>
      </c>
      <c r="CO27" s="266">
        <f t="shared" si="72"/>
        <v>5</v>
      </c>
      <c r="CP27" s="267">
        <f>+AVERAGE(CC27)</f>
        <v>4.25</v>
      </c>
      <c r="CQ27" s="266">
        <f t="shared" si="73"/>
        <v>5</v>
      </c>
      <c r="CR27" s="267">
        <f>+AVERAGE(CD27)</f>
        <v>4.25</v>
      </c>
      <c r="CS27" s="266">
        <f t="shared" si="59"/>
        <v>3.9777777777777779</v>
      </c>
      <c r="CT27" s="355">
        <f t="shared" si="60"/>
        <v>4.2749999999999995</v>
      </c>
    </row>
    <row r="28" spans="2:98" s="83" customFormat="1" ht="30" customHeight="1" x14ac:dyDescent="0.25">
      <c r="B28" s="281">
        <v>26</v>
      </c>
      <c r="C28" s="296">
        <v>44476</v>
      </c>
      <c r="D28" s="282" t="s">
        <v>145</v>
      </c>
      <c r="E28" s="282" t="s">
        <v>191</v>
      </c>
      <c r="F28" s="282" t="s">
        <v>89</v>
      </c>
      <c r="G28" s="282" t="s">
        <v>18</v>
      </c>
      <c r="H28" s="309" t="s">
        <v>94</v>
      </c>
      <c r="I28" s="283" t="s">
        <v>94</v>
      </c>
      <c r="J28" s="282" t="s">
        <v>99</v>
      </c>
      <c r="K28" s="282" t="s">
        <v>24</v>
      </c>
      <c r="L28" s="284" t="s">
        <v>261</v>
      </c>
      <c r="M28" s="324"/>
      <c r="N28" s="325"/>
      <c r="O28" s="326"/>
      <c r="P28" s="326"/>
      <c r="Q28" s="326"/>
      <c r="R28" s="324">
        <v>5</v>
      </c>
      <c r="S28" s="326">
        <v>5</v>
      </c>
      <c r="T28" s="326">
        <v>5</v>
      </c>
      <c r="U28" s="326">
        <v>5</v>
      </c>
      <c r="V28" s="325"/>
      <c r="W28" s="326"/>
      <c r="X28" s="326">
        <v>5</v>
      </c>
      <c r="Y28" s="327"/>
      <c r="Z28" s="327">
        <v>5</v>
      </c>
      <c r="AA28" s="259"/>
      <c r="AB28" s="268" t="s">
        <v>34</v>
      </c>
      <c r="AC28" s="344">
        <f t="shared" si="8"/>
        <v>3.1428571428571428</v>
      </c>
      <c r="AD28" s="345">
        <f t="shared" si="9"/>
        <v>2.3333333333333335</v>
      </c>
      <c r="AE28" s="344">
        <f t="shared" si="10"/>
        <v>3.5714285714285716</v>
      </c>
      <c r="AF28" s="346">
        <f t="shared" si="11"/>
        <v>2.8571428571428572</v>
      </c>
      <c r="AG28" s="345">
        <f t="shared" si="12"/>
        <v>3</v>
      </c>
      <c r="AH28" s="344">
        <f t="shared" si="13"/>
        <v>3.2857142857142856</v>
      </c>
      <c r="AI28" s="346">
        <f t="shared" si="14"/>
        <v>4</v>
      </c>
      <c r="AJ28" s="346">
        <f t="shared" si="15"/>
        <v>4.1428571428571432</v>
      </c>
      <c r="AK28" s="346">
        <f t="shared" si="16"/>
        <v>3.8571428571428572</v>
      </c>
      <c r="AL28" s="346">
        <f t="shared" si="17"/>
        <v>3.5714285714285716</v>
      </c>
      <c r="AM28" s="344">
        <f t="shared" si="18"/>
        <v>4.1428571428571432</v>
      </c>
      <c r="AN28" s="345">
        <f t="shared" si="19"/>
        <v>3.4285714285714284</v>
      </c>
      <c r="AO28" s="345">
        <f t="shared" si="20"/>
        <v>4.4285714285714288</v>
      </c>
      <c r="AP28" s="347">
        <f t="shared" si="21"/>
        <v>3.4285714285714284</v>
      </c>
      <c r="AQ28" s="347">
        <f t="shared" si="22"/>
        <v>2.7380952380952381</v>
      </c>
      <c r="AR28" s="347">
        <f t="shared" si="23"/>
        <v>3.1428571428571428</v>
      </c>
      <c r="AS28" s="347">
        <f t="shared" si="24"/>
        <v>3.7714285714285714</v>
      </c>
      <c r="AT28" s="347">
        <f t="shared" si="25"/>
        <v>3.7857142857142856</v>
      </c>
      <c r="AU28" s="347">
        <f t="shared" si="26"/>
        <v>4.4285714285714288</v>
      </c>
      <c r="AV28" s="347">
        <f t="shared" si="27"/>
        <v>3.4285714285714284</v>
      </c>
      <c r="AW28" s="347">
        <f t="shared" si="28"/>
        <v>3.549206349206349</v>
      </c>
      <c r="AX28" s="269">
        <f t="shared" si="29"/>
        <v>7</v>
      </c>
      <c r="AY28" s="63"/>
      <c r="AZ28" s="174"/>
      <c r="BA28" s="344">
        <f t="shared" si="30"/>
        <v>3</v>
      </c>
      <c r="BB28" s="346">
        <f t="shared" si="31"/>
        <v>2</v>
      </c>
      <c r="BC28" s="346">
        <f t="shared" si="32"/>
        <v>5</v>
      </c>
      <c r="BD28" s="346">
        <f t="shared" si="33"/>
        <v>3</v>
      </c>
      <c r="BE28" s="346">
        <f t="shared" si="34"/>
        <v>3</v>
      </c>
      <c r="BF28" s="346">
        <f t="shared" si="35"/>
        <v>3</v>
      </c>
      <c r="BG28" s="346">
        <f t="shared" si="36"/>
        <v>4</v>
      </c>
      <c r="BH28" s="346">
        <f t="shared" si="37"/>
        <v>4</v>
      </c>
      <c r="BI28" s="346">
        <f t="shared" si="38"/>
        <v>5</v>
      </c>
      <c r="BJ28" s="346">
        <f t="shared" si="39"/>
        <v>3</v>
      </c>
      <c r="BK28" s="346">
        <f t="shared" si="40"/>
        <v>5</v>
      </c>
      <c r="BL28" s="346">
        <f t="shared" si="41"/>
        <v>5</v>
      </c>
      <c r="BM28" s="346">
        <f t="shared" si="42"/>
        <v>4</v>
      </c>
      <c r="BN28" s="346">
        <f t="shared" si="43"/>
        <v>4</v>
      </c>
      <c r="BO28" s="269">
        <f t="shared" si="44"/>
        <v>1</v>
      </c>
      <c r="BP28" s="261"/>
      <c r="BQ28" s="133">
        <f t="shared" si="45"/>
        <v>3.1666666666666665</v>
      </c>
      <c r="BR28" s="261">
        <f t="shared" si="46"/>
        <v>2.4</v>
      </c>
      <c r="BS28" s="261">
        <f t="shared" si="47"/>
        <v>3.3333333333333335</v>
      </c>
      <c r="BT28" s="261">
        <f t="shared" si="48"/>
        <v>2.8333333333333335</v>
      </c>
      <c r="BU28" s="261">
        <f t="shared" si="49"/>
        <v>3</v>
      </c>
      <c r="BV28" s="261">
        <f t="shared" si="50"/>
        <v>3.3333333333333335</v>
      </c>
      <c r="BW28" s="261">
        <f t="shared" si="51"/>
        <v>4</v>
      </c>
      <c r="BX28" s="261">
        <f t="shared" si="52"/>
        <v>4.166666666666667</v>
      </c>
      <c r="BY28" s="261">
        <f t="shared" si="53"/>
        <v>3.6666666666666665</v>
      </c>
      <c r="BZ28" s="261">
        <f t="shared" si="54"/>
        <v>3.6666666666666665</v>
      </c>
      <c r="CA28" s="261">
        <f t="shared" si="55"/>
        <v>4</v>
      </c>
      <c r="CB28" s="261">
        <f t="shared" si="56"/>
        <v>3.1666666666666665</v>
      </c>
      <c r="CC28" s="261">
        <f t="shared" si="61"/>
        <v>4.5</v>
      </c>
      <c r="CD28" s="261">
        <f t="shared" si="57"/>
        <v>3.3333333333333335</v>
      </c>
      <c r="CE28" s="270">
        <f t="shared" si="58"/>
        <v>6</v>
      </c>
      <c r="CF28" s="63"/>
      <c r="CG28" s="266">
        <f t="shared" si="68"/>
        <v>2.5</v>
      </c>
      <c r="CH28" s="267">
        <f>+AVERAGE(BQ28:BR28)</f>
        <v>2.7833333333333332</v>
      </c>
      <c r="CI28" s="266">
        <f t="shared" si="69"/>
        <v>3.6666666666666665</v>
      </c>
      <c r="CJ28" s="267">
        <f>+AVERAGE(BS28:BU28)</f>
        <v>3.0555555555555558</v>
      </c>
      <c r="CK28" s="266">
        <f t="shared" si="70"/>
        <v>3.8</v>
      </c>
      <c r="CL28" s="267">
        <f>+AVERAGE(BV28:BZ28)</f>
        <v>3.7666666666666666</v>
      </c>
      <c r="CM28" s="266">
        <f t="shared" si="71"/>
        <v>5</v>
      </c>
      <c r="CN28" s="267">
        <f>+AVERAGE(CA28:CB28)</f>
        <v>3.583333333333333</v>
      </c>
      <c r="CO28" s="266">
        <f t="shared" si="72"/>
        <v>4</v>
      </c>
      <c r="CP28" s="267">
        <f>+AVERAGE(CC28)</f>
        <v>4.5</v>
      </c>
      <c r="CQ28" s="266">
        <f t="shared" si="73"/>
        <v>4</v>
      </c>
      <c r="CR28" s="267">
        <f>+AVERAGE(CD28)</f>
        <v>3.3333333333333335</v>
      </c>
      <c r="CS28" s="266">
        <f t="shared" si="59"/>
        <v>3.8277777777777775</v>
      </c>
      <c r="CT28" s="355">
        <f t="shared" si="60"/>
        <v>3.5037037037037031</v>
      </c>
    </row>
    <row r="29" spans="2:98" s="83" customFormat="1" ht="30" customHeight="1" x14ac:dyDescent="0.25">
      <c r="B29" s="281">
        <v>27</v>
      </c>
      <c r="C29" s="296">
        <v>44476</v>
      </c>
      <c r="D29" s="282" t="s">
        <v>145</v>
      </c>
      <c r="E29" s="282" t="s">
        <v>192</v>
      </c>
      <c r="F29" s="282" t="s">
        <v>117</v>
      </c>
      <c r="G29" s="282" t="s">
        <v>17</v>
      </c>
      <c r="H29" s="309" t="s">
        <v>206</v>
      </c>
      <c r="I29" s="283" t="s">
        <v>15</v>
      </c>
      <c r="J29" s="282" t="s">
        <v>98</v>
      </c>
      <c r="K29" s="282" t="s">
        <v>36</v>
      </c>
      <c r="L29" s="284" t="s">
        <v>273</v>
      </c>
      <c r="M29" s="324">
        <v>4</v>
      </c>
      <c r="N29" s="325">
        <v>3</v>
      </c>
      <c r="O29" s="326">
        <v>5</v>
      </c>
      <c r="P29" s="326">
        <v>5</v>
      </c>
      <c r="Q29" s="326">
        <v>5</v>
      </c>
      <c r="R29" s="324">
        <v>5</v>
      </c>
      <c r="S29" s="326">
        <v>5</v>
      </c>
      <c r="T29" s="326">
        <v>5</v>
      </c>
      <c r="U29" s="326">
        <v>5</v>
      </c>
      <c r="V29" s="325">
        <v>5</v>
      </c>
      <c r="W29" s="326">
        <v>5</v>
      </c>
      <c r="X29" s="326">
        <v>5</v>
      </c>
      <c r="Y29" s="327">
        <v>5</v>
      </c>
      <c r="Z29" s="327">
        <v>5</v>
      </c>
      <c r="AA29" s="259"/>
      <c r="AB29" s="268" t="s">
        <v>27</v>
      </c>
      <c r="AC29" s="344">
        <f t="shared" si="8"/>
        <v>4</v>
      </c>
      <c r="AD29" s="345">
        <f t="shared" si="9"/>
        <v>2.5</v>
      </c>
      <c r="AE29" s="344">
        <f t="shared" si="10"/>
        <v>4.25</v>
      </c>
      <c r="AF29" s="346">
        <f t="shared" si="11"/>
        <v>4.25</v>
      </c>
      <c r="AG29" s="345">
        <f t="shared" si="12"/>
        <v>4</v>
      </c>
      <c r="AH29" s="344">
        <f t="shared" si="13"/>
        <v>4.5</v>
      </c>
      <c r="AI29" s="346">
        <f t="shared" si="14"/>
        <v>4.5</v>
      </c>
      <c r="AJ29" s="346">
        <f t="shared" si="15"/>
        <v>4.5</v>
      </c>
      <c r="AK29" s="346">
        <f t="shared" si="16"/>
        <v>4.25</v>
      </c>
      <c r="AL29" s="346">
        <f t="shared" si="17"/>
        <v>4</v>
      </c>
      <c r="AM29" s="344">
        <f t="shared" si="18"/>
        <v>4</v>
      </c>
      <c r="AN29" s="345">
        <f t="shared" si="19"/>
        <v>4</v>
      </c>
      <c r="AO29" s="345">
        <f t="shared" si="20"/>
        <v>4.5</v>
      </c>
      <c r="AP29" s="347">
        <f t="shared" si="21"/>
        <v>4</v>
      </c>
      <c r="AQ29" s="347">
        <f t="shared" si="22"/>
        <v>3.25</v>
      </c>
      <c r="AR29" s="347">
        <f t="shared" si="23"/>
        <v>4.166666666666667</v>
      </c>
      <c r="AS29" s="347">
        <f t="shared" si="24"/>
        <v>4.3499999999999996</v>
      </c>
      <c r="AT29" s="347">
        <f t="shared" si="25"/>
        <v>4</v>
      </c>
      <c r="AU29" s="347">
        <f t="shared" si="26"/>
        <v>4.5</v>
      </c>
      <c r="AV29" s="347">
        <f t="shared" si="27"/>
        <v>4</v>
      </c>
      <c r="AW29" s="347">
        <f t="shared" si="28"/>
        <v>4.0444444444444443</v>
      </c>
      <c r="AX29" s="269">
        <f t="shared" si="29"/>
        <v>4</v>
      </c>
      <c r="AY29" s="63"/>
      <c r="AZ29" s="174"/>
      <c r="BA29" s="344">
        <f t="shared" si="30"/>
        <v>4</v>
      </c>
      <c r="BB29" s="346">
        <f t="shared" si="31"/>
        <v>2.3333333333333335</v>
      </c>
      <c r="BC29" s="346">
        <f t="shared" si="32"/>
        <v>4.333333333333333</v>
      </c>
      <c r="BD29" s="346">
        <f t="shared" si="33"/>
        <v>4.333333333333333</v>
      </c>
      <c r="BE29" s="346">
        <f t="shared" si="34"/>
        <v>4</v>
      </c>
      <c r="BF29" s="346">
        <f t="shared" si="35"/>
        <v>4.333333333333333</v>
      </c>
      <c r="BG29" s="346">
        <f t="shared" si="36"/>
        <v>4.333333333333333</v>
      </c>
      <c r="BH29" s="346">
        <f t="shared" si="37"/>
        <v>4.333333333333333</v>
      </c>
      <c r="BI29" s="346">
        <f t="shared" si="38"/>
        <v>4</v>
      </c>
      <c r="BJ29" s="346">
        <f t="shared" si="39"/>
        <v>4.5</v>
      </c>
      <c r="BK29" s="346">
        <f t="shared" si="40"/>
        <v>4</v>
      </c>
      <c r="BL29" s="346">
        <f t="shared" si="41"/>
        <v>4</v>
      </c>
      <c r="BM29" s="346">
        <f t="shared" si="42"/>
        <v>4.333333333333333</v>
      </c>
      <c r="BN29" s="346">
        <f t="shared" si="43"/>
        <v>4</v>
      </c>
      <c r="BO29" s="269">
        <f t="shared" si="44"/>
        <v>3</v>
      </c>
      <c r="BP29" s="261"/>
      <c r="BQ29" s="133">
        <f t="shared" si="45"/>
        <v>4</v>
      </c>
      <c r="BR29" s="261">
        <f t="shared" si="46"/>
        <v>3</v>
      </c>
      <c r="BS29" s="261">
        <f t="shared" si="47"/>
        <v>4</v>
      </c>
      <c r="BT29" s="261">
        <f t="shared" si="48"/>
        <v>4</v>
      </c>
      <c r="BU29" s="261">
        <f t="shared" si="49"/>
        <v>4</v>
      </c>
      <c r="BV29" s="261">
        <f t="shared" si="50"/>
        <v>5</v>
      </c>
      <c r="BW29" s="261">
        <f t="shared" si="51"/>
        <v>5</v>
      </c>
      <c r="BX29" s="261">
        <f t="shared" si="52"/>
        <v>5</v>
      </c>
      <c r="BY29" s="261">
        <f t="shared" si="53"/>
        <v>5</v>
      </c>
      <c r="BZ29" s="261">
        <f t="shared" si="54"/>
        <v>3</v>
      </c>
      <c r="CA29" s="261">
        <f t="shared" si="55"/>
        <v>4</v>
      </c>
      <c r="CB29" s="261">
        <f t="shared" si="56"/>
        <v>4</v>
      </c>
      <c r="CC29" s="261">
        <f t="shared" si="61"/>
        <v>5</v>
      </c>
      <c r="CD29" s="261">
        <f t="shared" si="57"/>
        <v>4</v>
      </c>
      <c r="CE29" s="270">
        <f t="shared" si="58"/>
        <v>1</v>
      </c>
      <c r="CF29" s="63"/>
      <c r="CG29" s="266">
        <f t="shared" si="68"/>
        <v>3.166666666666667</v>
      </c>
      <c r="CH29" s="267">
        <f>+AVERAGE(BQ29:BR29)</f>
        <v>3.5</v>
      </c>
      <c r="CI29" s="266">
        <f t="shared" si="69"/>
        <v>4.2222222222222223</v>
      </c>
      <c r="CJ29" s="267">
        <f>+AVERAGE(BS29:BU29)</f>
        <v>4</v>
      </c>
      <c r="CK29" s="266">
        <f t="shared" si="70"/>
        <v>4.3</v>
      </c>
      <c r="CL29" s="267">
        <f>+AVERAGE(BV29:BZ29)</f>
        <v>4.5999999999999996</v>
      </c>
      <c r="CM29" s="266">
        <f t="shared" si="71"/>
        <v>4</v>
      </c>
      <c r="CN29" s="267">
        <f>+AVERAGE(CA29:CB29)</f>
        <v>4</v>
      </c>
      <c r="CO29" s="266">
        <f t="shared" si="72"/>
        <v>4.333333333333333</v>
      </c>
      <c r="CP29" s="267">
        <f>+AVERAGE(CC29)</f>
        <v>5</v>
      </c>
      <c r="CQ29" s="266">
        <f t="shared" si="73"/>
        <v>4</v>
      </c>
      <c r="CR29" s="267">
        <f>+AVERAGE(CD29)</f>
        <v>4</v>
      </c>
      <c r="CS29" s="266">
        <f t="shared" si="59"/>
        <v>4.003703703703704</v>
      </c>
      <c r="CT29" s="355">
        <f t="shared" si="60"/>
        <v>4.1833333333333336</v>
      </c>
    </row>
    <row r="30" spans="2:98" s="83" customFormat="1" ht="30" customHeight="1" x14ac:dyDescent="0.25">
      <c r="B30" s="281">
        <v>28</v>
      </c>
      <c r="C30" s="296">
        <v>44476</v>
      </c>
      <c r="D30" s="282" t="s">
        <v>145</v>
      </c>
      <c r="E30" s="282" t="s">
        <v>192</v>
      </c>
      <c r="F30" s="282" t="s">
        <v>89</v>
      </c>
      <c r="G30" s="282" t="s">
        <v>17</v>
      </c>
      <c r="H30" s="309" t="s">
        <v>95</v>
      </c>
      <c r="I30" s="283" t="s">
        <v>95</v>
      </c>
      <c r="J30" s="282" t="s">
        <v>98</v>
      </c>
      <c r="K30" s="282" t="s">
        <v>38</v>
      </c>
      <c r="L30" s="284" t="s">
        <v>281</v>
      </c>
      <c r="M30" s="324">
        <v>1</v>
      </c>
      <c r="N30" s="325">
        <v>1</v>
      </c>
      <c r="O30" s="326">
        <v>4</v>
      </c>
      <c r="P30" s="326">
        <v>4</v>
      </c>
      <c r="Q30" s="326">
        <v>4</v>
      </c>
      <c r="R30" s="324">
        <v>4</v>
      </c>
      <c r="S30" s="326">
        <v>5</v>
      </c>
      <c r="T30" s="326">
        <v>5</v>
      </c>
      <c r="U30" s="326">
        <v>5</v>
      </c>
      <c r="V30" s="325">
        <v>4</v>
      </c>
      <c r="W30" s="326">
        <v>4</v>
      </c>
      <c r="X30" s="326">
        <v>4</v>
      </c>
      <c r="Y30" s="327">
        <v>4</v>
      </c>
      <c r="Z30" s="327">
        <v>4</v>
      </c>
      <c r="AA30" s="259"/>
      <c r="AB30" s="268" t="s">
        <v>46</v>
      </c>
      <c r="AC30" s="344"/>
      <c r="AD30" s="345"/>
      <c r="AE30" s="344"/>
      <c r="AF30" s="346"/>
      <c r="AG30" s="345"/>
      <c r="AH30" s="344"/>
      <c r="AI30" s="346"/>
      <c r="AJ30" s="346"/>
      <c r="AK30" s="346"/>
      <c r="AL30" s="346"/>
      <c r="AM30" s="344"/>
      <c r="AN30" s="345"/>
      <c r="AO30" s="345"/>
      <c r="AP30" s="347"/>
      <c r="AQ30" s="347"/>
      <c r="AR30" s="347"/>
      <c r="AS30" s="347"/>
      <c r="AT30" s="347"/>
      <c r="AU30" s="347"/>
      <c r="AV30" s="347"/>
      <c r="AW30" s="347"/>
      <c r="AX30" s="269">
        <f t="shared" si="29"/>
        <v>0</v>
      </c>
      <c r="AY30" s="174"/>
      <c r="AZ30" s="174"/>
      <c r="BA30" s="344"/>
      <c r="BB30" s="346"/>
      <c r="BC30" s="346"/>
      <c r="BD30" s="346"/>
      <c r="BE30" s="346"/>
      <c r="BF30" s="346"/>
      <c r="BG30" s="346"/>
      <c r="BH30" s="346"/>
      <c r="BI30" s="346"/>
      <c r="BJ30" s="346"/>
      <c r="BK30" s="346"/>
      <c r="BL30" s="346"/>
      <c r="BM30" s="346"/>
      <c r="BN30" s="346"/>
      <c r="BO30" s="269">
        <f t="shared" si="44"/>
        <v>0</v>
      </c>
      <c r="BP30" s="174"/>
      <c r="BQ30" s="133"/>
      <c r="BR30" s="261"/>
      <c r="BS30" s="261"/>
      <c r="BT30" s="261"/>
      <c r="BU30" s="261"/>
      <c r="BV30" s="261"/>
      <c r="BW30" s="261"/>
      <c r="BX30" s="261"/>
      <c r="BY30" s="261"/>
      <c r="BZ30" s="261"/>
      <c r="CA30" s="261"/>
      <c r="CB30" s="261"/>
      <c r="CC30" s="261"/>
      <c r="CD30" s="261"/>
      <c r="CE30" s="270">
        <f t="shared" si="58"/>
        <v>0</v>
      </c>
      <c r="CF30" s="174"/>
      <c r="CG30" s="266"/>
      <c r="CH30" s="267"/>
      <c r="CI30" s="266"/>
      <c r="CJ30" s="267"/>
      <c r="CK30" s="266"/>
      <c r="CL30" s="267"/>
      <c r="CM30" s="266"/>
      <c r="CN30" s="267"/>
      <c r="CO30" s="266"/>
      <c r="CP30" s="267"/>
      <c r="CQ30" s="266"/>
      <c r="CR30" s="267"/>
      <c r="CS30" s="266"/>
      <c r="CT30" s="355"/>
    </row>
    <row r="31" spans="2:98" s="83" customFormat="1" ht="30" customHeight="1" x14ac:dyDescent="0.25">
      <c r="B31" s="281">
        <v>29</v>
      </c>
      <c r="C31" s="296">
        <v>44476</v>
      </c>
      <c r="D31" s="282" t="s">
        <v>145</v>
      </c>
      <c r="E31" s="282" t="s">
        <v>192</v>
      </c>
      <c r="F31" s="282" t="s">
        <v>89</v>
      </c>
      <c r="G31" s="282" t="s">
        <v>18</v>
      </c>
      <c r="H31" s="309" t="s">
        <v>94</v>
      </c>
      <c r="I31" s="283" t="s">
        <v>94</v>
      </c>
      <c r="J31" s="282" t="s">
        <v>98</v>
      </c>
      <c r="K31" s="282" t="s">
        <v>26</v>
      </c>
      <c r="L31" s="284" t="s">
        <v>282</v>
      </c>
      <c r="M31" s="324">
        <v>4</v>
      </c>
      <c r="N31" s="325">
        <v>3</v>
      </c>
      <c r="O31" s="326">
        <v>4</v>
      </c>
      <c r="P31" s="326">
        <v>4</v>
      </c>
      <c r="Q31" s="326">
        <v>4</v>
      </c>
      <c r="R31" s="324">
        <v>5</v>
      </c>
      <c r="S31" s="326">
        <v>5</v>
      </c>
      <c r="T31" s="326">
        <v>5</v>
      </c>
      <c r="U31" s="326">
        <v>4</v>
      </c>
      <c r="V31" s="325">
        <v>4</v>
      </c>
      <c r="W31" s="326">
        <v>5</v>
      </c>
      <c r="X31" s="326">
        <v>5</v>
      </c>
      <c r="Y31" s="327">
        <v>4</v>
      </c>
      <c r="Z31" s="327">
        <v>4</v>
      </c>
      <c r="AA31" s="259"/>
      <c r="AB31" s="268" t="s">
        <v>24</v>
      </c>
      <c r="AC31" s="344">
        <f t="shared" si="8"/>
        <v>4</v>
      </c>
      <c r="AD31" s="345">
        <f t="shared" si="9"/>
        <v>3.2222222222222223</v>
      </c>
      <c r="AE31" s="344">
        <f t="shared" si="10"/>
        <v>4.1111111111111107</v>
      </c>
      <c r="AF31" s="346">
        <f t="shared" si="11"/>
        <v>4.1111111111111107</v>
      </c>
      <c r="AG31" s="345">
        <f t="shared" si="12"/>
        <v>4.1111111111111107</v>
      </c>
      <c r="AH31" s="344">
        <f t="shared" si="13"/>
        <v>4.7</v>
      </c>
      <c r="AI31" s="346">
        <f t="shared" si="14"/>
        <v>4.9000000000000004</v>
      </c>
      <c r="AJ31" s="346">
        <f t="shared" si="15"/>
        <v>4.8</v>
      </c>
      <c r="AK31" s="346">
        <f t="shared" si="16"/>
        <v>4.7</v>
      </c>
      <c r="AL31" s="346">
        <f t="shared" si="17"/>
        <v>4.7777777777777777</v>
      </c>
      <c r="AM31" s="344">
        <f t="shared" si="18"/>
        <v>4.333333333333333</v>
      </c>
      <c r="AN31" s="345">
        <f t="shared" si="19"/>
        <v>4</v>
      </c>
      <c r="AO31" s="345">
        <f t="shared" si="20"/>
        <v>4.875</v>
      </c>
      <c r="AP31" s="347">
        <f t="shared" si="21"/>
        <v>4.5</v>
      </c>
      <c r="AQ31" s="347">
        <f t="shared" si="22"/>
        <v>3.6111111111111112</v>
      </c>
      <c r="AR31" s="347">
        <f t="shared" si="23"/>
        <v>4.1111111111111107</v>
      </c>
      <c r="AS31" s="347">
        <f t="shared" si="24"/>
        <v>4.775555555555556</v>
      </c>
      <c r="AT31" s="347">
        <f t="shared" si="25"/>
        <v>4.1666666666666661</v>
      </c>
      <c r="AU31" s="347">
        <f t="shared" si="26"/>
        <v>4.875</v>
      </c>
      <c r="AV31" s="347">
        <f t="shared" si="27"/>
        <v>4.5</v>
      </c>
      <c r="AW31" s="347">
        <f t="shared" si="28"/>
        <v>4.3399074074074067</v>
      </c>
      <c r="AX31" s="269">
        <f t="shared" si="29"/>
        <v>10</v>
      </c>
      <c r="AY31" s="63"/>
      <c r="AZ31" s="174"/>
      <c r="BA31" s="344">
        <f t="shared" si="30"/>
        <v>3.5</v>
      </c>
      <c r="BB31" s="346">
        <f t="shared" si="31"/>
        <v>3</v>
      </c>
      <c r="BC31" s="346">
        <f t="shared" si="32"/>
        <v>4.5</v>
      </c>
      <c r="BD31" s="346">
        <f t="shared" si="33"/>
        <v>3.5</v>
      </c>
      <c r="BE31" s="346">
        <f t="shared" si="34"/>
        <v>3.5</v>
      </c>
      <c r="BF31" s="346">
        <f t="shared" si="35"/>
        <v>4.5</v>
      </c>
      <c r="BG31" s="346">
        <f t="shared" si="36"/>
        <v>4.5</v>
      </c>
      <c r="BH31" s="346">
        <f t="shared" si="37"/>
        <v>4</v>
      </c>
      <c r="BI31" s="346">
        <f t="shared" si="38"/>
        <v>4</v>
      </c>
      <c r="BJ31" s="346">
        <f t="shared" si="39"/>
        <v>4.5</v>
      </c>
      <c r="BK31" s="346">
        <f t="shared" si="40"/>
        <v>4</v>
      </c>
      <c r="BL31" s="346">
        <f t="shared" si="41"/>
        <v>3.5</v>
      </c>
      <c r="BM31" s="346">
        <f t="shared" si="42"/>
        <v>4.5</v>
      </c>
      <c r="BN31" s="346">
        <f t="shared" si="43"/>
        <v>4</v>
      </c>
      <c r="BO31" s="269">
        <f t="shared" si="44"/>
        <v>2</v>
      </c>
      <c r="BP31" s="261"/>
      <c r="BQ31" s="133">
        <f t="shared" si="45"/>
        <v>4.1428571428571432</v>
      </c>
      <c r="BR31" s="261">
        <f t="shared" si="46"/>
        <v>3.2857142857142856</v>
      </c>
      <c r="BS31" s="261">
        <f t="shared" si="47"/>
        <v>4</v>
      </c>
      <c r="BT31" s="261">
        <f t="shared" si="48"/>
        <v>4.2857142857142856</v>
      </c>
      <c r="BU31" s="261">
        <f t="shared" si="49"/>
        <v>4.2857142857142856</v>
      </c>
      <c r="BV31" s="261">
        <f t="shared" si="50"/>
        <v>4.75</v>
      </c>
      <c r="BW31" s="261">
        <f t="shared" si="51"/>
        <v>5</v>
      </c>
      <c r="BX31" s="261">
        <f t="shared" si="52"/>
        <v>5</v>
      </c>
      <c r="BY31" s="261">
        <f t="shared" si="53"/>
        <v>4.875</v>
      </c>
      <c r="BZ31" s="261">
        <f t="shared" si="54"/>
        <v>4.8571428571428568</v>
      </c>
      <c r="CA31" s="261">
        <f t="shared" si="55"/>
        <v>4.4285714285714288</v>
      </c>
      <c r="CB31" s="261">
        <f t="shared" si="56"/>
        <v>4.166666666666667</v>
      </c>
      <c r="CC31" s="261">
        <f t="shared" si="61"/>
        <v>5</v>
      </c>
      <c r="CD31" s="261">
        <f t="shared" si="57"/>
        <v>4.625</v>
      </c>
      <c r="CE31" s="270">
        <f t="shared" si="58"/>
        <v>8</v>
      </c>
      <c r="CF31" s="63"/>
      <c r="CG31" s="266">
        <f>+AVERAGE(BA31:BB31)</f>
        <v>3.25</v>
      </c>
      <c r="CH31" s="267">
        <f>+AVERAGE(BQ31:BR31)</f>
        <v>3.7142857142857144</v>
      </c>
      <c r="CI31" s="266">
        <f>+AVERAGE(BC31:BE31)</f>
        <v>3.8333333333333335</v>
      </c>
      <c r="CJ31" s="267">
        <f>+AVERAGE(BS31:BU31)</f>
        <v>4.1904761904761898</v>
      </c>
      <c r="CK31" s="266">
        <f>+AVERAGE(BF31:BJ31)</f>
        <v>4.3</v>
      </c>
      <c r="CL31" s="267">
        <f>+AVERAGE(BV31:BZ31)</f>
        <v>4.8964285714285714</v>
      </c>
      <c r="CM31" s="266">
        <f>+AVERAGE(BK31:BL31)</f>
        <v>3.75</v>
      </c>
      <c r="CN31" s="267">
        <f>+AVERAGE(CA31:CB31)</f>
        <v>4.2976190476190474</v>
      </c>
      <c r="CO31" s="266">
        <f>+AVERAGE(BM31)</f>
        <v>4.5</v>
      </c>
      <c r="CP31" s="267">
        <f>+AVERAGE(CC31)</f>
        <v>5</v>
      </c>
      <c r="CQ31" s="266">
        <f>+AVERAGE(BN31)</f>
        <v>4</v>
      </c>
      <c r="CR31" s="267">
        <f>+AVERAGE(CD31)</f>
        <v>4.625</v>
      </c>
      <c r="CS31" s="266">
        <f t="shared" si="59"/>
        <v>3.9388888888888887</v>
      </c>
      <c r="CT31" s="355">
        <f t="shared" si="60"/>
        <v>4.4539682539682532</v>
      </c>
    </row>
    <row r="32" spans="2:98" s="83" customFormat="1" ht="30" customHeight="1" x14ac:dyDescent="0.25">
      <c r="B32" s="281">
        <v>30</v>
      </c>
      <c r="C32" s="296">
        <v>44476</v>
      </c>
      <c r="D32" s="282" t="s">
        <v>145</v>
      </c>
      <c r="E32" s="282" t="s">
        <v>192</v>
      </c>
      <c r="F32" s="282" t="s">
        <v>91</v>
      </c>
      <c r="G32" s="282" t="s">
        <v>17</v>
      </c>
      <c r="H32" s="309" t="s">
        <v>207</v>
      </c>
      <c r="I32" s="283" t="s">
        <v>15</v>
      </c>
      <c r="J32" s="282" t="s">
        <v>98</v>
      </c>
      <c r="K32" s="282" t="s">
        <v>116</v>
      </c>
      <c r="L32" s="284" t="s">
        <v>175</v>
      </c>
      <c r="M32" s="324">
        <v>4</v>
      </c>
      <c r="N32" s="325">
        <v>4</v>
      </c>
      <c r="O32" s="326">
        <v>5</v>
      </c>
      <c r="P32" s="326">
        <v>5</v>
      </c>
      <c r="Q32" s="326">
        <v>5</v>
      </c>
      <c r="R32" s="324">
        <v>5</v>
      </c>
      <c r="S32" s="326">
        <v>5</v>
      </c>
      <c r="T32" s="326">
        <v>5</v>
      </c>
      <c r="U32" s="326">
        <v>5</v>
      </c>
      <c r="V32" s="325">
        <v>5</v>
      </c>
      <c r="W32" s="326"/>
      <c r="X32" s="326"/>
      <c r="Y32" s="327">
        <v>5</v>
      </c>
      <c r="Z32" s="327">
        <v>5</v>
      </c>
      <c r="AA32" s="259"/>
      <c r="AB32" s="268" t="s">
        <v>51</v>
      </c>
      <c r="AC32" s="344"/>
      <c r="AD32" s="345"/>
      <c r="AE32" s="344"/>
      <c r="AF32" s="346"/>
      <c r="AG32" s="345"/>
      <c r="AH32" s="344"/>
      <c r="AI32" s="346"/>
      <c r="AJ32" s="346"/>
      <c r="AK32" s="346"/>
      <c r="AL32" s="346"/>
      <c r="AM32" s="344"/>
      <c r="AN32" s="345"/>
      <c r="AO32" s="345"/>
      <c r="AP32" s="347"/>
      <c r="AQ32" s="347"/>
      <c r="AR32" s="347"/>
      <c r="AS32" s="347"/>
      <c r="AT32" s="347"/>
      <c r="AU32" s="347"/>
      <c r="AV32" s="347"/>
      <c r="AW32" s="347"/>
      <c r="AX32" s="269">
        <f t="shared" si="29"/>
        <v>0</v>
      </c>
      <c r="AY32" s="63"/>
      <c r="AZ32" s="174"/>
      <c r="BA32" s="344"/>
      <c r="BB32" s="346"/>
      <c r="BC32" s="346"/>
      <c r="BD32" s="346"/>
      <c r="BE32" s="346"/>
      <c r="BF32" s="346"/>
      <c r="BG32" s="346"/>
      <c r="BH32" s="346"/>
      <c r="BI32" s="346"/>
      <c r="BJ32" s="346"/>
      <c r="BK32" s="346"/>
      <c r="BL32" s="346"/>
      <c r="BM32" s="346"/>
      <c r="BN32" s="346"/>
      <c r="BO32" s="269">
        <f t="shared" si="44"/>
        <v>0</v>
      </c>
      <c r="BP32" s="261"/>
      <c r="BQ32" s="133"/>
      <c r="BR32" s="261"/>
      <c r="BS32" s="261"/>
      <c r="BT32" s="261"/>
      <c r="BU32" s="261"/>
      <c r="BV32" s="261"/>
      <c r="BW32" s="261"/>
      <c r="BX32" s="261"/>
      <c r="BY32" s="261"/>
      <c r="BZ32" s="261"/>
      <c r="CA32" s="261"/>
      <c r="CB32" s="261"/>
      <c r="CC32" s="261"/>
      <c r="CD32" s="261"/>
      <c r="CE32" s="270">
        <f t="shared" si="58"/>
        <v>0</v>
      </c>
      <c r="CF32" s="63"/>
      <c r="CG32" s="266"/>
      <c r="CH32" s="267"/>
      <c r="CI32" s="266"/>
      <c r="CJ32" s="267"/>
      <c r="CK32" s="266"/>
      <c r="CL32" s="267"/>
      <c r="CM32" s="266"/>
      <c r="CN32" s="267"/>
      <c r="CO32" s="266"/>
      <c r="CP32" s="267"/>
      <c r="CQ32" s="266"/>
      <c r="CR32" s="267"/>
      <c r="CS32" s="266"/>
      <c r="CT32" s="355"/>
    </row>
    <row r="33" spans="2:98" s="83" customFormat="1" ht="30" customHeight="1" x14ac:dyDescent="0.25">
      <c r="B33" s="281">
        <v>31</v>
      </c>
      <c r="C33" s="296">
        <v>44476</v>
      </c>
      <c r="D33" s="282" t="s">
        <v>145</v>
      </c>
      <c r="E33" s="282" t="s">
        <v>192</v>
      </c>
      <c r="F33" s="282" t="s">
        <v>167</v>
      </c>
      <c r="G33" s="282" t="s">
        <v>18</v>
      </c>
      <c r="H33" s="309" t="s">
        <v>208</v>
      </c>
      <c r="I33" s="283" t="s">
        <v>86</v>
      </c>
      <c r="J33" s="282" t="s">
        <v>98</v>
      </c>
      <c r="K33" s="282" t="s">
        <v>49</v>
      </c>
      <c r="L33" s="284" t="s">
        <v>283</v>
      </c>
      <c r="M33" s="324">
        <v>3</v>
      </c>
      <c r="N33" s="325">
        <v>3</v>
      </c>
      <c r="O33" s="326">
        <v>4</v>
      </c>
      <c r="P33" s="326">
        <v>2</v>
      </c>
      <c r="Q33" s="326">
        <v>2</v>
      </c>
      <c r="R33" s="324">
        <v>5</v>
      </c>
      <c r="S33" s="326">
        <v>5</v>
      </c>
      <c r="T33" s="326">
        <v>5</v>
      </c>
      <c r="U33" s="326">
        <v>5</v>
      </c>
      <c r="V33" s="325">
        <v>5</v>
      </c>
      <c r="W33" s="326">
        <v>4</v>
      </c>
      <c r="X33" s="326">
        <v>4</v>
      </c>
      <c r="Y33" s="327">
        <v>5</v>
      </c>
      <c r="Z33" s="327">
        <v>4</v>
      </c>
      <c r="AA33" s="259"/>
      <c r="AB33" s="268" t="s">
        <v>39</v>
      </c>
      <c r="AC33" s="344">
        <f t="shared" si="8"/>
        <v>4</v>
      </c>
      <c r="AD33" s="345">
        <f t="shared" si="9"/>
        <v>3.25</v>
      </c>
      <c r="AE33" s="344">
        <f t="shared" si="10"/>
        <v>4.5</v>
      </c>
      <c r="AF33" s="346">
        <f t="shared" si="11"/>
        <v>4.25</v>
      </c>
      <c r="AG33" s="345">
        <f t="shared" si="12"/>
        <v>4.25</v>
      </c>
      <c r="AH33" s="344">
        <f t="shared" si="13"/>
        <v>5</v>
      </c>
      <c r="AI33" s="346">
        <f t="shared" si="14"/>
        <v>4.75</v>
      </c>
      <c r="AJ33" s="346">
        <f t="shared" si="15"/>
        <v>5</v>
      </c>
      <c r="AK33" s="346">
        <f t="shared" si="16"/>
        <v>4.666666666666667</v>
      </c>
      <c r="AL33" s="346">
        <f t="shared" si="17"/>
        <v>4.5</v>
      </c>
      <c r="AM33" s="344">
        <f t="shared" si="18"/>
        <v>4</v>
      </c>
      <c r="AN33" s="345">
        <f t="shared" si="19"/>
        <v>4.25</v>
      </c>
      <c r="AO33" s="345">
        <f t="shared" si="20"/>
        <v>5</v>
      </c>
      <c r="AP33" s="347">
        <f t="shared" si="21"/>
        <v>4.5</v>
      </c>
      <c r="AQ33" s="347">
        <f t="shared" si="22"/>
        <v>3.625</v>
      </c>
      <c r="AR33" s="347">
        <f t="shared" si="23"/>
        <v>4.333333333333333</v>
      </c>
      <c r="AS33" s="347">
        <f t="shared" si="24"/>
        <v>4.7833333333333332</v>
      </c>
      <c r="AT33" s="347">
        <f t="shared" si="25"/>
        <v>4.125</v>
      </c>
      <c r="AU33" s="347">
        <f t="shared" si="26"/>
        <v>5</v>
      </c>
      <c r="AV33" s="347">
        <f t="shared" si="27"/>
        <v>4.5</v>
      </c>
      <c r="AW33" s="347">
        <f t="shared" si="28"/>
        <v>4.3944444444444448</v>
      </c>
      <c r="AX33" s="269">
        <f t="shared" si="29"/>
        <v>4</v>
      </c>
      <c r="AY33" s="63"/>
      <c r="AZ33" s="174"/>
      <c r="BA33" s="344">
        <f t="shared" si="30"/>
        <v>5</v>
      </c>
      <c r="BB33" s="346">
        <f t="shared" si="31"/>
        <v>2</v>
      </c>
      <c r="BC33" s="346">
        <f t="shared" si="32"/>
        <v>4</v>
      </c>
      <c r="BD33" s="346">
        <f t="shared" si="33"/>
        <v>4</v>
      </c>
      <c r="BE33" s="346">
        <f t="shared" si="34"/>
        <v>4</v>
      </c>
      <c r="BF33" s="346">
        <f t="shared" si="35"/>
        <v>5</v>
      </c>
      <c r="BG33" s="346">
        <f t="shared" si="36"/>
        <v>5</v>
      </c>
      <c r="BH33" s="346">
        <f t="shared" si="37"/>
        <v>5</v>
      </c>
      <c r="BI33" s="346">
        <f t="shared" si="38"/>
        <v>5</v>
      </c>
      <c r="BJ33" s="346">
        <f t="shared" si="39"/>
        <v>4</v>
      </c>
      <c r="BK33" s="346">
        <f t="shared" si="40"/>
        <v>5</v>
      </c>
      <c r="BL33" s="346">
        <f t="shared" si="41"/>
        <v>4</v>
      </c>
      <c r="BM33" s="346">
        <f t="shared" si="42"/>
        <v>5</v>
      </c>
      <c r="BN33" s="346">
        <f t="shared" si="43"/>
        <v>4</v>
      </c>
      <c r="BO33" s="269">
        <f t="shared" si="44"/>
        <v>1</v>
      </c>
      <c r="BP33" s="261"/>
      <c r="BQ33" s="133">
        <f t="shared" si="45"/>
        <v>3.6666666666666665</v>
      </c>
      <c r="BR33" s="261">
        <f t="shared" si="46"/>
        <v>3.6666666666666665</v>
      </c>
      <c r="BS33" s="261">
        <f t="shared" si="47"/>
        <v>4.666666666666667</v>
      </c>
      <c r="BT33" s="261">
        <f t="shared" si="48"/>
        <v>4.333333333333333</v>
      </c>
      <c r="BU33" s="261">
        <f t="shared" si="49"/>
        <v>4.333333333333333</v>
      </c>
      <c r="BV33" s="261">
        <f t="shared" si="50"/>
        <v>5</v>
      </c>
      <c r="BW33" s="261">
        <f t="shared" si="51"/>
        <v>4.666666666666667</v>
      </c>
      <c r="BX33" s="261">
        <f t="shared" si="52"/>
        <v>5</v>
      </c>
      <c r="BY33" s="261">
        <f t="shared" si="53"/>
        <v>4.5</v>
      </c>
      <c r="BZ33" s="261">
        <f t="shared" si="54"/>
        <v>4.666666666666667</v>
      </c>
      <c r="CA33" s="261">
        <f t="shared" si="55"/>
        <v>3.6666666666666665</v>
      </c>
      <c r="CB33" s="261">
        <f t="shared" si="56"/>
        <v>4.333333333333333</v>
      </c>
      <c r="CC33" s="261">
        <f t="shared" si="61"/>
        <v>5</v>
      </c>
      <c r="CD33" s="261">
        <f t="shared" si="57"/>
        <v>4.666666666666667</v>
      </c>
      <c r="CE33" s="270">
        <f t="shared" si="58"/>
        <v>3</v>
      </c>
      <c r="CF33" s="63"/>
      <c r="CG33" s="266">
        <f>+AVERAGE(BA33:BB33)</f>
        <v>3.5</v>
      </c>
      <c r="CH33" s="267">
        <f t="shared" ref="CH33:CH38" si="74">+AVERAGE(BQ33:BR33)</f>
        <v>3.6666666666666665</v>
      </c>
      <c r="CI33" s="266">
        <f>+AVERAGE(BC33:BE33)</f>
        <v>4</v>
      </c>
      <c r="CJ33" s="267">
        <f t="shared" ref="CJ33:CJ38" si="75">+AVERAGE(BS33:BU33)</f>
        <v>4.4444444444444438</v>
      </c>
      <c r="CK33" s="266">
        <f>+AVERAGE(BF33:BJ33)</f>
        <v>4.8</v>
      </c>
      <c r="CL33" s="267">
        <f t="shared" ref="CL33:CL38" si="76">+AVERAGE(BV33:BZ33)</f>
        <v>4.7666666666666675</v>
      </c>
      <c r="CM33" s="266">
        <f>+AVERAGE(BK33:BL33)</f>
        <v>4.5</v>
      </c>
      <c r="CN33" s="267">
        <f>+AVERAGE(CA33:CB33)</f>
        <v>4</v>
      </c>
      <c r="CO33" s="266">
        <f>+AVERAGE(BM33)</f>
        <v>5</v>
      </c>
      <c r="CP33" s="267">
        <f t="shared" ref="CP33:CP38" si="77">+AVERAGE(CC33)</f>
        <v>5</v>
      </c>
      <c r="CQ33" s="266">
        <f>+AVERAGE(BN33)</f>
        <v>4</v>
      </c>
      <c r="CR33" s="267">
        <f t="shared" ref="CR33:CR38" si="78">+AVERAGE(CD33)</f>
        <v>4.666666666666667</v>
      </c>
      <c r="CS33" s="266">
        <f t="shared" si="59"/>
        <v>4.3</v>
      </c>
      <c r="CT33" s="355">
        <f t="shared" si="60"/>
        <v>4.4240740740740749</v>
      </c>
    </row>
    <row r="34" spans="2:98" s="83" customFormat="1" ht="30" customHeight="1" x14ac:dyDescent="0.25">
      <c r="B34" s="281">
        <v>32</v>
      </c>
      <c r="C34" s="296">
        <v>44476</v>
      </c>
      <c r="D34" s="282" t="s">
        <v>145</v>
      </c>
      <c r="E34" s="282" t="s">
        <v>192</v>
      </c>
      <c r="F34" s="282" t="s">
        <v>89</v>
      </c>
      <c r="G34" s="282" t="s">
        <v>18</v>
      </c>
      <c r="H34" s="309" t="s">
        <v>209</v>
      </c>
      <c r="I34" s="283" t="s">
        <v>138</v>
      </c>
      <c r="J34" s="282" t="s">
        <v>98</v>
      </c>
      <c r="K34" s="282" t="s">
        <v>37</v>
      </c>
      <c r="L34" s="284" t="s">
        <v>284</v>
      </c>
      <c r="M34" s="324">
        <v>4</v>
      </c>
      <c r="N34" s="325">
        <v>4</v>
      </c>
      <c r="O34" s="326">
        <v>5</v>
      </c>
      <c r="P34" s="326">
        <v>5</v>
      </c>
      <c r="Q34" s="326">
        <v>5</v>
      </c>
      <c r="R34" s="324">
        <v>5</v>
      </c>
      <c r="S34" s="326">
        <v>5</v>
      </c>
      <c r="T34" s="326">
        <v>5</v>
      </c>
      <c r="U34" s="326">
        <v>5</v>
      </c>
      <c r="V34" s="325">
        <v>5</v>
      </c>
      <c r="W34" s="326">
        <v>5</v>
      </c>
      <c r="X34" s="326">
        <v>5</v>
      </c>
      <c r="Y34" s="327">
        <v>5</v>
      </c>
      <c r="Z34" s="327">
        <v>5</v>
      </c>
      <c r="AA34" s="259"/>
      <c r="AB34" s="268" t="s">
        <v>48</v>
      </c>
      <c r="AC34" s="344">
        <f t="shared" si="8"/>
        <v>5</v>
      </c>
      <c r="AD34" s="345">
        <f t="shared" si="9"/>
        <v>4.5</v>
      </c>
      <c r="AE34" s="344">
        <f t="shared" si="10"/>
        <v>4.333333333333333</v>
      </c>
      <c r="AF34" s="346">
        <f t="shared" si="11"/>
        <v>4.333333333333333</v>
      </c>
      <c r="AG34" s="345">
        <f t="shared" si="12"/>
        <v>4.666666666666667</v>
      </c>
      <c r="AH34" s="344">
        <f t="shared" si="13"/>
        <v>4.666666666666667</v>
      </c>
      <c r="AI34" s="346">
        <f t="shared" si="14"/>
        <v>5</v>
      </c>
      <c r="AJ34" s="346">
        <f t="shared" si="15"/>
        <v>5</v>
      </c>
      <c r="AK34" s="346">
        <f t="shared" si="16"/>
        <v>5</v>
      </c>
      <c r="AL34" s="346">
        <f t="shared" si="17"/>
        <v>5</v>
      </c>
      <c r="AM34" s="344">
        <f t="shared" si="18"/>
        <v>5</v>
      </c>
      <c r="AN34" s="345">
        <f t="shared" si="19"/>
        <v>5</v>
      </c>
      <c r="AO34" s="345">
        <f t="shared" si="20"/>
        <v>5</v>
      </c>
      <c r="AP34" s="347">
        <f t="shared" si="21"/>
        <v>5</v>
      </c>
      <c r="AQ34" s="347">
        <f t="shared" si="22"/>
        <v>4.75</v>
      </c>
      <c r="AR34" s="347">
        <f t="shared" si="23"/>
        <v>4.4444444444444438</v>
      </c>
      <c r="AS34" s="347">
        <f t="shared" si="24"/>
        <v>4.9333333333333336</v>
      </c>
      <c r="AT34" s="347">
        <f t="shared" si="25"/>
        <v>5</v>
      </c>
      <c r="AU34" s="347">
        <f t="shared" si="26"/>
        <v>5</v>
      </c>
      <c r="AV34" s="347">
        <f t="shared" si="27"/>
        <v>5</v>
      </c>
      <c r="AW34" s="347">
        <f t="shared" si="28"/>
        <v>4.8546296296296294</v>
      </c>
      <c r="AX34" s="269">
        <f t="shared" si="29"/>
        <v>3</v>
      </c>
      <c r="AY34" s="63"/>
      <c r="AZ34" s="174"/>
      <c r="BA34" s="344"/>
      <c r="BB34" s="346"/>
      <c r="BC34" s="346"/>
      <c r="BD34" s="346"/>
      <c r="BE34" s="346"/>
      <c r="BF34" s="346"/>
      <c r="BG34" s="346"/>
      <c r="BH34" s="346"/>
      <c r="BI34" s="346"/>
      <c r="BJ34" s="346"/>
      <c r="BK34" s="346"/>
      <c r="BL34" s="346"/>
      <c r="BM34" s="346"/>
      <c r="BN34" s="346"/>
      <c r="BO34" s="269">
        <f t="shared" si="44"/>
        <v>0</v>
      </c>
      <c r="BP34" s="261"/>
      <c r="BQ34" s="133">
        <f t="shared" si="45"/>
        <v>5</v>
      </c>
      <c r="BR34" s="261">
        <f t="shared" si="46"/>
        <v>4.5</v>
      </c>
      <c r="BS34" s="261">
        <f t="shared" si="47"/>
        <v>4.333333333333333</v>
      </c>
      <c r="BT34" s="261">
        <f t="shared" si="48"/>
        <v>4.333333333333333</v>
      </c>
      <c r="BU34" s="261">
        <f t="shared" si="49"/>
        <v>4.666666666666667</v>
      </c>
      <c r="BV34" s="261">
        <f t="shared" si="50"/>
        <v>4.666666666666667</v>
      </c>
      <c r="BW34" s="261">
        <f t="shared" si="51"/>
        <v>5</v>
      </c>
      <c r="BX34" s="261">
        <f t="shared" si="52"/>
        <v>5</v>
      </c>
      <c r="BY34" s="261">
        <f t="shared" si="53"/>
        <v>5</v>
      </c>
      <c r="BZ34" s="261">
        <f t="shared" si="54"/>
        <v>5</v>
      </c>
      <c r="CA34" s="261">
        <f t="shared" si="55"/>
        <v>5</v>
      </c>
      <c r="CB34" s="261">
        <f t="shared" si="56"/>
        <v>5</v>
      </c>
      <c r="CC34" s="261">
        <f t="shared" si="61"/>
        <v>5</v>
      </c>
      <c r="CD34" s="261">
        <f t="shared" si="57"/>
        <v>5</v>
      </c>
      <c r="CE34" s="270">
        <f t="shared" si="58"/>
        <v>3</v>
      </c>
      <c r="CF34" s="63"/>
      <c r="CG34" s="266"/>
      <c r="CH34" s="267">
        <f t="shared" si="74"/>
        <v>4.75</v>
      </c>
      <c r="CI34" s="266"/>
      <c r="CJ34" s="267">
        <f t="shared" si="75"/>
        <v>4.4444444444444438</v>
      </c>
      <c r="CK34" s="266"/>
      <c r="CL34" s="267">
        <f t="shared" si="76"/>
        <v>4.9333333333333336</v>
      </c>
      <c r="CM34" s="266"/>
      <c r="CN34" s="267">
        <f>+AVERAGE(CA34:CB34)</f>
        <v>5</v>
      </c>
      <c r="CO34" s="266"/>
      <c r="CP34" s="267">
        <f t="shared" si="77"/>
        <v>5</v>
      </c>
      <c r="CQ34" s="266"/>
      <c r="CR34" s="267">
        <f t="shared" si="78"/>
        <v>5</v>
      </c>
      <c r="CS34" s="266"/>
      <c r="CT34" s="355">
        <f t="shared" si="60"/>
        <v>4.8546296296296294</v>
      </c>
    </row>
    <row r="35" spans="2:98" s="83" customFormat="1" ht="30" customHeight="1" x14ac:dyDescent="0.25">
      <c r="B35" s="281">
        <v>33</v>
      </c>
      <c r="C35" s="296">
        <v>44476</v>
      </c>
      <c r="D35" s="282" t="s">
        <v>145</v>
      </c>
      <c r="E35" s="282" t="s">
        <v>192</v>
      </c>
      <c r="F35" s="282" t="s">
        <v>89</v>
      </c>
      <c r="G35" s="282" t="s">
        <v>18</v>
      </c>
      <c r="H35" s="309" t="s">
        <v>94</v>
      </c>
      <c r="I35" s="283" t="s">
        <v>94</v>
      </c>
      <c r="J35" s="282" t="s">
        <v>98</v>
      </c>
      <c r="K35" s="282" t="s">
        <v>26</v>
      </c>
      <c r="L35" s="284" t="s">
        <v>282</v>
      </c>
      <c r="M35" s="324">
        <v>4</v>
      </c>
      <c r="N35" s="325">
        <v>3</v>
      </c>
      <c r="O35" s="326">
        <v>5</v>
      </c>
      <c r="P35" s="326">
        <v>4</v>
      </c>
      <c r="Q35" s="326">
        <v>4</v>
      </c>
      <c r="R35" s="324">
        <v>5</v>
      </c>
      <c r="S35" s="326">
        <v>5</v>
      </c>
      <c r="T35" s="326">
        <v>5</v>
      </c>
      <c r="U35" s="326">
        <v>5</v>
      </c>
      <c r="V35" s="325">
        <v>4</v>
      </c>
      <c r="W35" s="326">
        <v>5</v>
      </c>
      <c r="X35" s="326">
        <v>4</v>
      </c>
      <c r="Y35" s="327">
        <v>5</v>
      </c>
      <c r="Z35" s="327">
        <v>4</v>
      </c>
      <c r="AA35" s="259"/>
      <c r="AB35" s="268" t="s">
        <v>53</v>
      </c>
      <c r="AC35" s="344">
        <f t="shared" si="8"/>
        <v>4.75</v>
      </c>
      <c r="AD35" s="345">
        <f t="shared" si="9"/>
        <v>4</v>
      </c>
      <c r="AE35" s="344">
        <f t="shared" si="10"/>
        <v>5</v>
      </c>
      <c r="AF35" s="346">
        <f t="shared" si="11"/>
        <v>4.75</v>
      </c>
      <c r="AG35" s="345">
        <f t="shared" si="12"/>
        <v>4.75</v>
      </c>
      <c r="AH35" s="344">
        <f t="shared" si="13"/>
        <v>4.75</v>
      </c>
      <c r="AI35" s="346">
        <f t="shared" si="14"/>
        <v>5</v>
      </c>
      <c r="AJ35" s="346">
        <f t="shared" si="15"/>
        <v>5</v>
      </c>
      <c r="AK35" s="346">
        <f t="shared" si="16"/>
        <v>5</v>
      </c>
      <c r="AL35" s="346">
        <f t="shared" si="17"/>
        <v>4.25</v>
      </c>
      <c r="AM35" s="344">
        <f t="shared" si="18"/>
        <v>4.25</v>
      </c>
      <c r="AN35" s="345">
        <f t="shared" si="19"/>
        <v>4</v>
      </c>
      <c r="AO35" s="345">
        <f t="shared" si="20"/>
        <v>4.5</v>
      </c>
      <c r="AP35" s="347">
        <f t="shared" si="21"/>
        <v>5</v>
      </c>
      <c r="AQ35" s="347">
        <f t="shared" si="22"/>
        <v>4.375</v>
      </c>
      <c r="AR35" s="347">
        <f t="shared" si="23"/>
        <v>4.833333333333333</v>
      </c>
      <c r="AS35" s="347">
        <f t="shared" si="24"/>
        <v>4.8</v>
      </c>
      <c r="AT35" s="347">
        <f t="shared" si="25"/>
        <v>4.125</v>
      </c>
      <c r="AU35" s="347">
        <f t="shared" si="26"/>
        <v>4.5</v>
      </c>
      <c r="AV35" s="347">
        <f t="shared" si="27"/>
        <v>5</v>
      </c>
      <c r="AW35" s="347">
        <f t="shared" si="28"/>
        <v>4.6055555555555552</v>
      </c>
      <c r="AX35" s="269">
        <f t="shared" si="29"/>
        <v>4</v>
      </c>
      <c r="AY35" s="63"/>
      <c r="AZ35" s="174"/>
      <c r="BA35" s="344">
        <f t="shared" si="30"/>
        <v>5</v>
      </c>
      <c r="BB35" s="346">
        <f t="shared" si="31"/>
        <v>5</v>
      </c>
      <c r="BC35" s="346">
        <f t="shared" si="32"/>
        <v>5</v>
      </c>
      <c r="BD35" s="346">
        <f t="shared" si="33"/>
        <v>5</v>
      </c>
      <c r="BE35" s="346">
        <f t="shared" si="34"/>
        <v>5</v>
      </c>
      <c r="BF35" s="346">
        <f t="shared" si="35"/>
        <v>5</v>
      </c>
      <c r="BG35" s="346">
        <f t="shared" si="36"/>
        <v>5</v>
      </c>
      <c r="BH35" s="346">
        <f t="shared" si="37"/>
        <v>5</v>
      </c>
      <c r="BI35" s="346">
        <f t="shared" si="38"/>
        <v>5</v>
      </c>
      <c r="BJ35" s="346">
        <f t="shared" si="39"/>
        <v>5</v>
      </c>
      <c r="BK35" s="346">
        <f t="shared" si="40"/>
        <v>5</v>
      </c>
      <c r="BL35" s="346">
        <f t="shared" si="41"/>
        <v>5</v>
      </c>
      <c r="BM35" s="346">
        <f t="shared" si="42"/>
        <v>5</v>
      </c>
      <c r="BN35" s="346">
        <f t="shared" si="43"/>
        <v>5</v>
      </c>
      <c r="BO35" s="269">
        <f t="shared" si="44"/>
        <v>1</v>
      </c>
      <c r="BP35" s="261"/>
      <c r="BQ35" s="133">
        <f t="shared" si="45"/>
        <v>4.666666666666667</v>
      </c>
      <c r="BR35" s="261">
        <f t="shared" si="46"/>
        <v>3.6666666666666665</v>
      </c>
      <c r="BS35" s="261">
        <f t="shared" si="47"/>
        <v>5</v>
      </c>
      <c r="BT35" s="261">
        <f t="shared" si="48"/>
        <v>4.666666666666667</v>
      </c>
      <c r="BU35" s="261">
        <f t="shared" si="49"/>
        <v>4.666666666666667</v>
      </c>
      <c r="BV35" s="261">
        <f t="shared" si="50"/>
        <v>4.666666666666667</v>
      </c>
      <c r="BW35" s="261">
        <f t="shared" si="51"/>
        <v>5</v>
      </c>
      <c r="BX35" s="261">
        <f t="shared" si="52"/>
        <v>5</v>
      </c>
      <c r="BY35" s="261">
        <f t="shared" si="53"/>
        <v>5</v>
      </c>
      <c r="BZ35" s="261">
        <f t="shared" si="54"/>
        <v>4</v>
      </c>
      <c r="CA35" s="261">
        <f t="shared" si="55"/>
        <v>4</v>
      </c>
      <c r="CB35" s="261">
        <f t="shared" si="56"/>
        <v>3.6666666666666665</v>
      </c>
      <c r="CC35" s="261">
        <f t="shared" si="61"/>
        <v>4.333333333333333</v>
      </c>
      <c r="CD35" s="261">
        <f t="shared" si="57"/>
        <v>5</v>
      </c>
      <c r="CE35" s="270">
        <f t="shared" si="58"/>
        <v>3</v>
      </c>
      <c r="CF35" s="63"/>
      <c r="CG35" s="266">
        <f>+AVERAGE(BA35:BB35)</f>
        <v>5</v>
      </c>
      <c r="CH35" s="267">
        <f t="shared" si="74"/>
        <v>4.166666666666667</v>
      </c>
      <c r="CI35" s="266">
        <f>+AVERAGE(BC35:BE35)</f>
        <v>5</v>
      </c>
      <c r="CJ35" s="267">
        <f t="shared" si="75"/>
        <v>4.7777777777777786</v>
      </c>
      <c r="CK35" s="266">
        <f>+AVERAGE(BF35:BJ35)</f>
        <v>5</v>
      </c>
      <c r="CL35" s="267">
        <f t="shared" si="76"/>
        <v>4.7333333333333334</v>
      </c>
      <c r="CM35" s="266">
        <f>+AVERAGE(BK35:BL35)</f>
        <v>5</v>
      </c>
      <c r="CN35" s="267">
        <f>+AVERAGE(CA35:CB35)</f>
        <v>3.833333333333333</v>
      </c>
      <c r="CO35" s="266">
        <f>+AVERAGE(BM35)</f>
        <v>5</v>
      </c>
      <c r="CP35" s="267">
        <f t="shared" si="77"/>
        <v>4.333333333333333</v>
      </c>
      <c r="CQ35" s="266">
        <f>+AVERAGE(BN35)</f>
        <v>5</v>
      </c>
      <c r="CR35" s="267">
        <f t="shared" si="78"/>
        <v>5</v>
      </c>
      <c r="CS35" s="266">
        <f t="shared" si="59"/>
        <v>5</v>
      </c>
      <c r="CT35" s="355">
        <f t="shared" si="60"/>
        <v>4.4740740740740739</v>
      </c>
    </row>
    <row r="36" spans="2:98" s="83" customFormat="1" ht="30" customHeight="1" x14ac:dyDescent="0.25">
      <c r="B36" s="281">
        <v>34</v>
      </c>
      <c r="C36" s="296">
        <v>44476</v>
      </c>
      <c r="D36" s="282" t="s">
        <v>145</v>
      </c>
      <c r="E36" s="282" t="s">
        <v>192</v>
      </c>
      <c r="F36" s="282" t="s">
        <v>91</v>
      </c>
      <c r="G36" s="282" t="s">
        <v>17</v>
      </c>
      <c r="H36" s="309" t="s">
        <v>21</v>
      </c>
      <c r="I36" s="283" t="s">
        <v>15</v>
      </c>
      <c r="J36" s="282" t="s">
        <v>98</v>
      </c>
      <c r="K36" s="282" t="s">
        <v>285</v>
      </c>
      <c r="L36" s="284" t="s">
        <v>286</v>
      </c>
      <c r="M36" s="324">
        <v>5</v>
      </c>
      <c r="N36" s="325">
        <v>4</v>
      </c>
      <c r="O36" s="326">
        <v>2</v>
      </c>
      <c r="P36" s="326">
        <v>3</v>
      </c>
      <c r="Q36" s="326">
        <v>5</v>
      </c>
      <c r="R36" s="324">
        <v>5</v>
      </c>
      <c r="S36" s="326">
        <v>5</v>
      </c>
      <c r="T36" s="326">
        <v>5</v>
      </c>
      <c r="U36" s="326">
        <v>5</v>
      </c>
      <c r="V36" s="325">
        <v>1</v>
      </c>
      <c r="W36" s="326">
        <v>4</v>
      </c>
      <c r="X36" s="326"/>
      <c r="Y36" s="327">
        <v>5</v>
      </c>
      <c r="Z36" s="327">
        <v>4</v>
      </c>
      <c r="AA36" s="259"/>
      <c r="AB36" s="268" t="s">
        <v>263</v>
      </c>
      <c r="AC36" s="344">
        <f t="shared" si="8"/>
        <v>4</v>
      </c>
      <c r="AD36" s="345">
        <f t="shared" si="9"/>
        <v>3.3333333333333335</v>
      </c>
      <c r="AE36" s="344">
        <f t="shared" si="10"/>
        <v>4.666666666666667</v>
      </c>
      <c r="AF36" s="346">
        <f t="shared" si="11"/>
        <v>4.333333333333333</v>
      </c>
      <c r="AG36" s="345">
        <f t="shared" si="12"/>
        <v>4.333333333333333</v>
      </c>
      <c r="AH36" s="344">
        <f t="shared" si="13"/>
        <v>4.333333333333333</v>
      </c>
      <c r="AI36" s="346">
        <f t="shared" si="14"/>
        <v>4</v>
      </c>
      <c r="AJ36" s="346">
        <f t="shared" si="15"/>
        <v>4</v>
      </c>
      <c r="AK36" s="346">
        <f t="shared" si="16"/>
        <v>3.5</v>
      </c>
      <c r="AL36" s="346">
        <f t="shared" si="17"/>
        <v>5</v>
      </c>
      <c r="AM36" s="344">
        <f t="shared" si="18"/>
        <v>3</v>
      </c>
      <c r="AN36" s="345">
        <f t="shared" si="19"/>
        <v>2.3333333333333335</v>
      </c>
      <c r="AO36" s="345">
        <f t="shared" si="20"/>
        <v>5</v>
      </c>
      <c r="AP36" s="347">
        <f t="shared" si="21"/>
        <v>3.6666666666666665</v>
      </c>
      <c r="AQ36" s="347">
        <f t="shared" si="22"/>
        <v>3.666666666666667</v>
      </c>
      <c r="AR36" s="347">
        <f t="shared" si="23"/>
        <v>4.4444444444444438</v>
      </c>
      <c r="AS36" s="347">
        <f t="shared" si="24"/>
        <v>4.1666666666666661</v>
      </c>
      <c r="AT36" s="347">
        <f t="shared" si="25"/>
        <v>2.666666666666667</v>
      </c>
      <c r="AU36" s="347">
        <f t="shared" si="26"/>
        <v>5</v>
      </c>
      <c r="AV36" s="347">
        <f t="shared" si="27"/>
        <v>3.6666666666666665</v>
      </c>
      <c r="AW36" s="347">
        <f t="shared" si="28"/>
        <v>3.9351851851851851</v>
      </c>
      <c r="AX36" s="269">
        <f t="shared" si="29"/>
        <v>3</v>
      </c>
      <c r="AY36" s="174"/>
      <c r="AZ36" s="174"/>
      <c r="BA36" s="344">
        <f t="shared" si="30"/>
        <v>5</v>
      </c>
      <c r="BB36" s="346">
        <f t="shared" si="31"/>
        <v>4</v>
      </c>
      <c r="BC36" s="346">
        <f t="shared" si="32"/>
        <v>5</v>
      </c>
      <c r="BD36" s="346">
        <f t="shared" si="33"/>
        <v>5</v>
      </c>
      <c r="BE36" s="346">
        <f t="shared" si="34"/>
        <v>5</v>
      </c>
      <c r="BF36" s="346">
        <f t="shared" si="35"/>
        <v>5</v>
      </c>
      <c r="BG36" s="346">
        <f t="shared" si="36"/>
        <v>5</v>
      </c>
      <c r="BH36" s="346">
        <f t="shared" si="37"/>
        <v>5</v>
      </c>
      <c r="BI36" s="346">
        <f t="shared" si="38"/>
        <v>5</v>
      </c>
      <c r="BJ36" s="346">
        <f t="shared" si="39"/>
        <v>5</v>
      </c>
      <c r="BK36" s="346">
        <f t="shared" si="40"/>
        <v>4</v>
      </c>
      <c r="BL36" s="346">
        <f t="shared" si="41"/>
        <v>2</v>
      </c>
      <c r="BM36" s="346">
        <f t="shared" si="42"/>
        <v>5</v>
      </c>
      <c r="BN36" s="346">
        <f t="shared" si="43"/>
        <v>4</v>
      </c>
      <c r="BO36" s="269">
        <f t="shared" si="44"/>
        <v>1</v>
      </c>
      <c r="BP36" s="174"/>
      <c r="BQ36" s="133">
        <f t="shared" si="45"/>
        <v>3.5</v>
      </c>
      <c r="BR36" s="261">
        <f t="shared" si="46"/>
        <v>3</v>
      </c>
      <c r="BS36" s="261">
        <f t="shared" si="47"/>
        <v>4.5</v>
      </c>
      <c r="BT36" s="261">
        <f t="shared" si="48"/>
        <v>4</v>
      </c>
      <c r="BU36" s="261">
        <f t="shared" si="49"/>
        <v>4</v>
      </c>
      <c r="BV36" s="261">
        <f t="shared" si="50"/>
        <v>4</v>
      </c>
      <c r="BW36" s="261">
        <f t="shared" si="51"/>
        <v>3.5</v>
      </c>
      <c r="BX36" s="261">
        <f t="shared" si="52"/>
        <v>3.5</v>
      </c>
      <c r="BY36" s="261">
        <f t="shared" si="53"/>
        <v>2</v>
      </c>
      <c r="BZ36" s="261">
        <f t="shared" si="54"/>
        <v>5</v>
      </c>
      <c r="CA36" s="261">
        <f t="shared" si="55"/>
        <v>2.5</v>
      </c>
      <c r="CB36" s="261">
        <f t="shared" si="56"/>
        <v>2.5</v>
      </c>
      <c r="CC36" s="261">
        <f t="shared" si="61"/>
        <v>5</v>
      </c>
      <c r="CD36" s="261">
        <f t="shared" si="57"/>
        <v>3.5</v>
      </c>
      <c r="CE36" s="270">
        <f t="shared" si="58"/>
        <v>2</v>
      </c>
      <c r="CF36" s="174"/>
      <c r="CG36" s="266">
        <f>+AVERAGE(BA36:BB36)</f>
        <v>4.5</v>
      </c>
      <c r="CH36" s="267">
        <f t="shared" si="74"/>
        <v>3.25</v>
      </c>
      <c r="CI36" s="266">
        <f>+AVERAGE(BC36:BE36)</f>
        <v>5</v>
      </c>
      <c r="CJ36" s="267">
        <f t="shared" si="75"/>
        <v>4.166666666666667</v>
      </c>
      <c r="CK36" s="266">
        <f>+AVERAGE(BF36:BJ36)</f>
        <v>5</v>
      </c>
      <c r="CL36" s="267">
        <f t="shared" si="76"/>
        <v>3.6</v>
      </c>
      <c r="CM36" s="266">
        <f>+AVERAGE(BK36:BL36)</f>
        <v>3</v>
      </c>
      <c r="CN36" s="267">
        <f>+AVERAGE(CA36:CB36)</f>
        <v>2.5</v>
      </c>
      <c r="CO36" s="266">
        <f>+AVERAGE(BM36)</f>
        <v>5</v>
      </c>
      <c r="CP36" s="267">
        <f t="shared" si="77"/>
        <v>5</v>
      </c>
      <c r="CQ36" s="266">
        <f>+AVERAGE(BN36)</f>
        <v>4</v>
      </c>
      <c r="CR36" s="267">
        <f t="shared" si="78"/>
        <v>3.5</v>
      </c>
      <c r="CS36" s="266">
        <f t="shared" si="59"/>
        <v>4.416666666666667</v>
      </c>
      <c r="CT36" s="355">
        <f t="shared" si="60"/>
        <v>3.6694444444444443</v>
      </c>
    </row>
    <row r="37" spans="2:98" s="83" customFormat="1" ht="30" customHeight="1" x14ac:dyDescent="0.25">
      <c r="B37" s="281">
        <v>35</v>
      </c>
      <c r="C37" s="296">
        <v>44476</v>
      </c>
      <c r="D37" s="282" t="s">
        <v>145</v>
      </c>
      <c r="E37" s="282" t="s">
        <v>191</v>
      </c>
      <c r="F37" s="282" t="s">
        <v>89</v>
      </c>
      <c r="G37" s="282" t="s">
        <v>18</v>
      </c>
      <c r="H37" s="309" t="s">
        <v>210</v>
      </c>
      <c r="I37" s="283" t="s">
        <v>138</v>
      </c>
      <c r="J37" s="282" t="s">
        <v>98</v>
      </c>
      <c r="K37" s="282" t="s">
        <v>28</v>
      </c>
      <c r="L37" s="284" t="s">
        <v>275</v>
      </c>
      <c r="M37" s="324">
        <v>5</v>
      </c>
      <c r="N37" s="325">
        <v>4</v>
      </c>
      <c r="O37" s="326">
        <v>5</v>
      </c>
      <c r="P37" s="326">
        <v>5</v>
      </c>
      <c r="Q37" s="326">
        <v>5</v>
      </c>
      <c r="R37" s="324">
        <v>5</v>
      </c>
      <c r="S37" s="326">
        <v>5</v>
      </c>
      <c r="T37" s="326">
        <v>5</v>
      </c>
      <c r="U37" s="326">
        <v>5</v>
      </c>
      <c r="V37" s="325">
        <v>5</v>
      </c>
      <c r="W37" s="326">
        <v>5</v>
      </c>
      <c r="X37" s="326">
        <v>5</v>
      </c>
      <c r="Y37" s="327">
        <v>4</v>
      </c>
      <c r="Z37" s="327">
        <v>5</v>
      </c>
      <c r="AA37" s="259"/>
      <c r="AB37" s="268" t="s">
        <v>25</v>
      </c>
      <c r="AC37" s="344">
        <f t="shared" si="8"/>
        <v>4.333333333333333</v>
      </c>
      <c r="AD37" s="345">
        <f t="shared" si="9"/>
        <v>3</v>
      </c>
      <c r="AE37" s="344">
        <f t="shared" si="10"/>
        <v>3.5</v>
      </c>
      <c r="AF37" s="346">
        <f t="shared" si="11"/>
        <v>3</v>
      </c>
      <c r="AG37" s="345">
        <f t="shared" si="12"/>
        <v>3</v>
      </c>
      <c r="AH37" s="344">
        <f t="shared" si="13"/>
        <v>4</v>
      </c>
      <c r="AI37" s="346">
        <f t="shared" si="14"/>
        <v>4</v>
      </c>
      <c r="AJ37" s="346">
        <f t="shared" si="15"/>
        <v>4</v>
      </c>
      <c r="AK37" s="346">
        <f t="shared" si="16"/>
        <v>5</v>
      </c>
      <c r="AL37" s="346">
        <f t="shared" si="17"/>
        <v>3.3333333333333335</v>
      </c>
      <c r="AM37" s="344">
        <f t="shared" si="18"/>
        <v>3.75</v>
      </c>
      <c r="AN37" s="345">
        <f t="shared" si="19"/>
        <v>4.333333333333333</v>
      </c>
      <c r="AO37" s="345">
        <f t="shared" si="20"/>
        <v>5</v>
      </c>
      <c r="AP37" s="347">
        <f t="shared" si="21"/>
        <v>4.666666666666667</v>
      </c>
      <c r="AQ37" s="347">
        <f t="shared" si="22"/>
        <v>3.6666666666666665</v>
      </c>
      <c r="AR37" s="347">
        <f t="shared" si="23"/>
        <v>3.1666666666666665</v>
      </c>
      <c r="AS37" s="347">
        <f t="shared" si="24"/>
        <v>4.0666666666666664</v>
      </c>
      <c r="AT37" s="347">
        <f t="shared" si="25"/>
        <v>4.0416666666666661</v>
      </c>
      <c r="AU37" s="347">
        <f t="shared" si="26"/>
        <v>5</v>
      </c>
      <c r="AV37" s="347">
        <f t="shared" si="27"/>
        <v>4.666666666666667</v>
      </c>
      <c r="AW37" s="347">
        <f t="shared" si="28"/>
        <v>4.1013888888888888</v>
      </c>
      <c r="AX37" s="269">
        <f t="shared" si="29"/>
        <v>4</v>
      </c>
      <c r="AY37" s="63"/>
      <c r="AZ37" s="174"/>
      <c r="BA37" s="344">
        <f t="shared" si="30"/>
        <v>5</v>
      </c>
      <c r="BB37" s="346">
        <f t="shared" si="31"/>
        <v>4</v>
      </c>
      <c r="BC37" s="346">
        <f t="shared" si="32"/>
        <v>4.5</v>
      </c>
      <c r="BD37" s="346">
        <f t="shared" si="33"/>
        <v>4</v>
      </c>
      <c r="BE37" s="346">
        <f t="shared" si="34"/>
        <v>4</v>
      </c>
      <c r="BF37" s="346">
        <f t="shared" si="35"/>
        <v>5</v>
      </c>
      <c r="BG37" s="346">
        <f t="shared" si="36"/>
        <v>5</v>
      </c>
      <c r="BH37" s="346">
        <f t="shared" si="37"/>
        <v>5</v>
      </c>
      <c r="BI37" s="346">
        <f t="shared" si="38"/>
        <v>5</v>
      </c>
      <c r="BJ37" s="346">
        <f t="shared" si="39"/>
        <v>5</v>
      </c>
      <c r="BK37" s="346">
        <f t="shared" si="40"/>
        <v>5</v>
      </c>
      <c r="BL37" s="346">
        <f t="shared" si="41"/>
        <v>4.5</v>
      </c>
      <c r="BM37" s="346">
        <f t="shared" si="42"/>
        <v>5</v>
      </c>
      <c r="BN37" s="346">
        <f t="shared" si="43"/>
        <v>4.5</v>
      </c>
      <c r="BO37" s="269">
        <f t="shared" si="44"/>
        <v>2</v>
      </c>
      <c r="BP37" s="261"/>
      <c r="BQ37" s="133">
        <f t="shared" si="45"/>
        <v>3</v>
      </c>
      <c r="BR37" s="261">
        <f t="shared" si="46"/>
        <v>2</v>
      </c>
      <c r="BS37" s="261">
        <f t="shared" si="47"/>
        <v>2.5</v>
      </c>
      <c r="BT37" s="261">
        <f t="shared" si="48"/>
        <v>2</v>
      </c>
      <c r="BU37" s="261">
        <f t="shared" si="49"/>
        <v>2</v>
      </c>
      <c r="BV37" s="261">
        <f t="shared" si="50"/>
        <v>3</v>
      </c>
      <c r="BW37" s="261">
        <f t="shared" si="51"/>
        <v>3</v>
      </c>
      <c r="BX37" s="261">
        <f t="shared" si="52"/>
        <v>3</v>
      </c>
      <c r="BY37" s="261">
        <f t="shared" si="53"/>
        <v>5</v>
      </c>
      <c r="BZ37" s="261">
        <f t="shared" si="54"/>
        <v>2.5</v>
      </c>
      <c r="CA37" s="261">
        <f t="shared" si="55"/>
        <v>2.5</v>
      </c>
      <c r="CB37" s="261">
        <f t="shared" si="56"/>
        <v>4</v>
      </c>
      <c r="CC37" s="261">
        <f t="shared" si="61"/>
        <v>5</v>
      </c>
      <c r="CD37" s="261">
        <f t="shared" si="57"/>
        <v>5</v>
      </c>
      <c r="CE37" s="270">
        <f t="shared" si="58"/>
        <v>2</v>
      </c>
      <c r="CF37" s="63"/>
      <c r="CG37" s="266">
        <f>+AVERAGE(BA37:BB37)</f>
        <v>4.5</v>
      </c>
      <c r="CH37" s="267">
        <f t="shared" si="74"/>
        <v>2.5</v>
      </c>
      <c r="CI37" s="266">
        <f>+AVERAGE(BC37:BE37)</f>
        <v>4.166666666666667</v>
      </c>
      <c r="CJ37" s="267">
        <f t="shared" si="75"/>
        <v>2.1666666666666665</v>
      </c>
      <c r="CK37" s="266">
        <f>+AVERAGE(BF37:BJ37)</f>
        <v>5</v>
      </c>
      <c r="CL37" s="267">
        <f t="shared" si="76"/>
        <v>3.3</v>
      </c>
      <c r="CM37" s="266">
        <f>+AVERAGE(BK37:BL37)</f>
        <v>4.75</v>
      </c>
      <c r="CN37" s="267">
        <f>+AVERAGE(CA37:CB37)</f>
        <v>3.25</v>
      </c>
      <c r="CO37" s="266">
        <f>+AVERAGE(BM37)</f>
        <v>5</v>
      </c>
      <c r="CP37" s="267">
        <f t="shared" si="77"/>
        <v>5</v>
      </c>
      <c r="CQ37" s="266">
        <f>+AVERAGE(BN37)</f>
        <v>4.5</v>
      </c>
      <c r="CR37" s="267">
        <f t="shared" si="78"/>
        <v>5</v>
      </c>
      <c r="CS37" s="266">
        <f t="shared" si="59"/>
        <v>4.6527777777777777</v>
      </c>
      <c r="CT37" s="355">
        <f t="shared" si="60"/>
        <v>3.536111111111111</v>
      </c>
    </row>
    <row r="38" spans="2:98" s="83" customFormat="1" ht="30" customHeight="1" x14ac:dyDescent="0.25">
      <c r="B38" s="281">
        <v>36</v>
      </c>
      <c r="C38" s="296">
        <v>44476</v>
      </c>
      <c r="D38" s="282" t="s">
        <v>145</v>
      </c>
      <c r="E38" s="282" t="s">
        <v>191</v>
      </c>
      <c r="F38" s="282" t="s">
        <v>89</v>
      </c>
      <c r="G38" s="282" t="s">
        <v>18</v>
      </c>
      <c r="H38" s="309" t="s">
        <v>94</v>
      </c>
      <c r="I38" s="283" t="s">
        <v>94</v>
      </c>
      <c r="J38" s="282" t="s">
        <v>98</v>
      </c>
      <c r="K38" s="282" t="s">
        <v>47</v>
      </c>
      <c r="L38" s="284" t="s">
        <v>267</v>
      </c>
      <c r="M38" s="324">
        <v>2</v>
      </c>
      <c r="N38" s="325">
        <v>4</v>
      </c>
      <c r="O38" s="326"/>
      <c r="P38" s="326"/>
      <c r="Q38" s="326"/>
      <c r="R38" s="324"/>
      <c r="S38" s="326"/>
      <c r="T38" s="326"/>
      <c r="U38" s="326"/>
      <c r="V38" s="325"/>
      <c r="W38" s="326"/>
      <c r="X38" s="326"/>
      <c r="Y38" s="327"/>
      <c r="Z38" s="327"/>
      <c r="AA38" s="259"/>
      <c r="AB38" s="268" t="s">
        <v>29</v>
      </c>
      <c r="AC38" s="344">
        <f t="shared" si="8"/>
        <v>5</v>
      </c>
      <c r="AD38" s="345">
        <f t="shared" si="9"/>
        <v>4.333333333333333</v>
      </c>
      <c r="AE38" s="344">
        <f t="shared" si="10"/>
        <v>5</v>
      </c>
      <c r="AF38" s="346">
        <f t="shared" si="11"/>
        <v>4.666666666666667</v>
      </c>
      <c r="AG38" s="345">
        <f t="shared" si="12"/>
        <v>4.333333333333333</v>
      </c>
      <c r="AH38" s="344">
        <f t="shared" si="13"/>
        <v>5</v>
      </c>
      <c r="AI38" s="346">
        <f t="shared" si="14"/>
        <v>5</v>
      </c>
      <c r="AJ38" s="346">
        <f t="shared" si="15"/>
        <v>5</v>
      </c>
      <c r="AK38" s="346">
        <f t="shared" si="16"/>
        <v>5</v>
      </c>
      <c r="AL38" s="346">
        <f t="shared" si="17"/>
        <v>5</v>
      </c>
      <c r="AM38" s="344">
        <f t="shared" si="18"/>
        <v>5</v>
      </c>
      <c r="AN38" s="345">
        <f t="shared" si="19"/>
        <v>4</v>
      </c>
      <c r="AO38" s="345">
        <f t="shared" si="20"/>
        <v>5</v>
      </c>
      <c r="AP38" s="347">
        <f t="shared" si="21"/>
        <v>5</v>
      </c>
      <c r="AQ38" s="347">
        <f t="shared" si="22"/>
        <v>4.6666666666666661</v>
      </c>
      <c r="AR38" s="347">
        <f t="shared" si="23"/>
        <v>4.666666666666667</v>
      </c>
      <c r="AS38" s="347">
        <f t="shared" si="24"/>
        <v>5</v>
      </c>
      <c r="AT38" s="347">
        <f t="shared" si="25"/>
        <v>4.5</v>
      </c>
      <c r="AU38" s="347">
        <f t="shared" si="26"/>
        <v>5</v>
      </c>
      <c r="AV38" s="347">
        <f t="shared" si="27"/>
        <v>5</v>
      </c>
      <c r="AW38" s="347">
        <f t="shared" si="28"/>
        <v>4.8055555555555554</v>
      </c>
      <c r="AX38" s="269">
        <f t="shared" si="29"/>
        <v>3</v>
      </c>
      <c r="AY38" s="63"/>
      <c r="AZ38" s="174"/>
      <c r="BA38" s="344">
        <f t="shared" si="30"/>
        <v>5</v>
      </c>
      <c r="BB38" s="346">
        <f t="shared" si="31"/>
        <v>5</v>
      </c>
      <c r="BC38" s="346">
        <f t="shared" si="32"/>
        <v>5</v>
      </c>
      <c r="BD38" s="346">
        <f t="shared" si="33"/>
        <v>5</v>
      </c>
      <c r="BE38" s="346">
        <f t="shared" si="34"/>
        <v>5</v>
      </c>
      <c r="BF38" s="346">
        <f t="shared" si="35"/>
        <v>5</v>
      </c>
      <c r="BG38" s="346">
        <f t="shared" si="36"/>
        <v>5</v>
      </c>
      <c r="BH38" s="346">
        <f t="shared" si="37"/>
        <v>5</v>
      </c>
      <c r="BI38" s="346">
        <f t="shared" si="38"/>
        <v>5</v>
      </c>
      <c r="BJ38" s="346">
        <f t="shared" si="39"/>
        <v>5</v>
      </c>
      <c r="BK38" s="346">
        <f t="shared" si="40"/>
        <v>5</v>
      </c>
      <c r="BL38" s="346">
        <f t="shared" si="41"/>
        <v>4</v>
      </c>
      <c r="BM38" s="346">
        <f t="shared" si="42"/>
        <v>5</v>
      </c>
      <c r="BN38" s="346">
        <f t="shared" si="43"/>
        <v>5</v>
      </c>
      <c r="BO38" s="269">
        <f t="shared" si="44"/>
        <v>2</v>
      </c>
      <c r="BP38" s="261"/>
      <c r="BQ38" s="133">
        <f t="shared" si="45"/>
        <v>5</v>
      </c>
      <c r="BR38" s="261">
        <f t="shared" si="46"/>
        <v>3</v>
      </c>
      <c r="BS38" s="261">
        <f t="shared" si="47"/>
        <v>5</v>
      </c>
      <c r="BT38" s="261">
        <f t="shared" si="48"/>
        <v>4</v>
      </c>
      <c r="BU38" s="261">
        <f t="shared" si="49"/>
        <v>3</v>
      </c>
      <c r="BV38" s="261">
        <f t="shared" si="50"/>
        <v>5</v>
      </c>
      <c r="BW38" s="261">
        <f t="shared" si="51"/>
        <v>5</v>
      </c>
      <c r="BX38" s="261">
        <f t="shared" si="52"/>
        <v>5</v>
      </c>
      <c r="BY38" s="261">
        <f t="shared" si="53"/>
        <v>5</v>
      </c>
      <c r="BZ38" s="261">
        <f t="shared" si="54"/>
        <v>5</v>
      </c>
      <c r="CA38" s="261"/>
      <c r="CB38" s="261"/>
      <c r="CC38" s="261">
        <f t="shared" si="61"/>
        <v>5</v>
      </c>
      <c r="CD38" s="261">
        <f t="shared" si="57"/>
        <v>5</v>
      </c>
      <c r="CE38" s="270">
        <f t="shared" si="58"/>
        <v>1</v>
      </c>
      <c r="CF38" s="63"/>
      <c r="CG38" s="266">
        <f>+AVERAGE(BA38:BB38)</f>
        <v>5</v>
      </c>
      <c r="CH38" s="267">
        <f t="shared" si="74"/>
        <v>4</v>
      </c>
      <c r="CI38" s="266">
        <f>+AVERAGE(BC38:BE38)</f>
        <v>5</v>
      </c>
      <c r="CJ38" s="267">
        <f t="shared" si="75"/>
        <v>4</v>
      </c>
      <c r="CK38" s="266">
        <f>+AVERAGE(BF38:BJ38)</f>
        <v>5</v>
      </c>
      <c r="CL38" s="267">
        <f t="shared" si="76"/>
        <v>5</v>
      </c>
      <c r="CM38" s="266">
        <f>+AVERAGE(BK38:BL38)</f>
        <v>4.5</v>
      </c>
      <c r="CN38" s="267"/>
      <c r="CO38" s="266">
        <f>+AVERAGE(BM38)</f>
        <v>5</v>
      </c>
      <c r="CP38" s="267">
        <f t="shared" si="77"/>
        <v>5</v>
      </c>
      <c r="CQ38" s="266">
        <f>+AVERAGE(BN38)</f>
        <v>5</v>
      </c>
      <c r="CR38" s="267">
        <f t="shared" si="78"/>
        <v>5</v>
      </c>
      <c r="CS38" s="266">
        <f t="shared" si="59"/>
        <v>4.916666666666667</v>
      </c>
      <c r="CT38" s="355">
        <f t="shared" si="60"/>
        <v>4.5999999999999996</v>
      </c>
    </row>
    <row r="39" spans="2:98" s="83" customFormat="1" ht="30" customHeight="1" x14ac:dyDescent="0.25">
      <c r="B39" s="281">
        <v>37</v>
      </c>
      <c r="C39" s="296">
        <v>44476</v>
      </c>
      <c r="D39" s="282" t="s">
        <v>145</v>
      </c>
      <c r="E39" s="282" t="s">
        <v>192</v>
      </c>
      <c r="F39" s="282" t="s">
        <v>89</v>
      </c>
      <c r="G39" s="282" t="s">
        <v>17</v>
      </c>
      <c r="H39" s="309" t="s">
        <v>94</v>
      </c>
      <c r="I39" s="283" t="s">
        <v>94</v>
      </c>
      <c r="J39" s="282" t="s">
        <v>99</v>
      </c>
      <c r="K39" s="282" t="s">
        <v>31</v>
      </c>
      <c r="L39" s="284" t="s">
        <v>276</v>
      </c>
      <c r="M39" s="324">
        <v>5</v>
      </c>
      <c r="N39" s="325"/>
      <c r="O39" s="326">
        <v>5</v>
      </c>
      <c r="P39" s="326">
        <v>2</v>
      </c>
      <c r="Q39" s="326">
        <v>4</v>
      </c>
      <c r="R39" s="324">
        <v>5</v>
      </c>
      <c r="S39" s="326">
        <v>5</v>
      </c>
      <c r="T39" s="326">
        <v>5</v>
      </c>
      <c r="U39" s="326">
        <v>5</v>
      </c>
      <c r="V39" s="325">
        <v>4</v>
      </c>
      <c r="W39" s="326">
        <v>4</v>
      </c>
      <c r="X39" s="326">
        <v>4</v>
      </c>
      <c r="Y39" s="327">
        <v>5</v>
      </c>
      <c r="Z39" s="327">
        <v>4</v>
      </c>
      <c r="AA39" s="259"/>
      <c r="AB39" s="268" t="s">
        <v>101</v>
      </c>
      <c r="AC39" s="344"/>
      <c r="AD39" s="345"/>
      <c r="AE39" s="344"/>
      <c r="AF39" s="346"/>
      <c r="AG39" s="345"/>
      <c r="AH39" s="344"/>
      <c r="AI39" s="346"/>
      <c r="AJ39" s="346"/>
      <c r="AK39" s="346"/>
      <c r="AL39" s="346"/>
      <c r="AM39" s="344"/>
      <c r="AN39" s="345"/>
      <c r="AO39" s="345"/>
      <c r="AP39" s="347"/>
      <c r="AQ39" s="347"/>
      <c r="AR39" s="347"/>
      <c r="AS39" s="347"/>
      <c r="AT39" s="347"/>
      <c r="AU39" s="347"/>
      <c r="AV39" s="347"/>
      <c r="AW39" s="347"/>
      <c r="AX39" s="269">
        <f t="shared" si="29"/>
        <v>0</v>
      </c>
      <c r="AY39" s="63"/>
      <c r="AZ39" s="174"/>
      <c r="BA39" s="344"/>
      <c r="BB39" s="346"/>
      <c r="BC39" s="346"/>
      <c r="BD39" s="346"/>
      <c r="BE39" s="346"/>
      <c r="BF39" s="346"/>
      <c r="BG39" s="346"/>
      <c r="BH39" s="346"/>
      <c r="BI39" s="346"/>
      <c r="BJ39" s="346"/>
      <c r="BK39" s="346"/>
      <c r="BL39" s="346"/>
      <c r="BM39" s="346"/>
      <c r="BN39" s="346"/>
      <c r="BO39" s="269">
        <f t="shared" si="44"/>
        <v>0</v>
      </c>
      <c r="BP39" s="261"/>
      <c r="BQ39" s="133"/>
      <c r="BR39" s="261"/>
      <c r="BS39" s="261"/>
      <c r="BT39" s="261"/>
      <c r="BU39" s="261"/>
      <c r="BV39" s="261"/>
      <c r="BW39" s="261"/>
      <c r="BX39" s="261"/>
      <c r="BY39" s="261"/>
      <c r="BZ39" s="261"/>
      <c r="CA39" s="261"/>
      <c r="CB39" s="261"/>
      <c r="CC39" s="261"/>
      <c r="CD39" s="261"/>
      <c r="CE39" s="270">
        <f t="shared" si="58"/>
        <v>0</v>
      </c>
      <c r="CF39" s="63"/>
      <c r="CG39" s="266"/>
      <c r="CH39" s="267"/>
      <c r="CI39" s="266"/>
      <c r="CJ39" s="267"/>
      <c r="CK39" s="266"/>
      <c r="CL39" s="267"/>
      <c r="CM39" s="266"/>
      <c r="CN39" s="267"/>
      <c r="CO39" s="266"/>
      <c r="CP39" s="267"/>
      <c r="CQ39" s="266"/>
      <c r="CR39" s="267"/>
      <c r="CS39" s="266"/>
      <c r="CT39" s="355"/>
    </row>
    <row r="40" spans="2:98" s="83" customFormat="1" ht="30" customHeight="1" x14ac:dyDescent="0.25">
      <c r="B40" s="281">
        <v>38</v>
      </c>
      <c r="C40" s="296">
        <v>44476</v>
      </c>
      <c r="D40" s="282" t="s">
        <v>145</v>
      </c>
      <c r="E40" s="282" t="s">
        <v>191</v>
      </c>
      <c r="F40" s="282" t="s">
        <v>89</v>
      </c>
      <c r="G40" s="282" t="s">
        <v>17</v>
      </c>
      <c r="H40" s="309" t="s">
        <v>94</v>
      </c>
      <c r="I40" s="283" t="s">
        <v>94</v>
      </c>
      <c r="J40" s="282" t="s">
        <v>99</v>
      </c>
      <c r="K40" s="282" t="s">
        <v>39</v>
      </c>
      <c r="L40" s="284" t="s">
        <v>287</v>
      </c>
      <c r="M40" s="324">
        <v>2</v>
      </c>
      <c r="N40" s="325">
        <v>2</v>
      </c>
      <c r="O40" s="326">
        <v>4</v>
      </c>
      <c r="P40" s="326">
        <v>3</v>
      </c>
      <c r="Q40" s="326">
        <v>3</v>
      </c>
      <c r="R40" s="324"/>
      <c r="S40" s="326">
        <v>4</v>
      </c>
      <c r="T40" s="326"/>
      <c r="U40" s="326"/>
      <c r="V40" s="325">
        <v>5</v>
      </c>
      <c r="W40" s="326">
        <v>3</v>
      </c>
      <c r="X40" s="326">
        <v>5</v>
      </c>
      <c r="Y40" s="327"/>
      <c r="Z40" s="327">
        <v>4</v>
      </c>
      <c r="AA40" s="259"/>
      <c r="AB40" s="268" t="s">
        <v>47</v>
      </c>
      <c r="AC40" s="344">
        <f t="shared" si="8"/>
        <v>2.6666666666666665</v>
      </c>
      <c r="AD40" s="345">
        <f t="shared" si="9"/>
        <v>3.25</v>
      </c>
      <c r="AE40" s="344">
        <f t="shared" si="10"/>
        <v>4</v>
      </c>
      <c r="AF40" s="346">
        <f t="shared" si="11"/>
        <v>4.333333333333333</v>
      </c>
      <c r="AG40" s="345">
        <f t="shared" si="12"/>
        <v>4.333333333333333</v>
      </c>
      <c r="AH40" s="344">
        <f t="shared" si="13"/>
        <v>3.6666666666666665</v>
      </c>
      <c r="AI40" s="346">
        <f t="shared" si="14"/>
        <v>4.666666666666667</v>
      </c>
      <c r="AJ40" s="346">
        <f t="shared" si="15"/>
        <v>4.666666666666667</v>
      </c>
      <c r="AK40" s="346">
        <f t="shared" si="16"/>
        <v>4.666666666666667</v>
      </c>
      <c r="AL40" s="346">
        <f t="shared" si="17"/>
        <v>4</v>
      </c>
      <c r="AM40" s="344">
        <f t="shared" si="18"/>
        <v>4.333333333333333</v>
      </c>
      <c r="AN40" s="345">
        <f t="shared" si="19"/>
        <v>4.666666666666667</v>
      </c>
      <c r="AO40" s="345">
        <f t="shared" si="20"/>
        <v>4.666666666666667</v>
      </c>
      <c r="AP40" s="347">
        <f t="shared" si="21"/>
        <v>4</v>
      </c>
      <c r="AQ40" s="347">
        <f t="shared" si="22"/>
        <v>2.958333333333333</v>
      </c>
      <c r="AR40" s="347">
        <f t="shared" si="23"/>
        <v>4.2222222222222214</v>
      </c>
      <c r="AS40" s="347">
        <f t="shared" si="24"/>
        <v>4.3333333333333339</v>
      </c>
      <c r="AT40" s="347">
        <f t="shared" si="25"/>
        <v>4.5</v>
      </c>
      <c r="AU40" s="347">
        <f t="shared" si="26"/>
        <v>4.666666666666667</v>
      </c>
      <c r="AV40" s="347">
        <f t="shared" si="27"/>
        <v>4</v>
      </c>
      <c r="AW40" s="347">
        <f t="shared" si="28"/>
        <v>4.1134259259259265</v>
      </c>
      <c r="AX40" s="269">
        <f t="shared" si="29"/>
        <v>4</v>
      </c>
      <c r="AY40" s="174"/>
      <c r="AZ40" s="174"/>
      <c r="BA40" s="344">
        <f t="shared" si="30"/>
        <v>3</v>
      </c>
      <c r="BB40" s="346">
        <f t="shared" si="31"/>
        <v>3</v>
      </c>
      <c r="BC40" s="346">
        <f t="shared" si="32"/>
        <v>4</v>
      </c>
      <c r="BD40" s="346">
        <f t="shared" si="33"/>
        <v>4.333333333333333</v>
      </c>
      <c r="BE40" s="346">
        <f t="shared" si="34"/>
        <v>4.333333333333333</v>
      </c>
      <c r="BF40" s="346">
        <f t="shared" si="35"/>
        <v>3.6666666666666665</v>
      </c>
      <c r="BG40" s="346">
        <f t="shared" si="36"/>
        <v>4.666666666666667</v>
      </c>
      <c r="BH40" s="346">
        <f t="shared" si="37"/>
        <v>4.666666666666667</v>
      </c>
      <c r="BI40" s="346">
        <f t="shared" si="38"/>
        <v>4.666666666666667</v>
      </c>
      <c r="BJ40" s="346">
        <f t="shared" si="39"/>
        <v>4</v>
      </c>
      <c r="BK40" s="346">
        <f t="shared" si="40"/>
        <v>4.333333333333333</v>
      </c>
      <c r="BL40" s="346">
        <f t="shared" si="41"/>
        <v>4.666666666666667</v>
      </c>
      <c r="BM40" s="346">
        <f t="shared" si="42"/>
        <v>4.666666666666667</v>
      </c>
      <c r="BN40" s="346">
        <f t="shared" si="43"/>
        <v>4</v>
      </c>
      <c r="BO40" s="269">
        <f t="shared" si="44"/>
        <v>3</v>
      </c>
      <c r="BP40" s="174"/>
      <c r="BQ40" s="133">
        <f t="shared" si="45"/>
        <v>2</v>
      </c>
      <c r="BR40" s="261">
        <f t="shared" si="46"/>
        <v>4</v>
      </c>
      <c r="BS40" s="261"/>
      <c r="BT40" s="261"/>
      <c r="BU40" s="261"/>
      <c r="BV40" s="261"/>
      <c r="BW40" s="261"/>
      <c r="BX40" s="261"/>
      <c r="BY40" s="261"/>
      <c r="BZ40" s="261"/>
      <c r="CA40" s="261"/>
      <c r="CB40" s="261"/>
      <c r="CC40" s="261"/>
      <c r="CD40" s="261"/>
      <c r="CE40" s="270">
        <f t="shared" si="58"/>
        <v>1</v>
      </c>
      <c r="CF40" s="174"/>
      <c r="CG40" s="266">
        <f>+AVERAGE(BA40:BB40)</f>
        <v>3</v>
      </c>
      <c r="CH40" s="267">
        <f>+AVERAGE(BQ40:BR40)</f>
        <v>3</v>
      </c>
      <c r="CI40" s="266">
        <f>+AVERAGE(BC40:BE40)</f>
        <v>4.2222222222222214</v>
      </c>
      <c r="CJ40" s="267"/>
      <c r="CK40" s="266">
        <f>+AVERAGE(BF40:BJ40)</f>
        <v>4.3333333333333339</v>
      </c>
      <c r="CL40" s="267"/>
      <c r="CM40" s="266">
        <f>+AVERAGE(BK40:BL40)</f>
        <v>4.5</v>
      </c>
      <c r="CN40" s="267"/>
      <c r="CO40" s="266">
        <f>+AVERAGE(BM40)</f>
        <v>4.666666666666667</v>
      </c>
      <c r="CP40" s="267"/>
      <c r="CQ40" s="266">
        <f>+AVERAGE(BN40)</f>
        <v>4</v>
      </c>
      <c r="CR40" s="267"/>
      <c r="CS40" s="266">
        <f t="shared" si="59"/>
        <v>4.1203703703703711</v>
      </c>
      <c r="CT40" s="355">
        <f t="shared" si="60"/>
        <v>3</v>
      </c>
    </row>
    <row r="41" spans="2:98" s="83" customFormat="1" ht="30" customHeight="1" x14ac:dyDescent="0.25">
      <c r="B41" s="281">
        <v>39</v>
      </c>
      <c r="C41" s="296">
        <v>44476</v>
      </c>
      <c r="D41" s="282" t="s">
        <v>145</v>
      </c>
      <c r="E41" s="282" t="s">
        <v>192</v>
      </c>
      <c r="F41" s="282" t="s">
        <v>89</v>
      </c>
      <c r="G41" s="282" t="s">
        <v>18</v>
      </c>
      <c r="H41" s="309" t="s">
        <v>94</v>
      </c>
      <c r="I41" s="283" t="s">
        <v>94</v>
      </c>
      <c r="J41" s="282" t="s">
        <v>98</v>
      </c>
      <c r="K41" s="282" t="s">
        <v>114</v>
      </c>
      <c r="L41" s="284" t="s">
        <v>115</v>
      </c>
      <c r="M41" s="324">
        <v>4</v>
      </c>
      <c r="N41" s="325">
        <v>4</v>
      </c>
      <c r="O41" s="326">
        <v>4</v>
      </c>
      <c r="P41" s="326">
        <v>3</v>
      </c>
      <c r="Q41" s="326">
        <v>3</v>
      </c>
      <c r="R41" s="324">
        <v>4</v>
      </c>
      <c r="S41" s="326">
        <v>5</v>
      </c>
      <c r="T41" s="326">
        <v>5</v>
      </c>
      <c r="U41" s="326">
        <v>3</v>
      </c>
      <c r="V41" s="325">
        <v>4</v>
      </c>
      <c r="W41" s="326">
        <v>3</v>
      </c>
      <c r="X41" s="326">
        <v>4</v>
      </c>
      <c r="Y41" s="327">
        <v>5</v>
      </c>
      <c r="Z41" s="327">
        <v>4</v>
      </c>
      <c r="AA41" s="259"/>
      <c r="AB41" s="268" t="s">
        <v>100</v>
      </c>
      <c r="AC41" s="344"/>
      <c r="AD41" s="345"/>
      <c r="AE41" s="344"/>
      <c r="AF41" s="346"/>
      <c r="AG41" s="345"/>
      <c r="AH41" s="344"/>
      <c r="AI41" s="346"/>
      <c r="AJ41" s="346"/>
      <c r="AK41" s="346"/>
      <c r="AL41" s="346"/>
      <c r="AM41" s="344"/>
      <c r="AN41" s="345"/>
      <c r="AO41" s="345"/>
      <c r="AP41" s="347"/>
      <c r="AQ41" s="347"/>
      <c r="AR41" s="347"/>
      <c r="AS41" s="347"/>
      <c r="AT41" s="347"/>
      <c r="AU41" s="347"/>
      <c r="AV41" s="347"/>
      <c r="AW41" s="347"/>
      <c r="AX41" s="269">
        <f t="shared" si="29"/>
        <v>0</v>
      </c>
      <c r="AY41" s="174"/>
      <c r="AZ41" s="174"/>
      <c r="BA41" s="344"/>
      <c r="BB41" s="346"/>
      <c r="BC41" s="346"/>
      <c r="BD41" s="346"/>
      <c r="BE41" s="346"/>
      <c r="BF41" s="346"/>
      <c r="BG41" s="346"/>
      <c r="BH41" s="346"/>
      <c r="BI41" s="346"/>
      <c r="BJ41" s="346"/>
      <c r="BK41" s="346"/>
      <c r="BL41" s="346"/>
      <c r="BM41" s="346"/>
      <c r="BN41" s="346"/>
      <c r="BO41" s="269">
        <f t="shared" si="44"/>
        <v>0</v>
      </c>
      <c r="BP41" s="261"/>
      <c r="BQ41" s="133"/>
      <c r="BR41" s="261"/>
      <c r="BS41" s="261"/>
      <c r="BT41" s="261"/>
      <c r="BU41" s="261"/>
      <c r="BV41" s="261"/>
      <c r="BW41" s="261"/>
      <c r="BX41" s="261"/>
      <c r="BY41" s="261"/>
      <c r="BZ41" s="261"/>
      <c r="CA41" s="261"/>
      <c r="CB41" s="261"/>
      <c r="CC41" s="261"/>
      <c r="CD41" s="261"/>
      <c r="CE41" s="270">
        <f t="shared" si="58"/>
        <v>0</v>
      </c>
      <c r="CF41" s="63"/>
      <c r="CG41" s="266"/>
      <c r="CH41" s="267"/>
      <c r="CI41" s="266"/>
      <c r="CJ41" s="267"/>
      <c r="CK41" s="266"/>
      <c r="CL41" s="267"/>
      <c r="CM41" s="266"/>
      <c r="CN41" s="267"/>
      <c r="CO41" s="266"/>
      <c r="CP41" s="267"/>
      <c r="CQ41" s="266"/>
      <c r="CR41" s="267"/>
      <c r="CS41" s="266"/>
      <c r="CT41" s="355"/>
    </row>
    <row r="42" spans="2:98" s="83" customFormat="1" ht="30" customHeight="1" x14ac:dyDescent="0.25">
      <c r="B42" s="281">
        <v>41</v>
      </c>
      <c r="C42" s="296">
        <v>44476</v>
      </c>
      <c r="D42" s="282" t="s">
        <v>145</v>
      </c>
      <c r="E42" s="282" t="s">
        <v>192</v>
      </c>
      <c r="F42" s="282" t="s">
        <v>89</v>
      </c>
      <c r="G42" s="282" t="s">
        <v>18</v>
      </c>
      <c r="H42" s="309" t="s">
        <v>97</v>
      </c>
      <c r="I42" s="283" t="s">
        <v>97</v>
      </c>
      <c r="J42" s="282" t="s">
        <v>98</v>
      </c>
      <c r="K42" s="282" t="s">
        <v>178</v>
      </c>
      <c r="L42" s="284" t="s">
        <v>288</v>
      </c>
      <c r="M42" s="324">
        <v>4</v>
      </c>
      <c r="N42" s="325">
        <v>3</v>
      </c>
      <c r="O42" s="326">
        <v>5</v>
      </c>
      <c r="P42" s="326">
        <v>4</v>
      </c>
      <c r="Q42" s="326">
        <v>4</v>
      </c>
      <c r="R42" s="324">
        <v>5</v>
      </c>
      <c r="S42" s="326">
        <v>4</v>
      </c>
      <c r="T42" s="326">
        <v>4</v>
      </c>
      <c r="U42" s="326">
        <v>5</v>
      </c>
      <c r="V42" s="325">
        <v>4</v>
      </c>
      <c r="W42" s="326">
        <v>4</v>
      </c>
      <c r="X42" s="326">
        <v>4</v>
      </c>
      <c r="Y42" s="327">
        <v>3</v>
      </c>
      <c r="Z42" s="327">
        <v>4</v>
      </c>
      <c r="AA42" s="271"/>
      <c r="AB42" s="268" t="s">
        <v>37</v>
      </c>
      <c r="AC42" s="344">
        <f t="shared" si="8"/>
        <v>4</v>
      </c>
      <c r="AD42" s="345">
        <f t="shared" si="9"/>
        <v>4</v>
      </c>
      <c r="AE42" s="344">
        <f t="shared" si="10"/>
        <v>5</v>
      </c>
      <c r="AF42" s="346">
        <f t="shared" si="11"/>
        <v>5</v>
      </c>
      <c r="AG42" s="345">
        <f t="shared" si="12"/>
        <v>5</v>
      </c>
      <c r="AH42" s="344">
        <f t="shared" si="13"/>
        <v>5</v>
      </c>
      <c r="AI42" s="346">
        <f t="shared" si="14"/>
        <v>5</v>
      </c>
      <c r="AJ42" s="346">
        <f t="shared" si="15"/>
        <v>5</v>
      </c>
      <c r="AK42" s="346">
        <f t="shared" si="16"/>
        <v>5</v>
      </c>
      <c r="AL42" s="346">
        <f t="shared" si="17"/>
        <v>5</v>
      </c>
      <c r="AM42" s="344">
        <f t="shared" si="18"/>
        <v>5</v>
      </c>
      <c r="AN42" s="345">
        <f t="shared" si="19"/>
        <v>5</v>
      </c>
      <c r="AO42" s="345">
        <f t="shared" si="20"/>
        <v>5</v>
      </c>
      <c r="AP42" s="347">
        <f t="shared" si="21"/>
        <v>5</v>
      </c>
      <c r="AQ42" s="347">
        <f t="shared" si="22"/>
        <v>4</v>
      </c>
      <c r="AR42" s="347">
        <f t="shared" si="23"/>
        <v>5</v>
      </c>
      <c r="AS42" s="347">
        <f t="shared" si="24"/>
        <v>5</v>
      </c>
      <c r="AT42" s="347">
        <f t="shared" si="25"/>
        <v>5</v>
      </c>
      <c r="AU42" s="347">
        <f t="shared" si="26"/>
        <v>5</v>
      </c>
      <c r="AV42" s="347">
        <f t="shared" si="27"/>
        <v>5</v>
      </c>
      <c r="AW42" s="347">
        <f t="shared" si="28"/>
        <v>4.833333333333333</v>
      </c>
      <c r="AX42" s="269">
        <f t="shared" si="29"/>
        <v>1</v>
      </c>
      <c r="AY42" s="274"/>
      <c r="AZ42" s="275"/>
      <c r="BA42" s="344">
        <f t="shared" si="30"/>
        <v>4</v>
      </c>
      <c r="BB42" s="346">
        <f t="shared" si="31"/>
        <v>4</v>
      </c>
      <c r="BC42" s="346">
        <f t="shared" si="32"/>
        <v>5</v>
      </c>
      <c r="BD42" s="346">
        <f t="shared" si="33"/>
        <v>5</v>
      </c>
      <c r="BE42" s="346">
        <f t="shared" si="34"/>
        <v>5</v>
      </c>
      <c r="BF42" s="346">
        <f t="shared" si="35"/>
        <v>5</v>
      </c>
      <c r="BG42" s="346">
        <f t="shared" si="36"/>
        <v>5</v>
      </c>
      <c r="BH42" s="346">
        <f t="shared" si="37"/>
        <v>5</v>
      </c>
      <c r="BI42" s="346">
        <f t="shared" si="38"/>
        <v>5</v>
      </c>
      <c r="BJ42" s="346">
        <f t="shared" si="39"/>
        <v>5</v>
      </c>
      <c r="BK42" s="346">
        <f t="shared" si="40"/>
        <v>5</v>
      </c>
      <c r="BL42" s="346">
        <f t="shared" si="41"/>
        <v>5</v>
      </c>
      <c r="BM42" s="346">
        <f t="shared" si="42"/>
        <v>5</v>
      </c>
      <c r="BN42" s="346">
        <f t="shared" si="43"/>
        <v>5</v>
      </c>
      <c r="BO42" s="269">
        <f t="shared" si="44"/>
        <v>1</v>
      </c>
      <c r="BP42" s="273"/>
      <c r="BQ42" s="133"/>
      <c r="BR42" s="261"/>
      <c r="BS42" s="261"/>
      <c r="BT42" s="261"/>
      <c r="BU42" s="261"/>
      <c r="BV42" s="261"/>
      <c r="BW42" s="261"/>
      <c r="BX42" s="261"/>
      <c r="BY42" s="261"/>
      <c r="BZ42" s="261"/>
      <c r="CA42" s="261"/>
      <c r="CB42" s="261"/>
      <c r="CC42" s="261"/>
      <c r="CD42" s="261"/>
      <c r="CE42" s="270">
        <f t="shared" si="58"/>
        <v>0</v>
      </c>
      <c r="CF42" s="274"/>
      <c r="CG42" s="358"/>
      <c r="CH42" s="267"/>
      <c r="CI42" s="358"/>
      <c r="CJ42" s="267"/>
      <c r="CK42" s="358"/>
      <c r="CL42" s="267"/>
      <c r="CM42" s="358"/>
      <c r="CN42" s="267"/>
      <c r="CO42" s="358"/>
      <c r="CP42" s="267"/>
      <c r="CQ42" s="358"/>
      <c r="CR42" s="267"/>
      <c r="CS42" s="266"/>
      <c r="CT42" s="355"/>
    </row>
    <row r="43" spans="2:98" s="83" customFormat="1" ht="30" customHeight="1" x14ac:dyDescent="0.25">
      <c r="B43" s="281">
        <v>42</v>
      </c>
      <c r="C43" s="296">
        <v>44476</v>
      </c>
      <c r="D43" s="282" t="s">
        <v>145</v>
      </c>
      <c r="E43" s="282" t="s">
        <v>191</v>
      </c>
      <c r="F43" s="282" t="s">
        <v>89</v>
      </c>
      <c r="G43" s="282" t="s">
        <v>17</v>
      </c>
      <c r="H43" s="309"/>
      <c r="I43" s="283" t="s">
        <v>55</v>
      </c>
      <c r="J43" s="282" t="s">
        <v>98</v>
      </c>
      <c r="K43" s="282" t="s">
        <v>43</v>
      </c>
      <c r="L43" s="284" t="s">
        <v>266</v>
      </c>
      <c r="M43" s="324"/>
      <c r="N43" s="325"/>
      <c r="O43" s="326"/>
      <c r="P43" s="326"/>
      <c r="Q43" s="326"/>
      <c r="R43" s="324"/>
      <c r="S43" s="326"/>
      <c r="T43" s="326"/>
      <c r="U43" s="326"/>
      <c r="V43" s="325"/>
      <c r="W43" s="326"/>
      <c r="X43" s="326"/>
      <c r="Y43" s="327"/>
      <c r="Z43" s="327"/>
      <c r="AA43" s="271"/>
      <c r="AB43" s="268" t="s">
        <v>44</v>
      </c>
      <c r="AC43" s="348">
        <f t="shared" si="8"/>
        <v>3.8333333333333335</v>
      </c>
      <c r="AD43" s="349">
        <f t="shared" si="9"/>
        <v>2.8333333333333335</v>
      </c>
      <c r="AE43" s="348">
        <f t="shared" si="10"/>
        <v>4.166666666666667</v>
      </c>
      <c r="AF43" s="350">
        <f t="shared" si="11"/>
        <v>4.333333333333333</v>
      </c>
      <c r="AG43" s="349">
        <f t="shared" si="12"/>
        <v>4.333333333333333</v>
      </c>
      <c r="AH43" s="348">
        <f t="shared" si="13"/>
        <v>4.333333333333333</v>
      </c>
      <c r="AI43" s="350">
        <f t="shared" si="14"/>
        <v>4.333333333333333</v>
      </c>
      <c r="AJ43" s="350">
        <f t="shared" si="15"/>
        <v>4.166666666666667</v>
      </c>
      <c r="AK43" s="350">
        <f t="shared" si="16"/>
        <v>4</v>
      </c>
      <c r="AL43" s="350">
        <f t="shared" si="17"/>
        <v>4.5</v>
      </c>
      <c r="AM43" s="348">
        <f t="shared" si="18"/>
        <v>4.5</v>
      </c>
      <c r="AN43" s="349">
        <f t="shared" si="19"/>
        <v>3.25</v>
      </c>
      <c r="AO43" s="349">
        <f t="shared" si="20"/>
        <v>5</v>
      </c>
      <c r="AP43" s="351">
        <f t="shared" si="21"/>
        <v>3.8333333333333335</v>
      </c>
      <c r="AQ43" s="347">
        <f t="shared" si="22"/>
        <v>3.3333333333333335</v>
      </c>
      <c r="AR43" s="347">
        <f t="shared" si="23"/>
        <v>4.2777777777777777</v>
      </c>
      <c r="AS43" s="347">
        <f t="shared" si="24"/>
        <v>4.2666666666666666</v>
      </c>
      <c r="AT43" s="347">
        <f t="shared" si="25"/>
        <v>3.875</v>
      </c>
      <c r="AU43" s="347">
        <f t="shared" si="26"/>
        <v>5</v>
      </c>
      <c r="AV43" s="347">
        <f t="shared" si="27"/>
        <v>3.8333333333333335</v>
      </c>
      <c r="AW43" s="347">
        <f t="shared" si="28"/>
        <v>4.0976851851851848</v>
      </c>
      <c r="AX43" s="269">
        <f t="shared" si="29"/>
        <v>6</v>
      </c>
      <c r="AY43" s="275"/>
      <c r="AZ43" s="275"/>
      <c r="BA43" s="344"/>
      <c r="BB43" s="346"/>
      <c r="BC43" s="346"/>
      <c r="BD43" s="346"/>
      <c r="BE43" s="346"/>
      <c r="BF43" s="346"/>
      <c r="BG43" s="346"/>
      <c r="BH43" s="346"/>
      <c r="BI43" s="346"/>
      <c r="BJ43" s="346"/>
      <c r="BK43" s="346"/>
      <c r="BL43" s="346"/>
      <c r="BM43" s="346"/>
      <c r="BN43" s="346"/>
      <c r="BO43" s="269">
        <f t="shared" si="44"/>
        <v>0</v>
      </c>
      <c r="BP43" s="275"/>
      <c r="BQ43" s="133">
        <f t="shared" si="45"/>
        <v>3.8333333333333335</v>
      </c>
      <c r="BR43" s="261">
        <f t="shared" si="46"/>
        <v>2.8333333333333335</v>
      </c>
      <c r="BS43" s="261">
        <f t="shared" si="47"/>
        <v>4.166666666666667</v>
      </c>
      <c r="BT43" s="261">
        <f t="shared" si="48"/>
        <v>4.333333333333333</v>
      </c>
      <c r="BU43" s="261">
        <f t="shared" si="49"/>
        <v>4.333333333333333</v>
      </c>
      <c r="BV43" s="261">
        <f t="shared" si="50"/>
        <v>4.333333333333333</v>
      </c>
      <c r="BW43" s="261">
        <f t="shared" si="51"/>
        <v>4.333333333333333</v>
      </c>
      <c r="BX43" s="261">
        <f t="shared" si="52"/>
        <v>4.166666666666667</v>
      </c>
      <c r="BY43" s="261">
        <f t="shared" si="53"/>
        <v>4</v>
      </c>
      <c r="BZ43" s="261">
        <f t="shared" si="54"/>
        <v>4.5</v>
      </c>
      <c r="CA43" s="261">
        <f t="shared" si="55"/>
        <v>4.5</v>
      </c>
      <c r="CB43" s="261">
        <f t="shared" si="56"/>
        <v>3.25</v>
      </c>
      <c r="CC43" s="261">
        <f t="shared" si="61"/>
        <v>5</v>
      </c>
      <c r="CD43" s="261">
        <f t="shared" si="57"/>
        <v>3.8333333333333335</v>
      </c>
      <c r="CE43" s="270">
        <f t="shared" si="58"/>
        <v>6</v>
      </c>
      <c r="CF43" s="275"/>
      <c r="CG43" s="359"/>
      <c r="CH43" s="267">
        <f>+AVERAGE(BQ43:BR43)</f>
        <v>3.3333333333333335</v>
      </c>
      <c r="CI43" s="359"/>
      <c r="CJ43" s="267">
        <f>+AVERAGE(BS43:BU43)</f>
        <v>4.2777777777777777</v>
      </c>
      <c r="CK43" s="359"/>
      <c r="CL43" s="267">
        <f>+AVERAGE(BV43:BZ43)</f>
        <v>4.2666666666666666</v>
      </c>
      <c r="CM43" s="359"/>
      <c r="CN43" s="267">
        <f>+AVERAGE(CA43:CB43)</f>
        <v>3.875</v>
      </c>
      <c r="CO43" s="359"/>
      <c r="CP43" s="267">
        <f>+AVERAGE(CC43)</f>
        <v>5</v>
      </c>
      <c r="CQ43" s="359"/>
      <c r="CR43" s="267">
        <f>+AVERAGE(CD43)</f>
        <v>3.8333333333333335</v>
      </c>
      <c r="CS43" s="266"/>
      <c r="CT43" s="355">
        <f t="shared" si="60"/>
        <v>4.0976851851851848</v>
      </c>
    </row>
    <row r="44" spans="2:98" s="83" customFormat="1" ht="30" customHeight="1" x14ac:dyDescent="0.25">
      <c r="B44" s="281">
        <v>44</v>
      </c>
      <c r="C44" s="296">
        <v>44476</v>
      </c>
      <c r="D44" s="282" t="s">
        <v>145</v>
      </c>
      <c r="E44" s="282" t="s">
        <v>192</v>
      </c>
      <c r="F44" s="282" t="s">
        <v>89</v>
      </c>
      <c r="G44" s="282" t="s">
        <v>17</v>
      </c>
      <c r="H44" s="309" t="s">
        <v>94</v>
      </c>
      <c r="I44" s="283" t="s">
        <v>94</v>
      </c>
      <c r="J44" s="282" t="s">
        <v>98</v>
      </c>
      <c r="K44" s="282" t="s">
        <v>27</v>
      </c>
      <c r="L44" s="284" t="s">
        <v>262</v>
      </c>
      <c r="M44" s="324">
        <v>4</v>
      </c>
      <c r="N44" s="325">
        <v>1</v>
      </c>
      <c r="O44" s="326">
        <v>5</v>
      </c>
      <c r="P44" s="326">
        <v>5</v>
      </c>
      <c r="Q44" s="326">
        <v>5</v>
      </c>
      <c r="R44" s="324">
        <v>5</v>
      </c>
      <c r="S44" s="326">
        <v>3</v>
      </c>
      <c r="T44" s="326">
        <v>3</v>
      </c>
      <c r="U44" s="326">
        <v>3</v>
      </c>
      <c r="V44" s="325"/>
      <c r="W44" s="326"/>
      <c r="X44" s="326"/>
      <c r="Y44" s="327">
        <v>5</v>
      </c>
      <c r="Z44" s="327">
        <v>3</v>
      </c>
      <c r="AA44" s="271"/>
      <c r="AB44" s="272"/>
      <c r="AC44" s="273"/>
      <c r="AD44" s="273"/>
      <c r="AE44" s="274"/>
      <c r="AF44" s="274"/>
      <c r="AG44" s="274"/>
      <c r="AH44" s="274"/>
      <c r="AI44" s="274"/>
      <c r="AJ44" s="274"/>
      <c r="AK44" s="274"/>
      <c r="AL44" s="274"/>
      <c r="AM44" s="274"/>
      <c r="AN44" s="274"/>
      <c r="AO44" s="274"/>
      <c r="AP44" s="274"/>
      <c r="AQ44" s="274"/>
      <c r="AR44" s="274"/>
      <c r="AS44" s="274"/>
      <c r="AT44" s="274"/>
      <c r="AU44" s="274"/>
      <c r="AV44" s="274"/>
      <c r="AW44" s="274"/>
      <c r="AX44" s="274">
        <f>SUM(AX5:AX43)</f>
        <v>169</v>
      </c>
      <c r="AY44" s="274"/>
      <c r="AZ44" s="275"/>
      <c r="BA44" s="274"/>
      <c r="BB44" s="274"/>
      <c r="BC44" s="274"/>
      <c r="BD44" s="274"/>
      <c r="BE44" s="274"/>
      <c r="BF44" s="274"/>
      <c r="BG44" s="274"/>
      <c r="BH44" s="274"/>
      <c r="BI44" s="274"/>
      <c r="BJ44" s="274"/>
      <c r="BK44" s="274"/>
      <c r="BL44" s="274"/>
      <c r="BM44" s="274"/>
      <c r="BN44" s="274"/>
      <c r="BO44" s="274">
        <f>SUM(BO5:BO43)</f>
        <v>88</v>
      </c>
      <c r="BP44" s="273"/>
      <c r="BQ44" s="274"/>
      <c r="BR44" s="274"/>
      <c r="BS44" s="274"/>
      <c r="BT44" s="274"/>
      <c r="BU44" s="274"/>
      <c r="BV44" s="274"/>
      <c r="BW44" s="274"/>
      <c r="BX44" s="274"/>
      <c r="BY44" s="274"/>
      <c r="BZ44" s="274"/>
      <c r="CA44" s="274"/>
      <c r="CB44" s="274"/>
      <c r="CC44" s="274"/>
      <c r="CD44" s="274"/>
      <c r="CE44" s="274">
        <f>SUM(CE5:CE43)</f>
        <v>81</v>
      </c>
      <c r="CF44" s="274"/>
      <c r="CG44" s="274"/>
      <c r="CH44" s="274"/>
      <c r="CI44" s="274"/>
      <c r="CJ44" s="274"/>
      <c r="CK44" s="274"/>
      <c r="CL44" s="274"/>
      <c r="CM44" s="274"/>
      <c r="CN44" s="274"/>
      <c r="CO44" s="274"/>
      <c r="CP44" s="274"/>
    </row>
    <row r="45" spans="2:98" s="83" customFormat="1" ht="30" customHeight="1" x14ac:dyDescent="0.25">
      <c r="B45" s="281">
        <v>45</v>
      </c>
      <c r="C45" s="296">
        <v>44476</v>
      </c>
      <c r="D45" s="282" t="s">
        <v>146</v>
      </c>
      <c r="E45" s="282" t="s">
        <v>192</v>
      </c>
      <c r="F45" s="282" t="s">
        <v>168</v>
      </c>
      <c r="G45" s="282" t="s">
        <v>18</v>
      </c>
      <c r="H45" s="309"/>
      <c r="I45" s="283" t="s">
        <v>55</v>
      </c>
      <c r="J45" s="282" t="s">
        <v>98</v>
      </c>
      <c r="K45" s="282" t="s">
        <v>53</v>
      </c>
      <c r="L45" s="284" t="s">
        <v>265</v>
      </c>
      <c r="M45" s="324">
        <v>5</v>
      </c>
      <c r="N45" s="325">
        <v>5</v>
      </c>
      <c r="O45" s="326">
        <v>5</v>
      </c>
      <c r="P45" s="326">
        <v>5</v>
      </c>
      <c r="Q45" s="326">
        <v>5</v>
      </c>
      <c r="R45" s="324">
        <v>5</v>
      </c>
      <c r="S45" s="326">
        <v>5</v>
      </c>
      <c r="T45" s="326">
        <v>5</v>
      </c>
      <c r="U45" s="326">
        <v>5</v>
      </c>
      <c r="V45" s="325">
        <v>5</v>
      </c>
      <c r="W45" s="326">
        <v>5</v>
      </c>
      <c r="X45" s="326">
        <v>5</v>
      </c>
      <c r="Y45" s="327">
        <v>5</v>
      </c>
      <c r="Z45" s="327">
        <v>5</v>
      </c>
      <c r="AA45" s="271"/>
      <c r="AB45" s="272"/>
      <c r="AC45" s="273"/>
      <c r="AD45" s="273"/>
      <c r="AE45" s="274"/>
      <c r="AF45" s="274"/>
      <c r="AG45" s="274"/>
      <c r="AH45" s="274"/>
      <c r="AI45" s="274"/>
      <c r="AJ45" s="274"/>
      <c r="AK45" s="274"/>
      <c r="AL45" s="274"/>
      <c r="AM45" s="274"/>
      <c r="AN45" s="274"/>
      <c r="AO45" s="274"/>
      <c r="AP45" s="274"/>
      <c r="AQ45" s="274"/>
      <c r="AR45" s="274"/>
      <c r="AS45" s="274"/>
      <c r="AT45" s="274"/>
      <c r="AU45" s="274"/>
      <c r="AV45" s="274"/>
      <c r="AW45" s="274"/>
      <c r="AX45" s="274"/>
      <c r="AY45" s="274"/>
      <c r="AZ45" s="275"/>
      <c r="BA45" s="460" t="s">
        <v>398</v>
      </c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274"/>
      <c r="BP45" s="273"/>
      <c r="BQ45" s="460" t="s">
        <v>399</v>
      </c>
      <c r="BR45" s="274"/>
      <c r="BS45" s="274"/>
      <c r="BT45" s="274"/>
      <c r="BU45" s="274"/>
      <c r="BV45" s="274"/>
      <c r="BW45" s="274"/>
      <c r="BX45" s="274"/>
      <c r="BY45" s="274"/>
      <c r="BZ45" s="274"/>
      <c r="CA45" s="274"/>
      <c r="CB45" s="274"/>
      <c r="CC45" s="274"/>
      <c r="CD45" s="274"/>
      <c r="CE45" s="274"/>
      <c r="CF45" s="274"/>
      <c r="CG45" s="462" t="s">
        <v>400</v>
      </c>
      <c r="CH45" s="274"/>
      <c r="CI45" s="274"/>
      <c r="CJ45" s="274"/>
      <c r="CK45" s="274"/>
      <c r="CL45" s="274"/>
      <c r="CM45" s="274"/>
      <c r="CN45" s="274"/>
      <c r="CO45" s="274"/>
      <c r="CP45" s="274"/>
      <c r="CS45" s="465" t="s">
        <v>401</v>
      </c>
      <c r="CT45" s="465"/>
    </row>
    <row r="46" spans="2:98" s="83" customFormat="1" ht="30" customHeight="1" x14ac:dyDescent="0.25">
      <c r="B46" s="281">
        <v>46</v>
      </c>
      <c r="C46" s="296">
        <v>44476</v>
      </c>
      <c r="D46" s="282" t="s">
        <v>146</v>
      </c>
      <c r="E46" s="282" t="s">
        <v>191</v>
      </c>
      <c r="F46" s="282" t="s">
        <v>91</v>
      </c>
      <c r="G46" s="282" t="s">
        <v>17</v>
      </c>
      <c r="H46" s="309" t="s">
        <v>211</v>
      </c>
      <c r="I46" s="283" t="s">
        <v>15</v>
      </c>
      <c r="J46" s="282" t="s">
        <v>98</v>
      </c>
      <c r="K46" s="282" t="s">
        <v>29</v>
      </c>
      <c r="L46" s="284" t="s">
        <v>289</v>
      </c>
      <c r="M46" s="324">
        <v>5</v>
      </c>
      <c r="N46" s="325">
        <v>3</v>
      </c>
      <c r="O46" s="326">
        <v>5</v>
      </c>
      <c r="P46" s="326">
        <v>4</v>
      </c>
      <c r="Q46" s="326">
        <v>3</v>
      </c>
      <c r="R46" s="324">
        <v>5</v>
      </c>
      <c r="S46" s="326">
        <v>5</v>
      </c>
      <c r="T46" s="326">
        <v>5</v>
      </c>
      <c r="U46" s="326">
        <v>5</v>
      </c>
      <c r="V46" s="325">
        <v>5</v>
      </c>
      <c r="W46" s="326"/>
      <c r="X46" s="326"/>
      <c r="Y46" s="327">
        <v>5</v>
      </c>
      <c r="Z46" s="327">
        <v>5</v>
      </c>
      <c r="AA46" s="271"/>
      <c r="AB46" s="272"/>
      <c r="AC46" s="273"/>
      <c r="AD46" s="273"/>
      <c r="AE46" s="274"/>
      <c r="AF46" s="274"/>
      <c r="AG46" s="274"/>
      <c r="AH46" s="274"/>
      <c r="AI46" s="274"/>
      <c r="AJ46" s="274"/>
      <c r="AK46" s="274"/>
      <c r="AL46" s="274"/>
      <c r="AM46" s="274"/>
      <c r="AN46" s="274"/>
      <c r="AO46" s="274"/>
      <c r="AP46" s="274"/>
      <c r="AQ46" s="274"/>
      <c r="AR46" s="274"/>
      <c r="AS46" s="274"/>
      <c r="AT46" s="274"/>
      <c r="AU46" s="274"/>
      <c r="AV46" s="274"/>
      <c r="AW46" s="274"/>
      <c r="AX46" s="274"/>
      <c r="AY46" s="274"/>
      <c r="AZ46" s="275"/>
      <c r="BA46" s="461">
        <f>AVERAGE(BA5:BA43)</f>
        <v>4.0008730158730161</v>
      </c>
      <c r="BB46" s="461">
        <f t="shared" ref="BB46:BN46" si="79">AVERAGE(BB5:BB43)</f>
        <v>3.4573732718894004</v>
      </c>
      <c r="BC46" s="461">
        <f t="shared" si="79"/>
        <v>4.3488479262672808</v>
      </c>
      <c r="BD46" s="461">
        <f t="shared" si="79"/>
        <v>3.973348694316436</v>
      </c>
      <c r="BE46" s="461">
        <f t="shared" si="79"/>
        <v>4.0387096774193552</v>
      </c>
      <c r="BF46" s="461">
        <f t="shared" si="79"/>
        <v>4.6092933947772661</v>
      </c>
      <c r="BG46" s="461">
        <f t="shared" si="79"/>
        <v>4.7517921146953404</v>
      </c>
      <c r="BH46" s="461">
        <f t="shared" si="79"/>
        <v>4.7410394265232965</v>
      </c>
      <c r="BI46" s="461">
        <f t="shared" si="79"/>
        <v>4.686763952892985</v>
      </c>
      <c r="BJ46" s="461">
        <f t="shared" si="79"/>
        <v>4.2786738351254483</v>
      </c>
      <c r="BK46" s="461">
        <f t="shared" si="79"/>
        <v>4.3286772486772485</v>
      </c>
      <c r="BL46" s="461">
        <f t="shared" si="79"/>
        <v>4.1836111111111114</v>
      </c>
      <c r="BM46" s="461">
        <f t="shared" si="79"/>
        <v>4.623655913978495</v>
      </c>
      <c r="BN46" s="461">
        <f t="shared" si="79"/>
        <v>4.2732804232804238</v>
      </c>
      <c r="BO46" s="274"/>
      <c r="BP46" s="273"/>
      <c r="BQ46" s="461">
        <f>AVERAGE(BQ5:BQ43)</f>
        <v>3.9217687074829937</v>
      </c>
      <c r="BR46" s="461">
        <f t="shared" ref="BR46:CD46" si="80">AVERAGE(BR5:BR43)</f>
        <v>3.3667517006802723</v>
      </c>
      <c r="BS46" s="461">
        <f t="shared" si="80"/>
        <v>4.1407407407407408</v>
      </c>
      <c r="BT46" s="461">
        <f t="shared" si="80"/>
        <v>3.7402116402116401</v>
      </c>
      <c r="BU46" s="461">
        <f t="shared" si="80"/>
        <v>3.8173721340388007</v>
      </c>
      <c r="BV46" s="461">
        <f t="shared" si="80"/>
        <v>4.4537037037037042</v>
      </c>
      <c r="BW46" s="461">
        <f t="shared" si="80"/>
        <v>4.518518518518519</v>
      </c>
      <c r="BX46" s="461">
        <f t="shared" si="80"/>
        <v>4.666666666666667</v>
      </c>
      <c r="BY46" s="461">
        <f t="shared" si="80"/>
        <v>4.6496913580246915</v>
      </c>
      <c r="BZ46" s="461">
        <f t="shared" si="80"/>
        <v>4.2663139329806006</v>
      </c>
      <c r="CA46" s="461">
        <f t="shared" si="80"/>
        <v>3.9190476190476193</v>
      </c>
      <c r="CB46" s="461">
        <f t="shared" si="80"/>
        <v>3.8286666666666673</v>
      </c>
      <c r="CC46" s="461">
        <f t="shared" si="80"/>
        <v>4.7019230769230766</v>
      </c>
      <c r="CD46" s="461">
        <f t="shared" si="80"/>
        <v>4.1959876543209882</v>
      </c>
      <c r="CE46" s="274"/>
      <c r="CF46" s="274"/>
      <c r="CG46" s="463">
        <f>AVERAGE(CG5:CG43)</f>
        <v>3.7367460317460317</v>
      </c>
      <c r="CH46" s="463">
        <f t="shared" ref="CH46:CR46" si="81">AVERAGE(CH5:CH43)</f>
        <v>3.644260204081633</v>
      </c>
      <c r="CI46" s="463">
        <f t="shared" si="81"/>
        <v>4.0909788359788362</v>
      </c>
      <c r="CJ46" s="463">
        <f t="shared" si="81"/>
        <v>3.8994415049970605</v>
      </c>
      <c r="CK46" s="463">
        <f t="shared" si="81"/>
        <v>4.600629629629629</v>
      </c>
      <c r="CL46" s="463">
        <f t="shared" si="81"/>
        <v>4.5109788359788361</v>
      </c>
      <c r="CM46" s="463">
        <f t="shared" si="81"/>
        <v>4.230493979200876</v>
      </c>
      <c r="CN46" s="463">
        <f t="shared" si="81"/>
        <v>3.8922380952380951</v>
      </c>
      <c r="CO46" s="463">
        <f t="shared" si="81"/>
        <v>4.6111111111111116</v>
      </c>
      <c r="CP46" s="463">
        <f t="shared" si="81"/>
        <v>4.7019230769230766</v>
      </c>
      <c r="CQ46" s="464">
        <f t="shared" si="81"/>
        <v>4.2482211275314725</v>
      </c>
      <c r="CR46" s="464">
        <f t="shared" si="81"/>
        <v>4.1959876543209882</v>
      </c>
      <c r="CS46" s="466" t="s">
        <v>402</v>
      </c>
      <c r="CT46" s="466" t="s">
        <v>403</v>
      </c>
    </row>
    <row r="47" spans="2:98" s="83" customFormat="1" ht="30" customHeight="1" x14ac:dyDescent="0.25">
      <c r="B47" s="281">
        <v>47</v>
      </c>
      <c r="C47" s="296">
        <v>44476</v>
      </c>
      <c r="D47" s="282" t="s">
        <v>147</v>
      </c>
      <c r="E47" s="282" t="s">
        <v>191</v>
      </c>
      <c r="F47" s="282" t="s">
        <v>89</v>
      </c>
      <c r="G47" s="282" t="s">
        <v>17</v>
      </c>
      <c r="H47" s="309" t="s">
        <v>94</v>
      </c>
      <c r="I47" s="283" t="s">
        <v>94</v>
      </c>
      <c r="J47" s="282" t="s">
        <v>99</v>
      </c>
      <c r="K47" s="282" t="s">
        <v>33</v>
      </c>
      <c r="L47" s="284" t="s">
        <v>274</v>
      </c>
      <c r="M47" s="324">
        <v>5</v>
      </c>
      <c r="N47" s="325">
        <v>3</v>
      </c>
      <c r="O47" s="326">
        <v>5</v>
      </c>
      <c r="P47" s="326">
        <v>4</v>
      </c>
      <c r="Q47" s="326">
        <v>4</v>
      </c>
      <c r="R47" s="324">
        <v>4</v>
      </c>
      <c r="S47" s="326">
        <v>4</v>
      </c>
      <c r="T47" s="326">
        <v>5</v>
      </c>
      <c r="U47" s="326">
        <v>5</v>
      </c>
      <c r="V47" s="325">
        <v>4</v>
      </c>
      <c r="W47" s="326">
        <v>4</v>
      </c>
      <c r="X47" s="326">
        <v>4</v>
      </c>
      <c r="Y47" s="327">
        <v>4</v>
      </c>
      <c r="Z47" s="327">
        <v>4</v>
      </c>
      <c r="AA47" s="271"/>
      <c r="AB47" s="272"/>
      <c r="AC47" s="273"/>
      <c r="AD47" s="273"/>
      <c r="AE47" s="274"/>
      <c r="AF47" s="274"/>
      <c r="AG47" s="274"/>
      <c r="AH47" s="274"/>
      <c r="AI47" s="274"/>
      <c r="AJ47" s="274"/>
      <c r="AK47" s="274"/>
      <c r="AL47" s="274"/>
      <c r="AM47" s="274"/>
      <c r="AN47" s="274"/>
      <c r="AO47" s="274"/>
      <c r="AP47" s="274"/>
      <c r="AQ47" s="274"/>
      <c r="AR47" s="274"/>
      <c r="AS47" s="274"/>
      <c r="AT47" s="274"/>
      <c r="AU47" s="274"/>
      <c r="AV47" s="274"/>
      <c r="AW47" s="274"/>
      <c r="AX47" s="274"/>
      <c r="AY47" s="274"/>
      <c r="AZ47" s="275"/>
      <c r="BA47" s="274"/>
      <c r="BB47" s="274"/>
      <c r="BC47" s="274"/>
      <c r="BD47" s="274"/>
      <c r="BE47" s="274"/>
      <c r="BF47" s="274"/>
      <c r="BG47" s="274"/>
      <c r="BH47" s="274"/>
      <c r="BI47" s="274"/>
      <c r="BJ47" s="274"/>
      <c r="BK47" s="274"/>
      <c r="BL47" s="274"/>
      <c r="BM47" s="274"/>
      <c r="BN47" s="274"/>
      <c r="BO47" s="274"/>
      <c r="BP47" s="273"/>
      <c r="BR47" s="274"/>
      <c r="BS47" s="274"/>
      <c r="BT47" s="274"/>
      <c r="BU47" s="274"/>
      <c r="BV47" s="274"/>
      <c r="BW47" s="274"/>
      <c r="BX47" s="274"/>
      <c r="BY47" s="274"/>
      <c r="BZ47" s="274"/>
      <c r="CA47" s="274"/>
      <c r="CB47" s="274"/>
      <c r="CC47" s="274"/>
      <c r="CD47" s="274"/>
      <c r="CE47" s="274"/>
      <c r="CF47" s="274"/>
      <c r="CG47" s="274"/>
      <c r="CH47" s="274"/>
      <c r="CI47" s="274"/>
      <c r="CJ47" s="274"/>
      <c r="CK47" s="274"/>
      <c r="CL47" s="274"/>
      <c r="CM47" s="274"/>
      <c r="CN47" s="274"/>
      <c r="CO47" s="274"/>
      <c r="CP47" s="274"/>
      <c r="CS47" s="467">
        <f>AVERAGE(CS5:CS43)</f>
        <v>4.2575928130511462</v>
      </c>
      <c r="CT47" s="467">
        <f>AVERAGE(CT5:CT43)</f>
        <v>4.1110808767951621</v>
      </c>
    </row>
    <row r="48" spans="2:98" s="83" customFormat="1" ht="30" customHeight="1" x14ac:dyDescent="0.25">
      <c r="B48" s="281">
        <v>48</v>
      </c>
      <c r="C48" s="296">
        <v>44476</v>
      </c>
      <c r="D48" s="282" t="s">
        <v>145</v>
      </c>
      <c r="E48" s="282" t="s">
        <v>191</v>
      </c>
      <c r="F48" s="282" t="s">
        <v>89</v>
      </c>
      <c r="G48" s="282" t="s">
        <v>17</v>
      </c>
      <c r="H48" s="309" t="s">
        <v>95</v>
      </c>
      <c r="I48" s="283" t="s">
        <v>95</v>
      </c>
      <c r="J48" s="282" t="s">
        <v>99</v>
      </c>
      <c r="K48" s="282" t="s">
        <v>178</v>
      </c>
      <c r="L48" s="284" t="s">
        <v>288</v>
      </c>
      <c r="M48" s="324">
        <v>5</v>
      </c>
      <c r="N48" s="325"/>
      <c r="O48" s="326">
        <v>5</v>
      </c>
      <c r="P48" s="326">
        <v>5</v>
      </c>
      <c r="Q48" s="326">
        <v>5</v>
      </c>
      <c r="R48" s="324">
        <v>5</v>
      </c>
      <c r="S48" s="326">
        <v>5</v>
      </c>
      <c r="T48" s="326">
        <v>5</v>
      </c>
      <c r="U48" s="326">
        <v>5</v>
      </c>
      <c r="V48" s="325">
        <v>5</v>
      </c>
      <c r="W48" s="326">
        <v>4</v>
      </c>
      <c r="X48" s="326"/>
      <c r="Y48" s="327">
        <v>5</v>
      </c>
      <c r="Z48" s="327">
        <v>5</v>
      </c>
      <c r="AA48" s="271"/>
      <c r="AB48" s="272"/>
      <c r="AC48" s="273"/>
      <c r="AD48" s="273"/>
      <c r="AE48" s="274"/>
      <c r="AF48" s="274"/>
      <c r="AG48" s="274"/>
      <c r="AH48" s="274"/>
      <c r="AI48" s="274"/>
      <c r="AJ48" s="274"/>
      <c r="AK48" s="274"/>
      <c r="AL48" s="274"/>
      <c r="AM48" s="274"/>
      <c r="AN48" s="274"/>
      <c r="AO48" s="274"/>
      <c r="AP48" s="274"/>
      <c r="AQ48" s="274"/>
      <c r="AR48" s="274"/>
      <c r="AS48" s="274"/>
      <c r="AT48" s="274"/>
      <c r="AU48" s="274"/>
      <c r="AV48" s="274"/>
      <c r="AW48" s="274"/>
      <c r="AX48" s="274"/>
      <c r="AY48" s="274"/>
      <c r="AZ48" s="275"/>
      <c r="BA48" s="274"/>
      <c r="BB48" s="274"/>
      <c r="BC48" s="274"/>
      <c r="BD48" s="274"/>
      <c r="BE48" s="274"/>
      <c r="BF48" s="274"/>
      <c r="BG48" s="274"/>
      <c r="BH48" s="274"/>
      <c r="BI48" s="274"/>
      <c r="BJ48" s="274"/>
      <c r="BK48" s="274"/>
      <c r="BL48" s="274"/>
      <c r="BM48" s="274"/>
      <c r="BN48" s="274"/>
      <c r="BO48" s="274"/>
      <c r="BP48" s="273"/>
      <c r="BQ48" s="274"/>
      <c r="BR48" s="274"/>
      <c r="BS48" s="274"/>
      <c r="BT48" s="274"/>
      <c r="BU48" s="274"/>
      <c r="BV48" s="274"/>
      <c r="BW48" s="274"/>
      <c r="BX48" s="274"/>
      <c r="BY48" s="274"/>
      <c r="BZ48" s="274"/>
      <c r="CA48" s="274"/>
      <c r="CB48" s="274"/>
      <c r="CC48" s="274"/>
      <c r="CD48" s="274"/>
      <c r="CE48" s="274"/>
      <c r="CF48" s="274"/>
      <c r="CG48" s="274"/>
      <c r="CH48" s="274"/>
      <c r="CI48" s="274"/>
      <c r="CJ48" s="274"/>
      <c r="CK48" s="274"/>
      <c r="CL48" s="274"/>
      <c r="CM48" s="274"/>
      <c r="CN48" s="274"/>
      <c r="CO48" s="274"/>
      <c r="CP48" s="274"/>
    </row>
    <row r="49" spans="2:94" s="83" customFormat="1" ht="30" customHeight="1" x14ac:dyDescent="0.25">
      <c r="B49" s="281">
        <v>49</v>
      </c>
      <c r="C49" s="296">
        <v>44476</v>
      </c>
      <c r="D49" s="282" t="s">
        <v>145</v>
      </c>
      <c r="E49" s="282" t="s">
        <v>191</v>
      </c>
      <c r="F49" s="282" t="s">
        <v>89</v>
      </c>
      <c r="G49" s="282" t="s">
        <v>17</v>
      </c>
      <c r="H49" s="309" t="s">
        <v>94</v>
      </c>
      <c r="I49" s="283" t="s">
        <v>94</v>
      </c>
      <c r="J49" s="282" t="s">
        <v>99</v>
      </c>
      <c r="K49" s="282" t="s">
        <v>42</v>
      </c>
      <c r="L49" s="284" t="s">
        <v>271</v>
      </c>
      <c r="M49" s="324"/>
      <c r="N49" s="325"/>
      <c r="O49" s="326">
        <v>3</v>
      </c>
      <c r="P49" s="326">
        <v>3</v>
      </c>
      <c r="Q49" s="326">
        <v>3</v>
      </c>
      <c r="R49" s="324">
        <v>3</v>
      </c>
      <c r="S49" s="326">
        <v>3</v>
      </c>
      <c r="T49" s="326">
        <v>5</v>
      </c>
      <c r="U49" s="326">
        <v>5</v>
      </c>
      <c r="V49" s="325">
        <v>4</v>
      </c>
      <c r="W49" s="326">
        <v>2</v>
      </c>
      <c r="X49" s="326">
        <v>3</v>
      </c>
      <c r="Y49" s="327">
        <v>3</v>
      </c>
      <c r="Z49" s="327">
        <v>3</v>
      </c>
      <c r="AA49" s="271"/>
      <c r="AB49" s="272"/>
      <c r="AC49" s="273"/>
      <c r="AD49" s="273"/>
      <c r="AE49" s="274"/>
      <c r="AF49" s="274"/>
      <c r="AG49" s="274"/>
      <c r="AH49" s="274"/>
      <c r="AI49" s="274"/>
      <c r="AJ49" s="274"/>
      <c r="AK49" s="274"/>
      <c r="AL49" s="274"/>
      <c r="AM49" s="274"/>
      <c r="AN49" s="274"/>
      <c r="AO49" s="274"/>
      <c r="AP49" s="274"/>
      <c r="AQ49" s="274"/>
      <c r="AR49" s="274"/>
      <c r="AS49" s="274"/>
      <c r="AT49" s="274"/>
      <c r="AU49" s="274"/>
      <c r="AV49" s="274"/>
      <c r="AW49" s="274"/>
      <c r="AX49" s="274"/>
      <c r="AY49" s="274"/>
      <c r="AZ49" s="275"/>
      <c r="BA49" s="274"/>
      <c r="BB49" s="274"/>
      <c r="BC49" s="274"/>
      <c r="BD49" s="274"/>
      <c r="BE49" s="274"/>
      <c r="BF49" s="274"/>
      <c r="BG49" s="274"/>
      <c r="BH49" s="274"/>
      <c r="BI49" s="274"/>
      <c r="BJ49" s="274"/>
      <c r="BK49" s="274"/>
      <c r="BL49" s="274"/>
      <c r="BM49" s="274"/>
      <c r="BN49" s="274"/>
      <c r="BO49" s="274"/>
      <c r="BP49" s="273"/>
      <c r="BQ49" s="274"/>
      <c r="BR49" s="274"/>
      <c r="BS49" s="274"/>
      <c r="BT49" s="274"/>
      <c r="BU49" s="274"/>
      <c r="BV49" s="274"/>
      <c r="BW49" s="274"/>
      <c r="BX49" s="274"/>
      <c r="BY49" s="274"/>
      <c r="BZ49" s="274"/>
      <c r="CA49" s="274"/>
      <c r="CB49" s="274"/>
      <c r="CC49" s="274"/>
      <c r="CD49" s="274"/>
      <c r="CE49" s="274"/>
      <c r="CF49" s="274"/>
      <c r="CG49" s="274"/>
      <c r="CH49" s="274"/>
      <c r="CI49" s="274"/>
      <c r="CJ49" s="274"/>
      <c r="CK49" s="274"/>
      <c r="CL49" s="274"/>
      <c r="CM49" s="274"/>
      <c r="CN49" s="274"/>
      <c r="CO49" s="274"/>
      <c r="CP49" s="274"/>
    </row>
    <row r="50" spans="2:94" s="83" customFormat="1" ht="30" customHeight="1" x14ac:dyDescent="0.25">
      <c r="B50" s="281">
        <v>50</v>
      </c>
      <c r="C50" s="296">
        <v>44476</v>
      </c>
      <c r="D50" s="282" t="s">
        <v>145</v>
      </c>
      <c r="E50" s="282" t="s">
        <v>191</v>
      </c>
      <c r="F50" s="282" t="s">
        <v>91</v>
      </c>
      <c r="G50" s="282" t="s">
        <v>17</v>
      </c>
      <c r="H50" s="309" t="s">
        <v>207</v>
      </c>
      <c r="I50" s="283" t="s">
        <v>15</v>
      </c>
      <c r="J50" s="282" t="s">
        <v>99</v>
      </c>
      <c r="K50" s="282" t="s">
        <v>24</v>
      </c>
      <c r="L50" s="284" t="s">
        <v>261</v>
      </c>
      <c r="M50" s="324">
        <v>5</v>
      </c>
      <c r="N50" s="325">
        <v>3</v>
      </c>
      <c r="O50" s="326">
        <v>5</v>
      </c>
      <c r="P50" s="326">
        <v>5</v>
      </c>
      <c r="Q50" s="326">
        <v>4</v>
      </c>
      <c r="R50" s="324">
        <v>5</v>
      </c>
      <c r="S50" s="326">
        <v>5</v>
      </c>
      <c r="T50" s="326">
        <v>5</v>
      </c>
      <c r="U50" s="326">
        <v>5</v>
      </c>
      <c r="V50" s="325">
        <v>5</v>
      </c>
      <c r="W50" s="326">
        <v>5</v>
      </c>
      <c r="X50" s="326"/>
      <c r="Y50" s="327">
        <v>5</v>
      </c>
      <c r="Z50" s="327">
        <v>5</v>
      </c>
      <c r="AA50" s="271"/>
      <c r="AB50" s="272"/>
      <c r="AC50" s="273"/>
      <c r="AD50" s="273"/>
      <c r="AE50" s="274"/>
      <c r="AF50" s="274"/>
      <c r="AG50" s="274"/>
      <c r="AH50" s="274"/>
      <c r="AI50" s="274"/>
      <c r="AJ50" s="274"/>
      <c r="AK50" s="274"/>
      <c r="AL50" s="274"/>
      <c r="AM50" s="274"/>
      <c r="AN50" s="274"/>
      <c r="AO50" s="274"/>
      <c r="AP50" s="274"/>
      <c r="AQ50" s="274"/>
      <c r="AR50" s="274"/>
      <c r="AS50" s="274"/>
      <c r="AT50" s="274"/>
      <c r="AU50" s="274"/>
      <c r="AV50" s="274"/>
      <c r="AW50" s="274"/>
      <c r="AX50" s="274"/>
      <c r="AY50" s="274"/>
      <c r="AZ50" s="275"/>
      <c r="BA50" s="274"/>
      <c r="BB50" s="274"/>
      <c r="BC50" s="274"/>
      <c r="BD50" s="274"/>
      <c r="BE50" s="274"/>
      <c r="BF50" s="274"/>
      <c r="BG50" s="274"/>
      <c r="BH50" s="274"/>
      <c r="BI50" s="274"/>
      <c r="BJ50" s="274"/>
      <c r="BK50" s="274"/>
      <c r="BL50" s="274"/>
      <c r="BM50" s="274"/>
      <c r="BN50" s="274"/>
      <c r="BO50" s="274"/>
      <c r="BP50" s="273"/>
      <c r="BQ50" s="274"/>
      <c r="BR50" s="274"/>
      <c r="BS50" s="274"/>
      <c r="BT50" s="274"/>
      <c r="BU50" s="274"/>
      <c r="BV50" s="274"/>
      <c r="BW50" s="274"/>
      <c r="BX50" s="274"/>
      <c r="BY50" s="274"/>
      <c r="BZ50" s="274"/>
      <c r="CA50" s="274"/>
      <c r="CB50" s="274"/>
      <c r="CC50" s="274"/>
      <c r="CD50" s="274"/>
      <c r="CE50" s="274"/>
      <c r="CF50" s="274"/>
      <c r="CG50" s="274"/>
      <c r="CH50" s="274"/>
      <c r="CI50" s="274"/>
      <c r="CJ50" s="274"/>
      <c r="CK50" s="274"/>
      <c r="CL50" s="274"/>
      <c r="CM50" s="274"/>
      <c r="CN50" s="274"/>
      <c r="CO50" s="274"/>
      <c r="CP50" s="274"/>
    </row>
    <row r="51" spans="2:94" s="83" customFormat="1" ht="30" customHeight="1" x14ac:dyDescent="0.25">
      <c r="B51" s="281">
        <v>51</v>
      </c>
      <c r="C51" s="296">
        <v>44476</v>
      </c>
      <c r="D51" s="282" t="s">
        <v>145</v>
      </c>
      <c r="E51" s="282" t="s">
        <v>192</v>
      </c>
      <c r="F51" s="282" t="s">
        <v>89</v>
      </c>
      <c r="G51" s="282" t="s">
        <v>18</v>
      </c>
      <c r="H51" s="309" t="s">
        <v>94</v>
      </c>
      <c r="I51" s="283" t="s">
        <v>94</v>
      </c>
      <c r="J51" s="282" t="s">
        <v>98</v>
      </c>
      <c r="K51" s="282" t="s">
        <v>50</v>
      </c>
      <c r="L51" s="284" t="s">
        <v>279</v>
      </c>
      <c r="M51" s="324">
        <v>1</v>
      </c>
      <c r="N51" s="325">
        <v>1</v>
      </c>
      <c r="O51" s="326">
        <v>2</v>
      </c>
      <c r="P51" s="326">
        <v>2</v>
      </c>
      <c r="Q51" s="326">
        <v>2</v>
      </c>
      <c r="R51" s="324">
        <v>5</v>
      </c>
      <c r="S51" s="326"/>
      <c r="T51" s="326"/>
      <c r="U51" s="326"/>
      <c r="V51" s="325"/>
      <c r="W51" s="326"/>
      <c r="X51" s="326"/>
      <c r="Y51" s="327"/>
      <c r="Z51" s="327"/>
      <c r="AA51" s="271"/>
      <c r="AB51" s="272"/>
      <c r="AC51" s="273"/>
      <c r="AD51" s="273"/>
      <c r="AE51" s="274"/>
      <c r="AF51" s="274"/>
      <c r="AG51" s="274"/>
      <c r="AH51" s="274"/>
      <c r="AI51" s="274"/>
      <c r="AJ51" s="274"/>
      <c r="AK51" s="274"/>
      <c r="AL51" s="274"/>
      <c r="AM51" s="274"/>
      <c r="AN51" s="274"/>
      <c r="AO51" s="274"/>
      <c r="AP51" s="274"/>
      <c r="AQ51" s="274"/>
      <c r="AR51" s="274"/>
      <c r="AS51" s="274"/>
      <c r="AT51" s="274"/>
      <c r="AU51" s="274"/>
      <c r="AV51" s="274"/>
      <c r="AW51" s="274"/>
      <c r="AX51" s="274"/>
      <c r="AY51" s="274"/>
      <c r="AZ51" s="275"/>
      <c r="BA51" s="274"/>
      <c r="BB51" s="274"/>
      <c r="BC51" s="274"/>
      <c r="BD51" s="274"/>
      <c r="BE51" s="274"/>
      <c r="BF51" s="274"/>
      <c r="BG51" s="274"/>
      <c r="BH51" s="274"/>
      <c r="BI51" s="274"/>
      <c r="BJ51" s="274"/>
      <c r="BK51" s="274"/>
      <c r="BL51" s="274"/>
      <c r="BM51" s="274"/>
      <c r="BN51" s="274"/>
      <c r="BO51" s="274"/>
      <c r="BP51" s="273"/>
      <c r="BQ51" s="274"/>
      <c r="BR51" s="274"/>
      <c r="BS51" s="274"/>
      <c r="BT51" s="274"/>
      <c r="BU51" s="274"/>
      <c r="BV51" s="274"/>
      <c r="BW51" s="274"/>
      <c r="BX51" s="274"/>
      <c r="BY51" s="274"/>
      <c r="BZ51" s="274"/>
      <c r="CA51" s="274"/>
      <c r="CB51" s="274"/>
      <c r="CC51" s="274"/>
      <c r="CD51" s="274"/>
      <c r="CE51" s="274"/>
      <c r="CF51" s="274"/>
      <c r="CG51" s="274"/>
      <c r="CH51" s="274"/>
      <c r="CI51" s="274"/>
      <c r="CJ51" s="274"/>
      <c r="CK51" s="274"/>
      <c r="CL51" s="274"/>
      <c r="CM51" s="274"/>
      <c r="CN51" s="274"/>
      <c r="CO51" s="274"/>
      <c r="CP51" s="274"/>
    </row>
    <row r="52" spans="2:94" s="83" customFormat="1" ht="30" customHeight="1" x14ac:dyDescent="0.25">
      <c r="B52" s="281">
        <v>52</v>
      </c>
      <c r="C52" s="296">
        <v>44476</v>
      </c>
      <c r="D52" s="282" t="s">
        <v>145</v>
      </c>
      <c r="E52" s="282" t="s">
        <v>191</v>
      </c>
      <c r="F52" s="282" t="s">
        <v>89</v>
      </c>
      <c r="G52" s="282" t="s">
        <v>17</v>
      </c>
      <c r="H52" s="309" t="s">
        <v>94</v>
      </c>
      <c r="I52" s="283" t="s">
        <v>94</v>
      </c>
      <c r="J52" s="282" t="s">
        <v>98</v>
      </c>
      <c r="K52" s="282" t="s">
        <v>44</v>
      </c>
      <c r="L52" s="284" t="s">
        <v>290</v>
      </c>
      <c r="M52" s="324">
        <v>3</v>
      </c>
      <c r="N52" s="325">
        <v>2</v>
      </c>
      <c r="O52" s="326">
        <v>3</v>
      </c>
      <c r="P52" s="326">
        <v>3</v>
      </c>
      <c r="Q52" s="326">
        <v>3</v>
      </c>
      <c r="R52" s="324">
        <v>1</v>
      </c>
      <c r="S52" s="326">
        <v>1</v>
      </c>
      <c r="T52" s="326">
        <v>1</v>
      </c>
      <c r="U52" s="326">
        <v>1</v>
      </c>
      <c r="V52" s="325">
        <v>3</v>
      </c>
      <c r="W52" s="326">
        <v>3</v>
      </c>
      <c r="X52" s="326">
        <v>1</v>
      </c>
      <c r="Y52" s="327">
        <v>5</v>
      </c>
      <c r="Z52" s="327">
        <v>1</v>
      </c>
      <c r="AA52" s="271"/>
      <c r="AB52" s="272"/>
      <c r="AC52" s="273"/>
      <c r="AD52" s="273"/>
      <c r="AE52" s="274"/>
      <c r="AF52" s="274"/>
      <c r="AG52" s="274"/>
      <c r="AH52" s="274"/>
      <c r="AI52" s="274"/>
      <c r="AJ52" s="274"/>
      <c r="AK52" s="274"/>
      <c r="AL52" s="274"/>
      <c r="AM52" s="274"/>
      <c r="AN52" s="274"/>
      <c r="AO52" s="274"/>
      <c r="AP52" s="274"/>
      <c r="AQ52" s="274"/>
      <c r="AR52" s="274"/>
      <c r="AS52" s="274"/>
      <c r="AT52" s="274"/>
      <c r="AU52" s="274"/>
      <c r="AV52" s="274"/>
      <c r="AW52" s="274"/>
      <c r="AX52" s="274"/>
      <c r="AY52" s="274"/>
      <c r="AZ52" s="275"/>
      <c r="BA52" s="274"/>
      <c r="BB52" s="274"/>
      <c r="BC52" s="274"/>
      <c r="BD52" s="274"/>
      <c r="BE52" s="274"/>
      <c r="BF52" s="274"/>
      <c r="BG52" s="274"/>
      <c r="BH52" s="274"/>
      <c r="BI52" s="274"/>
      <c r="BJ52" s="274"/>
      <c r="BK52" s="274"/>
      <c r="BL52" s="274"/>
      <c r="BM52" s="274"/>
      <c r="BN52" s="274"/>
      <c r="BO52" s="274"/>
      <c r="BP52" s="273"/>
      <c r="BQ52" s="274"/>
      <c r="BR52" s="274"/>
      <c r="BS52" s="274"/>
      <c r="BT52" s="274"/>
      <c r="BU52" s="274"/>
      <c r="BV52" s="274"/>
      <c r="BW52" s="274"/>
      <c r="BX52" s="274"/>
      <c r="BY52" s="274"/>
      <c r="BZ52" s="274"/>
      <c r="CA52" s="274"/>
      <c r="CB52" s="274"/>
      <c r="CC52" s="274"/>
      <c r="CD52" s="274"/>
      <c r="CE52" s="274"/>
      <c r="CF52" s="274"/>
      <c r="CG52" s="274"/>
      <c r="CH52" s="274"/>
      <c r="CI52" s="274"/>
      <c r="CJ52" s="274"/>
      <c r="CK52" s="274"/>
      <c r="CL52" s="274"/>
      <c r="CM52" s="274"/>
      <c r="CN52" s="274"/>
      <c r="CO52" s="274"/>
      <c r="CP52" s="274"/>
    </row>
    <row r="53" spans="2:94" s="83" customFormat="1" ht="30" customHeight="1" x14ac:dyDescent="0.25">
      <c r="B53" s="281">
        <v>54</v>
      </c>
      <c r="C53" s="296">
        <v>44476</v>
      </c>
      <c r="D53" s="282" t="s">
        <v>145</v>
      </c>
      <c r="E53" s="282" t="s">
        <v>191</v>
      </c>
      <c r="F53" s="282" t="s">
        <v>55</v>
      </c>
      <c r="G53" s="282" t="s">
        <v>17</v>
      </c>
      <c r="H53" s="309"/>
      <c r="I53" s="283" t="s">
        <v>55</v>
      </c>
      <c r="J53" s="282" t="s">
        <v>98</v>
      </c>
      <c r="K53" s="282" t="s">
        <v>43</v>
      </c>
      <c r="L53" s="284" t="s">
        <v>266</v>
      </c>
      <c r="M53" s="324">
        <v>4</v>
      </c>
      <c r="N53" s="325">
        <v>3</v>
      </c>
      <c r="O53" s="326">
        <v>3</v>
      </c>
      <c r="P53" s="326">
        <v>3</v>
      </c>
      <c r="Q53" s="326">
        <v>2</v>
      </c>
      <c r="R53" s="324">
        <v>3</v>
      </c>
      <c r="S53" s="326">
        <v>3</v>
      </c>
      <c r="T53" s="326">
        <v>4</v>
      </c>
      <c r="U53" s="326">
        <v>4</v>
      </c>
      <c r="V53" s="325">
        <v>3</v>
      </c>
      <c r="W53" s="326">
        <v>3</v>
      </c>
      <c r="X53" s="326">
        <v>2</v>
      </c>
      <c r="Y53" s="327">
        <v>3</v>
      </c>
      <c r="Z53" s="327">
        <v>3</v>
      </c>
      <c r="AA53" s="271"/>
      <c r="AB53" s="272"/>
      <c r="AC53" s="273"/>
      <c r="AD53" s="273"/>
      <c r="AE53" s="274"/>
      <c r="AF53" s="274"/>
      <c r="AG53" s="274"/>
      <c r="AH53" s="274"/>
      <c r="AI53" s="274"/>
      <c r="AJ53" s="274"/>
      <c r="AK53" s="274"/>
      <c r="AL53" s="274"/>
      <c r="AM53" s="274"/>
      <c r="AN53" s="274"/>
      <c r="AO53" s="274"/>
      <c r="AP53" s="274"/>
      <c r="AQ53" s="274"/>
      <c r="AR53" s="274"/>
      <c r="AS53" s="274"/>
      <c r="AT53" s="274"/>
      <c r="AU53" s="274"/>
      <c r="AV53" s="274"/>
      <c r="AW53" s="274"/>
      <c r="AX53" s="274"/>
      <c r="AY53" s="274"/>
      <c r="AZ53" s="275"/>
      <c r="BA53" s="274"/>
      <c r="BB53" s="274"/>
      <c r="BC53" s="274"/>
      <c r="BD53" s="274"/>
      <c r="BE53" s="274"/>
      <c r="BF53" s="274"/>
      <c r="BG53" s="274"/>
      <c r="BH53" s="274"/>
      <c r="BI53" s="274"/>
      <c r="BJ53" s="274"/>
      <c r="BK53" s="274"/>
      <c r="BL53" s="274"/>
      <c r="BM53" s="274"/>
      <c r="BN53" s="274"/>
      <c r="BO53" s="274"/>
      <c r="BP53" s="273"/>
      <c r="BQ53" s="274"/>
      <c r="BR53" s="274"/>
      <c r="BS53" s="274"/>
      <c r="BT53" s="274"/>
      <c r="BU53" s="274"/>
      <c r="BV53" s="274"/>
      <c r="BW53" s="274"/>
      <c r="BX53" s="274"/>
      <c r="BY53" s="274"/>
      <c r="BZ53" s="274"/>
      <c r="CA53" s="274"/>
      <c r="CB53" s="274"/>
      <c r="CC53" s="274"/>
      <c r="CD53" s="274"/>
      <c r="CE53" s="274"/>
      <c r="CF53" s="274"/>
      <c r="CG53" s="274"/>
      <c r="CH53" s="274"/>
      <c r="CI53" s="274"/>
      <c r="CJ53" s="274"/>
      <c r="CK53" s="274"/>
      <c r="CL53" s="274"/>
      <c r="CM53" s="274"/>
      <c r="CN53" s="274"/>
      <c r="CO53" s="274"/>
      <c r="CP53" s="274"/>
    </row>
    <row r="54" spans="2:94" s="83" customFormat="1" ht="30" customHeight="1" x14ac:dyDescent="0.25">
      <c r="B54" s="281">
        <v>55</v>
      </c>
      <c r="C54" s="296">
        <v>44476</v>
      </c>
      <c r="D54" s="282" t="s">
        <v>145</v>
      </c>
      <c r="E54" s="282" t="s">
        <v>192</v>
      </c>
      <c r="F54" s="282" t="s">
        <v>55</v>
      </c>
      <c r="G54" s="282" t="s">
        <v>17</v>
      </c>
      <c r="H54" s="309" t="s">
        <v>212</v>
      </c>
      <c r="I54" s="283" t="s">
        <v>138</v>
      </c>
      <c r="J54" s="282" t="s">
        <v>99</v>
      </c>
      <c r="K54" s="282" t="s">
        <v>22</v>
      </c>
      <c r="L54" s="284" t="s">
        <v>291</v>
      </c>
      <c r="M54" s="324">
        <v>5</v>
      </c>
      <c r="N54" s="325">
        <v>3</v>
      </c>
      <c r="O54" s="326">
        <v>3</v>
      </c>
      <c r="P54" s="326">
        <v>5</v>
      </c>
      <c r="Q54" s="326">
        <v>4</v>
      </c>
      <c r="R54" s="324">
        <v>5</v>
      </c>
      <c r="S54" s="326">
        <v>5</v>
      </c>
      <c r="T54" s="326">
        <v>5</v>
      </c>
      <c r="U54" s="326">
        <v>5</v>
      </c>
      <c r="V54" s="325">
        <v>5</v>
      </c>
      <c r="W54" s="326">
        <v>4</v>
      </c>
      <c r="X54" s="326">
        <v>4</v>
      </c>
      <c r="Y54" s="327">
        <v>5</v>
      </c>
      <c r="Z54" s="327">
        <v>4</v>
      </c>
      <c r="AA54" s="271"/>
      <c r="AB54" s="272"/>
      <c r="AC54" s="273"/>
      <c r="AD54" s="273"/>
      <c r="AE54" s="274"/>
      <c r="AF54" s="274"/>
      <c r="AG54" s="274"/>
      <c r="AH54" s="274"/>
      <c r="AI54" s="274"/>
      <c r="AJ54" s="274"/>
      <c r="AK54" s="274"/>
      <c r="AL54" s="274"/>
      <c r="AM54" s="274"/>
      <c r="AN54" s="274"/>
      <c r="AO54" s="274"/>
      <c r="AP54" s="274"/>
      <c r="AQ54" s="274"/>
      <c r="AR54" s="274"/>
      <c r="AS54" s="274"/>
      <c r="AT54" s="274"/>
      <c r="AU54" s="274"/>
      <c r="AV54" s="274"/>
      <c r="AW54" s="274"/>
      <c r="AX54" s="274"/>
      <c r="AY54" s="274"/>
      <c r="AZ54" s="275"/>
      <c r="BA54" s="274"/>
      <c r="BB54" s="274"/>
      <c r="BC54" s="274"/>
      <c r="BD54" s="274"/>
      <c r="BE54" s="274"/>
      <c r="BF54" s="274"/>
      <c r="BG54" s="274"/>
      <c r="BH54" s="274"/>
      <c r="BI54" s="274"/>
      <c r="BJ54" s="274"/>
      <c r="BK54" s="274"/>
      <c r="BL54" s="274"/>
      <c r="BM54" s="274"/>
      <c r="BN54" s="274"/>
      <c r="BO54" s="274"/>
      <c r="BP54" s="273"/>
      <c r="BQ54" s="274"/>
      <c r="BR54" s="274"/>
      <c r="BS54" s="274"/>
      <c r="BT54" s="274"/>
      <c r="BU54" s="274"/>
      <c r="BV54" s="274"/>
      <c r="BW54" s="274"/>
      <c r="BX54" s="274"/>
      <c r="BY54" s="274"/>
      <c r="BZ54" s="274"/>
      <c r="CA54" s="274"/>
      <c r="CB54" s="274"/>
      <c r="CC54" s="274"/>
      <c r="CD54" s="274"/>
      <c r="CE54" s="274"/>
      <c r="CF54" s="274"/>
      <c r="CG54" s="274"/>
      <c r="CH54" s="274"/>
      <c r="CI54" s="274"/>
      <c r="CJ54" s="274"/>
      <c r="CK54" s="274"/>
      <c r="CL54" s="274"/>
      <c r="CM54" s="274"/>
      <c r="CN54" s="274"/>
      <c r="CO54" s="274"/>
      <c r="CP54" s="274"/>
    </row>
    <row r="55" spans="2:94" s="83" customFormat="1" ht="30" customHeight="1" x14ac:dyDescent="0.25">
      <c r="B55" s="281">
        <v>56</v>
      </c>
      <c r="C55" s="296">
        <v>44476</v>
      </c>
      <c r="D55" s="282" t="s">
        <v>145</v>
      </c>
      <c r="E55" s="282" t="s">
        <v>192</v>
      </c>
      <c r="F55" s="282" t="s">
        <v>89</v>
      </c>
      <c r="G55" s="282" t="s">
        <v>17</v>
      </c>
      <c r="H55" s="309" t="s">
        <v>94</v>
      </c>
      <c r="I55" s="283" t="s">
        <v>94</v>
      </c>
      <c r="J55" s="282" t="s">
        <v>98</v>
      </c>
      <c r="K55" s="282" t="s">
        <v>47</v>
      </c>
      <c r="L55" s="284" t="s">
        <v>267</v>
      </c>
      <c r="M55" s="324"/>
      <c r="N55" s="325">
        <v>4</v>
      </c>
      <c r="O55" s="326">
        <v>4</v>
      </c>
      <c r="P55" s="326">
        <v>5</v>
      </c>
      <c r="Q55" s="326">
        <v>5</v>
      </c>
      <c r="R55" s="324">
        <v>4</v>
      </c>
      <c r="S55" s="326">
        <v>5</v>
      </c>
      <c r="T55" s="326">
        <v>5</v>
      </c>
      <c r="U55" s="326">
        <v>5</v>
      </c>
      <c r="V55" s="325">
        <v>5</v>
      </c>
      <c r="W55" s="326">
        <v>5</v>
      </c>
      <c r="X55" s="326">
        <v>5</v>
      </c>
      <c r="Y55" s="327">
        <v>5</v>
      </c>
      <c r="Z55" s="327">
        <v>5</v>
      </c>
      <c r="AA55" s="271"/>
      <c r="AB55" s="272"/>
      <c r="AC55" s="273"/>
      <c r="AD55" s="273"/>
      <c r="AE55" s="274"/>
      <c r="AF55" s="274"/>
      <c r="AG55" s="274"/>
      <c r="AH55" s="274"/>
      <c r="AI55" s="274"/>
      <c r="AJ55" s="274"/>
      <c r="AK55" s="274"/>
      <c r="AL55" s="274"/>
      <c r="AM55" s="274"/>
      <c r="AN55" s="274"/>
      <c r="AO55" s="274"/>
      <c r="AP55" s="274"/>
      <c r="AQ55" s="274"/>
      <c r="AR55" s="274"/>
      <c r="AS55" s="274"/>
      <c r="AT55" s="274"/>
      <c r="AU55" s="274"/>
      <c r="AV55" s="274"/>
      <c r="AW55" s="274"/>
      <c r="AX55" s="274"/>
      <c r="AY55" s="274"/>
      <c r="AZ55" s="275"/>
      <c r="BA55" s="274"/>
      <c r="BB55" s="274"/>
      <c r="BC55" s="274"/>
      <c r="BD55" s="274"/>
      <c r="BE55" s="274"/>
      <c r="BF55" s="274"/>
      <c r="BG55" s="274"/>
      <c r="BH55" s="274"/>
      <c r="BI55" s="274"/>
      <c r="BJ55" s="274"/>
      <c r="BK55" s="274"/>
      <c r="BL55" s="274"/>
      <c r="BM55" s="274"/>
      <c r="BN55" s="274"/>
      <c r="BO55" s="274"/>
      <c r="BP55" s="273"/>
      <c r="BQ55" s="274"/>
      <c r="BR55" s="274"/>
      <c r="BS55" s="274"/>
      <c r="BT55" s="274"/>
      <c r="BU55" s="274"/>
      <c r="BV55" s="274"/>
      <c r="BW55" s="274"/>
      <c r="BX55" s="274"/>
      <c r="BY55" s="274"/>
      <c r="BZ55" s="274"/>
      <c r="CA55" s="274"/>
      <c r="CB55" s="274"/>
      <c r="CC55" s="274"/>
      <c r="CD55" s="274"/>
      <c r="CE55" s="274"/>
      <c r="CF55" s="274"/>
      <c r="CG55" s="274"/>
      <c r="CH55" s="274"/>
      <c r="CI55" s="274"/>
      <c r="CJ55" s="274"/>
      <c r="CK55" s="274"/>
      <c r="CL55" s="274"/>
      <c r="CM55" s="274"/>
      <c r="CN55" s="274"/>
      <c r="CO55" s="274"/>
      <c r="CP55" s="274"/>
    </row>
    <row r="56" spans="2:94" s="83" customFormat="1" ht="30" customHeight="1" x14ac:dyDescent="0.25">
      <c r="B56" s="281">
        <v>57</v>
      </c>
      <c r="C56" s="296">
        <v>44476</v>
      </c>
      <c r="D56" s="282" t="s">
        <v>145</v>
      </c>
      <c r="E56" s="282" t="s">
        <v>191</v>
      </c>
      <c r="F56" s="282" t="s">
        <v>89</v>
      </c>
      <c r="G56" s="282" t="s">
        <v>17</v>
      </c>
      <c r="H56" s="309" t="s">
        <v>213</v>
      </c>
      <c r="I56" s="283" t="s">
        <v>138</v>
      </c>
      <c r="J56" s="282" t="s">
        <v>99</v>
      </c>
      <c r="K56" s="282" t="s">
        <v>48</v>
      </c>
      <c r="L56" s="284" t="s">
        <v>292</v>
      </c>
      <c r="M56" s="324">
        <v>5</v>
      </c>
      <c r="N56" s="325">
        <v>4</v>
      </c>
      <c r="O56" s="326">
        <v>5</v>
      </c>
      <c r="P56" s="326">
        <v>5</v>
      </c>
      <c r="Q56" s="326">
        <v>5</v>
      </c>
      <c r="R56" s="324">
        <v>5</v>
      </c>
      <c r="S56" s="326">
        <v>5</v>
      </c>
      <c r="T56" s="326">
        <v>5</v>
      </c>
      <c r="U56" s="326">
        <v>5</v>
      </c>
      <c r="V56" s="325">
        <v>5</v>
      </c>
      <c r="W56" s="326"/>
      <c r="X56" s="326"/>
      <c r="Y56" s="327">
        <v>5</v>
      </c>
      <c r="Z56" s="327">
        <v>5</v>
      </c>
      <c r="AA56" s="271"/>
      <c r="AB56" s="272"/>
      <c r="AC56" s="273"/>
      <c r="AD56" s="273"/>
      <c r="AE56" s="274"/>
      <c r="AF56" s="274"/>
      <c r="AG56" s="274"/>
      <c r="AH56" s="274"/>
      <c r="AI56" s="274"/>
      <c r="AJ56" s="274"/>
      <c r="AK56" s="274"/>
      <c r="AL56" s="274"/>
      <c r="AM56" s="274"/>
      <c r="AN56" s="274"/>
      <c r="AO56" s="274"/>
      <c r="AP56" s="274"/>
      <c r="AQ56" s="274"/>
      <c r="AR56" s="274"/>
      <c r="AS56" s="274"/>
      <c r="AT56" s="274"/>
      <c r="AU56" s="274"/>
      <c r="AV56" s="274"/>
      <c r="AW56" s="274"/>
      <c r="AX56" s="274"/>
      <c r="AY56" s="274"/>
      <c r="AZ56" s="275"/>
      <c r="BA56" s="274"/>
      <c r="BB56" s="274"/>
      <c r="BC56" s="274"/>
      <c r="BD56" s="274"/>
      <c r="BE56" s="274"/>
      <c r="BF56" s="274"/>
      <c r="BG56" s="274"/>
      <c r="BH56" s="274"/>
      <c r="BI56" s="274"/>
      <c r="BJ56" s="274"/>
      <c r="BK56" s="274"/>
      <c r="BL56" s="274"/>
      <c r="BM56" s="274"/>
      <c r="BN56" s="274"/>
      <c r="BO56" s="274"/>
      <c r="BP56" s="273"/>
      <c r="BQ56" s="274"/>
      <c r="BR56" s="274"/>
      <c r="BS56" s="274"/>
      <c r="BT56" s="274"/>
      <c r="BU56" s="274"/>
      <c r="BV56" s="274"/>
      <c r="BW56" s="274"/>
      <c r="BX56" s="274"/>
      <c r="BY56" s="274"/>
      <c r="BZ56" s="274"/>
      <c r="CA56" s="274"/>
      <c r="CB56" s="274"/>
      <c r="CC56" s="274"/>
      <c r="CD56" s="274"/>
      <c r="CE56" s="274"/>
      <c r="CF56" s="274"/>
      <c r="CG56" s="274"/>
      <c r="CH56" s="274"/>
      <c r="CI56" s="274"/>
      <c r="CJ56" s="274"/>
      <c r="CK56" s="274"/>
      <c r="CL56" s="274"/>
      <c r="CM56" s="274"/>
      <c r="CN56" s="274"/>
      <c r="CO56" s="274"/>
      <c r="CP56" s="274"/>
    </row>
    <row r="57" spans="2:94" s="83" customFormat="1" ht="30" customHeight="1" x14ac:dyDescent="0.25">
      <c r="B57" s="281">
        <v>58</v>
      </c>
      <c r="C57" s="296">
        <v>44476</v>
      </c>
      <c r="D57" s="282" t="s">
        <v>145</v>
      </c>
      <c r="E57" s="282" t="s">
        <v>192</v>
      </c>
      <c r="F57" s="282" t="s">
        <v>89</v>
      </c>
      <c r="G57" s="282" t="s">
        <v>113</v>
      </c>
      <c r="H57" s="309" t="s">
        <v>94</v>
      </c>
      <c r="I57" s="283" t="s">
        <v>94</v>
      </c>
      <c r="J57" s="282" t="s">
        <v>99</v>
      </c>
      <c r="K57" s="282" t="s">
        <v>24</v>
      </c>
      <c r="L57" s="284" t="s">
        <v>261</v>
      </c>
      <c r="M57" s="324">
        <v>3</v>
      </c>
      <c r="N57" s="325">
        <v>3</v>
      </c>
      <c r="O57" s="326">
        <v>4</v>
      </c>
      <c r="P57" s="326">
        <v>2</v>
      </c>
      <c r="Q57" s="326">
        <v>2</v>
      </c>
      <c r="R57" s="324">
        <v>4</v>
      </c>
      <c r="S57" s="326">
        <v>4</v>
      </c>
      <c r="T57" s="326">
        <v>3</v>
      </c>
      <c r="U57" s="326">
        <v>4</v>
      </c>
      <c r="V57" s="325">
        <v>4</v>
      </c>
      <c r="W57" s="326">
        <v>4</v>
      </c>
      <c r="X57" s="326">
        <v>4</v>
      </c>
      <c r="Y57" s="327">
        <v>4</v>
      </c>
      <c r="Z57" s="327">
        <v>3</v>
      </c>
      <c r="AA57" s="271"/>
      <c r="AB57" s="272"/>
      <c r="AC57" s="273"/>
      <c r="AD57" s="273"/>
      <c r="AE57" s="274"/>
      <c r="AF57" s="274"/>
      <c r="AG57" s="274"/>
      <c r="AH57" s="274"/>
      <c r="AI57" s="274"/>
      <c r="AJ57" s="274"/>
      <c r="AK57" s="274"/>
      <c r="AL57" s="274"/>
      <c r="AM57" s="274"/>
      <c r="AN57" s="274"/>
      <c r="AO57" s="274"/>
      <c r="AP57" s="274"/>
      <c r="AQ57" s="274"/>
      <c r="AR57" s="274"/>
      <c r="AS57" s="274"/>
      <c r="AT57" s="274"/>
      <c r="AU57" s="274"/>
      <c r="AV57" s="274"/>
      <c r="AW57" s="274"/>
      <c r="AX57" s="274"/>
      <c r="AY57" s="274"/>
      <c r="AZ57" s="275"/>
      <c r="BA57" s="274"/>
      <c r="BB57" s="274"/>
      <c r="BC57" s="274"/>
      <c r="BD57" s="274"/>
      <c r="BE57" s="274"/>
      <c r="BF57" s="274"/>
      <c r="BG57" s="274"/>
      <c r="BH57" s="274"/>
      <c r="BI57" s="274"/>
      <c r="BJ57" s="274"/>
      <c r="BK57" s="274"/>
      <c r="BL57" s="274"/>
      <c r="BM57" s="274"/>
      <c r="BN57" s="274"/>
      <c r="BO57" s="274"/>
      <c r="BP57" s="273"/>
      <c r="BQ57" s="274"/>
      <c r="BR57" s="274"/>
      <c r="BS57" s="274"/>
      <c r="BT57" s="274"/>
      <c r="BU57" s="274"/>
      <c r="BV57" s="274"/>
      <c r="BW57" s="274"/>
      <c r="BX57" s="274"/>
      <c r="BY57" s="274"/>
      <c r="BZ57" s="274"/>
      <c r="CA57" s="274"/>
      <c r="CB57" s="274"/>
      <c r="CC57" s="274"/>
      <c r="CD57" s="274"/>
      <c r="CE57" s="274"/>
      <c r="CF57" s="274"/>
      <c r="CG57" s="274"/>
      <c r="CH57" s="274"/>
      <c r="CI57" s="274"/>
      <c r="CJ57" s="274"/>
      <c r="CK57" s="274"/>
      <c r="CL57" s="274"/>
      <c r="CM57" s="274"/>
      <c r="CN57" s="274"/>
      <c r="CO57" s="274"/>
      <c r="CP57" s="274"/>
    </row>
    <row r="58" spans="2:94" s="83" customFormat="1" ht="30" customHeight="1" x14ac:dyDescent="0.25">
      <c r="B58" s="281">
        <v>59</v>
      </c>
      <c r="C58" s="296">
        <v>44476</v>
      </c>
      <c r="D58" s="282" t="s">
        <v>145</v>
      </c>
      <c r="E58" s="282" t="s">
        <v>192</v>
      </c>
      <c r="F58" s="282" t="s">
        <v>55</v>
      </c>
      <c r="G58" s="282" t="s">
        <v>17</v>
      </c>
      <c r="H58" s="309"/>
      <c r="I58" s="283" t="s">
        <v>55</v>
      </c>
      <c r="J58" s="282" t="s">
        <v>98</v>
      </c>
      <c r="K58" s="282" t="s">
        <v>28</v>
      </c>
      <c r="L58" s="284" t="s">
        <v>275</v>
      </c>
      <c r="M58" s="324">
        <v>4</v>
      </c>
      <c r="N58" s="325">
        <v>3</v>
      </c>
      <c r="O58" s="326">
        <v>4</v>
      </c>
      <c r="P58" s="326">
        <v>4</v>
      </c>
      <c r="Q58" s="326">
        <v>3</v>
      </c>
      <c r="R58" s="324">
        <v>5</v>
      </c>
      <c r="S58" s="326"/>
      <c r="T58" s="326"/>
      <c r="U58" s="326"/>
      <c r="V58" s="325">
        <v>4</v>
      </c>
      <c r="W58" s="326">
        <v>5</v>
      </c>
      <c r="X58" s="326">
        <v>5</v>
      </c>
      <c r="Y58" s="327">
        <v>5</v>
      </c>
      <c r="Z58" s="327">
        <v>5</v>
      </c>
      <c r="AA58" s="271"/>
      <c r="AB58" s="272"/>
      <c r="AC58" s="273"/>
      <c r="AD58" s="273"/>
      <c r="AE58" s="274"/>
      <c r="AF58" s="274"/>
      <c r="AG58" s="274"/>
      <c r="AH58" s="274"/>
      <c r="AI58" s="274"/>
      <c r="AJ58" s="274"/>
      <c r="AK58" s="274"/>
      <c r="AL58" s="274"/>
      <c r="AM58" s="274"/>
      <c r="AN58" s="274"/>
      <c r="AO58" s="274"/>
      <c r="AP58" s="274"/>
      <c r="AQ58" s="274"/>
      <c r="AR58" s="274"/>
      <c r="AS58" s="274"/>
      <c r="AT58" s="274"/>
      <c r="AU58" s="274"/>
      <c r="AV58" s="274"/>
      <c r="AW58" s="274"/>
      <c r="AX58" s="274"/>
      <c r="AY58" s="274"/>
      <c r="AZ58" s="275"/>
      <c r="BA58" s="274"/>
      <c r="BB58" s="274"/>
      <c r="BC58" s="274"/>
      <c r="BD58" s="274"/>
      <c r="BE58" s="274"/>
      <c r="BF58" s="274"/>
      <c r="BG58" s="274"/>
      <c r="BH58" s="274"/>
      <c r="BI58" s="274"/>
      <c r="BJ58" s="274"/>
      <c r="BK58" s="274"/>
      <c r="BL58" s="274"/>
      <c r="BM58" s="274"/>
      <c r="BN58" s="274"/>
      <c r="BO58" s="274"/>
      <c r="BP58" s="273"/>
      <c r="BQ58" s="274"/>
      <c r="BR58" s="274"/>
      <c r="BS58" s="274"/>
      <c r="BT58" s="274"/>
      <c r="BU58" s="274"/>
      <c r="BV58" s="274"/>
      <c r="BW58" s="274"/>
      <c r="BX58" s="274"/>
      <c r="BY58" s="274"/>
      <c r="BZ58" s="274"/>
      <c r="CA58" s="274"/>
      <c r="CB58" s="274"/>
      <c r="CC58" s="274"/>
      <c r="CD58" s="274"/>
      <c r="CE58" s="274"/>
      <c r="CF58" s="274"/>
      <c r="CG58" s="274"/>
      <c r="CH58" s="274"/>
      <c r="CI58" s="274"/>
      <c r="CJ58" s="274"/>
      <c r="CK58" s="274"/>
      <c r="CL58" s="274"/>
      <c r="CM58" s="274"/>
      <c r="CN58" s="274"/>
      <c r="CO58" s="274"/>
      <c r="CP58" s="274"/>
    </row>
    <row r="59" spans="2:94" s="83" customFormat="1" ht="30" customHeight="1" x14ac:dyDescent="0.25">
      <c r="B59" s="281">
        <v>60</v>
      </c>
      <c r="C59" s="296">
        <v>44476</v>
      </c>
      <c r="D59" s="282" t="s">
        <v>147</v>
      </c>
      <c r="E59" s="282" t="s">
        <v>191</v>
      </c>
      <c r="F59" s="282" t="s">
        <v>92</v>
      </c>
      <c r="G59" s="282" t="s">
        <v>18</v>
      </c>
      <c r="H59" s="309" t="s">
        <v>214</v>
      </c>
      <c r="I59" s="283" t="s">
        <v>96</v>
      </c>
      <c r="J59" s="282" t="s">
        <v>98</v>
      </c>
      <c r="K59" s="282" t="s">
        <v>44</v>
      </c>
      <c r="L59" s="284" t="s">
        <v>290</v>
      </c>
      <c r="M59" s="324">
        <v>3</v>
      </c>
      <c r="N59" s="325">
        <v>3</v>
      </c>
      <c r="O59" s="326">
        <v>5</v>
      </c>
      <c r="P59" s="326">
        <v>5</v>
      </c>
      <c r="Q59" s="326">
        <v>5</v>
      </c>
      <c r="R59" s="324">
        <v>5</v>
      </c>
      <c r="S59" s="326">
        <v>5</v>
      </c>
      <c r="T59" s="326">
        <v>5</v>
      </c>
      <c r="U59" s="326">
        <v>5</v>
      </c>
      <c r="V59" s="325">
        <v>5</v>
      </c>
      <c r="W59" s="326">
        <v>5</v>
      </c>
      <c r="X59" s="326">
        <v>5</v>
      </c>
      <c r="Y59" s="327">
        <v>5</v>
      </c>
      <c r="Z59" s="327">
        <v>5</v>
      </c>
      <c r="AA59" s="271"/>
      <c r="AB59" s="272"/>
      <c r="AC59" s="273"/>
      <c r="AD59" s="273"/>
      <c r="AE59" s="274"/>
      <c r="AF59" s="274"/>
      <c r="AG59" s="274"/>
      <c r="AH59" s="274"/>
      <c r="AI59" s="274"/>
      <c r="AJ59" s="274"/>
      <c r="AK59" s="274"/>
      <c r="AL59" s="274"/>
      <c r="AM59" s="274"/>
      <c r="AN59" s="274"/>
      <c r="AO59" s="274"/>
      <c r="AP59" s="274"/>
      <c r="AQ59" s="274"/>
      <c r="AR59" s="274"/>
      <c r="AS59" s="274"/>
      <c r="AT59" s="274"/>
      <c r="AU59" s="274"/>
      <c r="AV59" s="274"/>
      <c r="AW59" s="274"/>
      <c r="AX59" s="274"/>
      <c r="AY59" s="274"/>
      <c r="AZ59" s="275"/>
      <c r="BA59" s="274"/>
      <c r="BB59" s="274"/>
      <c r="BC59" s="274"/>
      <c r="BD59" s="274"/>
      <c r="BE59" s="274"/>
      <c r="BF59" s="274"/>
      <c r="BG59" s="274"/>
      <c r="BH59" s="274"/>
      <c r="BI59" s="274"/>
      <c r="BJ59" s="274"/>
      <c r="BK59" s="274"/>
      <c r="BL59" s="274"/>
      <c r="BM59" s="274"/>
      <c r="BN59" s="274"/>
      <c r="BO59" s="274"/>
      <c r="BP59" s="273"/>
      <c r="BQ59" s="274"/>
      <c r="BR59" s="274"/>
      <c r="BS59" s="274"/>
      <c r="BT59" s="274"/>
      <c r="BU59" s="274"/>
      <c r="BV59" s="274"/>
      <c r="BW59" s="274"/>
      <c r="BX59" s="274"/>
      <c r="BY59" s="274"/>
      <c r="BZ59" s="274"/>
      <c r="CA59" s="274"/>
      <c r="CB59" s="274"/>
      <c r="CC59" s="274"/>
      <c r="CD59" s="274"/>
      <c r="CE59" s="274"/>
      <c r="CF59" s="274"/>
      <c r="CG59" s="274"/>
      <c r="CH59" s="274"/>
      <c r="CI59" s="274"/>
      <c r="CJ59" s="274"/>
      <c r="CK59" s="274"/>
      <c r="CL59" s="274"/>
      <c r="CM59" s="274"/>
      <c r="CN59" s="274"/>
      <c r="CO59" s="274"/>
      <c r="CP59" s="274"/>
    </row>
    <row r="60" spans="2:94" s="83" customFormat="1" ht="30" customHeight="1" x14ac:dyDescent="0.25">
      <c r="B60" s="281">
        <v>61</v>
      </c>
      <c r="C60" s="296">
        <v>44476</v>
      </c>
      <c r="D60" s="282" t="s">
        <v>145</v>
      </c>
      <c r="E60" s="282" t="s">
        <v>191</v>
      </c>
      <c r="F60" s="282" t="s">
        <v>89</v>
      </c>
      <c r="G60" s="282" t="s">
        <v>18</v>
      </c>
      <c r="H60" s="309" t="s">
        <v>94</v>
      </c>
      <c r="I60" s="283" t="s">
        <v>94</v>
      </c>
      <c r="J60" s="282" t="s">
        <v>98</v>
      </c>
      <c r="K60" s="282" t="s">
        <v>116</v>
      </c>
      <c r="L60" s="284" t="s">
        <v>175</v>
      </c>
      <c r="M60" s="324">
        <v>2</v>
      </c>
      <c r="N60" s="325">
        <v>2</v>
      </c>
      <c r="O60" s="326">
        <v>4</v>
      </c>
      <c r="P60" s="326">
        <v>1</v>
      </c>
      <c r="Q60" s="326">
        <v>1</v>
      </c>
      <c r="R60" s="324">
        <v>2</v>
      </c>
      <c r="S60" s="326">
        <v>3</v>
      </c>
      <c r="T60" s="326">
        <v>5</v>
      </c>
      <c r="U60" s="326">
        <v>5</v>
      </c>
      <c r="V60" s="325">
        <v>3</v>
      </c>
      <c r="W60" s="326">
        <v>2</v>
      </c>
      <c r="X60" s="326">
        <v>2</v>
      </c>
      <c r="Y60" s="327">
        <v>3</v>
      </c>
      <c r="Z60" s="327">
        <v>2</v>
      </c>
      <c r="AA60" s="271"/>
      <c r="AB60" s="272"/>
      <c r="AC60" s="273"/>
      <c r="AD60" s="273"/>
      <c r="AE60" s="274"/>
      <c r="AF60" s="274"/>
      <c r="AG60" s="274"/>
      <c r="AH60" s="274"/>
      <c r="AI60" s="274"/>
      <c r="AJ60" s="274"/>
      <c r="AK60" s="274"/>
      <c r="AL60" s="274"/>
      <c r="AM60" s="274"/>
      <c r="AN60" s="274"/>
      <c r="AO60" s="274"/>
      <c r="AP60" s="274"/>
      <c r="AQ60" s="274"/>
      <c r="AR60" s="274"/>
      <c r="AS60" s="274"/>
      <c r="AT60" s="274"/>
      <c r="AU60" s="274"/>
      <c r="AV60" s="274"/>
      <c r="AW60" s="274"/>
      <c r="AX60" s="274"/>
      <c r="AY60" s="274"/>
      <c r="AZ60" s="275"/>
      <c r="BA60" s="274"/>
      <c r="BB60" s="274"/>
      <c r="BC60" s="274"/>
      <c r="BD60" s="274"/>
      <c r="BE60" s="274"/>
      <c r="BF60" s="274"/>
      <c r="BG60" s="274"/>
      <c r="BH60" s="274"/>
      <c r="BI60" s="274"/>
      <c r="BJ60" s="274"/>
      <c r="BK60" s="274"/>
      <c r="BL60" s="274"/>
      <c r="BM60" s="274"/>
      <c r="BN60" s="274"/>
      <c r="BO60" s="274"/>
      <c r="BP60" s="273"/>
      <c r="BQ60" s="274"/>
      <c r="BR60" s="274"/>
      <c r="BS60" s="274"/>
      <c r="BT60" s="274"/>
      <c r="BU60" s="274"/>
      <c r="BV60" s="274"/>
      <c r="BW60" s="274"/>
      <c r="BX60" s="274"/>
      <c r="BY60" s="274"/>
      <c r="BZ60" s="274"/>
      <c r="CA60" s="274"/>
      <c r="CB60" s="274"/>
      <c r="CC60" s="274"/>
      <c r="CD60" s="274"/>
      <c r="CE60" s="274"/>
      <c r="CF60" s="274"/>
      <c r="CG60" s="274"/>
      <c r="CH60" s="274"/>
      <c r="CI60" s="274"/>
      <c r="CJ60" s="274"/>
      <c r="CK60" s="274"/>
      <c r="CL60" s="274"/>
      <c r="CM60" s="274"/>
      <c r="CN60" s="274"/>
      <c r="CO60" s="274"/>
      <c r="CP60" s="274"/>
    </row>
    <row r="61" spans="2:94" s="83" customFormat="1" ht="30" customHeight="1" x14ac:dyDescent="0.25">
      <c r="B61" s="281">
        <v>62</v>
      </c>
      <c r="C61" s="296">
        <v>44476</v>
      </c>
      <c r="D61" s="282" t="s">
        <v>145</v>
      </c>
      <c r="E61" s="282" t="s">
        <v>191</v>
      </c>
      <c r="F61" s="282" t="s">
        <v>89</v>
      </c>
      <c r="G61" s="282" t="s">
        <v>17</v>
      </c>
      <c r="H61" s="309" t="s">
        <v>94</v>
      </c>
      <c r="I61" s="283" t="s">
        <v>94</v>
      </c>
      <c r="J61" s="282" t="s">
        <v>99</v>
      </c>
      <c r="K61" s="282" t="s">
        <v>178</v>
      </c>
      <c r="L61" s="284" t="s">
        <v>288</v>
      </c>
      <c r="M61" s="324">
        <v>4</v>
      </c>
      <c r="N61" s="325">
        <v>2</v>
      </c>
      <c r="O61" s="326">
        <v>3</v>
      </c>
      <c r="P61" s="326">
        <v>1</v>
      </c>
      <c r="Q61" s="326">
        <v>2</v>
      </c>
      <c r="R61" s="324">
        <v>2</v>
      </c>
      <c r="S61" s="326">
        <v>2</v>
      </c>
      <c r="T61" s="326">
        <v>5</v>
      </c>
      <c r="U61" s="326">
        <v>5</v>
      </c>
      <c r="V61" s="325">
        <v>5</v>
      </c>
      <c r="W61" s="326">
        <v>5</v>
      </c>
      <c r="X61" s="326">
        <v>5</v>
      </c>
      <c r="Y61" s="327">
        <v>4</v>
      </c>
      <c r="Z61" s="327">
        <v>4</v>
      </c>
      <c r="AA61" s="271"/>
      <c r="AB61" s="272"/>
      <c r="AC61" s="273"/>
      <c r="AD61" s="273"/>
      <c r="AE61" s="274"/>
      <c r="AF61" s="274"/>
      <c r="AG61" s="274"/>
      <c r="AH61" s="274"/>
      <c r="AI61" s="274"/>
      <c r="AJ61" s="274"/>
      <c r="AK61" s="274"/>
      <c r="AL61" s="274"/>
      <c r="AM61" s="274"/>
      <c r="AN61" s="274"/>
      <c r="AO61" s="274"/>
      <c r="AP61" s="274"/>
      <c r="AQ61" s="274"/>
      <c r="AR61" s="274"/>
      <c r="AS61" s="274"/>
      <c r="AT61" s="274"/>
      <c r="AU61" s="274"/>
      <c r="AV61" s="274"/>
      <c r="AW61" s="274"/>
      <c r="AX61" s="274"/>
      <c r="AY61" s="274"/>
      <c r="AZ61" s="275"/>
      <c r="BA61" s="274"/>
      <c r="BB61" s="274"/>
      <c r="BC61" s="274"/>
      <c r="BD61" s="274"/>
      <c r="BE61" s="274"/>
      <c r="BF61" s="274"/>
      <c r="BG61" s="274"/>
      <c r="BH61" s="274"/>
      <c r="BI61" s="274"/>
      <c r="BJ61" s="274"/>
      <c r="BK61" s="274"/>
      <c r="BL61" s="274"/>
      <c r="BM61" s="274"/>
      <c r="BN61" s="274"/>
      <c r="BO61" s="274"/>
      <c r="BP61" s="273"/>
      <c r="BQ61" s="274"/>
      <c r="BR61" s="274"/>
      <c r="BS61" s="274"/>
      <c r="BT61" s="274"/>
      <c r="BU61" s="274"/>
      <c r="BV61" s="274"/>
      <c r="BW61" s="274"/>
      <c r="BX61" s="274"/>
      <c r="BY61" s="274"/>
      <c r="BZ61" s="274"/>
      <c r="CA61" s="274"/>
      <c r="CB61" s="274"/>
      <c r="CC61" s="274"/>
      <c r="CD61" s="274"/>
      <c r="CE61" s="274"/>
      <c r="CF61" s="274"/>
      <c r="CG61" s="274"/>
      <c r="CH61" s="274"/>
      <c r="CI61" s="274"/>
      <c r="CJ61" s="274"/>
      <c r="CK61" s="274"/>
      <c r="CL61" s="274"/>
      <c r="CM61" s="274"/>
      <c r="CN61" s="274"/>
      <c r="CO61" s="274"/>
      <c r="CP61" s="274"/>
    </row>
    <row r="62" spans="2:94" s="83" customFormat="1" ht="30" customHeight="1" x14ac:dyDescent="0.25">
      <c r="B62" s="281">
        <v>63</v>
      </c>
      <c r="C62" s="296">
        <v>44476</v>
      </c>
      <c r="D62" s="282" t="s">
        <v>145</v>
      </c>
      <c r="E62" s="282" t="s">
        <v>192</v>
      </c>
      <c r="F62" s="282" t="s">
        <v>89</v>
      </c>
      <c r="G62" s="282" t="s">
        <v>17</v>
      </c>
      <c r="H62" s="309" t="s">
        <v>97</v>
      </c>
      <c r="I62" s="283" t="s">
        <v>97</v>
      </c>
      <c r="J62" s="282" t="s">
        <v>99</v>
      </c>
      <c r="K62" s="282" t="s">
        <v>32</v>
      </c>
      <c r="L62" s="284" t="s">
        <v>293</v>
      </c>
      <c r="M62" s="324">
        <v>4</v>
      </c>
      <c r="N62" s="325">
        <v>3</v>
      </c>
      <c r="O62" s="326">
        <v>5</v>
      </c>
      <c r="P62" s="326">
        <v>4</v>
      </c>
      <c r="Q62" s="326"/>
      <c r="R62" s="324">
        <v>5</v>
      </c>
      <c r="S62" s="326">
        <v>5</v>
      </c>
      <c r="T62" s="326">
        <v>5</v>
      </c>
      <c r="U62" s="326">
        <v>5</v>
      </c>
      <c r="V62" s="325">
        <v>5</v>
      </c>
      <c r="W62" s="326">
        <v>5</v>
      </c>
      <c r="X62" s="326">
        <v>5</v>
      </c>
      <c r="Y62" s="327">
        <v>5</v>
      </c>
      <c r="Z62" s="327">
        <v>4</v>
      </c>
      <c r="AA62" s="271"/>
      <c r="AB62" s="272"/>
      <c r="AC62" s="273"/>
      <c r="AD62" s="273"/>
      <c r="AE62" s="274"/>
      <c r="AF62" s="274"/>
      <c r="AG62" s="274"/>
      <c r="AH62" s="274"/>
      <c r="AI62" s="274"/>
      <c r="AJ62" s="274"/>
      <c r="AK62" s="274"/>
      <c r="AL62" s="274"/>
      <c r="AM62" s="274"/>
      <c r="AN62" s="274"/>
      <c r="AO62" s="274"/>
      <c r="AP62" s="274"/>
      <c r="AQ62" s="274"/>
      <c r="AR62" s="274"/>
      <c r="AS62" s="274"/>
      <c r="AT62" s="274"/>
      <c r="AU62" s="274"/>
      <c r="AV62" s="274"/>
      <c r="AW62" s="274"/>
      <c r="AX62" s="274"/>
      <c r="AY62" s="274"/>
      <c r="AZ62" s="275"/>
      <c r="BA62" s="274"/>
      <c r="BB62" s="274"/>
      <c r="BC62" s="274"/>
      <c r="BD62" s="274"/>
      <c r="BE62" s="274"/>
      <c r="BF62" s="274"/>
      <c r="BG62" s="274"/>
      <c r="BH62" s="274"/>
      <c r="BI62" s="274"/>
      <c r="BJ62" s="274"/>
      <c r="BK62" s="274"/>
      <c r="BL62" s="274"/>
      <c r="BM62" s="274"/>
      <c r="BN62" s="274"/>
      <c r="BO62" s="274"/>
      <c r="BP62" s="273"/>
      <c r="BQ62" s="274"/>
      <c r="BR62" s="274"/>
      <c r="BS62" s="274"/>
      <c r="BT62" s="274"/>
      <c r="BU62" s="274"/>
      <c r="BV62" s="274"/>
      <c r="BW62" s="274"/>
      <c r="BX62" s="274"/>
      <c r="BY62" s="274"/>
      <c r="BZ62" s="274"/>
      <c r="CA62" s="274"/>
      <c r="CB62" s="274"/>
      <c r="CC62" s="274"/>
      <c r="CD62" s="274"/>
      <c r="CE62" s="274"/>
      <c r="CF62" s="274"/>
      <c r="CG62" s="274"/>
      <c r="CH62" s="274"/>
      <c r="CI62" s="274"/>
      <c r="CJ62" s="274"/>
      <c r="CK62" s="274"/>
      <c r="CL62" s="274"/>
      <c r="CM62" s="274"/>
      <c r="CN62" s="274"/>
      <c r="CO62" s="274"/>
      <c r="CP62" s="274"/>
    </row>
    <row r="63" spans="2:94" s="83" customFormat="1" ht="30" customHeight="1" x14ac:dyDescent="0.25">
      <c r="B63" s="281">
        <v>64</v>
      </c>
      <c r="C63" s="296">
        <v>44476</v>
      </c>
      <c r="D63" s="282" t="s">
        <v>145</v>
      </c>
      <c r="E63" s="282" t="s">
        <v>192</v>
      </c>
      <c r="F63" s="282" t="s">
        <v>92</v>
      </c>
      <c r="G63" s="282" t="s">
        <v>17</v>
      </c>
      <c r="H63" s="309" t="s">
        <v>94</v>
      </c>
      <c r="I63" s="283" t="s">
        <v>94</v>
      </c>
      <c r="J63" s="282" t="s">
        <v>99</v>
      </c>
      <c r="K63" s="282" t="s">
        <v>32</v>
      </c>
      <c r="L63" s="284" t="s">
        <v>293</v>
      </c>
      <c r="M63" s="324">
        <v>4</v>
      </c>
      <c r="N63" s="325">
        <v>4</v>
      </c>
      <c r="O63" s="326">
        <v>5</v>
      </c>
      <c r="P63" s="326">
        <v>4</v>
      </c>
      <c r="Q63" s="326">
        <v>5</v>
      </c>
      <c r="R63" s="324">
        <v>5</v>
      </c>
      <c r="S63" s="326">
        <v>5</v>
      </c>
      <c r="T63" s="326">
        <v>5</v>
      </c>
      <c r="U63" s="326">
        <v>4</v>
      </c>
      <c r="V63" s="325">
        <v>4</v>
      </c>
      <c r="W63" s="326">
        <v>5</v>
      </c>
      <c r="X63" s="326"/>
      <c r="Y63" s="327">
        <v>5</v>
      </c>
      <c r="Z63" s="327">
        <v>4</v>
      </c>
      <c r="AA63" s="271"/>
      <c r="AB63" s="272"/>
      <c r="AC63" s="273"/>
      <c r="AD63" s="273"/>
      <c r="AE63" s="274"/>
      <c r="AF63" s="274"/>
      <c r="AG63" s="274"/>
      <c r="AH63" s="274"/>
      <c r="AI63" s="274"/>
      <c r="AJ63" s="274"/>
      <c r="AK63" s="274"/>
      <c r="AL63" s="274"/>
      <c r="AM63" s="274"/>
      <c r="AN63" s="274"/>
      <c r="AO63" s="274"/>
      <c r="AP63" s="274"/>
      <c r="AQ63" s="274"/>
      <c r="AR63" s="274"/>
      <c r="AS63" s="274"/>
      <c r="AT63" s="274"/>
      <c r="AU63" s="274"/>
      <c r="AV63" s="274"/>
      <c r="AW63" s="274"/>
      <c r="AX63" s="274"/>
      <c r="AY63" s="274"/>
      <c r="AZ63" s="275"/>
      <c r="BA63" s="274"/>
      <c r="BB63" s="274"/>
      <c r="BC63" s="274"/>
      <c r="BD63" s="274"/>
      <c r="BE63" s="274"/>
      <c r="BF63" s="274"/>
      <c r="BG63" s="274"/>
      <c r="BH63" s="274"/>
      <c r="BI63" s="274"/>
      <c r="BJ63" s="274"/>
      <c r="BK63" s="274"/>
      <c r="BL63" s="274"/>
      <c r="BM63" s="274"/>
      <c r="BN63" s="274"/>
      <c r="BO63" s="274"/>
      <c r="BP63" s="273"/>
      <c r="BQ63" s="274"/>
      <c r="BR63" s="274"/>
      <c r="BS63" s="274"/>
      <c r="BT63" s="274"/>
      <c r="BU63" s="274"/>
      <c r="BV63" s="274"/>
      <c r="BW63" s="274"/>
      <c r="BX63" s="274"/>
      <c r="BY63" s="274"/>
      <c r="BZ63" s="274"/>
      <c r="CA63" s="274"/>
      <c r="CB63" s="274"/>
      <c r="CC63" s="274"/>
      <c r="CD63" s="274"/>
      <c r="CE63" s="274"/>
      <c r="CF63" s="274"/>
      <c r="CG63" s="274"/>
      <c r="CH63" s="274"/>
      <c r="CI63" s="274"/>
      <c r="CJ63" s="274"/>
      <c r="CK63" s="274"/>
      <c r="CL63" s="274"/>
      <c r="CM63" s="274"/>
      <c r="CN63" s="274"/>
      <c r="CO63" s="274"/>
      <c r="CP63" s="274"/>
    </row>
    <row r="64" spans="2:94" s="83" customFormat="1" ht="30" customHeight="1" x14ac:dyDescent="0.25">
      <c r="B64" s="281">
        <v>65</v>
      </c>
      <c r="C64" s="296">
        <v>44476</v>
      </c>
      <c r="D64" s="282" t="s">
        <v>145</v>
      </c>
      <c r="E64" s="282" t="s">
        <v>192</v>
      </c>
      <c r="F64" s="282" t="s">
        <v>89</v>
      </c>
      <c r="G64" s="282" t="s">
        <v>17</v>
      </c>
      <c r="H64" s="309" t="s">
        <v>94</v>
      </c>
      <c r="I64" s="283" t="s">
        <v>94</v>
      </c>
      <c r="J64" s="282" t="s">
        <v>99</v>
      </c>
      <c r="K64" s="282" t="s">
        <v>30</v>
      </c>
      <c r="L64" s="284" t="s">
        <v>260</v>
      </c>
      <c r="M64" s="324">
        <v>3</v>
      </c>
      <c r="N64" s="325">
        <v>3</v>
      </c>
      <c r="O64" s="326">
        <v>4</v>
      </c>
      <c r="P64" s="326">
        <v>4</v>
      </c>
      <c r="Q64" s="326">
        <v>4</v>
      </c>
      <c r="R64" s="324">
        <v>4</v>
      </c>
      <c r="S64" s="326"/>
      <c r="T64" s="326">
        <v>5</v>
      </c>
      <c r="U64" s="326">
        <v>5</v>
      </c>
      <c r="V64" s="325"/>
      <c r="W64" s="326">
        <v>4</v>
      </c>
      <c r="X64" s="326">
        <v>4</v>
      </c>
      <c r="Y64" s="327">
        <v>4</v>
      </c>
      <c r="Z64" s="327">
        <v>4</v>
      </c>
      <c r="AA64" s="271"/>
      <c r="AB64" s="272"/>
      <c r="AC64" s="273"/>
      <c r="AD64" s="273"/>
      <c r="AE64" s="274"/>
      <c r="AF64" s="274"/>
      <c r="AG64" s="274"/>
      <c r="AH64" s="274"/>
      <c r="AI64" s="274"/>
      <c r="AJ64" s="274"/>
      <c r="AK64" s="274"/>
      <c r="AL64" s="274"/>
      <c r="AM64" s="274"/>
      <c r="AN64" s="274"/>
      <c r="AO64" s="274"/>
      <c r="AP64" s="274"/>
      <c r="AQ64" s="274"/>
      <c r="AR64" s="274"/>
      <c r="AS64" s="274"/>
      <c r="AT64" s="274"/>
      <c r="AU64" s="274"/>
      <c r="AV64" s="274"/>
      <c r="AW64" s="274"/>
      <c r="AX64" s="274"/>
      <c r="AY64" s="274"/>
      <c r="AZ64" s="275"/>
      <c r="BA64" s="274"/>
      <c r="BB64" s="274"/>
      <c r="BC64" s="274"/>
      <c r="BD64" s="274"/>
      <c r="BE64" s="274"/>
      <c r="BF64" s="274"/>
      <c r="BG64" s="274"/>
      <c r="BH64" s="274"/>
      <c r="BI64" s="274"/>
      <c r="BJ64" s="274"/>
      <c r="BK64" s="274"/>
      <c r="BL64" s="274"/>
      <c r="BM64" s="274"/>
      <c r="BN64" s="274"/>
      <c r="BO64" s="274"/>
      <c r="BP64" s="273"/>
      <c r="BQ64" s="274"/>
      <c r="BR64" s="274"/>
      <c r="BS64" s="274"/>
      <c r="BT64" s="274"/>
      <c r="BU64" s="274"/>
      <c r="BV64" s="274"/>
      <c r="BW64" s="274"/>
      <c r="BX64" s="274"/>
      <c r="BY64" s="274"/>
      <c r="BZ64" s="274"/>
      <c r="CA64" s="274"/>
      <c r="CB64" s="274"/>
      <c r="CC64" s="274"/>
      <c r="CD64" s="274"/>
      <c r="CE64" s="274"/>
      <c r="CF64" s="274"/>
      <c r="CG64" s="274"/>
      <c r="CH64" s="274"/>
      <c r="CI64" s="274"/>
      <c r="CJ64" s="274"/>
      <c r="CK64" s="274"/>
      <c r="CL64" s="274"/>
      <c r="CM64" s="274"/>
      <c r="CN64" s="274"/>
      <c r="CO64" s="274"/>
      <c r="CP64" s="274"/>
    </row>
    <row r="65" spans="2:94" s="83" customFormat="1" ht="30" customHeight="1" x14ac:dyDescent="0.25">
      <c r="B65" s="281">
        <v>66</v>
      </c>
      <c r="C65" s="296">
        <v>44476</v>
      </c>
      <c r="D65" s="282" t="s">
        <v>147</v>
      </c>
      <c r="E65" s="282" t="s">
        <v>191</v>
      </c>
      <c r="F65" s="282" t="s">
        <v>89</v>
      </c>
      <c r="G65" s="282" t="s">
        <v>17</v>
      </c>
      <c r="H65" s="309" t="s">
        <v>94</v>
      </c>
      <c r="I65" s="283" t="s">
        <v>94</v>
      </c>
      <c r="J65" s="282" t="s">
        <v>99</v>
      </c>
      <c r="K65" s="282" t="s">
        <v>39</v>
      </c>
      <c r="L65" s="284" t="s">
        <v>287</v>
      </c>
      <c r="M65" s="324">
        <v>4</v>
      </c>
      <c r="N65" s="325">
        <v>4</v>
      </c>
      <c r="O65" s="326">
        <v>5</v>
      </c>
      <c r="P65" s="326">
        <v>5</v>
      </c>
      <c r="Q65" s="326">
        <v>5</v>
      </c>
      <c r="R65" s="324">
        <v>5</v>
      </c>
      <c r="S65" s="326">
        <v>5</v>
      </c>
      <c r="T65" s="326">
        <v>5</v>
      </c>
      <c r="U65" s="326">
        <v>4</v>
      </c>
      <c r="V65" s="325">
        <v>4</v>
      </c>
      <c r="W65" s="326">
        <v>4</v>
      </c>
      <c r="X65" s="326">
        <v>3</v>
      </c>
      <c r="Y65" s="327">
        <v>5</v>
      </c>
      <c r="Z65" s="327">
        <v>5</v>
      </c>
      <c r="AA65" s="271"/>
      <c r="AB65" s="272"/>
      <c r="AC65" s="273"/>
      <c r="AD65" s="273"/>
      <c r="AE65" s="274"/>
      <c r="AF65" s="274"/>
      <c r="AG65" s="274"/>
      <c r="AH65" s="274"/>
      <c r="AI65" s="274"/>
      <c r="AJ65" s="274"/>
      <c r="AK65" s="274"/>
      <c r="AL65" s="274"/>
      <c r="AM65" s="274"/>
      <c r="AN65" s="274"/>
      <c r="AO65" s="274"/>
      <c r="AP65" s="274"/>
      <c r="AQ65" s="274"/>
      <c r="AR65" s="274"/>
      <c r="AS65" s="274"/>
      <c r="AT65" s="274"/>
      <c r="AU65" s="274"/>
      <c r="AV65" s="274"/>
      <c r="AW65" s="274"/>
      <c r="AX65" s="274"/>
      <c r="AY65" s="274"/>
      <c r="AZ65" s="275"/>
      <c r="BA65" s="274"/>
      <c r="BB65" s="274"/>
      <c r="BC65" s="274"/>
      <c r="BD65" s="274"/>
      <c r="BE65" s="274"/>
      <c r="BF65" s="274"/>
      <c r="BG65" s="274"/>
      <c r="BH65" s="274"/>
      <c r="BI65" s="274"/>
      <c r="BJ65" s="274"/>
      <c r="BK65" s="274"/>
      <c r="BL65" s="274"/>
      <c r="BM65" s="274"/>
      <c r="BN65" s="274"/>
      <c r="BO65" s="274"/>
      <c r="BP65" s="273"/>
      <c r="BQ65" s="274"/>
      <c r="BR65" s="274"/>
      <c r="BS65" s="274"/>
      <c r="BT65" s="274"/>
      <c r="BU65" s="274"/>
      <c r="BV65" s="274"/>
      <c r="BW65" s="274"/>
      <c r="BX65" s="274"/>
      <c r="BY65" s="274"/>
      <c r="BZ65" s="274"/>
      <c r="CA65" s="274"/>
      <c r="CB65" s="274"/>
      <c r="CC65" s="274"/>
      <c r="CD65" s="274"/>
      <c r="CE65" s="274"/>
      <c r="CF65" s="274"/>
      <c r="CG65" s="274"/>
      <c r="CH65" s="274"/>
      <c r="CI65" s="274"/>
      <c r="CJ65" s="274"/>
      <c r="CK65" s="274"/>
      <c r="CL65" s="274"/>
      <c r="CM65" s="274"/>
      <c r="CN65" s="274"/>
      <c r="CO65" s="274"/>
      <c r="CP65" s="274"/>
    </row>
    <row r="66" spans="2:94" s="83" customFormat="1" ht="30" customHeight="1" x14ac:dyDescent="0.25">
      <c r="B66" s="281">
        <v>67</v>
      </c>
      <c r="C66" s="296">
        <v>44476</v>
      </c>
      <c r="D66" s="282" t="s">
        <v>147</v>
      </c>
      <c r="E66" s="282" t="s">
        <v>192</v>
      </c>
      <c r="F66" s="282" t="s">
        <v>91</v>
      </c>
      <c r="G66" s="282" t="s">
        <v>17</v>
      </c>
      <c r="H66" s="309" t="s">
        <v>215</v>
      </c>
      <c r="I66" s="283" t="s">
        <v>15</v>
      </c>
      <c r="J66" s="282" t="s">
        <v>98</v>
      </c>
      <c r="K66" s="282" t="s">
        <v>40</v>
      </c>
      <c r="L66" s="284" t="s">
        <v>268</v>
      </c>
      <c r="M66" s="324">
        <v>5</v>
      </c>
      <c r="N66" s="325">
        <v>5</v>
      </c>
      <c r="O66" s="326">
        <v>5</v>
      </c>
      <c r="P66" s="326">
        <v>5</v>
      </c>
      <c r="Q66" s="326">
        <v>4</v>
      </c>
      <c r="R66" s="324">
        <v>5</v>
      </c>
      <c r="S66" s="326">
        <v>5</v>
      </c>
      <c r="T66" s="326">
        <v>5</v>
      </c>
      <c r="U66" s="326">
        <v>5</v>
      </c>
      <c r="V66" s="325">
        <v>5</v>
      </c>
      <c r="W66" s="326">
        <v>5</v>
      </c>
      <c r="X66" s="326">
        <v>5</v>
      </c>
      <c r="Y66" s="327">
        <v>5</v>
      </c>
      <c r="Z66" s="327"/>
      <c r="AA66" s="271"/>
      <c r="AB66" s="272"/>
      <c r="AC66" s="273"/>
      <c r="AD66" s="273"/>
      <c r="AE66" s="274"/>
      <c r="AF66" s="274"/>
      <c r="AG66" s="274"/>
      <c r="AH66" s="274"/>
      <c r="AI66" s="274"/>
      <c r="AJ66" s="274"/>
      <c r="AK66" s="274"/>
      <c r="AL66" s="274"/>
      <c r="AM66" s="274"/>
      <c r="AN66" s="274"/>
      <c r="AO66" s="274"/>
      <c r="AP66" s="274"/>
      <c r="AQ66" s="274"/>
      <c r="AR66" s="274"/>
      <c r="AS66" s="274"/>
      <c r="AT66" s="274"/>
      <c r="AU66" s="274"/>
      <c r="AV66" s="274"/>
      <c r="AW66" s="274"/>
      <c r="AX66" s="274"/>
      <c r="AY66" s="274"/>
      <c r="AZ66" s="275"/>
      <c r="BA66" s="274"/>
      <c r="BB66" s="274"/>
      <c r="BC66" s="274"/>
      <c r="BD66" s="274"/>
      <c r="BE66" s="274"/>
      <c r="BF66" s="274"/>
      <c r="BG66" s="274"/>
      <c r="BH66" s="274"/>
      <c r="BI66" s="274"/>
      <c r="BJ66" s="274"/>
      <c r="BK66" s="274"/>
      <c r="BL66" s="274"/>
      <c r="BM66" s="274"/>
      <c r="BN66" s="274"/>
      <c r="BO66" s="274"/>
      <c r="BP66" s="273"/>
      <c r="BQ66" s="274"/>
      <c r="BR66" s="274"/>
      <c r="BS66" s="274"/>
      <c r="BT66" s="274"/>
      <c r="BU66" s="274"/>
      <c r="BV66" s="274"/>
      <c r="BW66" s="274"/>
      <c r="BX66" s="274"/>
      <c r="BY66" s="274"/>
      <c r="BZ66" s="274"/>
      <c r="CA66" s="274"/>
      <c r="CB66" s="274"/>
      <c r="CC66" s="274"/>
      <c r="CD66" s="274"/>
      <c r="CE66" s="274"/>
      <c r="CF66" s="274"/>
      <c r="CG66" s="274"/>
      <c r="CH66" s="274"/>
      <c r="CI66" s="274"/>
      <c r="CJ66" s="274"/>
      <c r="CK66" s="274"/>
      <c r="CL66" s="274"/>
      <c r="CM66" s="274"/>
      <c r="CN66" s="274"/>
      <c r="CO66" s="274"/>
      <c r="CP66" s="274"/>
    </row>
    <row r="67" spans="2:94" s="83" customFormat="1" ht="30" customHeight="1" x14ac:dyDescent="0.25">
      <c r="B67" s="281">
        <v>72</v>
      </c>
      <c r="C67" s="296">
        <v>44476</v>
      </c>
      <c r="D67" s="282" t="s">
        <v>146</v>
      </c>
      <c r="E67" s="282" t="s">
        <v>192</v>
      </c>
      <c r="F67" s="282" t="s">
        <v>317</v>
      </c>
      <c r="G67" s="282" t="s">
        <v>18</v>
      </c>
      <c r="H67" s="309" t="s">
        <v>216</v>
      </c>
      <c r="I67" s="283" t="s">
        <v>139</v>
      </c>
      <c r="J67" s="282" t="s">
        <v>99</v>
      </c>
      <c r="K67" s="282" t="s">
        <v>26</v>
      </c>
      <c r="L67" s="284" t="s">
        <v>282</v>
      </c>
      <c r="M67" s="324">
        <v>4</v>
      </c>
      <c r="N67" s="325">
        <v>5</v>
      </c>
      <c r="O67" s="326">
        <v>4</v>
      </c>
      <c r="P67" s="326">
        <v>5</v>
      </c>
      <c r="Q67" s="326">
        <v>2</v>
      </c>
      <c r="R67" s="324">
        <v>5</v>
      </c>
      <c r="S67" s="326">
        <v>5</v>
      </c>
      <c r="T67" s="326">
        <v>5</v>
      </c>
      <c r="U67" s="326">
        <v>5</v>
      </c>
      <c r="V67" s="325">
        <v>5</v>
      </c>
      <c r="W67" s="326">
        <v>5</v>
      </c>
      <c r="X67" s="326">
        <v>5</v>
      </c>
      <c r="Y67" s="327">
        <v>5</v>
      </c>
      <c r="Z67" s="327">
        <v>5</v>
      </c>
      <c r="AA67" s="271"/>
      <c r="AB67" s="272"/>
      <c r="AC67" s="273"/>
      <c r="AD67" s="273"/>
      <c r="AE67" s="274"/>
      <c r="AF67" s="274"/>
      <c r="AG67" s="274"/>
      <c r="AH67" s="274"/>
      <c r="AI67" s="274"/>
      <c r="AJ67" s="274"/>
      <c r="AK67" s="274"/>
      <c r="AL67" s="274"/>
      <c r="AM67" s="274"/>
      <c r="AN67" s="274"/>
      <c r="AO67" s="274"/>
      <c r="AP67" s="274"/>
      <c r="AQ67" s="274"/>
      <c r="AR67" s="274"/>
      <c r="AS67" s="274"/>
      <c r="AT67" s="274"/>
      <c r="AU67" s="274"/>
      <c r="AV67" s="274"/>
      <c r="AW67" s="274"/>
      <c r="AX67" s="274"/>
      <c r="AY67" s="274"/>
      <c r="AZ67" s="275"/>
      <c r="BA67" s="274"/>
      <c r="BB67" s="274"/>
      <c r="BC67" s="274"/>
      <c r="BD67" s="274"/>
      <c r="BE67" s="274"/>
      <c r="BF67" s="274"/>
      <c r="BG67" s="274"/>
      <c r="BH67" s="274"/>
      <c r="BI67" s="274"/>
      <c r="BJ67" s="274"/>
      <c r="BK67" s="274"/>
      <c r="BL67" s="274"/>
      <c r="BM67" s="274"/>
      <c r="BN67" s="274"/>
      <c r="BO67" s="274"/>
      <c r="BP67" s="273"/>
      <c r="BQ67" s="274"/>
      <c r="BR67" s="274"/>
      <c r="BS67" s="274"/>
      <c r="BT67" s="274"/>
      <c r="BU67" s="274"/>
      <c r="BV67" s="274"/>
      <c r="BW67" s="274"/>
      <c r="BX67" s="274"/>
      <c r="BY67" s="274"/>
      <c r="BZ67" s="274"/>
      <c r="CA67" s="274"/>
      <c r="CB67" s="274"/>
      <c r="CC67" s="274"/>
      <c r="CD67" s="274"/>
      <c r="CE67" s="274"/>
      <c r="CF67" s="274"/>
      <c r="CG67" s="274"/>
      <c r="CH67" s="274"/>
      <c r="CI67" s="274"/>
      <c r="CJ67" s="274"/>
      <c r="CK67" s="274"/>
      <c r="CL67" s="274"/>
      <c r="CM67" s="274"/>
      <c r="CN67" s="274"/>
      <c r="CO67" s="274"/>
      <c r="CP67" s="274"/>
    </row>
    <row r="68" spans="2:94" s="83" customFormat="1" ht="30" customHeight="1" x14ac:dyDescent="0.25">
      <c r="B68" s="281">
        <v>73</v>
      </c>
      <c r="C68" s="296">
        <v>44476</v>
      </c>
      <c r="D68" s="282" t="s">
        <v>145</v>
      </c>
      <c r="E68" s="282" t="s">
        <v>192</v>
      </c>
      <c r="F68" s="282" t="s">
        <v>55</v>
      </c>
      <c r="G68" s="282" t="s">
        <v>18</v>
      </c>
      <c r="H68" s="309" t="s">
        <v>94</v>
      </c>
      <c r="I68" s="283" t="s">
        <v>94</v>
      </c>
      <c r="J68" s="282" t="s">
        <v>98</v>
      </c>
      <c r="K68" s="282" t="s">
        <v>178</v>
      </c>
      <c r="L68" s="284" t="s">
        <v>288</v>
      </c>
      <c r="M68" s="324"/>
      <c r="N68" s="325"/>
      <c r="O68" s="326"/>
      <c r="P68" s="326"/>
      <c r="Q68" s="326"/>
      <c r="R68" s="324"/>
      <c r="S68" s="326"/>
      <c r="T68" s="326"/>
      <c r="U68" s="326"/>
      <c r="V68" s="325"/>
      <c r="W68" s="326"/>
      <c r="X68" s="326"/>
      <c r="Y68" s="327"/>
      <c r="Z68" s="327"/>
      <c r="AA68" s="271"/>
      <c r="AB68" s="272"/>
      <c r="AC68" s="273"/>
      <c r="AD68" s="273"/>
      <c r="AE68" s="274"/>
      <c r="AF68" s="274"/>
      <c r="AG68" s="274"/>
      <c r="AH68" s="274"/>
      <c r="AI68" s="274"/>
      <c r="AJ68" s="274"/>
      <c r="AK68" s="274"/>
      <c r="AL68" s="274"/>
      <c r="AM68" s="274"/>
      <c r="AN68" s="274"/>
      <c r="AO68" s="274"/>
      <c r="AP68" s="274"/>
      <c r="AQ68" s="274"/>
      <c r="AR68" s="274"/>
      <c r="AS68" s="274"/>
      <c r="AT68" s="274"/>
      <c r="AU68" s="274"/>
      <c r="AV68" s="274"/>
      <c r="AW68" s="274"/>
      <c r="AX68" s="274"/>
      <c r="AY68" s="274"/>
      <c r="AZ68" s="275"/>
      <c r="BA68" s="274"/>
      <c r="BB68" s="274"/>
      <c r="BC68" s="274"/>
      <c r="BD68" s="274"/>
      <c r="BE68" s="274"/>
      <c r="BF68" s="274"/>
      <c r="BG68" s="274"/>
      <c r="BH68" s="274"/>
      <c r="BI68" s="274"/>
      <c r="BJ68" s="274"/>
      <c r="BK68" s="274"/>
      <c r="BL68" s="274"/>
      <c r="BM68" s="274"/>
      <c r="BN68" s="274"/>
      <c r="BO68" s="274"/>
      <c r="BP68" s="273"/>
      <c r="BQ68" s="274"/>
      <c r="BR68" s="274"/>
      <c r="BS68" s="274"/>
      <c r="BT68" s="274"/>
      <c r="BU68" s="274"/>
      <c r="BV68" s="274"/>
      <c r="BW68" s="274"/>
      <c r="BX68" s="274"/>
      <c r="BY68" s="274"/>
      <c r="BZ68" s="274"/>
      <c r="CA68" s="274"/>
      <c r="CB68" s="274"/>
      <c r="CC68" s="274"/>
      <c r="CD68" s="274"/>
      <c r="CE68" s="274"/>
      <c r="CF68" s="274"/>
      <c r="CG68" s="274"/>
      <c r="CH68" s="274"/>
      <c r="CI68" s="274"/>
      <c r="CJ68" s="274"/>
      <c r="CK68" s="274"/>
      <c r="CL68" s="274"/>
      <c r="CM68" s="274"/>
      <c r="CN68" s="274"/>
      <c r="CO68" s="274"/>
      <c r="CP68" s="274"/>
    </row>
    <row r="69" spans="2:94" s="83" customFormat="1" ht="30" customHeight="1" x14ac:dyDescent="0.25">
      <c r="B69" s="281">
        <v>74</v>
      </c>
      <c r="C69" s="296">
        <v>44476</v>
      </c>
      <c r="D69" s="282" t="s">
        <v>145</v>
      </c>
      <c r="E69" s="282" t="s">
        <v>192</v>
      </c>
      <c r="F69" s="282" t="s">
        <v>89</v>
      </c>
      <c r="G69" s="282" t="s">
        <v>17</v>
      </c>
      <c r="H69" s="309" t="s">
        <v>217</v>
      </c>
      <c r="I69" s="283" t="s">
        <v>55</v>
      </c>
      <c r="J69" s="282" t="s">
        <v>98</v>
      </c>
      <c r="K69" s="282" t="s">
        <v>32</v>
      </c>
      <c r="L69" s="284" t="s">
        <v>293</v>
      </c>
      <c r="M69" s="324">
        <v>5</v>
      </c>
      <c r="N69" s="325">
        <v>5</v>
      </c>
      <c r="O69" s="326">
        <v>5</v>
      </c>
      <c r="P69" s="326">
        <v>5</v>
      </c>
      <c r="Q69" s="326">
        <v>5</v>
      </c>
      <c r="R69" s="324">
        <v>5</v>
      </c>
      <c r="S69" s="326">
        <v>5</v>
      </c>
      <c r="T69" s="326">
        <v>5</v>
      </c>
      <c r="U69" s="326">
        <v>5</v>
      </c>
      <c r="V69" s="325">
        <v>5</v>
      </c>
      <c r="W69" s="326">
        <v>5</v>
      </c>
      <c r="X69" s="326">
        <v>5</v>
      </c>
      <c r="Y69" s="327">
        <v>5</v>
      </c>
      <c r="Z69" s="327">
        <v>5</v>
      </c>
      <c r="AA69" s="271"/>
      <c r="AB69" s="272"/>
      <c r="AC69" s="273"/>
      <c r="AD69" s="273"/>
      <c r="AE69" s="274"/>
      <c r="AF69" s="274"/>
      <c r="AG69" s="274"/>
      <c r="AH69" s="274"/>
      <c r="AI69" s="274"/>
      <c r="AJ69" s="274"/>
      <c r="AK69" s="274"/>
      <c r="AL69" s="274"/>
      <c r="AM69" s="274"/>
      <c r="AN69" s="274"/>
      <c r="AO69" s="274"/>
      <c r="AP69" s="274"/>
      <c r="AQ69" s="274"/>
      <c r="AR69" s="274"/>
      <c r="AS69" s="274"/>
      <c r="AT69" s="274"/>
      <c r="AU69" s="274"/>
      <c r="AV69" s="274"/>
      <c r="AW69" s="274"/>
      <c r="AX69" s="274"/>
      <c r="AY69" s="274"/>
      <c r="AZ69" s="275"/>
      <c r="BA69" s="274"/>
      <c r="BB69" s="274"/>
      <c r="BC69" s="274"/>
      <c r="BD69" s="274"/>
      <c r="BE69" s="274"/>
      <c r="BF69" s="274"/>
      <c r="BG69" s="274"/>
      <c r="BH69" s="274"/>
      <c r="BI69" s="274"/>
      <c r="BJ69" s="274"/>
      <c r="BK69" s="274"/>
      <c r="BL69" s="274"/>
      <c r="BM69" s="274"/>
      <c r="BN69" s="274"/>
      <c r="BO69" s="274"/>
      <c r="BP69" s="273"/>
      <c r="BQ69" s="274"/>
      <c r="BR69" s="274"/>
      <c r="BS69" s="274"/>
      <c r="BT69" s="274"/>
      <c r="BU69" s="274"/>
      <c r="BV69" s="274"/>
      <c r="BW69" s="274"/>
      <c r="BX69" s="274"/>
      <c r="BY69" s="274"/>
      <c r="BZ69" s="274"/>
      <c r="CA69" s="274"/>
      <c r="CB69" s="274"/>
      <c r="CC69" s="274"/>
      <c r="CD69" s="274"/>
      <c r="CE69" s="274"/>
      <c r="CF69" s="274"/>
      <c r="CG69" s="274"/>
      <c r="CH69" s="274"/>
      <c r="CI69" s="274"/>
      <c r="CJ69" s="274"/>
      <c r="CK69" s="274"/>
      <c r="CL69" s="274"/>
      <c r="CM69" s="274"/>
      <c r="CN69" s="274"/>
      <c r="CO69" s="274"/>
      <c r="CP69" s="274"/>
    </row>
    <row r="70" spans="2:94" s="83" customFormat="1" ht="30" customHeight="1" x14ac:dyDescent="0.25">
      <c r="B70" s="281">
        <v>75</v>
      </c>
      <c r="C70" s="296">
        <v>44477</v>
      </c>
      <c r="D70" s="282" t="s">
        <v>145</v>
      </c>
      <c r="E70" s="282" t="s">
        <v>191</v>
      </c>
      <c r="F70" s="282" t="s">
        <v>172</v>
      </c>
      <c r="G70" s="282" t="s">
        <v>113</v>
      </c>
      <c r="H70" s="309" t="s">
        <v>218</v>
      </c>
      <c r="I70" s="283" t="s">
        <v>96</v>
      </c>
      <c r="J70" s="282" t="s">
        <v>98</v>
      </c>
      <c r="K70" s="282" t="s">
        <v>24</v>
      </c>
      <c r="L70" s="284" t="s">
        <v>261</v>
      </c>
      <c r="M70" s="324">
        <v>5</v>
      </c>
      <c r="N70" s="325">
        <v>4</v>
      </c>
      <c r="O70" s="326">
        <v>4</v>
      </c>
      <c r="P70" s="326">
        <v>5</v>
      </c>
      <c r="Q70" s="326">
        <v>4</v>
      </c>
      <c r="R70" s="324">
        <v>5</v>
      </c>
      <c r="S70" s="326">
        <v>5</v>
      </c>
      <c r="T70" s="326">
        <v>5</v>
      </c>
      <c r="U70" s="326">
        <v>5</v>
      </c>
      <c r="V70" s="325">
        <v>5</v>
      </c>
      <c r="W70" s="326">
        <v>4</v>
      </c>
      <c r="X70" s="326">
        <v>4</v>
      </c>
      <c r="Y70" s="327">
        <v>5</v>
      </c>
      <c r="Z70" s="327">
        <v>5</v>
      </c>
      <c r="AA70" s="271"/>
      <c r="AB70" s="272"/>
      <c r="AC70" s="273"/>
      <c r="AD70" s="273"/>
      <c r="AE70" s="274"/>
      <c r="AF70" s="274"/>
      <c r="AG70" s="274"/>
      <c r="AH70" s="274"/>
      <c r="AI70" s="274"/>
      <c r="AJ70" s="274"/>
      <c r="AK70" s="274"/>
      <c r="AL70" s="274"/>
      <c r="AM70" s="274"/>
      <c r="AN70" s="274"/>
      <c r="AO70" s="274"/>
      <c r="AP70" s="274"/>
      <c r="AQ70" s="274"/>
      <c r="AR70" s="274"/>
      <c r="AS70" s="274"/>
      <c r="AT70" s="274"/>
      <c r="AU70" s="274"/>
      <c r="AV70" s="274"/>
      <c r="AW70" s="274"/>
      <c r="AX70" s="274"/>
      <c r="AY70" s="274"/>
      <c r="AZ70" s="275"/>
      <c r="BA70" s="274"/>
      <c r="BB70" s="274"/>
      <c r="BC70" s="274"/>
      <c r="BD70" s="274"/>
      <c r="BE70" s="274"/>
      <c r="BF70" s="274"/>
      <c r="BG70" s="274"/>
      <c r="BH70" s="274"/>
      <c r="BI70" s="274"/>
      <c r="BJ70" s="274"/>
      <c r="BK70" s="274"/>
      <c r="BL70" s="274"/>
      <c r="BM70" s="274"/>
      <c r="BN70" s="274"/>
      <c r="BO70" s="274"/>
      <c r="BP70" s="273"/>
      <c r="BQ70" s="274"/>
      <c r="BR70" s="274"/>
      <c r="BS70" s="274"/>
      <c r="BT70" s="274"/>
      <c r="BU70" s="274"/>
      <c r="BV70" s="274"/>
      <c r="BW70" s="274"/>
      <c r="BX70" s="274"/>
      <c r="BY70" s="274"/>
      <c r="BZ70" s="274"/>
      <c r="CA70" s="274"/>
      <c r="CB70" s="274"/>
      <c r="CC70" s="274"/>
      <c r="CD70" s="274"/>
      <c r="CE70" s="274"/>
      <c r="CF70" s="274"/>
      <c r="CG70" s="274"/>
      <c r="CH70" s="274"/>
      <c r="CI70" s="274"/>
      <c r="CJ70" s="274"/>
      <c r="CK70" s="274"/>
      <c r="CL70" s="274"/>
      <c r="CM70" s="274"/>
      <c r="CN70" s="274"/>
      <c r="CO70" s="274"/>
      <c r="CP70" s="274"/>
    </row>
    <row r="71" spans="2:94" s="83" customFormat="1" ht="30" customHeight="1" x14ac:dyDescent="0.25">
      <c r="B71" s="281">
        <v>76</v>
      </c>
      <c r="C71" s="296">
        <v>44477</v>
      </c>
      <c r="D71" s="282" t="s">
        <v>145</v>
      </c>
      <c r="E71" s="282" t="s">
        <v>192</v>
      </c>
      <c r="F71" s="282" t="s">
        <v>91</v>
      </c>
      <c r="G71" s="282" t="s">
        <v>17</v>
      </c>
      <c r="H71" s="309" t="s">
        <v>219</v>
      </c>
      <c r="I71" s="283" t="s">
        <v>15</v>
      </c>
      <c r="J71" s="282" t="s">
        <v>98</v>
      </c>
      <c r="K71" s="282" t="s">
        <v>285</v>
      </c>
      <c r="L71" s="284" t="s">
        <v>286</v>
      </c>
      <c r="M71" s="324">
        <v>3</v>
      </c>
      <c r="N71" s="325">
        <v>2</v>
      </c>
      <c r="O71" s="326">
        <v>4</v>
      </c>
      <c r="P71" s="326">
        <v>2</v>
      </c>
      <c r="Q71" s="326">
        <v>2</v>
      </c>
      <c r="R71" s="324">
        <v>5</v>
      </c>
      <c r="S71" s="326">
        <v>4</v>
      </c>
      <c r="T71" s="326">
        <v>4</v>
      </c>
      <c r="U71" s="326"/>
      <c r="V71" s="325"/>
      <c r="W71" s="326">
        <v>5</v>
      </c>
      <c r="X71" s="326"/>
      <c r="Y71" s="327">
        <v>5</v>
      </c>
      <c r="Z71" s="327">
        <v>3</v>
      </c>
      <c r="AA71" s="271"/>
      <c r="AB71" s="272"/>
      <c r="AC71" s="273"/>
      <c r="AD71" s="273"/>
      <c r="AE71" s="274"/>
      <c r="AF71" s="274"/>
      <c r="AG71" s="274"/>
      <c r="AH71" s="274"/>
      <c r="AI71" s="274"/>
      <c r="AJ71" s="274"/>
      <c r="AK71" s="274"/>
      <c r="AL71" s="274"/>
      <c r="AM71" s="274"/>
      <c r="AN71" s="274"/>
      <c r="AO71" s="274"/>
      <c r="AP71" s="274"/>
      <c r="AQ71" s="274"/>
      <c r="AR71" s="274"/>
      <c r="AS71" s="274"/>
      <c r="AT71" s="274"/>
      <c r="AU71" s="274"/>
      <c r="AV71" s="274"/>
      <c r="AW71" s="274"/>
      <c r="AX71" s="274"/>
      <c r="AY71" s="274"/>
      <c r="AZ71" s="275"/>
      <c r="BA71" s="274"/>
      <c r="BB71" s="274"/>
      <c r="BC71" s="274"/>
      <c r="BD71" s="274"/>
      <c r="BE71" s="274"/>
      <c r="BF71" s="274"/>
      <c r="BG71" s="274"/>
      <c r="BH71" s="274"/>
      <c r="BI71" s="274"/>
      <c r="BJ71" s="274"/>
      <c r="BK71" s="274"/>
      <c r="BL71" s="274"/>
      <c r="BM71" s="274"/>
      <c r="BN71" s="274"/>
      <c r="BO71" s="274"/>
      <c r="BP71" s="273"/>
      <c r="BQ71" s="274"/>
      <c r="BR71" s="274"/>
      <c r="BS71" s="274"/>
      <c r="BT71" s="274"/>
      <c r="BU71" s="274"/>
      <c r="BV71" s="274"/>
      <c r="BW71" s="274"/>
      <c r="BX71" s="274"/>
      <c r="BY71" s="274"/>
      <c r="BZ71" s="274"/>
      <c r="CA71" s="274"/>
      <c r="CB71" s="274"/>
      <c r="CC71" s="274"/>
      <c r="CD71" s="274"/>
      <c r="CE71" s="274"/>
      <c r="CF71" s="274"/>
      <c r="CG71" s="274"/>
      <c r="CH71" s="274"/>
      <c r="CI71" s="274"/>
      <c r="CJ71" s="274"/>
      <c r="CK71" s="274"/>
      <c r="CL71" s="274"/>
      <c r="CM71" s="274"/>
      <c r="CN71" s="274"/>
      <c r="CO71" s="274"/>
      <c r="CP71" s="274"/>
    </row>
    <row r="72" spans="2:94" s="83" customFormat="1" ht="30" customHeight="1" x14ac:dyDescent="0.25">
      <c r="B72" s="281">
        <v>77</v>
      </c>
      <c r="C72" s="296">
        <v>44477</v>
      </c>
      <c r="D72" s="282" t="s">
        <v>145</v>
      </c>
      <c r="E72" s="282" t="s">
        <v>192</v>
      </c>
      <c r="F72" s="282" t="s">
        <v>89</v>
      </c>
      <c r="G72" s="282" t="s">
        <v>17</v>
      </c>
      <c r="H72" s="309" t="s">
        <v>220</v>
      </c>
      <c r="I72" s="283" t="s">
        <v>138</v>
      </c>
      <c r="J72" s="282" t="s">
        <v>99</v>
      </c>
      <c r="K72" s="282" t="s">
        <v>24</v>
      </c>
      <c r="L72" s="284" t="s">
        <v>261</v>
      </c>
      <c r="M72" s="324">
        <v>4</v>
      </c>
      <c r="N72" s="325">
        <v>3</v>
      </c>
      <c r="O72" s="326">
        <v>5</v>
      </c>
      <c r="P72" s="326">
        <v>5</v>
      </c>
      <c r="Q72" s="326">
        <v>5</v>
      </c>
      <c r="R72" s="324">
        <v>5</v>
      </c>
      <c r="S72" s="326">
        <v>5</v>
      </c>
      <c r="T72" s="326">
        <v>5</v>
      </c>
      <c r="U72" s="326">
        <v>4</v>
      </c>
      <c r="V72" s="325">
        <v>5</v>
      </c>
      <c r="W72" s="326">
        <v>4</v>
      </c>
      <c r="X72" s="326">
        <v>3</v>
      </c>
      <c r="Y72" s="327">
        <v>5</v>
      </c>
      <c r="Z72" s="327">
        <v>5</v>
      </c>
      <c r="AA72" s="271"/>
      <c r="AB72" s="272"/>
      <c r="AC72" s="273"/>
      <c r="AD72" s="273"/>
      <c r="AE72" s="274"/>
      <c r="AF72" s="274"/>
      <c r="AG72" s="274"/>
      <c r="AH72" s="274"/>
      <c r="AI72" s="274"/>
      <c r="AJ72" s="274"/>
      <c r="AK72" s="274"/>
      <c r="AL72" s="274"/>
      <c r="AM72" s="274"/>
      <c r="AN72" s="274"/>
      <c r="AO72" s="274"/>
      <c r="AP72" s="274"/>
      <c r="AQ72" s="274"/>
      <c r="AR72" s="274"/>
      <c r="AS72" s="274"/>
      <c r="AT72" s="274"/>
      <c r="AU72" s="274"/>
      <c r="AV72" s="274"/>
      <c r="AW72" s="274"/>
      <c r="AX72" s="274"/>
      <c r="AY72" s="274"/>
      <c r="AZ72" s="275"/>
      <c r="BA72" s="274"/>
      <c r="BB72" s="274"/>
      <c r="BC72" s="274"/>
      <c r="BD72" s="274"/>
      <c r="BE72" s="274"/>
      <c r="BF72" s="274"/>
      <c r="BG72" s="274"/>
      <c r="BH72" s="274"/>
      <c r="BI72" s="274"/>
      <c r="BJ72" s="274"/>
      <c r="BK72" s="274"/>
      <c r="BL72" s="274"/>
      <c r="BM72" s="274"/>
      <c r="BN72" s="274"/>
      <c r="BO72" s="274"/>
      <c r="BP72" s="273"/>
      <c r="BQ72" s="274"/>
      <c r="BR72" s="274"/>
      <c r="BS72" s="274"/>
      <c r="BT72" s="274"/>
      <c r="BU72" s="274"/>
      <c r="BV72" s="274"/>
      <c r="BW72" s="274"/>
      <c r="BX72" s="274"/>
      <c r="BY72" s="274"/>
      <c r="BZ72" s="274"/>
      <c r="CA72" s="274"/>
      <c r="CB72" s="274"/>
      <c r="CC72" s="274"/>
      <c r="CD72" s="274"/>
      <c r="CE72" s="274"/>
      <c r="CF72" s="274"/>
      <c r="CG72" s="274"/>
      <c r="CH72" s="274"/>
      <c r="CI72" s="274"/>
      <c r="CJ72" s="274"/>
      <c r="CK72" s="274"/>
      <c r="CL72" s="274"/>
      <c r="CM72" s="274"/>
      <c r="CN72" s="274"/>
      <c r="CO72" s="274"/>
      <c r="CP72" s="274"/>
    </row>
    <row r="73" spans="2:94" s="83" customFormat="1" ht="30" customHeight="1" x14ac:dyDescent="0.25">
      <c r="B73" s="281">
        <v>78</v>
      </c>
      <c r="C73" s="296">
        <v>44477</v>
      </c>
      <c r="D73" s="282" t="s">
        <v>145</v>
      </c>
      <c r="E73" s="282" t="s">
        <v>192</v>
      </c>
      <c r="F73" s="282" t="s">
        <v>195</v>
      </c>
      <c r="G73" s="282" t="s">
        <v>17</v>
      </c>
      <c r="H73" s="309" t="s">
        <v>94</v>
      </c>
      <c r="I73" s="283" t="s">
        <v>94</v>
      </c>
      <c r="J73" s="282" t="s">
        <v>99</v>
      </c>
      <c r="K73" s="282" t="s">
        <v>28</v>
      </c>
      <c r="L73" s="284" t="s">
        <v>275</v>
      </c>
      <c r="M73" s="324">
        <v>5</v>
      </c>
      <c r="N73" s="325">
        <v>4</v>
      </c>
      <c r="O73" s="326">
        <v>5</v>
      </c>
      <c r="P73" s="326">
        <v>5</v>
      </c>
      <c r="Q73" s="326">
        <v>5</v>
      </c>
      <c r="R73" s="324">
        <v>5</v>
      </c>
      <c r="S73" s="326">
        <v>5</v>
      </c>
      <c r="T73" s="326">
        <v>5</v>
      </c>
      <c r="U73" s="326">
        <v>5</v>
      </c>
      <c r="V73" s="325">
        <v>5</v>
      </c>
      <c r="W73" s="326">
        <v>5</v>
      </c>
      <c r="X73" s="326">
        <v>5</v>
      </c>
      <c r="Y73" s="327">
        <v>5</v>
      </c>
      <c r="Z73" s="327">
        <v>5</v>
      </c>
      <c r="AA73" s="271"/>
      <c r="AB73" s="272"/>
      <c r="AC73" s="273"/>
      <c r="AD73" s="273"/>
      <c r="AE73" s="274"/>
      <c r="AF73" s="274"/>
      <c r="AG73" s="274"/>
      <c r="AH73" s="274"/>
      <c r="AI73" s="274"/>
      <c r="AJ73" s="274"/>
      <c r="AK73" s="274"/>
      <c r="AL73" s="274"/>
      <c r="AM73" s="274"/>
      <c r="AN73" s="274"/>
      <c r="AO73" s="274"/>
      <c r="AP73" s="274"/>
      <c r="AQ73" s="274"/>
      <c r="AR73" s="274"/>
      <c r="AS73" s="274"/>
      <c r="AT73" s="274"/>
      <c r="AU73" s="274"/>
      <c r="AV73" s="274"/>
      <c r="AW73" s="274"/>
      <c r="AX73" s="274"/>
      <c r="AY73" s="274"/>
      <c r="AZ73" s="275"/>
      <c r="BA73" s="274"/>
      <c r="BB73" s="274"/>
      <c r="BC73" s="274"/>
      <c r="BD73" s="274"/>
      <c r="BE73" s="274"/>
      <c r="BF73" s="274"/>
      <c r="BG73" s="274"/>
      <c r="BH73" s="274"/>
      <c r="BI73" s="274"/>
      <c r="BJ73" s="274"/>
      <c r="BK73" s="274"/>
      <c r="BL73" s="274"/>
      <c r="BM73" s="274"/>
      <c r="BN73" s="274"/>
      <c r="BO73" s="274"/>
      <c r="BP73" s="273"/>
      <c r="BQ73" s="274"/>
      <c r="BR73" s="274"/>
      <c r="BS73" s="274"/>
      <c r="BT73" s="274"/>
      <c r="BU73" s="274"/>
      <c r="BV73" s="274"/>
      <c r="BW73" s="274"/>
      <c r="BX73" s="274"/>
      <c r="BY73" s="274"/>
      <c r="BZ73" s="274"/>
      <c r="CA73" s="274"/>
      <c r="CB73" s="274"/>
      <c r="CC73" s="274"/>
      <c r="CD73" s="274"/>
      <c r="CE73" s="274"/>
      <c r="CF73" s="274"/>
      <c r="CG73" s="274"/>
      <c r="CH73" s="274"/>
      <c r="CI73" s="274"/>
      <c r="CJ73" s="274"/>
      <c r="CK73" s="274"/>
      <c r="CL73" s="274"/>
      <c r="CM73" s="274"/>
      <c r="CN73" s="274"/>
      <c r="CO73" s="274"/>
      <c r="CP73" s="274"/>
    </row>
    <row r="74" spans="2:94" s="83" customFormat="1" ht="30" customHeight="1" x14ac:dyDescent="0.25">
      <c r="B74" s="281">
        <v>79</v>
      </c>
      <c r="C74" s="296">
        <v>44477</v>
      </c>
      <c r="D74" s="282" t="s">
        <v>145</v>
      </c>
      <c r="E74" s="282" t="s">
        <v>191</v>
      </c>
      <c r="F74" s="282" t="s">
        <v>319</v>
      </c>
      <c r="G74" s="282" t="s">
        <v>18</v>
      </c>
      <c r="H74" s="309"/>
      <c r="I74" s="283" t="s">
        <v>55</v>
      </c>
      <c r="J74" s="282" t="s">
        <v>98</v>
      </c>
      <c r="K74" s="282" t="s">
        <v>53</v>
      </c>
      <c r="L74" s="284" t="s">
        <v>265</v>
      </c>
      <c r="M74" s="324">
        <v>5</v>
      </c>
      <c r="N74" s="325">
        <v>5</v>
      </c>
      <c r="O74" s="326">
        <v>5</v>
      </c>
      <c r="P74" s="326">
        <v>5</v>
      </c>
      <c r="Q74" s="326">
        <v>5</v>
      </c>
      <c r="R74" s="324">
        <v>5</v>
      </c>
      <c r="S74" s="326">
        <v>5</v>
      </c>
      <c r="T74" s="326">
        <v>5</v>
      </c>
      <c r="U74" s="326">
        <v>5</v>
      </c>
      <c r="V74" s="325">
        <v>5</v>
      </c>
      <c r="W74" s="326">
        <v>5</v>
      </c>
      <c r="X74" s="326">
        <v>5</v>
      </c>
      <c r="Y74" s="327">
        <v>5</v>
      </c>
      <c r="Z74" s="327">
        <v>5</v>
      </c>
      <c r="AA74" s="271"/>
      <c r="AB74" s="272"/>
      <c r="AC74" s="273"/>
      <c r="AD74" s="273"/>
      <c r="AE74" s="274"/>
      <c r="AF74" s="274"/>
      <c r="AG74" s="274"/>
      <c r="AH74" s="274"/>
      <c r="AI74" s="274"/>
      <c r="AJ74" s="274"/>
      <c r="AK74" s="274"/>
      <c r="AL74" s="274"/>
      <c r="AM74" s="274"/>
      <c r="AN74" s="274"/>
      <c r="AO74" s="274"/>
      <c r="AP74" s="274"/>
      <c r="AQ74" s="274"/>
      <c r="AR74" s="274"/>
      <c r="AS74" s="274"/>
      <c r="AT74" s="274"/>
      <c r="AU74" s="274"/>
      <c r="AV74" s="274"/>
      <c r="AW74" s="274"/>
      <c r="AX74" s="274"/>
      <c r="AY74" s="274"/>
      <c r="AZ74" s="275"/>
      <c r="BA74" s="274"/>
      <c r="BB74" s="274"/>
      <c r="BC74" s="274"/>
      <c r="BD74" s="274"/>
      <c r="BE74" s="274"/>
      <c r="BF74" s="274"/>
      <c r="BG74" s="274"/>
      <c r="BH74" s="274"/>
      <c r="BI74" s="274"/>
      <c r="BJ74" s="274"/>
      <c r="BK74" s="274"/>
      <c r="BL74" s="274"/>
      <c r="BM74" s="274"/>
      <c r="BN74" s="274"/>
      <c r="BO74" s="274"/>
      <c r="BP74" s="273"/>
      <c r="BQ74" s="274"/>
      <c r="BR74" s="274"/>
      <c r="BS74" s="274"/>
      <c r="BT74" s="274"/>
      <c r="BU74" s="274"/>
      <c r="BV74" s="274"/>
      <c r="BW74" s="274"/>
      <c r="BX74" s="274"/>
      <c r="BY74" s="274"/>
      <c r="BZ74" s="274"/>
      <c r="CA74" s="274"/>
      <c r="CB74" s="274"/>
      <c r="CC74" s="274"/>
      <c r="CD74" s="274"/>
      <c r="CE74" s="274"/>
      <c r="CF74" s="274"/>
      <c r="CG74" s="274"/>
      <c r="CH74" s="274"/>
      <c r="CI74" s="274"/>
      <c r="CJ74" s="274"/>
      <c r="CK74" s="274"/>
      <c r="CL74" s="274"/>
      <c r="CM74" s="274"/>
      <c r="CN74" s="274"/>
      <c r="CO74" s="274"/>
      <c r="CP74" s="274"/>
    </row>
    <row r="75" spans="2:94" s="83" customFormat="1" ht="30" customHeight="1" x14ac:dyDescent="0.25">
      <c r="B75" s="281">
        <v>80</v>
      </c>
      <c r="C75" s="296">
        <v>44477</v>
      </c>
      <c r="D75" s="282" t="s">
        <v>145</v>
      </c>
      <c r="E75" s="282" t="s">
        <v>192</v>
      </c>
      <c r="F75" s="282" t="s">
        <v>89</v>
      </c>
      <c r="G75" s="282" t="s">
        <v>18</v>
      </c>
      <c r="H75" s="309" t="s">
        <v>221</v>
      </c>
      <c r="I75" s="283" t="s">
        <v>138</v>
      </c>
      <c r="J75" s="282" t="s">
        <v>98</v>
      </c>
      <c r="K75" s="282" t="s">
        <v>49</v>
      </c>
      <c r="L75" s="284" t="s">
        <v>283</v>
      </c>
      <c r="M75" s="324">
        <v>4</v>
      </c>
      <c r="N75" s="325">
        <v>4</v>
      </c>
      <c r="O75" s="326">
        <v>5</v>
      </c>
      <c r="P75" s="326">
        <v>3</v>
      </c>
      <c r="Q75" s="326">
        <v>4</v>
      </c>
      <c r="R75" s="324">
        <v>5</v>
      </c>
      <c r="S75" s="326">
        <v>5</v>
      </c>
      <c r="T75" s="326">
        <v>5</v>
      </c>
      <c r="U75" s="326">
        <v>4</v>
      </c>
      <c r="V75" s="325">
        <v>3</v>
      </c>
      <c r="W75" s="326">
        <v>5</v>
      </c>
      <c r="X75" s="326">
        <v>5</v>
      </c>
      <c r="Y75" s="327">
        <v>3</v>
      </c>
      <c r="Z75" s="327">
        <v>4</v>
      </c>
      <c r="AA75" s="271"/>
      <c r="AB75" s="272"/>
      <c r="AC75" s="273"/>
      <c r="AD75" s="273"/>
      <c r="AE75" s="274"/>
      <c r="AF75" s="274"/>
      <c r="AG75" s="274"/>
      <c r="AH75" s="274"/>
      <c r="AI75" s="274"/>
      <c r="AJ75" s="274"/>
      <c r="AK75" s="274"/>
      <c r="AL75" s="274"/>
      <c r="AM75" s="274"/>
      <c r="AN75" s="274"/>
      <c r="AO75" s="274"/>
      <c r="AP75" s="274"/>
      <c r="AQ75" s="274"/>
      <c r="AR75" s="274"/>
      <c r="AS75" s="274"/>
      <c r="AT75" s="274"/>
      <c r="AU75" s="274"/>
      <c r="AV75" s="274"/>
      <c r="AW75" s="274"/>
      <c r="AX75" s="274"/>
      <c r="AY75" s="274"/>
      <c r="AZ75" s="275"/>
      <c r="BA75" s="274"/>
      <c r="BB75" s="274"/>
      <c r="BC75" s="274"/>
      <c r="BD75" s="274"/>
      <c r="BE75" s="274"/>
      <c r="BF75" s="274"/>
      <c r="BG75" s="274"/>
      <c r="BH75" s="274"/>
      <c r="BI75" s="274"/>
      <c r="BJ75" s="274"/>
      <c r="BK75" s="274"/>
      <c r="BL75" s="274"/>
      <c r="BM75" s="274"/>
      <c r="BN75" s="274"/>
      <c r="BO75" s="274"/>
      <c r="BP75" s="273"/>
      <c r="BQ75" s="274"/>
      <c r="BR75" s="274"/>
      <c r="BS75" s="274"/>
      <c r="BT75" s="274"/>
      <c r="BU75" s="274"/>
      <c r="BV75" s="274"/>
      <c r="BW75" s="274"/>
      <c r="BX75" s="274"/>
      <c r="BY75" s="274"/>
      <c r="BZ75" s="274"/>
      <c r="CA75" s="274"/>
      <c r="CB75" s="274"/>
      <c r="CC75" s="274"/>
      <c r="CD75" s="274"/>
      <c r="CE75" s="274"/>
      <c r="CF75" s="274"/>
      <c r="CG75" s="274"/>
      <c r="CH75" s="274"/>
      <c r="CI75" s="274"/>
      <c r="CJ75" s="274"/>
      <c r="CK75" s="274"/>
      <c r="CL75" s="274"/>
      <c r="CM75" s="274"/>
      <c r="CN75" s="274"/>
      <c r="CO75" s="274"/>
      <c r="CP75" s="274"/>
    </row>
    <row r="76" spans="2:94" s="83" customFormat="1" ht="30" customHeight="1" x14ac:dyDescent="0.25">
      <c r="B76" s="281">
        <v>82</v>
      </c>
      <c r="C76" s="296">
        <v>44477</v>
      </c>
      <c r="D76" s="282" t="s">
        <v>147</v>
      </c>
      <c r="E76" s="282" t="s">
        <v>191</v>
      </c>
      <c r="F76" s="282" t="s">
        <v>89</v>
      </c>
      <c r="G76" s="282" t="s">
        <v>17</v>
      </c>
      <c r="H76" s="309" t="s">
        <v>94</v>
      </c>
      <c r="I76" s="283" t="s">
        <v>94</v>
      </c>
      <c r="J76" s="282" t="s">
        <v>99</v>
      </c>
      <c r="K76" s="282" t="s">
        <v>44</v>
      </c>
      <c r="L76" s="284" t="s">
        <v>290</v>
      </c>
      <c r="M76" s="324">
        <v>4</v>
      </c>
      <c r="N76" s="325">
        <v>4</v>
      </c>
      <c r="O76" s="326">
        <v>3</v>
      </c>
      <c r="P76" s="326">
        <v>4</v>
      </c>
      <c r="Q76" s="326">
        <v>4</v>
      </c>
      <c r="R76" s="324">
        <v>5</v>
      </c>
      <c r="S76" s="326">
        <v>5</v>
      </c>
      <c r="T76" s="326">
        <v>5</v>
      </c>
      <c r="U76" s="326">
        <v>5</v>
      </c>
      <c r="V76" s="325">
        <v>4</v>
      </c>
      <c r="W76" s="326">
        <v>4</v>
      </c>
      <c r="X76" s="326"/>
      <c r="Y76" s="327">
        <v>5</v>
      </c>
      <c r="Z76" s="327">
        <v>4</v>
      </c>
      <c r="AA76" s="271"/>
      <c r="AB76" s="272"/>
      <c r="AC76" s="273"/>
      <c r="AD76" s="273"/>
      <c r="AE76" s="274"/>
      <c r="AF76" s="274"/>
      <c r="AG76" s="274"/>
      <c r="AH76" s="274"/>
      <c r="AI76" s="274"/>
      <c r="AJ76" s="274"/>
      <c r="AK76" s="274"/>
      <c r="AL76" s="274"/>
      <c r="AM76" s="274"/>
      <c r="AN76" s="274"/>
      <c r="AO76" s="274"/>
      <c r="AP76" s="274"/>
      <c r="AQ76" s="274"/>
      <c r="AR76" s="274"/>
      <c r="AS76" s="274"/>
      <c r="AT76" s="274"/>
      <c r="AU76" s="274"/>
      <c r="AV76" s="274"/>
      <c r="AW76" s="274"/>
      <c r="AX76" s="274"/>
      <c r="AY76" s="274"/>
      <c r="AZ76" s="275"/>
      <c r="BA76" s="274"/>
      <c r="BB76" s="274"/>
      <c r="BC76" s="274"/>
      <c r="BD76" s="274"/>
      <c r="BE76" s="274"/>
      <c r="BF76" s="274"/>
      <c r="BG76" s="274"/>
      <c r="BH76" s="274"/>
      <c r="BI76" s="274"/>
      <c r="BJ76" s="274"/>
      <c r="BK76" s="274"/>
      <c r="BL76" s="274"/>
      <c r="BM76" s="274"/>
      <c r="BN76" s="274"/>
      <c r="BO76" s="274"/>
      <c r="BP76" s="273"/>
      <c r="BQ76" s="274"/>
      <c r="BR76" s="274"/>
      <c r="BS76" s="274"/>
      <c r="BT76" s="274"/>
      <c r="BU76" s="274"/>
      <c r="BV76" s="274"/>
      <c r="BW76" s="274"/>
      <c r="BX76" s="274"/>
      <c r="BY76" s="274"/>
      <c r="BZ76" s="274"/>
      <c r="CA76" s="274"/>
      <c r="CB76" s="274"/>
      <c r="CC76" s="274"/>
      <c r="CD76" s="274"/>
      <c r="CE76" s="274"/>
      <c r="CF76" s="274"/>
      <c r="CG76" s="274"/>
      <c r="CH76" s="274"/>
      <c r="CI76" s="274"/>
      <c r="CJ76" s="274"/>
      <c r="CK76" s="274"/>
      <c r="CL76" s="274"/>
      <c r="CM76" s="274"/>
      <c r="CN76" s="274"/>
      <c r="CO76" s="274"/>
      <c r="CP76" s="274"/>
    </row>
    <row r="77" spans="2:94" s="83" customFormat="1" ht="30" customHeight="1" x14ac:dyDescent="0.25">
      <c r="B77" s="281">
        <v>83</v>
      </c>
      <c r="C77" s="296">
        <v>44477</v>
      </c>
      <c r="D77" s="282" t="s">
        <v>145</v>
      </c>
      <c r="E77" s="282" t="s">
        <v>191</v>
      </c>
      <c r="F77" s="282" t="s">
        <v>89</v>
      </c>
      <c r="G77" s="282" t="s">
        <v>17</v>
      </c>
      <c r="H77" s="309" t="s">
        <v>94</v>
      </c>
      <c r="I77" s="283" t="s">
        <v>94</v>
      </c>
      <c r="J77" s="282" t="s">
        <v>99</v>
      </c>
      <c r="K77" s="282" t="s">
        <v>30</v>
      </c>
      <c r="L77" s="284" t="s">
        <v>260</v>
      </c>
      <c r="M77" s="324">
        <v>5</v>
      </c>
      <c r="N77" s="325">
        <v>5</v>
      </c>
      <c r="O77" s="326">
        <v>5</v>
      </c>
      <c r="P77" s="326">
        <v>5</v>
      </c>
      <c r="Q77" s="326">
        <v>5</v>
      </c>
      <c r="R77" s="324">
        <v>5</v>
      </c>
      <c r="S77" s="326">
        <v>5</v>
      </c>
      <c r="T77" s="326">
        <v>5</v>
      </c>
      <c r="U77" s="326">
        <v>5</v>
      </c>
      <c r="V77" s="325">
        <v>5</v>
      </c>
      <c r="W77" s="326">
        <v>5</v>
      </c>
      <c r="X77" s="326">
        <v>5</v>
      </c>
      <c r="Y77" s="327">
        <v>5</v>
      </c>
      <c r="Z77" s="327">
        <v>5</v>
      </c>
      <c r="AA77" s="271"/>
      <c r="AB77" s="272"/>
      <c r="AC77" s="273"/>
      <c r="AD77" s="273"/>
      <c r="AE77" s="274"/>
      <c r="AF77" s="274"/>
      <c r="AG77" s="274"/>
      <c r="AH77" s="274"/>
      <c r="AI77" s="274"/>
      <c r="AJ77" s="274"/>
      <c r="AK77" s="274"/>
      <c r="AL77" s="274"/>
      <c r="AM77" s="274"/>
      <c r="AN77" s="274"/>
      <c r="AO77" s="274"/>
      <c r="AP77" s="274"/>
      <c r="AQ77" s="274"/>
      <c r="AR77" s="274"/>
      <c r="AS77" s="274"/>
      <c r="AT77" s="274"/>
      <c r="AU77" s="274"/>
      <c r="AV77" s="274"/>
      <c r="AW77" s="274"/>
      <c r="AX77" s="274"/>
      <c r="AY77" s="274"/>
      <c r="AZ77" s="275"/>
      <c r="BA77" s="274"/>
      <c r="BB77" s="274"/>
      <c r="BC77" s="274"/>
      <c r="BD77" s="274"/>
      <c r="BE77" s="274"/>
      <c r="BF77" s="274"/>
      <c r="BG77" s="274"/>
      <c r="BH77" s="274"/>
      <c r="BI77" s="274"/>
      <c r="BJ77" s="274"/>
      <c r="BK77" s="274"/>
      <c r="BL77" s="274"/>
      <c r="BM77" s="274"/>
      <c r="BN77" s="274"/>
      <c r="BO77" s="274"/>
      <c r="BP77" s="273"/>
      <c r="BQ77" s="274"/>
      <c r="BR77" s="274"/>
      <c r="BS77" s="274"/>
      <c r="BT77" s="274"/>
      <c r="BU77" s="274"/>
      <c r="BV77" s="274"/>
      <c r="BW77" s="274"/>
      <c r="BX77" s="274"/>
      <c r="BY77" s="274"/>
      <c r="BZ77" s="274"/>
      <c r="CA77" s="274"/>
      <c r="CB77" s="274"/>
      <c r="CC77" s="274"/>
      <c r="CD77" s="274"/>
      <c r="CE77" s="274"/>
      <c r="CF77" s="274"/>
      <c r="CG77" s="274"/>
      <c r="CH77" s="274"/>
      <c r="CI77" s="274"/>
      <c r="CJ77" s="274"/>
      <c r="CK77" s="274"/>
      <c r="CL77" s="274"/>
      <c r="CM77" s="274"/>
      <c r="CN77" s="274"/>
      <c r="CO77" s="274"/>
      <c r="CP77" s="274"/>
    </row>
    <row r="78" spans="2:94" s="83" customFormat="1" ht="30" customHeight="1" x14ac:dyDescent="0.25">
      <c r="B78" s="281">
        <v>84</v>
      </c>
      <c r="C78" s="296">
        <v>44477</v>
      </c>
      <c r="D78" s="282" t="s">
        <v>145</v>
      </c>
      <c r="E78" s="282" t="s">
        <v>192</v>
      </c>
      <c r="F78" s="282" t="s">
        <v>55</v>
      </c>
      <c r="G78" s="282" t="s">
        <v>17</v>
      </c>
      <c r="H78" s="309" t="s">
        <v>222</v>
      </c>
      <c r="I78" s="283" t="s">
        <v>138</v>
      </c>
      <c r="J78" s="282" t="s">
        <v>99</v>
      </c>
      <c r="K78" s="282" t="s">
        <v>30</v>
      </c>
      <c r="L78" s="284" t="s">
        <v>260</v>
      </c>
      <c r="M78" s="324">
        <v>5</v>
      </c>
      <c r="N78" s="325">
        <v>5</v>
      </c>
      <c r="O78" s="326">
        <v>5</v>
      </c>
      <c r="P78" s="326">
        <v>5</v>
      </c>
      <c r="Q78" s="326">
        <v>5</v>
      </c>
      <c r="R78" s="324">
        <v>5</v>
      </c>
      <c r="S78" s="326">
        <v>5</v>
      </c>
      <c r="T78" s="326">
        <v>5</v>
      </c>
      <c r="U78" s="326">
        <v>5</v>
      </c>
      <c r="V78" s="325">
        <v>5</v>
      </c>
      <c r="W78" s="326">
        <v>5</v>
      </c>
      <c r="X78" s="326">
        <v>5</v>
      </c>
      <c r="Y78" s="327">
        <v>5</v>
      </c>
      <c r="Z78" s="327">
        <v>5</v>
      </c>
      <c r="AA78" s="271"/>
      <c r="AB78" s="272"/>
      <c r="AC78" s="273"/>
      <c r="AD78" s="273"/>
      <c r="AE78" s="274"/>
      <c r="AF78" s="274"/>
      <c r="AG78" s="274"/>
      <c r="AH78" s="274"/>
      <c r="AI78" s="274"/>
      <c r="AJ78" s="274"/>
      <c r="AK78" s="274"/>
      <c r="AL78" s="274"/>
      <c r="AM78" s="274"/>
      <c r="AN78" s="274"/>
      <c r="AO78" s="274"/>
      <c r="AP78" s="274"/>
      <c r="AQ78" s="274"/>
      <c r="AR78" s="274"/>
      <c r="AS78" s="274"/>
      <c r="AT78" s="274"/>
      <c r="AU78" s="274"/>
      <c r="AV78" s="274"/>
      <c r="AW78" s="274"/>
      <c r="AX78" s="274"/>
      <c r="AY78" s="274"/>
      <c r="AZ78" s="275"/>
      <c r="BA78" s="274"/>
      <c r="BB78" s="274"/>
      <c r="BC78" s="274"/>
      <c r="BD78" s="274"/>
      <c r="BE78" s="274"/>
      <c r="BF78" s="274"/>
      <c r="BG78" s="274"/>
      <c r="BH78" s="274"/>
      <c r="BI78" s="274"/>
      <c r="BJ78" s="274"/>
      <c r="BK78" s="274"/>
      <c r="BL78" s="274"/>
      <c r="BM78" s="274"/>
      <c r="BN78" s="274"/>
      <c r="BO78" s="274"/>
      <c r="BP78" s="273"/>
      <c r="BQ78" s="274"/>
      <c r="BR78" s="274"/>
      <c r="BS78" s="274"/>
      <c r="BT78" s="274"/>
      <c r="BU78" s="274"/>
      <c r="BV78" s="274"/>
      <c r="BW78" s="274"/>
      <c r="BX78" s="274"/>
      <c r="BY78" s="274"/>
      <c r="BZ78" s="274"/>
      <c r="CA78" s="274"/>
      <c r="CB78" s="274"/>
      <c r="CC78" s="274"/>
      <c r="CD78" s="274"/>
      <c r="CE78" s="274"/>
      <c r="CF78" s="274"/>
      <c r="CG78" s="274"/>
      <c r="CH78" s="274"/>
      <c r="CI78" s="274"/>
      <c r="CJ78" s="274"/>
      <c r="CK78" s="274"/>
      <c r="CL78" s="274"/>
      <c r="CM78" s="274"/>
      <c r="CN78" s="274"/>
      <c r="CO78" s="274"/>
      <c r="CP78" s="274"/>
    </row>
    <row r="79" spans="2:94" s="83" customFormat="1" ht="30" customHeight="1" x14ac:dyDescent="0.25">
      <c r="B79" s="281">
        <v>85</v>
      </c>
      <c r="C79" s="296">
        <v>44477</v>
      </c>
      <c r="D79" s="282" t="s">
        <v>147</v>
      </c>
      <c r="E79" s="282" t="s">
        <v>191</v>
      </c>
      <c r="F79" s="282" t="s">
        <v>89</v>
      </c>
      <c r="G79" s="282" t="s">
        <v>113</v>
      </c>
      <c r="H79" s="309" t="s">
        <v>223</v>
      </c>
      <c r="I79" s="283" t="s">
        <v>96</v>
      </c>
      <c r="J79" s="282"/>
      <c r="K79" s="282" t="s">
        <v>25</v>
      </c>
      <c r="L79" s="284" t="s">
        <v>280</v>
      </c>
      <c r="M79" s="324"/>
      <c r="N79" s="325">
        <v>1</v>
      </c>
      <c r="O79" s="326">
        <v>1</v>
      </c>
      <c r="P79" s="326">
        <v>1</v>
      </c>
      <c r="Q79" s="326">
        <v>1</v>
      </c>
      <c r="R79" s="324">
        <v>1</v>
      </c>
      <c r="S79" s="326">
        <v>1</v>
      </c>
      <c r="T79" s="326">
        <v>1</v>
      </c>
      <c r="U79" s="326"/>
      <c r="V79" s="325">
        <v>1</v>
      </c>
      <c r="W79" s="326">
        <v>1</v>
      </c>
      <c r="X79" s="326"/>
      <c r="Y79" s="327">
        <v>5</v>
      </c>
      <c r="Z79" s="327"/>
      <c r="AA79" s="271"/>
      <c r="AB79" s="272"/>
      <c r="AC79" s="273"/>
      <c r="AD79" s="273"/>
      <c r="AE79" s="274"/>
      <c r="AF79" s="274"/>
      <c r="AG79" s="274"/>
      <c r="AH79" s="274"/>
      <c r="AI79" s="274"/>
      <c r="AJ79" s="274"/>
      <c r="AK79" s="274"/>
      <c r="AL79" s="274"/>
      <c r="AM79" s="274"/>
      <c r="AN79" s="274"/>
      <c r="AO79" s="274"/>
      <c r="AP79" s="274"/>
      <c r="AQ79" s="274"/>
      <c r="AR79" s="274"/>
      <c r="AS79" s="274"/>
      <c r="AT79" s="274"/>
      <c r="AU79" s="274"/>
      <c r="AV79" s="274"/>
      <c r="AW79" s="274"/>
      <c r="AX79" s="274"/>
      <c r="AY79" s="274"/>
      <c r="AZ79" s="275"/>
      <c r="BA79" s="274"/>
      <c r="BB79" s="274"/>
      <c r="BC79" s="274"/>
      <c r="BD79" s="274"/>
      <c r="BE79" s="274"/>
      <c r="BF79" s="274"/>
      <c r="BG79" s="274"/>
      <c r="BH79" s="274"/>
      <c r="BI79" s="274"/>
      <c r="BJ79" s="274"/>
      <c r="BK79" s="274"/>
      <c r="BL79" s="274"/>
      <c r="BM79" s="274"/>
      <c r="BN79" s="274"/>
      <c r="BO79" s="274"/>
      <c r="BP79" s="273"/>
      <c r="BQ79" s="274"/>
      <c r="BR79" s="274"/>
      <c r="BS79" s="274"/>
      <c r="BT79" s="274"/>
      <c r="BU79" s="274"/>
      <c r="BV79" s="274"/>
      <c r="BW79" s="274"/>
      <c r="BX79" s="274"/>
      <c r="BY79" s="274"/>
      <c r="BZ79" s="274"/>
      <c r="CA79" s="274"/>
      <c r="CB79" s="274"/>
      <c r="CC79" s="274"/>
      <c r="CD79" s="274"/>
      <c r="CE79" s="274"/>
      <c r="CF79" s="274"/>
      <c r="CG79" s="274"/>
      <c r="CH79" s="274"/>
      <c r="CI79" s="274"/>
      <c r="CJ79" s="274"/>
      <c r="CK79" s="274"/>
      <c r="CL79" s="274"/>
      <c r="CM79" s="274"/>
      <c r="CN79" s="274"/>
      <c r="CO79" s="274"/>
      <c r="CP79" s="274"/>
    </row>
    <row r="80" spans="2:94" s="83" customFormat="1" ht="30" customHeight="1" x14ac:dyDescent="0.25">
      <c r="B80" s="281">
        <v>86</v>
      </c>
      <c r="C80" s="296">
        <v>44478</v>
      </c>
      <c r="D80" s="282" t="s">
        <v>145</v>
      </c>
      <c r="E80" s="282" t="s">
        <v>191</v>
      </c>
      <c r="F80" s="282" t="s">
        <v>89</v>
      </c>
      <c r="G80" s="282" t="s">
        <v>17</v>
      </c>
      <c r="H80" s="309" t="s">
        <v>94</v>
      </c>
      <c r="I80" s="283" t="s">
        <v>94</v>
      </c>
      <c r="J80" s="282" t="s">
        <v>98</v>
      </c>
      <c r="K80" s="282" t="s">
        <v>33</v>
      </c>
      <c r="L80" s="284" t="s">
        <v>274</v>
      </c>
      <c r="M80" s="324">
        <v>5</v>
      </c>
      <c r="N80" s="325">
        <v>3</v>
      </c>
      <c r="O80" s="326"/>
      <c r="P80" s="326"/>
      <c r="Q80" s="326"/>
      <c r="R80" s="324">
        <v>5</v>
      </c>
      <c r="S80" s="326">
        <v>5</v>
      </c>
      <c r="T80" s="326">
        <v>5</v>
      </c>
      <c r="U80" s="326">
        <v>5</v>
      </c>
      <c r="V80" s="325">
        <v>5</v>
      </c>
      <c r="W80" s="326"/>
      <c r="X80" s="326"/>
      <c r="Y80" s="327">
        <v>5</v>
      </c>
      <c r="Z80" s="327">
        <v>5</v>
      </c>
      <c r="AA80" s="271"/>
      <c r="AB80" s="272"/>
      <c r="AC80" s="273"/>
      <c r="AD80" s="273"/>
      <c r="AE80" s="274"/>
      <c r="AF80" s="274"/>
      <c r="AG80" s="274"/>
      <c r="AH80" s="274"/>
      <c r="AI80" s="274"/>
      <c r="AJ80" s="274"/>
      <c r="AK80" s="274"/>
      <c r="AL80" s="274"/>
      <c r="AM80" s="274"/>
      <c r="AN80" s="274"/>
      <c r="AO80" s="274"/>
      <c r="AP80" s="274"/>
      <c r="AQ80" s="274"/>
      <c r="AR80" s="274"/>
      <c r="AS80" s="274"/>
      <c r="AT80" s="274"/>
      <c r="AU80" s="274"/>
      <c r="AV80" s="274"/>
      <c r="AW80" s="274"/>
      <c r="AX80" s="274"/>
      <c r="AY80" s="274"/>
      <c r="AZ80" s="275"/>
      <c r="BA80" s="274"/>
      <c r="BB80" s="274"/>
      <c r="BC80" s="274"/>
      <c r="BD80" s="274"/>
      <c r="BE80" s="274"/>
      <c r="BF80" s="274"/>
      <c r="BG80" s="274"/>
      <c r="BH80" s="274"/>
      <c r="BI80" s="274"/>
      <c r="BJ80" s="274"/>
      <c r="BK80" s="274"/>
      <c r="BL80" s="274"/>
      <c r="BM80" s="274"/>
      <c r="BN80" s="274"/>
      <c r="BO80" s="274"/>
      <c r="BP80" s="273"/>
      <c r="BQ80" s="274"/>
      <c r="BR80" s="274"/>
      <c r="BS80" s="274"/>
      <c r="BT80" s="274"/>
      <c r="BU80" s="274"/>
      <c r="BV80" s="274"/>
      <c r="BW80" s="274"/>
      <c r="BX80" s="274"/>
      <c r="BY80" s="274"/>
      <c r="BZ80" s="274"/>
      <c r="CA80" s="274"/>
      <c r="CB80" s="274"/>
      <c r="CC80" s="274"/>
      <c r="CD80" s="274"/>
      <c r="CE80" s="274"/>
      <c r="CF80" s="274"/>
      <c r="CG80" s="274"/>
      <c r="CH80" s="274"/>
      <c r="CI80" s="274"/>
      <c r="CJ80" s="274"/>
      <c r="CK80" s="274"/>
      <c r="CL80" s="274"/>
      <c r="CM80" s="274"/>
      <c r="CN80" s="274"/>
      <c r="CO80" s="274"/>
      <c r="CP80" s="274"/>
    </row>
    <row r="81" spans="2:94" s="83" customFormat="1" ht="30" customHeight="1" x14ac:dyDescent="0.25">
      <c r="B81" s="281">
        <v>87</v>
      </c>
      <c r="C81" s="296">
        <v>44478</v>
      </c>
      <c r="D81" s="282" t="s">
        <v>147</v>
      </c>
      <c r="E81" s="282" t="s">
        <v>191</v>
      </c>
      <c r="F81" s="282" t="s">
        <v>89</v>
      </c>
      <c r="G81" s="282" t="s">
        <v>17</v>
      </c>
      <c r="H81" s="309" t="s">
        <v>94</v>
      </c>
      <c r="I81" s="283" t="s">
        <v>94</v>
      </c>
      <c r="J81" s="282" t="s">
        <v>99</v>
      </c>
      <c r="K81" s="282" t="s">
        <v>44</v>
      </c>
      <c r="L81" s="284" t="s">
        <v>290</v>
      </c>
      <c r="M81" s="324">
        <v>4</v>
      </c>
      <c r="N81" s="325">
        <v>4</v>
      </c>
      <c r="O81" s="326">
        <v>4</v>
      </c>
      <c r="P81" s="326">
        <v>4</v>
      </c>
      <c r="Q81" s="326">
        <v>4</v>
      </c>
      <c r="R81" s="324">
        <v>5</v>
      </c>
      <c r="S81" s="326">
        <v>5</v>
      </c>
      <c r="T81" s="326">
        <v>4</v>
      </c>
      <c r="U81" s="326">
        <v>4</v>
      </c>
      <c r="V81" s="325">
        <v>5</v>
      </c>
      <c r="W81" s="326">
        <v>5</v>
      </c>
      <c r="X81" s="326">
        <v>4</v>
      </c>
      <c r="Y81" s="327">
        <v>5</v>
      </c>
      <c r="Z81" s="327">
        <v>4</v>
      </c>
      <c r="AA81" s="271"/>
      <c r="AB81" s="272"/>
      <c r="AC81" s="273"/>
      <c r="AD81" s="273"/>
      <c r="AE81" s="274"/>
      <c r="AF81" s="274"/>
      <c r="AG81" s="274"/>
      <c r="AH81" s="274"/>
      <c r="AI81" s="274"/>
      <c r="AJ81" s="274"/>
      <c r="AK81" s="274"/>
      <c r="AL81" s="274"/>
      <c r="AM81" s="274"/>
      <c r="AN81" s="274"/>
      <c r="AO81" s="274"/>
      <c r="AP81" s="274"/>
      <c r="AQ81" s="274"/>
      <c r="AR81" s="274"/>
      <c r="AS81" s="274"/>
      <c r="AT81" s="274"/>
      <c r="AU81" s="274"/>
      <c r="AV81" s="274"/>
      <c r="AW81" s="274"/>
      <c r="AX81" s="274"/>
      <c r="AY81" s="274"/>
      <c r="AZ81" s="275"/>
      <c r="BA81" s="274"/>
      <c r="BB81" s="274"/>
      <c r="BC81" s="274"/>
      <c r="BD81" s="274"/>
      <c r="BE81" s="274"/>
      <c r="BF81" s="274"/>
      <c r="BG81" s="274"/>
      <c r="BH81" s="274"/>
      <c r="BI81" s="274"/>
      <c r="BJ81" s="274"/>
      <c r="BK81" s="274"/>
      <c r="BL81" s="274"/>
      <c r="BM81" s="274"/>
      <c r="BN81" s="274"/>
      <c r="BO81" s="274"/>
      <c r="BP81" s="273"/>
      <c r="BQ81" s="274"/>
      <c r="BR81" s="274"/>
      <c r="BS81" s="274"/>
      <c r="BT81" s="274"/>
      <c r="BU81" s="274"/>
      <c r="BV81" s="274"/>
      <c r="BW81" s="274"/>
      <c r="BX81" s="274"/>
      <c r="BY81" s="274"/>
      <c r="BZ81" s="274"/>
      <c r="CA81" s="274"/>
      <c r="CB81" s="274"/>
      <c r="CC81" s="274"/>
      <c r="CD81" s="274"/>
      <c r="CE81" s="274"/>
      <c r="CF81" s="274"/>
      <c r="CG81" s="274"/>
      <c r="CH81" s="274"/>
      <c r="CI81" s="274"/>
      <c r="CJ81" s="274"/>
      <c r="CK81" s="274"/>
      <c r="CL81" s="274"/>
      <c r="CM81" s="274"/>
      <c r="CN81" s="274"/>
      <c r="CO81" s="274"/>
      <c r="CP81" s="274"/>
    </row>
    <row r="82" spans="2:94" s="83" customFormat="1" ht="30" customHeight="1" x14ac:dyDescent="0.25">
      <c r="B82" s="281">
        <v>88</v>
      </c>
      <c r="C82" s="296">
        <v>44478</v>
      </c>
      <c r="D82" s="282" t="s">
        <v>145</v>
      </c>
      <c r="E82" s="282" t="s">
        <v>192</v>
      </c>
      <c r="F82" s="282" t="s">
        <v>91</v>
      </c>
      <c r="G82" s="282" t="s">
        <v>17</v>
      </c>
      <c r="H82" s="309" t="s">
        <v>224</v>
      </c>
      <c r="I82" s="283" t="s">
        <v>15</v>
      </c>
      <c r="J82" s="282" t="s">
        <v>99</v>
      </c>
      <c r="K82" s="282" t="s">
        <v>38</v>
      </c>
      <c r="L82" s="284" t="s">
        <v>281</v>
      </c>
      <c r="M82" s="324">
        <v>3</v>
      </c>
      <c r="N82" s="325">
        <v>2</v>
      </c>
      <c r="O82" s="326">
        <v>4</v>
      </c>
      <c r="P82" s="326">
        <v>5</v>
      </c>
      <c r="Q82" s="326">
        <v>5</v>
      </c>
      <c r="R82" s="324">
        <v>4</v>
      </c>
      <c r="S82" s="326">
        <v>3</v>
      </c>
      <c r="T82" s="326">
        <v>5</v>
      </c>
      <c r="U82" s="326">
        <v>5</v>
      </c>
      <c r="V82" s="325">
        <v>3</v>
      </c>
      <c r="W82" s="326"/>
      <c r="X82" s="326"/>
      <c r="Y82" s="327"/>
      <c r="Z82" s="327">
        <v>3</v>
      </c>
      <c r="AA82" s="271"/>
      <c r="AB82" s="272"/>
      <c r="AC82" s="273"/>
      <c r="AD82" s="273"/>
      <c r="AE82" s="274"/>
      <c r="AF82" s="274"/>
      <c r="AG82" s="274"/>
      <c r="AH82" s="274"/>
      <c r="AI82" s="274"/>
      <c r="AJ82" s="274"/>
      <c r="AK82" s="274"/>
      <c r="AL82" s="274"/>
      <c r="AM82" s="274"/>
      <c r="AN82" s="274"/>
      <c r="AO82" s="274"/>
      <c r="AP82" s="274"/>
      <c r="AQ82" s="274"/>
      <c r="AR82" s="274"/>
      <c r="AS82" s="274"/>
      <c r="AT82" s="274"/>
      <c r="AU82" s="274"/>
      <c r="AV82" s="274"/>
      <c r="AW82" s="274"/>
      <c r="AX82" s="274"/>
      <c r="AY82" s="274"/>
      <c r="AZ82" s="275"/>
      <c r="BA82" s="274"/>
      <c r="BB82" s="274"/>
      <c r="BC82" s="274"/>
      <c r="BD82" s="274"/>
      <c r="BE82" s="274"/>
      <c r="BF82" s="274"/>
      <c r="BG82" s="274"/>
      <c r="BH82" s="274"/>
      <c r="BI82" s="274"/>
      <c r="BJ82" s="274"/>
      <c r="BK82" s="274"/>
      <c r="BL82" s="274"/>
      <c r="BM82" s="274"/>
      <c r="BN82" s="274"/>
      <c r="BO82" s="274"/>
      <c r="BP82" s="273"/>
      <c r="BQ82" s="274"/>
      <c r="BR82" s="274"/>
      <c r="BS82" s="274"/>
      <c r="BT82" s="274"/>
      <c r="BU82" s="274"/>
      <c r="BV82" s="274"/>
      <c r="BW82" s="274"/>
      <c r="BX82" s="274"/>
      <c r="BY82" s="274"/>
      <c r="BZ82" s="274"/>
      <c r="CA82" s="274"/>
      <c r="CB82" s="274"/>
      <c r="CC82" s="274"/>
      <c r="CD82" s="274"/>
      <c r="CE82" s="274"/>
      <c r="CF82" s="274"/>
      <c r="CG82" s="274"/>
      <c r="CH82" s="274"/>
      <c r="CI82" s="274"/>
      <c r="CJ82" s="274"/>
      <c r="CK82" s="274"/>
      <c r="CL82" s="274"/>
      <c r="CM82" s="274"/>
      <c r="CN82" s="274"/>
      <c r="CO82" s="274"/>
      <c r="CP82" s="274"/>
    </row>
    <row r="83" spans="2:94" s="83" customFormat="1" ht="30" customHeight="1" x14ac:dyDescent="0.25">
      <c r="B83" s="281">
        <v>89</v>
      </c>
      <c r="C83" s="296">
        <v>44478</v>
      </c>
      <c r="D83" s="282" t="s">
        <v>145</v>
      </c>
      <c r="E83" s="282" t="s">
        <v>192</v>
      </c>
      <c r="F83" s="282" t="s">
        <v>89</v>
      </c>
      <c r="G83" s="282" t="s">
        <v>18</v>
      </c>
      <c r="H83" s="309" t="s">
        <v>94</v>
      </c>
      <c r="I83" s="283" t="s">
        <v>94</v>
      </c>
      <c r="J83" s="282" t="s">
        <v>98</v>
      </c>
      <c r="K83" s="282" t="s">
        <v>50</v>
      </c>
      <c r="L83" s="284" t="s">
        <v>279</v>
      </c>
      <c r="M83" s="324">
        <v>4</v>
      </c>
      <c r="N83" s="325">
        <v>3</v>
      </c>
      <c r="O83" s="326">
        <v>3</v>
      </c>
      <c r="P83" s="326">
        <v>1</v>
      </c>
      <c r="Q83" s="326">
        <v>2</v>
      </c>
      <c r="R83" s="324">
        <v>4</v>
      </c>
      <c r="S83" s="326">
        <v>5</v>
      </c>
      <c r="T83" s="326">
        <v>5</v>
      </c>
      <c r="U83" s="326">
        <v>4</v>
      </c>
      <c r="V83" s="325">
        <v>2</v>
      </c>
      <c r="W83" s="326">
        <v>3</v>
      </c>
      <c r="X83" s="326">
        <v>3</v>
      </c>
      <c r="Y83" s="327">
        <v>5</v>
      </c>
      <c r="Z83" s="327">
        <v>4</v>
      </c>
      <c r="AA83" s="271"/>
      <c r="AB83" s="272"/>
      <c r="AC83" s="273"/>
      <c r="AD83" s="273"/>
      <c r="AE83" s="274"/>
      <c r="AF83" s="274"/>
      <c r="AG83" s="274"/>
      <c r="AH83" s="274"/>
      <c r="AI83" s="274"/>
      <c r="AJ83" s="274"/>
      <c r="AK83" s="274"/>
      <c r="AL83" s="274"/>
      <c r="AM83" s="274"/>
      <c r="AN83" s="274"/>
      <c r="AO83" s="274"/>
      <c r="AP83" s="274"/>
      <c r="AQ83" s="274"/>
      <c r="AR83" s="274"/>
      <c r="AS83" s="274"/>
      <c r="AT83" s="274"/>
      <c r="AU83" s="274"/>
      <c r="AV83" s="274"/>
      <c r="AW83" s="274"/>
      <c r="AX83" s="274"/>
      <c r="AY83" s="274"/>
      <c r="AZ83" s="275"/>
      <c r="BA83" s="274"/>
      <c r="BB83" s="274"/>
      <c r="BC83" s="274"/>
      <c r="BD83" s="274"/>
      <c r="BE83" s="274"/>
      <c r="BF83" s="274"/>
      <c r="BG83" s="274"/>
      <c r="BH83" s="274"/>
      <c r="BI83" s="274"/>
      <c r="BJ83" s="274"/>
      <c r="BK83" s="274"/>
      <c r="BL83" s="274"/>
      <c r="BM83" s="274"/>
      <c r="BN83" s="274"/>
      <c r="BO83" s="274"/>
      <c r="BP83" s="273"/>
      <c r="BQ83" s="274"/>
      <c r="BR83" s="274"/>
      <c r="BS83" s="274"/>
      <c r="BT83" s="274"/>
      <c r="BU83" s="274"/>
      <c r="BV83" s="274"/>
      <c r="BW83" s="274"/>
      <c r="BX83" s="274"/>
      <c r="BY83" s="274"/>
      <c r="BZ83" s="274"/>
      <c r="CA83" s="274"/>
      <c r="CB83" s="274"/>
      <c r="CC83" s="274"/>
      <c r="CD83" s="274"/>
      <c r="CE83" s="274"/>
      <c r="CF83" s="274"/>
      <c r="CG83" s="274"/>
      <c r="CH83" s="274"/>
      <c r="CI83" s="274"/>
      <c r="CJ83" s="274"/>
      <c r="CK83" s="274"/>
      <c r="CL83" s="274"/>
      <c r="CM83" s="274"/>
      <c r="CN83" s="274"/>
      <c r="CO83" s="274"/>
      <c r="CP83" s="274"/>
    </row>
    <row r="84" spans="2:94" s="83" customFormat="1" ht="30" customHeight="1" x14ac:dyDescent="0.25">
      <c r="B84" s="281">
        <v>90</v>
      </c>
      <c r="C84" s="296">
        <v>44480</v>
      </c>
      <c r="D84" s="282" t="s">
        <v>145</v>
      </c>
      <c r="E84" s="282" t="s">
        <v>191</v>
      </c>
      <c r="F84" s="282" t="s">
        <v>89</v>
      </c>
      <c r="G84" s="282" t="s">
        <v>18</v>
      </c>
      <c r="H84" s="309" t="s">
        <v>94</v>
      </c>
      <c r="I84" s="283" t="s">
        <v>94</v>
      </c>
      <c r="J84" s="282" t="s">
        <v>98</v>
      </c>
      <c r="K84" s="282" t="s">
        <v>178</v>
      </c>
      <c r="L84" s="284" t="s">
        <v>288</v>
      </c>
      <c r="M84" s="324">
        <v>5</v>
      </c>
      <c r="N84" s="325">
        <v>4</v>
      </c>
      <c r="O84" s="326">
        <v>5</v>
      </c>
      <c r="P84" s="326">
        <v>5</v>
      </c>
      <c r="Q84" s="326">
        <v>5</v>
      </c>
      <c r="R84" s="324">
        <v>5</v>
      </c>
      <c r="S84" s="326">
        <v>5</v>
      </c>
      <c r="T84" s="326">
        <v>5</v>
      </c>
      <c r="U84" s="326">
        <v>5</v>
      </c>
      <c r="V84" s="325">
        <v>5</v>
      </c>
      <c r="W84" s="326">
        <v>5</v>
      </c>
      <c r="X84" s="326">
        <v>5</v>
      </c>
      <c r="Y84" s="327">
        <v>4</v>
      </c>
      <c r="Z84" s="327">
        <v>5</v>
      </c>
      <c r="AA84" s="271"/>
      <c r="AB84" s="272"/>
      <c r="AC84" s="273"/>
      <c r="AD84" s="273"/>
      <c r="AE84" s="274"/>
      <c r="AF84" s="274"/>
      <c r="AG84" s="274"/>
      <c r="AH84" s="274"/>
      <c r="AI84" s="274"/>
      <c r="AJ84" s="274"/>
      <c r="AK84" s="274"/>
      <c r="AL84" s="274"/>
      <c r="AM84" s="274"/>
      <c r="AN84" s="274"/>
      <c r="AO84" s="274"/>
      <c r="AP84" s="274"/>
      <c r="AQ84" s="274"/>
      <c r="AR84" s="274"/>
      <c r="AS84" s="274"/>
      <c r="AT84" s="274"/>
      <c r="AU84" s="274"/>
      <c r="AV84" s="274"/>
      <c r="AW84" s="274"/>
      <c r="AX84" s="274"/>
      <c r="AY84" s="274"/>
      <c r="AZ84" s="275"/>
      <c r="BA84" s="274"/>
      <c r="BB84" s="274"/>
      <c r="BC84" s="274"/>
      <c r="BD84" s="274"/>
      <c r="BE84" s="274"/>
      <c r="BF84" s="274"/>
      <c r="BG84" s="274"/>
      <c r="BH84" s="274"/>
      <c r="BI84" s="274"/>
      <c r="BJ84" s="274"/>
      <c r="BK84" s="274"/>
      <c r="BL84" s="274"/>
      <c r="BM84" s="274"/>
      <c r="BN84" s="274"/>
      <c r="BO84" s="274"/>
      <c r="BP84" s="273"/>
      <c r="BQ84" s="274"/>
      <c r="BR84" s="274"/>
      <c r="BS84" s="274"/>
      <c r="BT84" s="274"/>
      <c r="BU84" s="274"/>
      <c r="BV84" s="274"/>
      <c r="BW84" s="274"/>
      <c r="BX84" s="274"/>
      <c r="BY84" s="274"/>
      <c r="BZ84" s="274"/>
      <c r="CA84" s="274"/>
      <c r="CB84" s="274"/>
      <c r="CC84" s="274"/>
      <c r="CD84" s="274"/>
      <c r="CE84" s="274"/>
      <c r="CF84" s="274"/>
      <c r="CG84" s="274"/>
      <c r="CH84" s="274"/>
      <c r="CI84" s="274"/>
      <c r="CJ84" s="274"/>
      <c r="CK84" s="274"/>
      <c r="CL84" s="274"/>
      <c r="CM84" s="274"/>
      <c r="CN84" s="274"/>
      <c r="CO84" s="274"/>
      <c r="CP84" s="274"/>
    </row>
    <row r="85" spans="2:94" s="83" customFormat="1" ht="30" customHeight="1" x14ac:dyDescent="0.25">
      <c r="B85" s="281">
        <v>91</v>
      </c>
      <c r="C85" s="296">
        <v>44480</v>
      </c>
      <c r="D85" s="282" t="s">
        <v>145</v>
      </c>
      <c r="E85" s="282" t="s">
        <v>191</v>
      </c>
      <c r="F85" s="282" t="s">
        <v>91</v>
      </c>
      <c r="G85" s="282" t="s">
        <v>17</v>
      </c>
      <c r="H85" s="309" t="s">
        <v>225</v>
      </c>
      <c r="I85" s="283" t="s">
        <v>15</v>
      </c>
      <c r="J85" s="282" t="s">
        <v>98</v>
      </c>
      <c r="K85" s="282" t="s">
        <v>34</v>
      </c>
      <c r="L85" s="284" t="s">
        <v>278</v>
      </c>
      <c r="M85" s="324">
        <v>4</v>
      </c>
      <c r="N85" s="325"/>
      <c r="O85" s="326">
        <v>4</v>
      </c>
      <c r="P85" s="326">
        <v>4</v>
      </c>
      <c r="Q85" s="326">
        <v>4</v>
      </c>
      <c r="R85" s="324">
        <v>5</v>
      </c>
      <c r="S85" s="326">
        <v>5</v>
      </c>
      <c r="T85" s="326">
        <v>5</v>
      </c>
      <c r="U85" s="326">
        <v>5</v>
      </c>
      <c r="V85" s="325">
        <v>5</v>
      </c>
      <c r="W85" s="326">
        <v>4</v>
      </c>
      <c r="X85" s="326">
        <v>5</v>
      </c>
      <c r="Y85" s="327">
        <v>5</v>
      </c>
      <c r="Z85" s="327">
        <v>5</v>
      </c>
      <c r="AA85" s="271"/>
      <c r="AB85" s="272"/>
      <c r="AC85" s="273"/>
      <c r="AD85" s="273"/>
      <c r="AE85" s="274"/>
      <c r="AF85" s="274"/>
      <c r="AG85" s="274"/>
      <c r="AH85" s="274"/>
      <c r="AI85" s="274"/>
      <c r="AJ85" s="274"/>
      <c r="AK85" s="274"/>
      <c r="AL85" s="274"/>
      <c r="AM85" s="274"/>
      <c r="AN85" s="274"/>
      <c r="AO85" s="274"/>
      <c r="AP85" s="274"/>
      <c r="AQ85" s="274"/>
      <c r="AR85" s="274"/>
      <c r="AS85" s="274"/>
      <c r="AT85" s="274"/>
      <c r="AU85" s="274"/>
      <c r="AV85" s="274"/>
      <c r="AW85" s="274"/>
      <c r="AX85" s="274"/>
      <c r="AY85" s="274"/>
      <c r="AZ85" s="275"/>
      <c r="BA85" s="274"/>
      <c r="BB85" s="274"/>
      <c r="BC85" s="274"/>
      <c r="BD85" s="274"/>
      <c r="BE85" s="274"/>
      <c r="BF85" s="274"/>
      <c r="BG85" s="274"/>
      <c r="BH85" s="274"/>
      <c r="BI85" s="274"/>
      <c r="BJ85" s="274"/>
      <c r="BK85" s="274"/>
      <c r="BL85" s="274"/>
      <c r="BM85" s="274"/>
      <c r="BN85" s="274"/>
      <c r="BO85" s="274"/>
      <c r="BP85" s="273"/>
      <c r="BQ85" s="274"/>
      <c r="BR85" s="274"/>
      <c r="BS85" s="274"/>
      <c r="BT85" s="274"/>
      <c r="BU85" s="274"/>
      <c r="BV85" s="274"/>
      <c r="BW85" s="274"/>
      <c r="BX85" s="274"/>
      <c r="BY85" s="274"/>
      <c r="BZ85" s="274"/>
      <c r="CA85" s="274"/>
      <c r="CB85" s="274"/>
      <c r="CC85" s="274"/>
      <c r="CD85" s="274"/>
      <c r="CE85" s="274"/>
      <c r="CF85" s="274"/>
      <c r="CG85" s="274"/>
      <c r="CH85" s="274"/>
      <c r="CI85" s="274"/>
      <c r="CJ85" s="274"/>
      <c r="CK85" s="274"/>
      <c r="CL85" s="274"/>
      <c r="CM85" s="274"/>
      <c r="CN85" s="274"/>
      <c r="CO85" s="274"/>
      <c r="CP85" s="274"/>
    </row>
    <row r="86" spans="2:94" s="83" customFormat="1" ht="30" customHeight="1" x14ac:dyDescent="0.25">
      <c r="B86" s="281">
        <v>92</v>
      </c>
      <c r="C86" s="296">
        <v>44480</v>
      </c>
      <c r="D86" s="282" t="s">
        <v>145</v>
      </c>
      <c r="E86" s="282" t="s">
        <v>192</v>
      </c>
      <c r="F86" s="282" t="s">
        <v>89</v>
      </c>
      <c r="G86" s="282" t="s">
        <v>17</v>
      </c>
      <c r="H86" s="309" t="s">
        <v>94</v>
      </c>
      <c r="I86" s="283" t="s">
        <v>94</v>
      </c>
      <c r="J86" s="282" t="s">
        <v>98</v>
      </c>
      <c r="K86" s="282" t="s">
        <v>32</v>
      </c>
      <c r="L86" s="284" t="s">
        <v>293</v>
      </c>
      <c r="M86" s="324">
        <v>4</v>
      </c>
      <c r="N86" s="325">
        <v>5</v>
      </c>
      <c r="O86" s="326">
        <v>5</v>
      </c>
      <c r="P86" s="326">
        <v>3</v>
      </c>
      <c r="Q86" s="326">
        <v>5</v>
      </c>
      <c r="R86" s="324">
        <v>5</v>
      </c>
      <c r="S86" s="326">
        <v>5</v>
      </c>
      <c r="T86" s="326">
        <v>5</v>
      </c>
      <c r="U86" s="326">
        <v>4</v>
      </c>
      <c r="V86" s="325"/>
      <c r="W86" s="326">
        <v>4</v>
      </c>
      <c r="X86" s="326"/>
      <c r="Y86" s="327">
        <v>5</v>
      </c>
      <c r="Z86" s="327">
        <v>4</v>
      </c>
      <c r="AA86" s="271"/>
      <c r="AB86" s="272"/>
      <c r="AC86" s="273"/>
      <c r="AD86" s="273"/>
      <c r="AE86" s="274"/>
      <c r="AF86" s="274"/>
      <c r="AG86" s="274"/>
      <c r="AH86" s="274"/>
      <c r="AI86" s="274"/>
      <c r="AJ86" s="274"/>
      <c r="AK86" s="274"/>
      <c r="AL86" s="274"/>
      <c r="AM86" s="274"/>
      <c r="AN86" s="274"/>
      <c r="AO86" s="274"/>
      <c r="AP86" s="274"/>
      <c r="AQ86" s="274"/>
      <c r="AR86" s="274"/>
      <c r="AS86" s="274"/>
      <c r="AT86" s="274"/>
      <c r="AU86" s="274"/>
      <c r="AV86" s="274"/>
      <c r="AW86" s="274"/>
      <c r="AX86" s="274"/>
      <c r="AY86" s="274"/>
      <c r="AZ86" s="275"/>
      <c r="BA86" s="274"/>
      <c r="BB86" s="274"/>
      <c r="BC86" s="274"/>
      <c r="BD86" s="274"/>
      <c r="BE86" s="274"/>
      <c r="BF86" s="274"/>
      <c r="BG86" s="274"/>
      <c r="BH86" s="274"/>
      <c r="BI86" s="274"/>
      <c r="BJ86" s="274"/>
      <c r="BK86" s="274"/>
      <c r="BL86" s="274"/>
      <c r="BM86" s="274"/>
      <c r="BN86" s="274"/>
      <c r="BO86" s="274"/>
      <c r="BP86" s="273"/>
      <c r="BQ86" s="274"/>
      <c r="BR86" s="274"/>
      <c r="BS86" s="274"/>
      <c r="BT86" s="274"/>
      <c r="BU86" s="274"/>
      <c r="BV86" s="274"/>
      <c r="BW86" s="274"/>
      <c r="BX86" s="274"/>
      <c r="BY86" s="274"/>
      <c r="BZ86" s="274"/>
      <c r="CA86" s="274"/>
      <c r="CB86" s="274"/>
      <c r="CC86" s="274"/>
      <c r="CD86" s="274"/>
      <c r="CE86" s="274"/>
      <c r="CF86" s="274"/>
      <c r="CG86" s="274"/>
      <c r="CH86" s="274"/>
      <c r="CI86" s="274"/>
      <c r="CJ86" s="274"/>
      <c r="CK86" s="274"/>
      <c r="CL86" s="274"/>
      <c r="CM86" s="274"/>
      <c r="CN86" s="274"/>
      <c r="CO86" s="274"/>
      <c r="CP86" s="274"/>
    </row>
    <row r="87" spans="2:94" s="83" customFormat="1" ht="30" customHeight="1" x14ac:dyDescent="0.25">
      <c r="B87" s="281">
        <v>93</v>
      </c>
      <c r="C87" s="296">
        <v>44480</v>
      </c>
      <c r="D87" s="282" t="s">
        <v>145</v>
      </c>
      <c r="E87" s="282" t="s">
        <v>191</v>
      </c>
      <c r="F87" s="282" t="s">
        <v>89</v>
      </c>
      <c r="G87" s="282" t="s">
        <v>17</v>
      </c>
      <c r="H87" s="309" t="s">
        <v>226</v>
      </c>
      <c r="I87" s="283" t="s">
        <v>86</v>
      </c>
      <c r="J87" s="282" t="s">
        <v>98</v>
      </c>
      <c r="K87" s="282" t="s">
        <v>28</v>
      </c>
      <c r="L87" s="284" t="s">
        <v>275</v>
      </c>
      <c r="M87" s="324"/>
      <c r="N87" s="325"/>
      <c r="O87" s="326">
        <v>3</v>
      </c>
      <c r="P87" s="326">
        <v>5</v>
      </c>
      <c r="Q87" s="326">
        <v>5</v>
      </c>
      <c r="R87" s="324">
        <v>4</v>
      </c>
      <c r="S87" s="326">
        <v>4</v>
      </c>
      <c r="T87" s="326"/>
      <c r="U87" s="326">
        <v>5</v>
      </c>
      <c r="V87" s="325">
        <v>4</v>
      </c>
      <c r="W87" s="326"/>
      <c r="X87" s="326"/>
      <c r="Y87" s="327">
        <v>5</v>
      </c>
      <c r="Z87" s="327">
        <v>4</v>
      </c>
      <c r="AA87" s="271"/>
      <c r="AB87" s="272"/>
      <c r="AC87" s="273"/>
      <c r="AD87" s="273"/>
      <c r="AE87" s="274"/>
      <c r="AF87" s="274"/>
      <c r="AG87" s="274"/>
      <c r="AH87" s="274"/>
      <c r="AI87" s="274"/>
      <c r="AJ87" s="274"/>
      <c r="AK87" s="274"/>
      <c r="AL87" s="274"/>
      <c r="AM87" s="274"/>
      <c r="AN87" s="274"/>
      <c r="AO87" s="274"/>
      <c r="AP87" s="274"/>
      <c r="AQ87" s="274"/>
      <c r="AR87" s="274"/>
      <c r="AS87" s="274"/>
      <c r="AT87" s="274"/>
      <c r="AU87" s="274"/>
      <c r="AV87" s="274"/>
      <c r="AW87" s="274"/>
      <c r="AX87" s="274"/>
      <c r="AY87" s="274"/>
      <c r="AZ87" s="275"/>
      <c r="BA87" s="274"/>
      <c r="BB87" s="274"/>
      <c r="BC87" s="274"/>
      <c r="BD87" s="274"/>
      <c r="BE87" s="274"/>
      <c r="BF87" s="274"/>
      <c r="BG87" s="274"/>
      <c r="BH87" s="274"/>
      <c r="BI87" s="274"/>
      <c r="BJ87" s="274"/>
      <c r="BK87" s="274"/>
      <c r="BL87" s="274"/>
      <c r="BM87" s="274"/>
      <c r="BN87" s="274"/>
      <c r="BO87" s="274"/>
      <c r="BP87" s="273"/>
      <c r="BQ87" s="274"/>
      <c r="BR87" s="274"/>
      <c r="BS87" s="274"/>
      <c r="BT87" s="274"/>
      <c r="BU87" s="274"/>
      <c r="BV87" s="274"/>
      <c r="BW87" s="274"/>
      <c r="BX87" s="274"/>
      <c r="BY87" s="274"/>
      <c r="BZ87" s="274"/>
      <c r="CA87" s="274"/>
      <c r="CB87" s="274"/>
      <c r="CC87" s="274"/>
      <c r="CD87" s="274"/>
      <c r="CE87" s="274"/>
      <c r="CF87" s="274"/>
      <c r="CG87" s="274"/>
      <c r="CH87" s="274"/>
      <c r="CI87" s="274"/>
      <c r="CJ87" s="274"/>
      <c r="CK87" s="274"/>
      <c r="CL87" s="274"/>
      <c r="CM87" s="274"/>
      <c r="CN87" s="274"/>
      <c r="CO87" s="274"/>
      <c r="CP87" s="274"/>
    </row>
    <row r="88" spans="2:94" s="83" customFormat="1" ht="30" customHeight="1" x14ac:dyDescent="0.25">
      <c r="B88" s="281">
        <v>94</v>
      </c>
      <c r="C88" s="296">
        <v>44481</v>
      </c>
      <c r="D88" s="282" t="s">
        <v>145</v>
      </c>
      <c r="E88" s="282" t="s">
        <v>191</v>
      </c>
      <c r="F88" s="282" t="s">
        <v>168</v>
      </c>
      <c r="G88" s="282" t="s">
        <v>18</v>
      </c>
      <c r="H88" s="309" t="s">
        <v>227</v>
      </c>
      <c r="I88" s="283" t="s">
        <v>86</v>
      </c>
      <c r="J88" s="282" t="s">
        <v>98</v>
      </c>
      <c r="K88" s="282" t="s">
        <v>24</v>
      </c>
      <c r="L88" s="284" t="s">
        <v>261</v>
      </c>
      <c r="M88" s="324">
        <v>2</v>
      </c>
      <c r="N88" s="325">
        <v>2</v>
      </c>
      <c r="O88" s="326">
        <v>2</v>
      </c>
      <c r="P88" s="326">
        <v>4</v>
      </c>
      <c r="Q88" s="326">
        <v>5</v>
      </c>
      <c r="R88" s="324">
        <v>5</v>
      </c>
      <c r="S88" s="326">
        <v>5</v>
      </c>
      <c r="T88" s="326">
        <v>5</v>
      </c>
      <c r="U88" s="326">
        <v>4</v>
      </c>
      <c r="V88" s="325">
        <v>4</v>
      </c>
      <c r="W88" s="326">
        <v>4</v>
      </c>
      <c r="X88" s="326">
        <v>3</v>
      </c>
      <c r="Y88" s="327">
        <v>5</v>
      </c>
      <c r="Z88" s="327">
        <v>4</v>
      </c>
      <c r="AA88" s="271"/>
      <c r="AB88" s="272"/>
      <c r="AC88" s="273"/>
      <c r="AD88" s="273"/>
      <c r="AE88" s="274"/>
      <c r="AF88" s="274"/>
      <c r="AG88" s="274"/>
      <c r="AH88" s="274"/>
      <c r="AI88" s="274"/>
      <c r="AJ88" s="274"/>
      <c r="AK88" s="274"/>
      <c r="AL88" s="274"/>
      <c r="AM88" s="274"/>
      <c r="AN88" s="274"/>
      <c r="AO88" s="274"/>
      <c r="AP88" s="274"/>
      <c r="AQ88" s="274"/>
      <c r="AR88" s="274"/>
      <c r="AS88" s="274"/>
      <c r="AT88" s="274"/>
      <c r="AU88" s="274"/>
      <c r="AV88" s="274"/>
      <c r="AW88" s="274"/>
      <c r="AX88" s="274"/>
      <c r="AY88" s="274"/>
      <c r="AZ88" s="275"/>
      <c r="BA88" s="274"/>
      <c r="BB88" s="274"/>
      <c r="BC88" s="274"/>
      <c r="BD88" s="274"/>
      <c r="BE88" s="274"/>
      <c r="BF88" s="274"/>
      <c r="BG88" s="274"/>
      <c r="BH88" s="274"/>
      <c r="BI88" s="274"/>
      <c r="BJ88" s="274"/>
      <c r="BK88" s="274"/>
      <c r="BL88" s="274"/>
      <c r="BM88" s="274"/>
      <c r="BN88" s="274"/>
      <c r="BO88" s="274"/>
      <c r="BP88" s="273"/>
      <c r="BQ88" s="274"/>
      <c r="BR88" s="274"/>
      <c r="BS88" s="274"/>
      <c r="BT88" s="274"/>
      <c r="BU88" s="274"/>
      <c r="BV88" s="274"/>
      <c r="BW88" s="274"/>
      <c r="BX88" s="274"/>
      <c r="BY88" s="274"/>
      <c r="BZ88" s="274"/>
      <c r="CA88" s="274"/>
      <c r="CB88" s="274"/>
      <c r="CC88" s="274"/>
      <c r="CD88" s="274"/>
      <c r="CE88" s="274"/>
      <c r="CF88" s="274"/>
      <c r="CG88" s="274"/>
      <c r="CH88" s="274"/>
      <c r="CI88" s="274"/>
      <c r="CJ88" s="274"/>
      <c r="CK88" s="274"/>
      <c r="CL88" s="274"/>
      <c r="CM88" s="274"/>
      <c r="CN88" s="274"/>
      <c r="CO88" s="274"/>
      <c r="CP88" s="274"/>
    </row>
    <row r="89" spans="2:94" s="83" customFormat="1" ht="30" customHeight="1" x14ac:dyDescent="0.25">
      <c r="B89" s="281">
        <v>95</v>
      </c>
      <c r="C89" s="296">
        <v>44481</v>
      </c>
      <c r="D89" s="282" t="s">
        <v>145</v>
      </c>
      <c r="E89" s="282" t="s">
        <v>192</v>
      </c>
      <c r="F89" s="282" t="s">
        <v>112</v>
      </c>
      <c r="G89" s="282" t="s">
        <v>17</v>
      </c>
      <c r="H89" s="309" t="s">
        <v>94</v>
      </c>
      <c r="I89" s="283" t="s">
        <v>94</v>
      </c>
      <c r="J89" s="282" t="s">
        <v>98</v>
      </c>
      <c r="K89" s="282" t="s">
        <v>114</v>
      </c>
      <c r="L89" s="284" t="s">
        <v>115</v>
      </c>
      <c r="M89" s="324">
        <v>5</v>
      </c>
      <c r="N89" s="325">
        <v>3</v>
      </c>
      <c r="O89" s="326">
        <v>5</v>
      </c>
      <c r="P89" s="326">
        <v>5</v>
      </c>
      <c r="Q89" s="326">
        <v>4</v>
      </c>
      <c r="R89" s="324">
        <v>2</v>
      </c>
      <c r="S89" s="326">
        <v>5</v>
      </c>
      <c r="T89" s="326">
        <v>5</v>
      </c>
      <c r="U89" s="326">
        <v>5</v>
      </c>
      <c r="V89" s="325">
        <v>4</v>
      </c>
      <c r="W89" s="326">
        <v>4</v>
      </c>
      <c r="X89" s="326"/>
      <c r="Y89" s="327">
        <v>5</v>
      </c>
      <c r="Z89" s="327">
        <v>4</v>
      </c>
      <c r="AA89" s="271"/>
      <c r="AB89" s="272"/>
      <c r="AC89" s="273"/>
      <c r="AD89" s="273"/>
      <c r="AE89" s="274"/>
      <c r="AF89" s="274"/>
      <c r="AG89" s="274"/>
      <c r="AH89" s="274"/>
      <c r="AI89" s="274"/>
      <c r="AJ89" s="274"/>
      <c r="AK89" s="274"/>
      <c r="AL89" s="274"/>
      <c r="AM89" s="274"/>
      <c r="AN89" s="274"/>
      <c r="AO89" s="274"/>
      <c r="AP89" s="274"/>
      <c r="AQ89" s="274"/>
      <c r="AR89" s="274"/>
      <c r="AS89" s="274"/>
      <c r="AT89" s="274"/>
      <c r="AU89" s="274"/>
      <c r="AV89" s="274"/>
      <c r="AW89" s="274"/>
      <c r="AX89" s="274"/>
      <c r="AY89" s="274"/>
      <c r="AZ89" s="275"/>
      <c r="BA89" s="274"/>
      <c r="BB89" s="274"/>
      <c r="BC89" s="274"/>
      <c r="BD89" s="274"/>
      <c r="BE89" s="274"/>
      <c r="BF89" s="274"/>
      <c r="BG89" s="274"/>
      <c r="BH89" s="274"/>
      <c r="BI89" s="274"/>
      <c r="BJ89" s="274"/>
      <c r="BK89" s="274"/>
      <c r="BL89" s="274"/>
      <c r="BM89" s="274"/>
      <c r="BN89" s="274"/>
      <c r="BO89" s="274"/>
      <c r="BP89" s="273"/>
      <c r="BQ89" s="274"/>
      <c r="BR89" s="274"/>
      <c r="BS89" s="274"/>
      <c r="BT89" s="274"/>
      <c r="BU89" s="274"/>
      <c r="BV89" s="274"/>
      <c r="BW89" s="274"/>
      <c r="BX89" s="274"/>
      <c r="BY89" s="274"/>
      <c r="BZ89" s="274"/>
      <c r="CA89" s="274"/>
      <c r="CB89" s="274"/>
      <c r="CC89" s="274"/>
      <c r="CD89" s="274"/>
      <c r="CE89" s="274"/>
      <c r="CF89" s="274"/>
      <c r="CG89" s="274"/>
      <c r="CH89" s="274"/>
      <c r="CI89" s="274"/>
      <c r="CJ89" s="274"/>
      <c r="CK89" s="274"/>
      <c r="CL89" s="274"/>
      <c r="CM89" s="274"/>
      <c r="CN89" s="274"/>
      <c r="CO89" s="274"/>
      <c r="CP89" s="274"/>
    </row>
    <row r="90" spans="2:94" s="83" customFormat="1" ht="30" customHeight="1" x14ac:dyDescent="0.25">
      <c r="B90" s="281">
        <v>96</v>
      </c>
      <c r="C90" s="296">
        <v>44481</v>
      </c>
      <c r="D90" s="282" t="s">
        <v>146</v>
      </c>
      <c r="E90" s="282" t="s">
        <v>191</v>
      </c>
      <c r="F90" s="282" t="s">
        <v>91</v>
      </c>
      <c r="G90" s="282" t="s">
        <v>18</v>
      </c>
      <c r="H90" s="309"/>
      <c r="I90" s="283" t="s">
        <v>55</v>
      </c>
      <c r="J90" s="282" t="s">
        <v>98</v>
      </c>
      <c r="K90" s="282" t="s">
        <v>24</v>
      </c>
      <c r="L90" s="284" t="s">
        <v>261</v>
      </c>
      <c r="M90" s="324">
        <v>4</v>
      </c>
      <c r="N90" s="325">
        <v>4</v>
      </c>
      <c r="O90" s="326">
        <v>4</v>
      </c>
      <c r="P90" s="326">
        <v>4</v>
      </c>
      <c r="Q90" s="326">
        <v>4</v>
      </c>
      <c r="R90" s="324">
        <v>5</v>
      </c>
      <c r="S90" s="326">
        <v>5</v>
      </c>
      <c r="T90" s="326">
        <v>5</v>
      </c>
      <c r="U90" s="326">
        <v>5</v>
      </c>
      <c r="V90" s="325">
        <v>5</v>
      </c>
      <c r="W90" s="326">
        <v>4</v>
      </c>
      <c r="X90" s="326">
        <v>4</v>
      </c>
      <c r="Y90" s="327">
        <v>5</v>
      </c>
      <c r="Z90" s="327">
        <v>4</v>
      </c>
      <c r="AA90" s="271"/>
      <c r="AB90" s="272"/>
      <c r="AC90" s="273"/>
      <c r="AD90" s="273"/>
      <c r="AE90" s="274"/>
      <c r="AF90" s="274"/>
      <c r="AG90" s="274"/>
      <c r="AH90" s="274"/>
      <c r="AI90" s="274"/>
      <c r="AJ90" s="274"/>
      <c r="AK90" s="274"/>
      <c r="AL90" s="274"/>
      <c r="AM90" s="274"/>
      <c r="AN90" s="274"/>
      <c r="AO90" s="274"/>
      <c r="AP90" s="274"/>
      <c r="AQ90" s="274"/>
      <c r="AR90" s="274"/>
      <c r="AS90" s="274"/>
      <c r="AT90" s="274"/>
      <c r="AU90" s="274"/>
      <c r="AV90" s="274"/>
      <c r="AW90" s="274"/>
      <c r="AX90" s="274"/>
      <c r="AY90" s="274"/>
      <c r="AZ90" s="275"/>
      <c r="BA90" s="274"/>
      <c r="BB90" s="274"/>
      <c r="BC90" s="274"/>
      <c r="BD90" s="274"/>
      <c r="BE90" s="274"/>
      <c r="BF90" s="274"/>
      <c r="BG90" s="274"/>
      <c r="BH90" s="274"/>
      <c r="BI90" s="274"/>
      <c r="BJ90" s="274"/>
      <c r="BK90" s="274"/>
      <c r="BL90" s="274"/>
      <c r="BM90" s="274"/>
      <c r="BN90" s="274"/>
      <c r="BO90" s="274"/>
      <c r="BP90" s="273"/>
      <c r="BQ90" s="274"/>
      <c r="BR90" s="274"/>
      <c r="BS90" s="274"/>
      <c r="BT90" s="274"/>
      <c r="BU90" s="274"/>
      <c r="BV90" s="274"/>
      <c r="BW90" s="274"/>
      <c r="BX90" s="274"/>
      <c r="BY90" s="274"/>
      <c r="BZ90" s="274"/>
      <c r="CA90" s="274"/>
      <c r="CB90" s="274"/>
      <c r="CC90" s="274"/>
      <c r="CD90" s="274"/>
      <c r="CE90" s="274"/>
      <c r="CF90" s="274"/>
      <c r="CG90" s="274"/>
      <c r="CH90" s="274"/>
      <c r="CI90" s="274"/>
      <c r="CJ90" s="274"/>
      <c r="CK90" s="274"/>
      <c r="CL90" s="274"/>
      <c r="CM90" s="274"/>
      <c r="CN90" s="274"/>
      <c r="CO90" s="274"/>
      <c r="CP90" s="274"/>
    </row>
    <row r="91" spans="2:94" s="83" customFormat="1" ht="30" customHeight="1" x14ac:dyDescent="0.25">
      <c r="B91" s="281">
        <v>97</v>
      </c>
      <c r="C91" s="296">
        <v>44481</v>
      </c>
      <c r="D91" s="282" t="s">
        <v>147</v>
      </c>
      <c r="E91" s="282" t="s">
        <v>192</v>
      </c>
      <c r="F91" s="282" t="s">
        <v>89</v>
      </c>
      <c r="G91" s="282" t="s">
        <v>17</v>
      </c>
      <c r="H91" s="309" t="s">
        <v>228</v>
      </c>
      <c r="I91" s="283" t="s">
        <v>138</v>
      </c>
      <c r="J91" s="282" t="s">
        <v>99</v>
      </c>
      <c r="K91" s="282" t="s">
        <v>49</v>
      </c>
      <c r="L91" s="284" t="s">
        <v>283</v>
      </c>
      <c r="M91" s="324">
        <v>5</v>
      </c>
      <c r="N91" s="325">
        <v>5</v>
      </c>
      <c r="O91" s="326">
        <v>5</v>
      </c>
      <c r="P91" s="326">
        <v>4</v>
      </c>
      <c r="Q91" s="326">
        <v>2</v>
      </c>
      <c r="R91" s="324">
        <v>5</v>
      </c>
      <c r="S91" s="326">
        <v>5</v>
      </c>
      <c r="T91" s="326">
        <v>4</v>
      </c>
      <c r="U91" s="326">
        <v>4</v>
      </c>
      <c r="V91" s="325">
        <v>5</v>
      </c>
      <c r="W91" s="326">
        <v>4</v>
      </c>
      <c r="X91" s="326"/>
      <c r="Y91" s="327">
        <v>5</v>
      </c>
      <c r="Z91" s="327">
        <v>5</v>
      </c>
      <c r="AA91" s="271"/>
      <c r="AB91" s="272"/>
      <c r="AC91" s="273"/>
      <c r="AD91" s="273"/>
      <c r="AE91" s="274"/>
      <c r="AF91" s="274"/>
      <c r="AG91" s="274"/>
      <c r="AH91" s="274"/>
      <c r="AI91" s="274"/>
      <c r="AJ91" s="274"/>
      <c r="AK91" s="274"/>
      <c r="AL91" s="274"/>
      <c r="AM91" s="274"/>
      <c r="AN91" s="274"/>
      <c r="AO91" s="274"/>
      <c r="AP91" s="274"/>
      <c r="AQ91" s="274"/>
      <c r="AR91" s="274"/>
      <c r="AS91" s="274"/>
      <c r="AT91" s="274"/>
      <c r="AU91" s="274"/>
      <c r="AV91" s="274"/>
      <c r="AW91" s="274"/>
      <c r="AX91" s="274"/>
      <c r="AY91" s="274"/>
      <c r="AZ91" s="275"/>
      <c r="BA91" s="274"/>
      <c r="BB91" s="274"/>
      <c r="BC91" s="274"/>
      <c r="BD91" s="274"/>
      <c r="BE91" s="274"/>
      <c r="BF91" s="274"/>
      <c r="BG91" s="274"/>
      <c r="BH91" s="274"/>
      <c r="BI91" s="274"/>
      <c r="BJ91" s="274"/>
      <c r="BK91" s="274"/>
      <c r="BL91" s="274"/>
      <c r="BM91" s="274"/>
      <c r="BN91" s="274"/>
      <c r="BO91" s="274"/>
      <c r="BP91" s="273"/>
      <c r="BQ91" s="274"/>
      <c r="BR91" s="274"/>
      <c r="BS91" s="274"/>
      <c r="BT91" s="274"/>
      <c r="BU91" s="274"/>
      <c r="BV91" s="274"/>
      <c r="BW91" s="274"/>
      <c r="BX91" s="274"/>
      <c r="BY91" s="274"/>
      <c r="BZ91" s="274"/>
      <c r="CA91" s="274"/>
      <c r="CB91" s="274"/>
      <c r="CC91" s="274"/>
      <c r="CD91" s="274"/>
      <c r="CE91" s="274"/>
      <c r="CF91" s="274"/>
      <c r="CG91" s="274"/>
      <c r="CH91" s="274"/>
      <c r="CI91" s="274"/>
      <c r="CJ91" s="274"/>
      <c r="CK91" s="274"/>
      <c r="CL91" s="274"/>
      <c r="CM91" s="274"/>
      <c r="CN91" s="274"/>
      <c r="CO91" s="274"/>
      <c r="CP91" s="274"/>
    </row>
    <row r="92" spans="2:94" s="83" customFormat="1" ht="30" customHeight="1" x14ac:dyDescent="0.25">
      <c r="B92" s="281">
        <v>98</v>
      </c>
      <c r="C92" s="296">
        <v>44481</v>
      </c>
      <c r="D92" s="282" t="s">
        <v>145</v>
      </c>
      <c r="E92" s="282" t="s">
        <v>192</v>
      </c>
      <c r="F92" s="282" t="s">
        <v>55</v>
      </c>
      <c r="G92" s="282" t="s">
        <v>18</v>
      </c>
      <c r="H92" s="309"/>
      <c r="I92" s="283" t="s">
        <v>55</v>
      </c>
      <c r="J92" s="282" t="s">
        <v>98</v>
      </c>
      <c r="K92" s="282" t="s">
        <v>29</v>
      </c>
      <c r="L92" s="284" t="s">
        <v>289</v>
      </c>
      <c r="M92" s="324">
        <v>5</v>
      </c>
      <c r="N92" s="325">
        <v>5</v>
      </c>
      <c r="O92" s="326">
        <v>5</v>
      </c>
      <c r="P92" s="326">
        <v>5</v>
      </c>
      <c r="Q92" s="326">
        <v>5</v>
      </c>
      <c r="R92" s="324">
        <v>5</v>
      </c>
      <c r="S92" s="326">
        <v>5</v>
      </c>
      <c r="T92" s="326">
        <v>5</v>
      </c>
      <c r="U92" s="326">
        <v>5</v>
      </c>
      <c r="V92" s="325">
        <v>5</v>
      </c>
      <c r="W92" s="326">
        <v>5</v>
      </c>
      <c r="X92" s="326">
        <v>5</v>
      </c>
      <c r="Y92" s="327">
        <v>5</v>
      </c>
      <c r="Z92" s="327">
        <v>5</v>
      </c>
      <c r="AA92" s="271"/>
      <c r="AB92" s="272"/>
      <c r="AC92" s="273"/>
      <c r="AD92" s="273"/>
      <c r="AE92" s="274"/>
      <c r="AF92" s="274"/>
      <c r="AG92" s="274"/>
      <c r="AH92" s="274"/>
      <c r="AI92" s="274"/>
      <c r="AJ92" s="274"/>
      <c r="AK92" s="274"/>
      <c r="AL92" s="274"/>
      <c r="AM92" s="274"/>
      <c r="AN92" s="274"/>
      <c r="AO92" s="274"/>
      <c r="AP92" s="274"/>
      <c r="AQ92" s="274"/>
      <c r="AR92" s="274"/>
      <c r="AS92" s="274"/>
      <c r="AT92" s="274"/>
      <c r="AU92" s="274"/>
      <c r="AV92" s="274"/>
      <c r="AW92" s="274"/>
      <c r="AX92" s="274"/>
      <c r="AY92" s="274"/>
      <c r="AZ92" s="275"/>
      <c r="BA92" s="274"/>
      <c r="BB92" s="274"/>
      <c r="BC92" s="274"/>
      <c r="BD92" s="274"/>
      <c r="BE92" s="274"/>
      <c r="BF92" s="274"/>
      <c r="BG92" s="274"/>
      <c r="BH92" s="274"/>
      <c r="BI92" s="274"/>
      <c r="BJ92" s="274"/>
      <c r="BK92" s="274"/>
      <c r="BL92" s="274"/>
      <c r="BM92" s="274"/>
      <c r="BN92" s="274"/>
      <c r="BO92" s="274"/>
      <c r="BP92" s="273"/>
      <c r="BQ92" s="274"/>
      <c r="BR92" s="274"/>
      <c r="BS92" s="274"/>
      <c r="BT92" s="274"/>
      <c r="BU92" s="274"/>
      <c r="BV92" s="274"/>
      <c r="BW92" s="274"/>
      <c r="BX92" s="274"/>
      <c r="BY92" s="274"/>
      <c r="BZ92" s="274"/>
      <c r="CA92" s="274"/>
      <c r="CB92" s="274"/>
      <c r="CC92" s="274"/>
      <c r="CD92" s="274"/>
      <c r="CE92" s="274"/>
      <c r="CF92" s="274"/>
      <c r="CG92" s="274"/>
      <c r="CH92" s="274"/>
      <c r="CI92" s="274"/>
      <c r="CJ92" s="274"/>
      <c r="CK92" s="274"/>
      <c r="CL92" s="274"/>
      <c r="CM92" s="274"/>
      <c r="CN92" s="274"/>
      <c r="CO92" s="274"/>
      <c r="CP92" s="274"/>
    </row>
    <row r="93" spans="2:94" s="83" customFormat="1" ht="30" customHeight="1" thickBot="1" x14ac:dyDescent="0.3">
      <c r="B93" s="281">
        <v>99</v>
      </c>
      <c r="C93" s="296">
        <v>44482</v>
      </c>
      <c r="D93" s="282" t="s">
        <v>145</v>
      </c>
      <c r="E93" s="282" t="s">
        <v>192</v>
      </c>
      <c r="F93" s="282" t="s">
        <v>89</v>
      </c>
      <c r="G93" s="282" t="s">
        <v>17</v>
      </c>
      <c r="H93" s="309" t="s">
        <v>94</v>
      </c>
      <c r="I93" s="283" t="s">
        <v>94</v>
      </c>
      <c r="J93" s="282" t="s">
        <v>98</v>
      </c>
      <c r="K93" s="282" t="s">
        <v>28</v>
      </c>
      <c r="L93" s="284" t="s">
        <v>275</v>
      </c>
      <c r="M93" s="324">
        <v>1</v>
      </c>
      <c r="N93" s="325">
        <v>1</v>
      </c>
      <c r="O93" s="326">
        <v>2</v>
      </c>
      <c r="P93" s="326">
        <v>1</v>
      </c>
      <c r="Q93" s="326">
        <v>1</v>
      </c>
      <c r="R93" s="324">
        <v>1</v>
      </c>
      <c r="S93" s="326">
        <v>1</v>
      </c>
      <c r="T93" s="326">
        <v>1</v>
      </c>
      <c r="U93" s="326">
        <v>1</v>
      </c>
      <c r="V93" s="325">
        <v>1</v>
      </c>
      <c r="W93" s="326">
        <v>1</v>
      </c>
      <c r="X93" s="326"/>
      <c r="Y93" s="327">
        <v>5</v>
      </c>
      <c r="Z93" s="327"/>
      <c r="AA93" s="271"/>
      <c r="AB93" s="272"/>
      <c r="AC93" s="273"/>
      <c r="AD93" s="273"/>
      <c r="AE93" s="274"/>
      <c r="AF93" s="274"/>
      <c r="AG93" s="274"/>
      <c r="AH93" s="274"/>
      <c r="AI93" s="274"/>
      <c r="AJ93" s="274"/>
      <c r="AK93" s="274"/>
      <c r="AL93" s="274"/>
      <c r="AM93" s="274"/>
      <c r="AN93" s="274"/>
      <c r="AO93" s="274"/>
      <c r="AP93" s="274"/>
      <c r="AQ93" s="274"/>
      <c r="AR93" s="274"/>
      <c r="AS93" s="274"/>
      <c r="AT93" s="274"/>
      <c r="AU93" s="274"/>
      <c r="AV93" s="274"/>
      <c r="AW93" s="274"/>
      <c r="AX93" s="274"/>
      <c r="AY93" s="276"/>
      <c r="AZ93" s="275"/>
      <c r="BA93" s="274"/>
      <c r="BB93" s="274"/>
      <c r="BC93" s="274"/>
      <c r="BD93" s="274"/>
      <c r="BE93" s="274"/>
      <c r="BF93" s="274"/>
      <c r="BG93" s="274"/>
      <c r="BH93" s="274"/>
      <c r="BI93" s="274"/>
      <c r="BJ93" s="274"/>
      <c r="BK93" s="274"/>
      <c r="BL93" s="274"/>
      <c r="BM93" s="274"/>
      <c r="BN93" s="274"/>
      <c r="BO93" s="274"/>
      <c r="BP93" s="273"/>
      <c r="BQ93" s="274"/>
      <c r="BR93" s="274"/>
      <c r="BS93" s="274"/>
      <c r="BT93" s="274"/>
      <c r="BU93" s="274"/>
      <c r="BV93" s="274"/>
      <c r="BW93" s="274"/>
      <c r="BX93" s="274"/>
      <c r="BY93" s="274"/>
      <c r="BZ93" s="274"/>
      <c r="CA93" s="274"/>
      <c r="CB93" s="274"/>
      <c r="CC93" s="274"/>
      <c r="CD93" s="274"/>
      <c r="CE93" s="274"/>
      <c r="CF93" s="274"/>
      <c r="CG93" s="274"/>
      <c r="CH93" s="274"/>
      <c r="CI93" s="274"/>
      <c r="CJ93" s="274"/>
      <c r="CK93" s="274"/>
      <c r="CL93" s="274"/>
      <c r="CM93" s="274"/>
      <c r="CN93" s="274"/>
      <c r="CO93" s="274"/>
      <c r="CP93" s="274"/>
    </row>
    <row r="94" spans="2:94" s="83" customFormat="1" ht="30" customHeight="1" x14ac:dyDescent="0.25">
      <c r="B94" s="281">
        <v>100</v>
      </c>
      <c r="C94" s="296">
        <v>44482</v>
      </c>
      <c r="D94" s="282" t="s">
        <v>145</v>
      </c>
      <c r="E94" s="282" t="s">
        <v>192</v>
      </c>
      <c r="F94" s="282" t="s">
        <v>196</v>
      </c>
      <c r="G94" s="282" t="s">
        <v>17</v>
      </c>
      <c r="H94" s="309" t="s">
        <v>229</v>
      </c>
      <c r="I94" s="283" t="s">
        <v>86</v>
      </c>
      <c r="J94" s="282" t="s">
        <v>98</v>
      </c>
      <c r="K94" s="282" t="s">
        <v>32</v>
      </c>
      <c r="L94" s="284" t="s">
        <v>293</v>
      </c>
      <c r="M94" s="324">
        <v>5</v>
      </c>
      <c r="N94" s="325">
        <v>4</v>
      </c>
      <c r="O94" s="326">
        <v>5</v>
      </c>
      <c r="P94" s="326">
        <v>5</v>
      </c>
      <c r="Q94" s="326">
        <v>5</v>
      </c>
      <c r="R94" s="324">
        <v>5</v>
      </c>
      <c r="S94" s="326">
        <v>5</v>
      </c>
      <c r="T94" s="326">
        <v>5</v>
      </c>
      <c r="U94" s="326">
        <v>5</v>
      </c>
      <c r="V94" s="325">
        <v>5</v>
      </c>
      <c r="W94" s="326">
        <v>5</v>
      </c>
      <c r="X94" s="326">
        <v>5</v>
      </c>
      <c r="Y94" s="327">
        <v>5</v>
      </c>
      <c r="Z94" s="327">
        <v>5</v>
      </c>
      <c r="AA94" s="271"/>
      <c r="AB94" s="274"/>
      <c r="AC94" s="274"/>
      <c r="AD94" s="274"/>
      <c r="AE94" s="274"/>
      <c r="AF94" s="274"/>
      <c r="AG94" s="274"/>
      <c r="AH94" s="274"/>
      <c r="AI94" s="274"/>
      <c r="AJ94" s="274"/>
      <c r="AK94" s="274"/>
      <c r="AL94" s="274"/>
      <c r="AM94" s="274"/>
      <c r="AN94" s="274"/>
      <c r="AO94" s="274"/>
      <c r="AP94" s="274"/>
      <c r="AQ94" s="274"/>
      <c r="AR94" s="274"/>
      <c r="AS94" s="274"/>
      <c r="AT94" s="274"/>
      <c r="AU94" s="274"/>
      <c r="AV94" s="274"/>
      <c r="AW94" s="274"/>
      <c r="AX94" s="274"/>
      <c r="AY94" s="275"/>
      <c r="AZ94" s="275"/>
      <c r="BA94" s="274"/>
      <c r="BB94" s="274"/>
      <c r="BC94" s="274"/>
      <c r="BD94" s="274"/>
      <c r="BE94" s="274"/>
      <c r="BF94" s="274"/>
      <c r="BG94" s="274"/>
      <c r="BH94" s="274"/>
      <c r="BI94" s="274"/>
      <c r="BJ94" s="274"/>
      <c r="BK94" s="274"/>
      <c r="BL94" s="274"/>
      <c r="BM94" s="274"/>
      <c r="BN94" s="274"/>
      <c r="BO94" s="274"/>
      <c r="BP94" s="273"/>
      <c r="BQ94" s="274"/>
      <c r="BR94" s="274"/>
      <c r="BS94" s="274"/>
      <c r="BT94" s="274"/>
      <c r="BU94" s="274"/>
      <c r="BV94" s="274"/>
      <c r="BW94" s="274"/>
      <c r="BX94" s="274"/>
      <c r="BY94" s="274"/>
      <c r="BZ94" s="274"/>
      <c r="CA94" s="274"/>
      <c r="CB94" s="274"/>
      <c r="CC94" s="274"/>
      <c r="CD94" s="274"/>
      <c r="CE94" s="274"/>
      <c r="CF94" s="274"/>
      <c r="CG94" s="274"/>
      <c r="CH94" s="274"/>
      <c r="CI94" s="274"/>
      <c r="CJ94" s="274"/>
      <c r="CK94" s="274"/>
      <c r="CL94" s="274"/>
      <c r="CM94" s="274"/>
      <c r="CN94" s="274"/>
      <c r="CO94" s="274"/>
      <c r="CP94" s="274"/>
    </row>
    <row r="95" spans="2:94" s="83" customFormat="1" ht="30" customHeight="1" x14ac:dyDescent="0.25">
      <c r="B95" s="281">
        <v>101</v>
      </c>
      <c r="C95" s="296">
        <v>44482</v>
      </c>
      <c r="D95" s="282" t="s">
        <v>145</v>
      </c>
      <c r="E95" s="282" t="s">
        <v>192</v>
      </c>
      <c r="F95" s="282" t="s">
        <v>89</v>
      </c>
      <c r="G95" s="282" t="s">
        <v>18</v>
      </c>
      <c r="H95" s="309" t="s">
        <v>94</v>
      </c>
      <c r="I95" s="283" t="s">
        <v>94</v>
      </c>
      <c r="J95" s="282" t="s">
        <v>98</v>
      </c>
      <c r="K95" s="282" t="s">
        <v>50</v>
      </c>
      <c r="L95" s="284" t="s">
        <v>279</v>
      </c>
      <c r="M95" s="324">
        <v>3</v>
      </c>
      <c r="N95" s="325">
        <v>2</v>
      </c>
      <c r="O95" s="326">
        <v>2</v>
      </c>
      <c r="P95" s="326">
        <v>2</v>
      </c>
      <c r="Q95" s="326">
        <v>2</v>
      </c>
      <c r="R95" s="324">
        <v>5</v>
      </c>
      <c r="S95" s="326">
        <v>5</v>
      </c>
      <c r="T95" s="326">
        <v>3</v>
      </c>
      <c r="U95" s="326">
        <v>4</v>
      </c>
      <c r="V95" s="325">
        <v>1</v>
      </c>
      <c r="W95" s="326">
        <v>5</v>
      </c>
      <c r="X95" s="326">
        <v>5</v>
      </c>
      <c r="Y95" s="327">
        <v>3</v>
      </c>
      <c r="Z95" s="327">
        <v>3</v>
      </c>
      <c r="AA95" s="275"/>
      <c r="AB95" s="274"/>
      <c r="AC95" s="274"/>
      <c r="AD95" s="274"/>
      <c r="AE95" s="274"/>
      <c r="AF95" s="274"/>
      <c r="AG95" s="274"/>
      <c r="AH95" s="274"/>
      <c r="AI95" s="274"/>
      <c r="AJ95" s="274"/>
      <c r="AK95" s="274"/>
      <c r="AL95" s="274"/>
      <c r="AM95" s="274"/>
      <c r="AN95" s="274"/>
      <c r="AO95" s="274"/>
      <c r="AP95" s="274"/>
      <c r="AQ95" s="274"/>
      <c r="AR95" s="274"/>
      <c r="AS95" s="274"/>
      <c r="AT95" s="274"/>
      <c r="AU95" s="274"/>
      <c r="AV95" s="274"/>
      <c r="AW95" s="274"/>
      <c r="AX95" s="274"/>
      <c r="AY95" s="275"/>
      <c r="AZ95" s="275"/>
      <c r="BA95" s="274"/>
      <c r="BB95" s="274"/>
      <c r="BC95" s="274"/>
      <c r="BD95" s="274"/>
      <c r="BE95" s="274"/>
      <c r="BF95" s="274"/>
      <c r="BG95" s="274"/>
      <c r="BH95" s="274"/>
      <c r="BI95" s="274"/>
      <c r="BJ95" s="274"/>
      <c r="BK95" s="274"/>
      <c r="BL95" s="274"/>
      <c r="BM95" s="274"/>
      <c r="BN95" s="274"/>
      <c r="BO95" s="274"/>
      <c r="BP95" s="273"/>
      <c r="BQ95" s="274"/>
      <c r="BR95" s="274"/>
      <c r="BS95" s="274"/>
      <c r="BT95" s="274"/>
      <c r="BU95" s="274"/>
      <c r="BV95" s="274"/>
      <c r="BW95" s="274"/>
      <c r="BX95" s="274"/>
      <c r="BY95" s="274"/>
      <c r="BZ95" s="274"/>
      <c r="CA95" s="274"/>
      <c r="CB95" s="274"/>
      <c r="CC95" s="274"/>
      <c r="CD95" s="274"/>
      <c r="CE95" s="274"/>
      <c r="CF95" s="274"/>
      <c r="CG95" s="274"/>
      <c r="CH95" s="274"/>
      <c r="CI95" s="274"/>
      <c r="CJ95" s="274"/>
      <c r="CK95" s="274"/>
      <c r="CL95" s="274"/>
      <c r="CM95" s="274"/>
      <c r="CN95" s="274"/>
      <c r="CO95" s="274"/>
      <c r="CP95" s="274"/>
    </row>
    <row r="96" spans="2:94" s="83" customFormat="1" ht="30" customHeight="1" x14ac:dyDescent="0.25">
      <c r="B96" s="281">
        <v>103</v>
      </c>
      <c r="C96" s="296">
        <v>44483</v>
      </c>
      <c r="D96" s="282" t="s">
        <v>145</v>
      </c>
      <c r="E96" s="282" t="s">
        <v>191</v>
      </c>
      <c r="F96" s="282" t="s">
        <v>55</v>
      </c>
      <c r="G96" s="282" t="s">
        <v>17</v>
      </c>
      <c r="H96" s="309"/>
      <c r="I96" s="283" t="s">
        <v>55</v>
      </c>
      <c r="J96" s="282" t="s">
        <v>98</v>
      </c>
      <c r="K96" s="282" t="s">
        <v>116</v>
      </c>
      <c r="L96" s="284" t="s">
        <v>175</v>
      </c>
      <c r="M96" s="324">
        <v>3</v>
      </c>
      <c r="N96" s="325">
        <v>5</v>
      </c>
      <c r="O96" s="326">
        <v>5</v>
      </c>
      <c r="P96" s="326">
        <v>5</v>
      </c>
      <c r="Q96" s="326">
        <v>4</v>
      </c>
      <c r="R96" s="324"/>
      <c r="S96" s="326"/>
      <c r="T96" s="326"/>
      <c r="U96" s="326"/>
      <c r="V96" s="325"/>
      <c r="W96" s="326">
        <v>3</v>
      </c>
      <c r="X96" s="326">
        <v>2</v>
      </c>
      <c r="Y96" s="327">
        <v>5</v>
      </c>
      <c r="Z96" s="327"/>
      <c r="AA96" s="275"/>
      <c r="AB96" s="274"/>
      <c r="AC96" s="274"/>
      <c r="AD96" s="274"/>
      <c r="AE96" s="274"/>
      <c r="AF96" s="274"/>
      <c r="AG96" s="274"/>
      <c r="AH96" s="274"/>
      <c r="AI96" s="274"/>
      <c r="AJ96" s="274"/>
      <c r="AK96" s="274"/>
      <c r="AL96" s="274"/>
      <c r="AM96" s="274"/>
      <c r="AN96" s="274"/>
      <c r="AO96" s="274"/>
      <c r="AP96" s="274"/>
      <c r="AQ96" s="274"/>
      <c r="AR96" s="274"/>
      <c r="AS96" s="274"/>
      <c r="AT96" s="274"/>
      <c r="AU96" s="274"/>
      <c r="AV96" s="274"/>
      <c r="AW96" s="274"/>
      <c r="AX96" s="274"/>
      <c r="AY96" s="275"/>
      <c r="AZ96" s="275"/>
      <c r="BA96" s="274"/>
      <c r="BB96" s="274"/>
      <c r="BC96" s="274"/>
      <c r="BD96" s="274"/>
      <c r="BE96" s="274"/>
      <c r="BF96" s="274"/>
      <c r="BG96" s="274"/>
      <c r="BH96" s="274"/>
      <c r="BI96" s="274"/>
      <c r="BJ96" s="274"/>
      <c r="BK96" s="274"/>
      <c r="BL96" s="274"/>
      <c r="BM96" s="274"/>
      <c r="BN96" s="274"/>
      <c r="BO96" s="274"/>
      <c r="BP96" s="273"/>
      <c r="BQ96" s="274"/>
      <c r="BR96" s="274"/>
      <c r="BS96" s="274"/>
      <c r="BT96" s="274"/>
      <c r="BU96" s="274"/>
      <c r="BV96" s="274"/>
      <c r="BW96" s="274"/>
      <c r="BX96" s="274"/>
      <c r="BY96" s="274"/>
      <c r="BZ96" s="274"/>
      <c r="CA96" s="274"/>
      <c r="CB96" s="274"/>
      <c r="CC96" s="274"/>
      <c r="CD96" s="274"/>
      <c r="CE96" s="274"/>
      <c r="CF96" s="274"/>
      <c r="CG96" s="274"/>
      <c r="CH96" s="274"/>
      <c r="CI96" s="274"/>
      <c r="CJ96" s="274"/>
      <c r="CK96" s="274"/>
      <c r="CL96" s="274"/>
      <c r="CM96" s="274"/>
      <c r="CN96" s="274"/>
      <c r="CO96" s="274"/>
      <c r="CP96" s="274"/>
    </row>
    <row r="97" spans="2:94" s="83" customFormat="1" ht="30" customHeight="1" x14ac:dyDescent="0.25">
      <c r="B97" s="281">
        <v>104</v>
      </c>
      <c r="C97" s="296">
        <v>44483</v>
      </c>
      <c r="D97" s="282" t="s">
        <v>145</v>
      </c>
      <c r="E97" s="282" t="s">
        <v>191</v>
      </c>
      <c r="F97" s="282" t="s">
        <v>91</v>
      </c>
      <c r="G97" s="282" t="s">
        <v>17</v>
      </c>
      <c r="H97" s="309" t="s">
        <v>230</v>
      </c>
      <c r="I97" s="283" t="s">
        <v>15</v>
      </c>
      <c r="J97" s="282" t="s">
        <v>99</v>
      </c>
      <c r="K97" s="282" t="s">
        <v>48</v>
      </c>
      <c r="L97" s="284" t="s">
        <v>292</v>
      </c>
      <c r="M97" s="324">
        <v>5</v>
      </c>
      <c r="N97" s="325">
        <v>5</v>
      </c>
      <c r="O97" s="326">
        <v>5</v>
      </c>
      <c r="P97" s="326">
        <v>5</v>
      </c>
      <c r="Q97" s="326">
        <v>5</v>
      </c>
      <c r="R97" s="324">
        <v>5</v>
      </c>
      <c r="S97" s="326">
        <v>5</v>
      </c>
      <c r="T97" s="326">
        <v>5</v>
      </c>
      <c r="U97" s="326">
        <v>5</v>
      </c>
      <c r="V97" s="325">
        <v>5</v>
      </c>
      <c r="W97" s="326">
        <v>5</v>
      </c>
      <c r="X97" s="326">
        <v>5</v>
      </c>
      <c r="Y97" s="327">
        <v>5</v>
      </c>
      <c r="Z97" s="327">
        <v>5</v>
      </c>
      <c r="AA97" s="275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74"/>
      <c r="AW97" s="274"/>
      <c r="AX97" s="274"/>
      <c r="AY97" s="275"/>
      <c r="AZ97" s="275"/>
      <c r="BA97" s="274"/>
      <c r="BB97" s="274"/>
      <c r="BC97" s="274"/>
      <c r="BD97" s="274"/>
      <c r="BE97" s="274"/>
      <c r="BF97" s="274"/>
      <c r="BG97" s="274"/>
      <c r="BH97" s="274"/>
      <c r="BI97" s="274"/>
      <c r="BJ97" s="274"/>
      <c r="BK97" s="274"/>
      <c r="BL97" s="274"/>
      <c r="BM97" s="274"/>
      <c r="BN97" s="274"/>
      <c r="BO97" s="274"/>
      <c r="BP97" s="273"/>
      <c r="BQ97" s="274"/>
      <c r="BR97" s="274"/>
      <c r="BS97" s="274"/>
      <c r="BT97" s="274"/>
      <c r="BU97" s="274"/>
      <c r="BV97" s="274"/>
      <c r="BW97" s="274"/>
      <c r="BX97" s="274"/>
      <c r="BY97" s="274"/>
      <c r="BZ97" s="274"/>
      <c r="CA97" s="274"/>
      <c r="CB97" s="274"/>
      <c r="CC97" s="274"/>
      <c r="CD97" s="274"/>
      <c r="CE97" s="274"/>
      <c r="CF97" s="274"/>
      <c r="CG97" s="274"/>
      <c r="CH97" s="274"/>
      <c r="CI97" s="274"/>
      <c r="CJ97" s="274"/>
      <c r="CK97" s="274"/>
      <c r="CL97" s="274"/>
      <c r="CM97" s="274"/>
      <c r="CN97" s="274"/>
      <c r="CO97" s="274"/>
      <c r="CP97" s="274"/>
    </row>
    <row r="98" spans="2:94" s="83" customFormat="1" ht="30" customHeight="1" x14ac:dyDescent="0.25">
      <c r="B98" s="281">
        <v>105</v>
      </c>
      <c r="C98" s="296">
        <v>44484</v>
      </c>
      <c r="D98" s="282" t="s">
        <v>145</v>
      </c>
      <c r="E98" s="282" t="s">
        <v>191</v>
      </c>
      <c r="F98" s="282" t="s">
        <v>89</v>
      </c>
      <c r="G98" s="282" t="s">
        <v>17</v>
      </c>
      <c r="H98" s="309" t="s">
        <v>94</v>
      </c>
      <c r="I98" s="283" t="s">
        <v>94</v>
      </c>
      <c r="J98" s="282" t="s">
        <v>99</v>
      </c>
      <c r="K98" s="282" t="s">
        <v>40</v>
      </c>
      <c r="L98" s="284" t="s">
        <v>268</v>
      </c>
      <c r="M98" s="324">
        <v>4</v>
      </c>
      <c r="N98" s="325"/>
      <c r="O98" s="326">
        <v>4</v>
      </c>
      <c r="P98" s="326">
        <v>4</v>
      </c>
      <c r="Q98" s="326">
        <v>4</v>
      </c>
      <c r="R98" s="324">
        <v>5</v>
      </c>
      <c r="S98" s="326">
        <v>5</v>
      </c>
      <c r="T98" s="326">
        <v>5</v>
      </c>
      <c r="U98" s="326">
        <v>5</v>
      </c>
      <c r="V98" s="325">
        <v>5</v>
      </c>
      <c r="W98" s="326">
        <v>5</v>
      </c>
      <c r="X98" s="326">
        <v>5</v>
      </c>
      <c r="Y98" s="327">
        <v>4</v>
      </c>
      <c r="Z98" s="327">
        <v>4</v>
      </c>
      <c r="AA98" s="275"/>
      <c r="AB98" s="274"/>
      <c r="AC98" s="274"/>
      <c r="AD98" s="274"/>
      <c r="AE98" s="274"/>
      <c r="AF98" s="274"/>
      <c r="AG98" s="274"/>
      <c r="AH98" s="274"/>
      <c r="AI98" s="274"/>
      <c r="AJ98" s="274"/>
      <c r="AK98" s="274"/>
      <c r="AL98" s="274"/>
      <c r="AM98" s="274"/>
      <c r="AN98" s="274"/>
      <c r="AO98" s="274"/>
      <c r="AP98" s="274"/>
      <c r="AQ98" s="274"/>
      <c r="AR98" s="274"/>
      <c r="AS98" s="274"/>
      <c r="AT98" s="274"/>
      <c r="AU98" s="274"/>
      <c r="AV98" s="274"/>
      <c r="AW98" s="274"/>
      <c r="AX98" s="274"/>
      <c r="AY98" s="275"/>
      <c r="AZ98" s="275"/>
      <c r="BA98" s="274"/>
      <c r="BB98" s="274"/>
      <c r="BC98" s="274"/>
      <c r="BD98" s="274"/>
      <c r="BE98" s="274"/>
      <c r="BF98" s="274"/>
      <c r="BG98" s="274"/>
      <c r="BH98" s="274"/>
      <c r="BI98" s="274"/>
      <c r="BJ98" s="274"/>
      <c r="BK98" s="274"/>
      <c r="BL98" s="274"/>
      <c r="BM98" s="274"/>
      <c r="BN98" s="274"/>
      <c r="BO98" s="274"/>
      <c r="BP98" s="273"/>
      <c r="BQ98" s="274"/>
      <c r="BR98" s="274"/>
      <c r="BS98" s="274"/>
      <c r="BT98" s="274"/>
      <c r="BU98" s="274"/>
      <c r="BV98" s="274"/>
      <c r="BW98" s="274"/>
      <c r="BX98" s="274"/>
      <c r="BY98" s="274"/>
      <c r="BZ98" s="274"/>
      <c r="CA98" s="274"/>
      <c r="CB98" s="274"/>
      <c r="CC98" s="274"/>
      <c r="CD98" s="274"/>
      <c r="CE98" s="274"/>
      <c r="CF98" s="274"/>
      <c r="CG98" s="274"/>
      <c r="CH98" s="274"/>
      <c r="CI98" s="274"/>
      <c r="CJ98" s="274"/>
      <c r="CK98" s="274"/>
      <c r="CL98" s="274"/>
      <c r="CM98" s="274"/>
      <c r="CN98" s="274"/>
      <c r="CO98" s="274"/>
      <c r="CP98" s="274"/>
    </row>
    <row r="99" spans="2:94" s="83" customFormat="1" ht="30" customHeight="1" x14ac:dyDescent="0.25">
      <c r="B99" s="281">
        <v>106</v>
      </c>
      <c r="C99" s="296">
        <v>44484</v>
      </c>
      <c r="D99" s="282" t="s">
        <v>145</v>
      </c>
      <c r="E99" s="282" t="s">
        <v>191</v>
      </c>
      <c r="F99" s="282" t="s">
        <v>89</v>
      </c>
      <c r="G99" s="282" t="s">
        <v>17</v>
      </c>
      <c r="H99" s="309" t="s">
        <v>95</v>
      </c>
      <c r="I99" s="283" t="s">
        <v>95</v>
      </c>
      <c r="J99" s="282" t="s">
        <v>99</v>
      </c>
      <c r="K99" s="282" t="s">
        <v>25</v>
      </c>
      <c r="L99" s="284" t="s">
        <v>280</v>
      </c>
      <c r="M99" s="324">
        <v>3</v>
      </c>
      <c r="N99" s="325">
        <v>3</v>
      </c>
      <c r="O99" s="326">
        <v>4</v>
      </c>
      <c r="P99" s="326">
        <v>3</v>
      </c>
      <c r="Q99" s="326">
        <v>3</v>
      </c>
      <c r="R99" s="324">
        <v>5</v>
      </c>
      <c r="S99" s="326">
        <v>5</v>
      </c>
      <c r="T99" s="326">
        <v>5</v>
      </c>
      <c r="U99" s="326">
        <v>5</v>
      </c>
      <c r="V99" s="325">
        <v>4</v>
      </c>
      <c r="W99" s="326">
        <v>4</v>
      </c>
      <c r="X99" s="326">
        <v>4</v>
      </c>
      <c r="Y99" s="327">
        <v>5</v>
      </c>
      <c r="Z99" s="327">
        <v>5</v>
      </c>
      <c r="AA99" s="275"/>
      <c r="AB99" s="274"/>
      <c r="AC99" s="274"/>
      <c r="AD99" s="274"/>
      <c r="AE99" s="274"/>
      <c r="AF99" s="274"/>
      <c r="AG99" s="274"/>
      <c r="AH99" s="274"/>
      <c r="AI99" s="274"/>
      <c r="AJ99" s="274"/>
      <c r="AK99" s="274"/>
      <c r="AL99" s="274"/>
      <c r="AM99" s="274"/>
      <c r="AN99" s="274"/>
      <c r="AO99" s="274"/>
      <c r="AP99" s="274"/>
      <c r="AQ99" s="274"/>
      <c r="AR99" s="274"/>
      <c r="AS99" s="274"/>
      <c r="AT99" s="274"/>
      <c r="AU99" s="274"/>
      <c r="AV99" s="274"/>
      <c r="AW99" s="274"/>
      <c r="AX99" s="274"/>
      <c r="AY99" s="275"/>
      <c r="AZ99" s="275"/>
      <c r="BA99" s="274"/>
      <c r="BB99" s="274"/>
      <c r="BC99" s="274"/>
      <c r="BD99" s="274"/>
      <c r="BE99" s="274"/>
      <c r="BF99" s="274"/>
      <c r="BG99" s="274"/>
      <c r="BH99" s="274"/>
      <c r="BI99" s="274"/>
      <c r="BJ99" s="274"/>
      <c r="BK99" s="274"/>
      <c r="BL99" s="274"/>
      <c r="BM99" s="274"/>
      <c r="BN99" s="274"/>
      <c r="BO99" s="274"/>
      <c r="BP99" s="273"/>
      <c r="BQ99" s="274"/>
      <c r="BR99" s="274"/>
      <c r="BS99" s="274"/>
      <c r="BT99" s="274"/>
      <c r="BU99" s="274"/>
      <c r="BV99" s="274"/>
      <c r="BW99" s="274"/>
      <c r="BX99" s="274"/>
      <c r="BY99" s="274"/>
      <c r="BZ99" s="274"/>
      <c r="CA99" s="274"/>
      <c r="CB99" s="274"/>
      <c r="CC99" s="274"/>
      <c r="CD99" s="274"/>
      <c r="CE99" s="274"/>
      <c r="CF99" s="274"/>
      <c r="CG99" s="274"/>
      <c r="CH99" s="274"/>
      <c r="CI99" s="274"/>
      <c r="CJ99" s="274"/>
      <c r="CK99" s="274"/>
      <c r="CL99" s="274"/>
      <c r="CM99" s="274"/>
      <c r="CN99" s="274"/>
      <c r="CO99" s="274"/>
      <c r="CP99" s="274"/>
    </row>
    <row r="100" spans="2:94" s="83" customFormat="1" ht="30" customHeight="1" x14ac:dyDescent="0.25">
      <c r="B100" s="281">
        <v>107</v>
      </c>
      <c r="C100" s="296">
        <v>44484</v>
      </c>
      <c r="D100" s="282" t="s">
        <v>145</v>
      </c>
      <c r="E100" s="282" t="s">
        <v>192</v>
      </c>
      <c r="F100" s="282" t="s">
        <v>89</v>
      </c>
      <c r="G100" s="282" t="s">
        <v>17</v>
      </c>
      <c r="H100" s="309" t="s">
        <v>94</v>
      </c>
      <c r="I100" s="283" t="s">
        <v>94</v>
      </c>
      <c r="J100" s="282" t="s">
        <v>98</v>
      </c>
      <c r="K100" s="282" t="s">
        <v>285</v>
      </c>
      <c r="L100" s="284" t="s">
        <v>286</v>
      </c>
      <c r="M100" s="324">
        <v>5</v>
      </c>
      <c r="N100" s="325">
        <v>3</v>
      </c>
      <c r="O100" s="326">
        <v>5</v>
      </c>
      <c r="P100" s="326">
        <v>4</v>
      </c>
      <c r="Q100" s="326">
        <v>4</v>
      </c>
      <c r="R100" s="324">
        <v>5</v>
      </c>
      <c r="S100" s="326">
        <v>5</v>
      </c>
      <c r="T100" s="326">
        <v>5</v>
      </c>
      <c r="U100" s="326">
        <v>4</v>
      </c>
      <c r="V100" s="325">
        <v>5</v>
      </c>
      <c r="W100" s="326">
        <v>4</v>
      </c>
      <c r="X100" s="326"/>
      <c r="Y100" s="327">
        <v>4</v>
      </c>
      <c r="Z100" s="327">
        <v>5</v>
      </c>
      <c r="AA100" s="275"/>
      <c r="AB100" s="274"/>
      <c r="AC100" s="274"/>
      <c r="AD100" s="274"/>
      <c r="AE100" s="274"/>
      <c r="AF100" s="274"/>
      <c r="AG100" s="274"/>
      <c r="AH100" s="274"/>
      <c r="AI100" s="274"/>
      <c r="AJ100" s="274"/>
      <c r="AK100" s="274"/>
      <c r="AL100" s="274"/>
      <c r="AM100" s="274"/>
      <c r="AN100" s="274"/>
      <c r="AO100" s="274"/>
      <c r="AP100" s="274"/>
      <c r="AQ100" s="274"/>
      <c r="AR100" s="274"/>
      <c r="AS100" s="274"/>
      <c r="AT100" s="274"/>
      <c r="AU100" s="274"/>
      <c r="AV100" s="274"/>
      <c r="AW100" s="274"/>
      <c r="AX100" s="274"/>
      <c r="AY100" s="275"/>
      <c r="AZ100" s="275"/>
      <c r="BA100" s="274"/>
      <c r="BB100" s="274"/>
      <c r="BC100" s="274"/>
      <c r="BD100" s="274"/>
      <c r="BE100" s="274"/>
      <c r="BF100" s="274"/>
      <c r="BG100" s="274"/>
      <c r="BH100" s="274"/>
      <c r="BI100" s="274"/>
      <c r="BJ100" s="274"/>
      <c r="BK100" s="274"/>
      <c r="BL100" s="274"/>
      <c r="BM100" s="274"/>
      <c r="BN100" s="274"/>
      <c r="BO100" s="274"/>
      <c r="BP100" s="273"/>
      <c r="BQ100" s="274"/>
      <c r="BR100" s="274"/>
      <c r="BS100" s="274"/>
      <c r="BT100" s="274"/>
      <c r="BU100" s="274"/>
      <c r="BV100" s="274"/>
      <c r="BW100" s="274"/>
      <c r="BX100" s="274"/>
      <c r="BY100" s="274"/>
      <c r="BZ100" s="274"/>
      <c r="CA100" s="274"/>
      <c r="CB100" s="274"/>
      <c r="CC100" s="274"/>
      <c r="CD100" s="274"/>
      <c r="CE100" s="274"/>
      <c r="CF100" s="274"/>
      <c r="CG100" s="274"/>
      <c r="CH100" s="274"/>
      <c r="CI100" s="274"/>
      <c r="CJ100" s="274"/>
      <c r="CK100" s="274"/>
      <c r="CL100" s="274"/>
      <c r="CM100" s="274"/>
      <c r="CN100" s="274"/>
      <c r="CO100" s="274"/>
      <c r="CP100" s="274"/>
    </row>
    <row r="101" spans="2:94" s="83" customFormat="1" ht="30" customHeight="1" x14ac:dyDescent="0.25">
      <c r="B101" s="281">
        <v>108</v>
      </c>
      <c r="C101" s="296">
        <v>44485</v>
      </c>
      <c r="D101" s="282" t="s">
        <v>145</v>
      </c>
      <c r="E101" s="282" t="s">
        <v>191</v>
      </c>
      <c r="F101" s="282" t="s">
        <v>91</v>
      </c>
      <c r="G101" s="282" t="s">
        <v>17</v>
      </c>
      <c r="H101" s="309" t="s">
        <v>20</v>
      </c>
      <c r="I101" s="283" t="s">
        <v>15</v>
      </c>
      <c r="J101" s="282" t="s">
        <v>98</v>
      </c>
      <c r="K101" s="282" t="s">
        <v>40</v>
      </c>
      <c r="L101" s="284" t="s">
        <v>268</v>
      </c>
      <c r="M101" s="324">
        <v>5</v>
      </c>
      <c r="N101" s="325">
        <v>5</v>
      </c>
      <c r="O101" s="326">
        <v>5</v>
      </c>
      <c r="P101" s="326">
        <v>5</v>
      </c>
      <c r="Q101" s="326">
        <v>5</v>
      </c>
      <c r="R101" s="324">
        <v>5</v>
      </c>
      <c r="S101" s="326">
        <v>5</v>
      </c>
      <c r="T101" s="326">
        <v>5</v>
      </c>
      <c r="U101" s="326">
        <v>5</v>
      </c>
      <c r="V101" s="325">
        <v>5</v>
      </c>
      <c r="W101" s="326">
        <v>5</v>
      </c>
      <c r="X101" s="326">
        <v>5</v>
      </c>
      <c r="Y101" s="327">
        <v>5</v>
      </c>
      <c r="Z101" s="327">
        <v>5</v>
      </c>
      <c r="AA101" s="275"/>
      <c r="AB101" s="274"/>
      <c r="AC101" s="274"/>
      <c r="AD101" s="274"/>
      <c r="AE101" s="274"/>
      <c r="AF101" s="274"/>
      <c r="AG101" s="274"/>
      <c r="AH101" s="274"/>
      <c r="AI101" s="274"/>
      <c r="AJ101" s="274"/>
      <c r="AK101" s="274"/>
      <c r="AL101" s="274"/>
      <c r="AM101" s="274"/>
      <c r="AN101" s="274"/>
      <c r="AO101" s="274"/>
      <c r="AP101" s="274"/>
      <c r="AQ101" s="274"/>
      <c r="AR101" s="274"/>
      <c r="AS101" s="274"/>
      <c r="AT101" s="274"/>
      <c r="AU101" s="274"/>
      <c r="AV101" s="274"/>
      <c r="AW101" s="274"/>
      <c r="AX101" s="274"/>
      <c r="AY101" s="275"/>
      <c r="AZ101" s="275"/>
      <c r="BA101" s="274"/>
      <c r="BB101" s="274"/>
      <c r="BC101" s="274"/>
      <c r="BD101" s="274"/>
      <c r="BE101" s="274"/>
      <c r="BF101" s="274"/>
      <c r="BG101" s="274"/>
      <c r="BH101" s="274"/>
      <c r="BI101" s="274"/>
      <c r="BJ101" s="274"/>
      <c r="BK101" s="274"/>
      <c r="BL101" s="274"/>
      <c r="BM101" s="274"/>
      <c r="BN101" s="274"/>
      <c r="BO101" s="274"/>
      <c r="BP101" s="273"/>
      <c r="BQ101" s="274"/>
      <c r="BR101" s="274"/>
      <c r="BS101" s="274"/>
      <c r="BT101" s="274"/>
      <c r="BU101" s="274"/>
      <c r="BV101" s="274"/>
      <c r="BW101" s="274"/>
      <c r="BX101" s="274"/>
      <c r="BY101" s="274"/>
      <c r="BZ101" s="274"/>
      <c r="CA101" s="274"/>
      <c r="CB101" s="274"/>
      <c r="CC101" s="274"/>
      <c r="CD101" s="274"/>
      <c r="CE101" s="274"/>
      <c r="CF101" s="274"/>
      <c r="CG101" s="274"/>
      <c r="CH101" s="274"/>
      <c r="CI101" s="274"/>
      <c r="CJ101" s="274"/>
      <c r="CK101" s="274"/>
      <c r="CL101" s="274"/>
      <c r="CM101" s="274"/>
      <c r="CN101" s="274"/>
      <c r="CO101" s="274"/>
      <c r="CP101" s="274"/>
    </row>
    <row r="102" spans="2:94" s="83" customFormat="1" ht="30" customHeight="1" x14ac:dyDescent="0.25">
      <c r="B102" s="281">
        <v>109</v>
      </c>
      <c r="C102" s="296">
        <v>44486</v>
      </c>
      <c r="D102" s="282" t="s">
        <v>145</v>
      </c>
      <c r="E102" s="282" t="s">
        <v>192</v>
      </c>
      <c r="F102" s="282" t="s">
        <v>117</v>
      </c>
      <c r="G102" s="282" t="s">
        <v>17</v>
      </c>
      <c r="H102" s="309" t="s">
        <v>231</v>
      </c>
      <c r="I102" s="283" t="s">
        <v>96</v>
      </c>
      <c r="J102" s="282" t="s">
        <v>98</v>
      </c>
      <c r="K102" s="282" t="s">
        <v>30</v>
      </c>
      <c r="L102" s="284" t="s">
        <v>260</v>
      </c>
      <c r="M102" s="324">
        <v>5</v>
      </c>
      <c r="N102" s="325">
        <v>3</v>
      </c>
      <c r="O102" s="326">
        <v>5</v>
      </c>
      <c r="P102" s="326">
        <v>5</v>
      </c>
      <c r="Q102" s="326">
        <v>4</v>
      </c>
      <c r="R102" s="324">
        <v>5</v>
      </c>
      <c r="S102" s="326">
        <v>5</v>
      </c>
      <c r="T102" s="326">
        <v>5</v>
      </c>
      <c r="U102" s="326">
        <v>5</v>
      </c>
      <c r="V102" s="325">
        <v>5</v>
      </c>
      <c r="W102" s="326">
        <v>5</v>
      </c>
      <c r="X102" s="326">
        <v>5</v>
      </c>
      <c r="Y102" s="327">
        <v>5</v>
      </c>
      <c r="Z102" s="327">
        <v>5</v>
      </c>
      <c r="AA102" s="275"/>
      <c r="AB102" s="274"/>
      <c r="AC102" s="274"/>
      <c r="AD102" s="274"/>
      <c r="AE102" s="274"/>
      <c r="AF102" s="274"/>
      <c r="AG102" s="274"/>
      <c r="AH102" s="274"/>
      <c r="AI102" s="274"/>
      <c r="AJ102" s="274"/>
      <c r="AK102" s="274"/>
      <c r="AL102" s="274"/>
      <c r="AM102" s="274"/>
      <c r="AN102" s="274"/>
      <c r="AO102" s="274"/>
      <c r="AP102" s="274"/>
      <c r="AQ102" s="274"/>
      <c r="AR102" s="274"/>
      <c r="AS102" s="274"/>
      <c r="AT102" s="274"/>
      <c r="AU102" s="274"/>
      <c r="AV102" s="274"/>
      <c r="AW102" s="274"/>
      <c r="AX102" s="274"/>
      <c r="AY102" s="275"/>
      <c r="AZ102" s="275"/>
      <c r="BA102" s="274"/>
      <c r="BB102" s="274"/>
      <c r="BC102" s="274"/>
      <c r="BD102" s="274"/>
      <c r="BE102" s="274"/>
      <c r="BF102" s="274"/>
      <c r="BG102" s="274"/>
      <c r="BH102" s="274"/>
      <c r="BI102" s="274"/>
      <c r="BJ102" s="274"/>
      <c r="BK102" s="274"/>
      <c r="BL102" s="274"/>
      <c r="BM102" s="274"/>
      <c r="BN102" s="274"/>
      <c r="BO102" s="274"/>
      <c r="BP102" s="273"/>
      <c r="BQ102" s="274"/>
      <c r="BR102" s="274"/>
      <c r="BS102" s="274"/>
      <c r="BT102" s="274"/>
      <c r="BU102" s="274"/>
      <c r="BV102" s="274"/>
      <c r="BW102" s="274"/>
      <c r="BX102" s="274"/>
      <c r="BY102" s="274"/>
      <c r="BZ102" s="274"/>
      <c r="CA102" s="274"/>
      <c r="CB102" s="274"/>
      <c r="CC102" s="274"/>
      <c r="CD102" s="274"/>
      <c r="CE102" s="274"/>
      <c r="CF102" s="274"/>
      <c r="CG102" s="274"/>
      <c r="CH102" s="274"/>
      <c r="CI102" s="274"/>
      <c r="CJ102" s="274"/>
      <c r="CK102" s="274"/>
      <c r="CL102" s="274"/>
      <c r="CM102" s="274"/>
      <c r="CN102" s="274"/>
      <c r="CO102" s="274"/>
      <c r="CP102" s="274"/>
    </row>
    <row r="103" spans="2:94" s="83" customFormat="1" ht="30" customHeight="1" x14ac:dyDescent="0.25">
      <c r="B103" s="281">
        <v>110</v>
      </c>
      <c r="C103" s="296">
        <v>44486</v>
      </c>
      <c r="D103" s="282" t="s">
        <v>145</v>
      </c>
      <c r="E103" s="282" t="s">
        <v>192</v>
      </c>
      <c r="F103" s="282" t="s">
        <v>91</v>
      </c>
      <c r="G103" s="282" t="s">
        <v>17</v>
      </c>
      <c r="H103" s="309" t="s">
        <v>232</v>
      </c>
      <c r="I103" s="283" t="s">
        <v>15</v>
      </c>
      <c r="J103" s="282" t="s">
        <v>98</v>
      </c>
      <c r="K103" s="282" t="s">
        <v>30</v>
      </c>
      <c r="L103" s="284" t="s">
        <v>260</v>
      </c>
      <c r="M103" s="324">
        <v>5</v>
      </c>
      <c r="N103" s="325">
        <v>3</v>
      </c>
      <c r="O103" s="326">
        <v>5</v>
      </c>
      <c r="P103" s="326">
        <v>4</v>
      </c>
      <c r="Q103" s="326">
        <v>5</v>
      </c>
      <c r="R103" s="324">
        <v>5</v>
      </c>
      <c r="S103" s="326">
        <v>5</v>
      </c>
      <c r="T103" s="326">
        <v>5</v>
      </c>
      <c r="U103" s="326"/>
      <c r="V103" s="325">
        <v>5</v>
      </c>
      <c r="W103" s="326">
        <v>5</v>
      </c>
      <c r="X103" s="326">
        <v>5</v>
      </c>
      <c r="Y103" s="327">
        <v>5</v>
      </c>
      <c r="Z103" s="327"/>
      <c r="AA103" s="275"/>
      <c r="AB103" s="274"/>
      <c r="AC103" s="274"/>
      <c r="AD103" s="274"/>
      <c r="AE103" s="274"/>
      <c r="AF103" s="274"/>
      <c r="AG103" s="274"/>
      <c r="AH103" s="274"/>
      <c r="AI103" s="274"/>
      <c r="AJ103" s="274"/>
      <c r="AK103" s="274"/>
      <c r="AL103" s="274"/>
      <c r="AM103" s="274"/>
      <c r="AN103" s="274"/>
      <c r="AO103" s="274"/>
      <c r="AP103" s="274"/>
      <c r="AQ103" s="274"/>
      <c r="AR103" s="274"/>
      <c r="AS103" s="274"/>
      <c r="AT103" s="274"/>
      <c r="AU103" s="274"/>
      <c r="AV103" s="274"/>
      <c r="AW103" s="274"/>
      <c r="AX103" s="274"/>
      <c r="AY103" s="275"/>
      <c r="AZ103" s="275"/>
      <c r="BA103" s="274"/>
      <c r="BB103" s="274"/>
      <c r="BC103" s="274"/>
      <c r="BD103" s="274"/>
      <c r="BE103" s="274"/>
      <c r="BF103" s="274"/>
      <c r="BG103" s="274"/>
      <c r="BH103" s="274"/>
      <c r="BI103" s="274"/>
      <c r="BJ103" s="274"/>
      <c r="BK103" s="274"/>
      <c r="BL103" s="274"/>
      <c r="BM103" s="274"/>
      <c r="BN103" s="274"/>
      <c r="BO103" s="274"/>
      <c r="BP103" s="273"/>
      <c r="BQ103" s="274"/>
      <c r="BR103" s="274"/>
      <c r="BS103" s="274"/>
      <c r="BT103" s="274"/>
      <c r="BU103" s="274"/>
      <c r="BV103" s="274"/>
      <c r="BW103" s="274"/>
      <c r="BX103" s="274"/>
      <c r="BY103" s="274"/>
      <c r="BZ103" s="274"/>
      <c r="CA103" s="274"/>
      <c r="CB103" s="274"/>
      <c r="CC103" s="274"/>
      <c r="CD103" s="274"/>
      <c r="CE103" s="274"/>
      <c r="CF103" s="274"/>
      <c r="CG103" s="274"/>
      <c r="CH103" s="274"/>
      <c r="CI103" s="274"/>
      <c r="CJ103" s="274"/>
      <c r="CK103" s="274"/>
      <c r="CL103" s="274"/>
      <c r="CM103" s="274"/>
      <c r="CN103" s="274"/>
      <c r="CO103" s="274"/>
      <c r="CP103" s="274"/>
    </row>
    <row r="104" spans="2:94" s="83" customFormat="1" ht="30" customHeight="1" x14ac:dyDescent="0.25">
      <c r="B104" s="281">
        <v>111</v>
      </c>
      <c r="C104" s="296">
        <v>44487</v>
      </c>
      <c r="D104" s="282" t="s">
        <v>145</v>
      </c>
      <c r="E104" s="282" t="s">
        <v>191</v>
      </c>
      <c r="F104" s="282" t="s">
        <v>117</v>
      </c>
      <c r="G104" s="282" t="s">
        <v>18</v>
      </c>
      <c r="H104" s="309" t="s">
        <v>233</v>
      </c>
      <c r="I104" s="283" t="s">
        <v>15</v>
      </c>
      <c r="J104" s="282" t="s">
        <v>98</v>
      </c>
      <c r="K104" s="282" t="s">
        <v>26</v>
      </c>
      <c r="L104" s="284" t="s">
        <v>282</v>
      </c>
      <c r="M104" s="324">
        <v>4</v>
      </c>
      <c r="N104" s="325">
        <v>3</v>
      </c>
      <c r="O104" s="326">
        <v>5</v>
      </c>
      <c r="P104" s="326">
        <v>5</v>
      </c>
      <c r="Q104" s="326">
        <v>4</v>
      </c>
      <c r="R104" s="324">
        <v>5</v>
      </c>
      <c r="S104" s="326">
        <v>5</v>
      </c>
      <c r="T104" s="326">
        <v>5</v>
      </c>
      <c r="U104" s="326">
        <v>5</v>
      </c>
      <c r="V104" s="325">
        <v>5</v>
      </c>
      <c r="W104" s="326">
        <v>5</v>
      </c>
      <c r="X104" s="326">
        <v>4</v>
      </c>
      <c r="Y104" s="327">
        <v>5</v>
      </c>
      <c r="Z104" s="327">
        <v>4</v>
      </c>
      <c r="AA104" s="275"/>
      <c r="AB104" s="274"/>
      <c r="AC104" s="274"/>
      <c r="AD104" s="274"/>
      <c r="AE104" s="274"/>
      <c r="AF104" s="274"/>
      <c r="AG104" s="274"/>
      <c r="AH104" s="274"/>
      <c r="AI104" s="274"/>
      <c r="AJ104" s="274"/>
      <c r="AK104" s="274"/>
      <c r="AL104" s="274"/>
      <c r="AM104" s="274"/>
      <c r="AN104" s="274"/>
      <c r="AO104" s="274"/>
      <c r="AP104" s="274"/>
      <c r="AQ104" s="274"/>
      <c r="AR104" s="274"/>
      <c r="AS104" s="274"/>
      <c r="AT104" s="274"/>
      <c r="AU104" s="274"/>
      <c r="AV104" s="274"/>
      <c r="AW104" s="274"/>
      <c r="AX104" s="274"/>
      <c r="AY104" s="275"/>
      <c r="AZ104" s="275"/>
      <c r="BA104" s="274"/>
      <c r="BB104" s="274"/>
      <c r="BC104" s="274"/>
      <c r="BD104" s="274"/>
      <c r="BE104" s="274"/>
      <c r="BF104" s="274"/>
      <c r="BG104" s="274"/>
      <c r="BH104" s="274"/>
      <c r="BI104" s="274"/>
      <c r="BJ104" s="274"/>
      <c r="BK104" s="274"/>
      <c r="BL104" s="274"/>
      <c r="BM104" s="274"/>
      <c r="BN104" s="274"/>
      <c r="BO104" s="274"/>
      <c r="BP104" s="273"/>
      <c r="BQ104" s="274"/>
      <c r="BR104" s="274"/>
      <c r="BS104" s="274"/>
      <c r="BT104" s="274"/>
      <c r="BU104" s="274"/>
      <c r="BV104" s="274"/>
      <c r="BW104" s="274"/>
      <c r="BX104" s="274"/>
      <c r="BY104" s="274"/>
      <c r="BZ104" s="274"/>
      <c r="CA104" s="274"/>
      <c r="CB104" s="274"/>
      <c r="CC104" s="274"/>
      <c r="CD104" s="274"/>
      <c r="CE104" s="274"/>
      <c r="CF104" s="274"/>
      <c r="CG104" s="274"/>
      <c r="CH104" s="274"/>
      <c r="CI104" s="274"/>
      <c r="CJ104" s="274"/>
      <c r="CK104" s="274"/>
      <c r="CL104" s="274"/>
      <c r="CM104" s="274"/>
      <c r="CN104" s="274"/>
      <c r="CO104" s="274"/>
      <c r="CP104" s="274"/>
    </row>
    <row r="105" spans="2:94" s="83" customFormat="1" ht="30" customHeight="1" x14ac:dyDescent="0.25">
      <c r="B105" s="281">
        <v>112</v>
      </c>
      <c r="C105" s="296">
        <v>44487</v>
      </c>
      <c r="D105" s="282" t="s">
        <v>145</v>
      </c>
      <c r="E105" s="282" t="s">
        <v>191</v>
      </c>
      <c r="F105" s="282" t="s">
        <v>89</v>
      </c>
      <c r="G105" s="282" t="s">
        <v>18</v>
      </c>
      <c r="H105" s="309" t="s">
        <v>94</v>
      </c>
      <c r="I105" s="283" t="s">
        <v>94</v>
      </c>
      <c r="J105" s="282" t="s">
        <v>99</v>
      </c>
      <c r="K105" s="282" t="s">
        <v>44</v>
      </c>
      <c r="L105" s="284" t="s">
        <v>290</v>
      </c>
      <c r="M105" s="324">
        <v>4</v>
      </c>
      <c r="N105" s="325">
        <v>1</v>
      </c>
      <c r="O105" s="326">
        <v>5</v>
      </c>
      <c r="P105" s="326">
        <v>5</v>
      </c>
      <c r="Q105" s="326">
        <v>5</v>
      </c>
      <c r="R105" s="324">
        <v>5</v>
      </c>
      <c r="S105" s="326">
        <v>5</v>
      </c>
      <c r="T105" s="326">
        <v>5</v>
      </c>
      <c r="U105" s="326">
        <v>5</v>
      </c>
      <c r="V105" s="325">
        <v>5</v>
      </c>
      <c r="W105" s="326">
        <v>5</v>
      </c>
      <c r="X105" s="326"/>
      <c r="Y105" s="327">
        <v>5</v>
      </c>
      <c r="Z105" s="327">
        <v>4</v>
      </c>
      <c r="AA105" s="275"/>
      <c r="AB105" s="274"/>
      <c r="AC105" s="274"/>
      <c r="AD105" s="274"/>
      <c r="AE105" s="274"/>
      <c r="AF105" s="274"/>
      <c r="AG105" s="274"/>
      <c r="AH105" s="274"/>
      <c r="AI105" s="274"/>
      <c r="AJ105" s="274"/>
      <c r="AK105" s="274"/>
      <c r="AL105" s="274"/>
      <c r="AM105" s="274"/>
      <c r="AN105" s="274"/>
      <c r="AO105" s="274"/>
      <c r="AP105" s="274"/>
      <c r="AQ105" s="274"/>
      <c r="AR105" s="274"/>
      <c r="AS105" s="274"/>
      <c r="AT105" s="274"/>
      <c r="AU105" s="274"/>
      <c r="AV105" s="274"/>
      <c r="AW105" s="274"/>
      <c r="AX105" s="274"/>
      <c r="AY105" s="275"/>
      <c r="AZ105" s="275"/>
      <c r="BA105" s="274"/>
      <c r="BB105" s="274"/>
      <c r="BC105" s="274"/>
      <c r="BD105" s="274"/>
      <c r="BE105" s="274"/>
      <c r="BF105" s="274"/>
      <c r="BG105" s="274"/>
      <c r="BH105" s="274"/>
      <c r="BI105" s="274"/>
      <c r="BJ105" s="274"/>
      <c r="BK105" s="274"/>
      <c r="BL105" s="274"/>
      <c r="BM105" s="274"/>
      <c r="BN105" s="274"/>
      <c r="BO105" s="274"/>
      <c r="BP105" s="273"/>
      <c r="BQ105" s="274"/>
      <c r="BR105" s="274"/>
      <c r="BS105" s="274"/>
      <c r="BT105" s="274"/>
      <c r="BU105" s="274"/>
      <c r="BV105" s="274"/>
      <c r="BW105" s="274"/>
      <c r="BX105" s="274"/>
      <c r="BY105" s="274"/>
      <c r="BZ105" s="274"/>
      <c r="CA105" s="274"/>
      <c r="CB105" s="274"/>
      <c r="CC105" s="274"/>
      <c r="CD105" s="274"/>
      <c r="CE105" s="274"/>
      <c r="CF105" s="274"/>
      <c r="CG105" s="274"/>
      <c r="CH105" s="274"/>
      <c r="CI105" s="274"/>
      <c r="CJ105" s="274"/>
      <c r="CK105" s="274"/>
      <c r="CL105" s="274"/>
      <c r="CM105" s="274"/>
      <c r="CN105" s="274"/>
      <c r="CO105" s="274"/>
      <c r="CP105" s="274"/>
    </row>
    <row r="106" spans="2:94" s="83" customFormat="1" ht="30" customHeight="1" x14ac:dyDescent="0.25">
      <c r="B106" s="281">
        <v>113</v>
      </c>
      <c r="C106" s="296">
        <v>44487</v>
      </c>
      <c r="D106" s="282" t="s">
        <v>145</v>
      </c>
      <c r="E106" s="282" t="s">
        <v>191</v>
      </c>
      <c r="F106" s="282" t="s">
        <v>89</v>
      </c>
      <c r="G106" s="282" t="s">
        <v>18</v>
      </c>
      <c r="H106" s="309" t="s">
        <v>94</v>
      </c>
      <c r="I106" s="283" t="s">
        <v>94</v>
      </c>
      <c r="J106" s="282" t="s">
        <v>98</v>
      </c>
      <c r="K106" s="282" t="s">
        <v>34</v>
      </c>
      <c r="L106" s="284" t="s">
        <v>278</v>
      </c>
      <c r="M106" s="324">
        <v>5</v>
      </c>
      <c r="N106" s="325">
        <v>3</v>
      </c>
      <c r="O106" s="326">
        <v>3</v>
      </c>
      <c r="P106" s="326">
        <v>3</v>
      </c>
      <c r="Q106" s="326">
        <v>2</v>
      </c>
      <c r="R106" s="324">
        <v>1</v>
      </c>
      <c r="S106" s="326">
        <v>2</v>
      </c>
      <c r="T106" s="326">
        <v>5</v>
      </c>
      <c r="U106" s="326">
        <v>2</v>
      </c>
      <c r="V106" s="325">
        <v>5</v>
      </c>
      <c r="W106" s="326">
        <v>5</v>
      </c>
      <c r="X106" s="326">
        <v>2</v>
      </c>
      <c r="Y106" s="327">
        <v>4</v>
      </c>
      <c r="Z106" s="327">
        <v>2</v>
      </c>
      <c r="AA106" s="275"/>
      <c r="AB106" s="274"/>
      <c r="AC106" s="274"/>
      <c r="AD106" s="274"/>
      <c r="AE106" s="274"/>
      <c r="AF106" s="274"/>
      <c r="AG106" s="274"/>
      <c r="AH106" s="274"/>
      <c r="AI106" s="274"/>
      <c r="AJ106" s="274"/>
      <c r="AK106" s="274"/>
      <c r="AL106" s="274"/>
      <c r="AM106" s="274"/>
      <c r="AN106" s="274"/>
      <c r="AO106" s="274"/>
      <c r="AP106" s="274"/>
      <c r="AQ106" s="274"/>
      <c r="AR106" s="274"/>
      <c r="AS106" s="274"/>
      <c r="AT106" s="274"/>
      <c r="AU106" s="274"/>
      <c r="AV106" s="274"/>
      <c r="AW106" s="274"/>
      <c r="AX106" s="274"/>
      <c r="AY106" s="275"/>
      <c r="AZ106" s="275"/>
      <c r="BA106" s="274"/>
      <c r="BB106" s="274"/>
      <c r="BC106" s="274"/>
      <c r="BD106" s="274"/>
      <c r="BE106" s="274"/>
      <c r="BF106" s="274"/>
      <c r="BG106" s="274"/>
      <c r="BH106" s="274"/>
      <c r="BI106" s="274"/>
      <c r="BJ106" s="274"/>
      <c r="BK106" s="274"/>
      <c r="BL106" s="274"/>
      <c r="BM106" s="274"/>
      <c r="BN106" s="274"/>
      <c r="BO106" s="274"/>
      <c r="BP106" s="273"/>
      <c r="BQ106" s="274"/>
      <c r="BR106" s="274"/>
      <c r="BS106" s="274"/>
      <c r="BT106" s="274"/>
      <c r="BU106" s="274"/>
      <c r="BV106" s="274"/>
      <c r="BW106" s="274"/>
      <c r="BX106" s="274"/>
      <c r="BY106" s="274"/>
      <c r="BZ106" s="274"/>
      <c r="CA106" s="274"/>
      <c r="CB106" s="274"/>
      <c r="CC106" s="274"/>
      <c r="CD106" s="274"/>
      <c r="CE106" s="274"/>
      <c r="CF106" s="274"/>
      <c r="CG106" s="274"/>
      <c r="CH106" s="274"/>
      <c r="CI106" s="274"/>
      <c r="CJ106" s="274"/>
      <c r="CK106" s="274"/>
      <c r="CL106" s="274"/>
      <c r="CM106" s="274"/>
      <c r="CN106" s="274"/>
      <c r="CO106" s="274"/>
      <c r="CP106" s="274"/>
    </row>
    <row r="107" spans="2:94" s="83" customFormat="1" ht="30" customHeight="1" x14ac:dyDescent="0.25">
      <c r="B107" s="281">
        <v>114</v>
      </c>
      <c r="C107" s="296">
        <v>44487</v>
      </c>
      <c r="D107" s="282" t="s">
        <v>145</v>
      </c>
      <c r="E107" s="282" t="s">
        <v>192</v>
      </c>
      <c r="F107" s="282" t="s">
        <v>89</v>
      </c>
      <c r="G107" s="282" t="s">
        <v>18</v>
      </c>
      <c r="H107" s="309" t="s">
        <v>94</v>
      </c>
      <c r="I107" s="283" t="s">
        <v>94</v>
      </c>
      <c r="J107" s="282" t="s">
        <v>98</v>
      </c>
      <c r="K107" s="282" t="s">
        <v>34</v>
      </c>
      <c r="L107" s="284" t="s">
        <v>278</v>
      </c>
      <c r="M107" s="324">
        <v>3</v>
      </c>
      <c r="N107" s="325">
        <v>2</v>
      </c>
      <c r="O107" s="326">
        <v>5</v>
      </c>
      <c r="P107" s="326">
        <v>3</v>
      </c>
      <c r="Q107" s="326">
        <v>3</v>
      </c>
      <c r="R107" s="324">
        <v>3</v>
      </c>
      <c r="S107" s="326">
        <v>4</v>
      </c>
      <c r="T107" s="326">
        <v>4</v>
      </c>
      <c r="U107" s="326">
        <v>5</v>
      </c>
      <c r="V107" s="325">
        <v>3</v>
      </c>
      <c r="W107" s="326">
        <v>5</v>
      </c>
      <c r="X107" s="326">
        <v>5</v>
      </c>
      <c r="Y107" s="327">
        <v>4</v>
      </c>
      <c r="Z107" s="327">
        <v>4</v>
      </c>
      <c r="AA107" s="275"/>
      <c r="AB107" s="274"/>
      <c r="AC107" s="274"/>
      <c r="AD107" s="274"/>
      <c r="AE107" s="274"/>
      <c r="AF107" s="274"/>
      <c r="AG107" s="274"/>
      <c r="AH107" s="274"/>
      <c r="AI107" s="274"/>
      <c r="AJ107" s="274"/>
      <c r="AK107" s="274"/>
      <c r="AL107" s="274"/>
      <c r="AM107" s="274"/>
      <c r="AN107" s="274"/>
      <c r="AO107" s="274"/>
      <c r="AP107" s="274"/>
      <c r="AQ107" s="274"/>
      <c r="AR107" s="274"/>
      <c r="AS107" s="274"/>
      <c r="AT107" s="274"/>
      <c r="AU107" s="274"/>
      <c r="AV107" s="274"/>
      <c r="AW107" s="274"/>
      <c r="AX107" s="274"/>
      <c r="AY107" s="275"/>
      <c r="AZ107" s="275"/>
      <c r="BA107" s="274"/>
      <c r="BB107" s="274"/>
      <c r="BC107" s="274"/>
      <c r="BD107" s="274"/>
      <c r="BE107" s="274"/>
      <c r="BF107" s="274"/>
      <c r="BG107" s="274"/>
      <c r="BH107" s="274"/>
      <c r="BI107" s="274"/>
      <c r="BJ107" s="274"/>
      <c r="BK107" s="274"/>
      <c r="BL107" s="274"/>
      <c r="BM107" s="274"/>
      <c r="BN107" s="274"/>
      <c r="BO107" s="274"/>
      <c r="BP107" s="273"/>
      <c r="BQ107" s="274"/>
      <c r="BR107" s="274"/>
      <c r="BS107" s="274"/>
      <c r="BT107" s="274"/>
      <c r="BU107" s="274"/>
      <c r="BV107" s="274"/>
      <c r="BW107" s="274"/>
      <c r="BX107" s="274"/>
      <c r="BY107" s="274"/>
      <c r="BZ107" s="274"/>
      <c r="CA107" s="274"/>
      <c r="CB107" s="274"/>
      <c r="CC107" s="274"/>
      <c r="CD107" s="274"/>
      <c r="CE107" s="274"/>
      <c r="CF107" s="274"/>
      <c r="CG107" s="274"/>
      <c r="CH107" s="274"/>
      <c r="CI107" s="274"/>
      <c r="CJ107" s="274"/>
      <c r="CK107" s="274"/>
      <c r="CL107" s="274"/>
      <c r="CM107" s="274"/>
      <c r="CN107" s="274"/>
      <c r="CO107" s="274"/>
      <c r="CP107" s="274"/>
    </row>
    <row r="108" spans="2:94" s="83" customFormat="1" ht="30" customHeight="1" x14ac:dyDescent="0.25">
      <c r="B108" s="281">
        <v>115</v>
      </c>
      <c r="C108" s="296">
        <v>44487</v>
      </c>
      <c r="D108" s="282" t="s">
        <v>145</v>
      </c>
      <c r="E108" s="282" t="s">
        <v>191</v>
      </c>
      <c r="F108" s="282" t="s">
        <v>89</v>
      </c>
      <c r="G108" s="282" t="s">
        <v>18</v>
      </c>
      <c r="H108" s="309" t="s">
        <v>234</v>
      </c>
      <c r="I108" s="283" t="s">
        <v>138</v>
      </c>
      <c r="J108" s="282" t="s">
        <v>98</v>
      </c>
      <c r="K108" s="282" t="s">
        <v>34</v>
      </c>
      <c r="L108" s="284" t="s">
        <v>278</v>
      </c>
      <c r="M108" s="324">
        <v>3</v>
      </c>
      <c r="N108" s="325">
        <v>2</v>
      </c>
      <c r="O108" s="326">
        <v>4</v>
      </c>
      <c r="P108" s="326">
        <v>3</v>
      </c>
      <c r="Q108" s="326">
        <v>3</v>
      </c>
      <c r="R108" s="324">
        <v>4</v>
      </c>
      <c r="S108" s="326">
        <v>5</v>
      </c>
      <c r="T108" s="326">
        <v>5</v>
      </c>
      <c r="U108" s="326">
        <v>5</v>
      </c>
      <c r="V108" s="325">
        <v>4</v>
      </c>
      <c r="W108" s="326">
        <v>5</v>
      </c>
      <c r="X108" s="326">
        <v>5</v>
      </c>
      <c r="Y108" s="327">
        <v>5</v>
      </c>
      <c r="Z108" s="327">
        <v>4</v>
      </c>
      <c r="AA108" s="275"/>
      <c r="AB108" s="274"/>
      <c r="AC108" s="274"/>
      <c r="AD108" s="274"/>
      <c r="AE108" s="274"/>
      <c r="AF108" s="274"/>
      <c r="AG108" s="274"/>
      <c r="AH108" s="274"/>
      <c r="AI108" s="274"/>
      <c r="AJ108" s="274"/>
      <c r="AK108" s="274"/>
      <c r="AL108" s="274"/>
      <c r="AM108" s="274"/>
      <c r="AN108" s="274"/>
      <c r="AO108" s="274"/>
      <c r="AP108" s="274"/>
      <c r="AQ108" s="274"/>
      <c r="AR108" s="274"/>
      <c r="AS108" s="274"/>
      <c r="AT108" s="274"/>
      <c r="AU108" s="274"/>
      <c r="AV108" s="274"/>
      <c r="AW108" s="274"/>
      <c r="AX108" s="274"/>
      <c r="AY108" s="275"/>
      <c r="AZ108" s="275"/>
      <c r="BA108" s="274"/>
      <c r="BB108" s="274"/>
      <c r="BC108" s="274"/>
      <c r="BD108" s="274"/>
      <c r="BE108" s="274"/>
      <c r="BF108" s="274"/>
      <c r="BG108" s="274"/>
      <c r="BH108" s="274"/>
      <c r="BI108" s="274"/>
      <c r="BJ108" s="274"/>
      <c r="BK108" s="274"/>
      <c r="BL108" s="274"/>
      <c r="BM108" s="274"/>
      <c r="BN108" s="274"/>
      <c r="BO108" s="274"/>
      <c r="BP108" s="273"/>
      <c r="BQ108" s="274"/>
      <c r="BR108" s="274"/>
      <c r="BS108" s="274"/>
      <c r="BT108" s="274"/>
      <c r="BU108" s="274"/>
      <c r="BV108" s="274"/>
      <c r="BW108" s="274"/>
      <c r="BX108" s="274"/>
      <c r="BY108" s="274"/>
      <c r="BZ108" s="274"/>
      <c r="CA108" s="274"/>
      <c r="CB108" s="274"/>
      <c r="CC108" s="274"/>
      <c r="CD108" s="274"/>
      <c r="CE108" s="274"/>
      <c r="CF108" s="274"/>
      <c r="CG108" s="274"/>
      <c r="CH108" s="274"/>
      <c r="CI108" s="274"/>
      <c r="CJ108" s="274"/>
      <c r="CK108" s="274"/>
      <c r="CL108" s="274"/>
      <c r="CM108" s="274"/>
      <c r="CN108" s="274"/>
      <c r="CO108" s="274"/>
      <c r="CP108" s="274"/>
    </row>
    <row r="109" spans="2:94" s="83" customFormat="1" ht="30" customHeight="1" x14ac:dyDescent="0.25">
      <c r="B109" s="281">
        <v>116</v>
      </c>
      <c r="C109" s="296">
        <v>44487</v>
      </c>
      <c r="D109" s="282" t="s">
        <v>145</v>
      </c>
      <c r="E109" s="282" t="s">
        <v>191</v>
      </c>
      <c r="F109" s="282" t="s">
        <v>197</v>
      </c>
      <c r="G109" s="282" t="s">
        <v>18</v>
      </c>
      <c r="H109" s="309" t="s">
        <v>235</v>
      </c>
      <c r="I109" s="283" t="s">
        <v>86</v>
      </c>
      <c r="J109" s="282" t="s">
        <v>98</v>
      </c>
      <c r="K109" s="282" t="s">
        <v>49</v>
      </c>
      <c r="L109" s="284" t="s">
        <v>283</v>
      </c>
      <c r="M109" s="324">
        <v>5</v>
      </c>
      <c r="N109" s="325">
        <v>5</v>
      </c>
      <c r="O109" s="326">
        <v>5</v>
      </c>
      <c r="P109" s="326">
        <v>5</v>
      </c>
      <c r="Q109" s="326">
        <v>5</v>
      </c>
      <c r="R109" s="324">
        <v>5</v>
      </c>
      <c r="S109" s="326">
        <v>5</v>
      </c>
      <c r="T109" s="326">
        <v>5</v>
      </c>
      <c r="U109" s="326">
        <v>5</v>
      </c>
      <c r="V109" s="325">
        <v>5</v>
      </c>
      <c r="W109" s="326">
        <v>5</v>
      </c>
      <c r="X109" s="326">
        <v>5</v>
      </c>
      <c r="Y109" s="327">
        <v>5</v>
      </c>
      <c r="Z109" s="327">
        <v>5</v>
      </c>
      <c r="AA109" s="275"/>
      <c r="AB109" s="274"/>
      <c r="AC109" s="274"/>
      <c r="AD109" s="274"/>
      <c r="AE109" s="274"/>
      <c r="AF109" s="274"/>
      <c r="AG109" s="274"/>
      <c r="AH109" s="274"/>
      <c r="AI109" s="274"/>
      <c r="AJ109" s="274"/>
      <c r="AK109" s="274"/>
      <c r="AL109" s="274"/>
      <c r="AM109" s="274"/>
      <c r="AN109" s="274"/>
      <c r="AO109" s="274"/>
      <c r="AP109" s="274"/>
      <c r="AQ109" s="274"/>
      <c r="AR109" s="274"/>
      <c r="AS109" s="274"/>
      <c r="AT109" s="274"/>
      <c r="AU109" s="274"/>
      <c r="AV109" s="274"/>
      <c r="AW109" s="274"/>
      <c r="AX109" s="274"/>
      <c r="AY109" s="275"/>
      <c r="AZ109" s="275"/>
      <c r="BA109" s="274"/>
      <c r="BB109" s="274"/>
      <c r="BC109" s="274"/>
      <c r="BD109" s="274"/>
      <c r="BE109" s="274"/>
      <c r="BF109" s="274"/>
      <c r="BG109" s="274"/>
      <c r="BH109" s="274"/>
      <c r="BI109" s="274"/>
      <c r="BJ109" s="274"/>
      <c r="BK109" s="274"/>
      <c r="BL109" s="274"/>
      <c r="BM109" s="274"/>
      <c r="BN109" s="274"/>
      <c r="BO109" s="274"/>
      <c r="BP109" s="273"/>
      <c r="BQ109" s="274"/>
      <c r="BR109" s="274"/>
      <c r="BS109" s="274"/>
      <c r="BT109" s="274"/>
      <c r="BU109" s="274"/>
      <c r="BV109" s="274"/>
      <c r="BW109" s="274"/>
      <c r="BX109" s="274"/>
      <c r="BY109" s="274"/>
      <c r="BZ109" s="274"/>
      <c r="CA109" s="274"/>
      <c r="CB109" s="274"/>
      <c r="CC109" s="274"/>
      <c r="CD109" s="274"/>
      <c r="CE109" s="274"/>
      <c r="CF109" s="274"/>
      <c r="CG109" s="274"/>
      <c r="CH109" s="274"/>
      <c r="CI109" s="274"/>
      <c r="CJ109" s="274"/>
      <c r="CK109" s="274"/>
      <c r="CL109" s="274"/>
      <c r="CM109" s="274"/>
      <c r="CN109" s="274"/>
      <c r="CO109" s="274"/>
      <c r="CP109" s="274"/>
    </row>
    <row r="110" spans="2:94" s="83" customFormat="1" ht="30" customHeight="1" x14ac:dyDescent="0.25">
      <c r="B110" s="281">
        <v>117</v>
      </c>
      <c r="C110" s="296">
        <v>44487</v>
      </c>
      <c r="D110" s="282" t="s">
        <v>145</v>
      </c>
      <c r="E110" s="282" t="s">
        <v>192</v>
      </c>
      <c r="F110" s="282" t="s">
        <v>89</v>
      </c>
      <c r="G110" s="282" t="s">
        <v>18</v>
      </c>
      <c r="H110" s="309" t="s">
        <v>236</v>
      </c>
      <c r="I110" s="283" t="s">
        <v>138</v>
      </c>
      <c r="J110" s="282" t="s">
        <v>98</v>
      </c>
      <c r="K110" s="282" t="s">
        <v>26</v>
      </c>
      <c r="L110" s="284" t="s">
        <v>282</v>
      </c>
      <c r="M110" s="324">
        <v>1</v>
      </c>
      <c r="N110" s="325">
        <v>2</v>
      </c>
      <c r="O110" s="326">
        <v>4</v>
      </c>
      <c r="P110" s="326">
        <v>1</v>
      </c>
      <c r="Q110" s="326">
        <v>1</v>
      </c>
      <c r="R110" s="324">
        <v>4</v>
      </c>
      <c r="S110" s="326">
        <v>5</v>
      </c>
      <c r="T110" s="326">
        <v>5</v>
      </c>
      <c r="U110" s="326">
        <v>5</v>
      </c>
      <c r="V110" s="325">
        <v>4</v>
      </c>
      <c r="W110" s="326">
        <v>5</v>
      </c>
      <c r="X110" s="326">
        <v>4</v>
      </c>
      <c r="Y110" s="327">
        <v>4</v>
      </c>
      <c r="Z110" s="327">
        <v>4</v>
      </c>
      <c r="AA110" s="275"/>
      <c r="AB110" s="274"/>
      <c r="AC110" s="274"/>
      <c r="AD110" s="274"/>
      <c r="AE110" s="274"/>
      <c r="AF110" s="274"/>
      <c r="AG110" s="274"/>
      <c r="AH110" s="274"/>
      <c r="AI110" s="274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274"/>
      <c r="AV110" s="274"/>
      <c r="AW110" s="274"/>
      <c r="AX110" s="274"/>
      <c r="AY110" s="275"/>
      <c r="AZ110" s="275"/>
      <c r="BA110" s="274"/>
      <c r="BB110" s="274"/>
      <c r="BC110" s="274"/>
      <c r="BD110" s="274"/>
      <c r="BE110" s="274"/>
      <c r="BF110" s="274"/>
      <c r="BG110" s="274"/>
      <c r="BH110" s="274"/>
      <c r="BI110" s="274"/>
      <c r="BJ110" s="274"/>
      <c r="BK110" s="274"/>
      <c r="BL110" s="274"/>
      <c r="BM110" s="274"/>
      <c r="BN110" s="274"/>
      <c r="BO110" s="274"/>
      <c r="BP110" s="273"/>
      <c r="BQ110" s="274"/>
      <c r="BR110" s="274"/>
      <c r="BS110" s="274"/>
      <c r="BT110" s="274"/>
      <c r="BU110" s="274"/>
      <c r="BV110" s="274"/>
      <c r="BW110" s="274"/>
      <c r="BX110" s="274"/>
      <c r="BY110" s="274"/>
      <c r="BZ110" s="274"/>
      <c r="CA110" s="274"/>
      <c r="CB110" s="274"/>
      <c r="CC110" s="274"/>
      <c r="CD110" s="274"/>
      <c r="CE110" s="274"/>
      <c r="CF110" s="274"/>
      <c r="CG110" s="274"/>
      <c r="CH110" s="274"/>
      <c r="CI110" s="274"/>
      <c r="CJ110" s="274"/>
      <c r="CK110" s="274"/>
      <c r="CL110" s="274"/>
      <c r="CM110" s="274"/>
      <c r="CN110" s="274"/>
      <c r="CO110" s="274"/>
      <c r="CP110" s="274"/>
    </row>
    <row r="111" spans="2:94" s="83" customFormat="1" ht="30" customHeight="1" x14ac:dyDescent="0.25">
      <c r="B111" s="281">
        <v>118</v>
      </c>
      <c r="C111" s="296">
        <v>44487</v>
      </c>
      <c r="D111" s="282" t="s">
        <v>145</v>
      </c>
      <c r="E111" s="282" t="s">
        <v>192</v>
      </c>
      <c r="F111" s="282" t="s">
        <v>89</v>
      </c>
      <c r="G111" s="282" t="s">
        <v>18</v>
      </c>
      <c r="H111" s="309" t="s">
        <v>237</v>
      </c>
      <c r="I111" s="283" t="s">
        <v>138</v>
      </c>
      <c r="J111" s="282" t="s">
        <v>98</v>
      </c>
      <c r="K111" s="282" t="s">
        <v>43</v>
      </c>
      <c r="L111" s="284" t="s">
        <v>266</v>
      </c>
      <c r="M111" s="324">
        <v>4</v>
      </c>
      <c r="N111" s="325">
        <v>4</v>
      </c>
      <c r="O111" s="326">
        <v>5</v>
      </c>
      <c r="P111" s="326">
        <v>4</v>
      </c>
      <c r="Q111" s="326">
        <v>3</v>
      </c>
      <c r="R111" s="324">
        <v>5</v>
      </c>
      <c r="S111" s="326">
        <v>5</v>
      </c>
      <c r="T111" s="326">
        <v>5</v>
      </c>
      <c r="U111" s="326">
        <v>5</v>
      </c>
      <c r="V111" s="325">
        <v>4</v>
      </c>
      <c r="W111" s="326">
        <v>3</v>
      </c>
      <c r="X111" s="326">
        <v>2</v>
      </c>
      <c r="Y111" s="327">
        <v>5</v>
      </c>
      <c r="Z111" s="327">
        <v>3</v>
      </c>
      <c r="AA111" s="275"/>
      <c r="AB111" s="274"/>
      <c r="AC111" s="274"/>
      <c r="AD111" s="274"/>
      <c r="AE111" s="274"/>
      <c r="AF111" s="274"/>
      <c r="AG111" s="274"/>
      <c r="AH111" s="274"/>
      <c r="AI111" s="274"/>
      <c r="AJ111" s="274"/>
      <c r="AK111" s="274"/>
      <c r="AL111" s="274"/>
      <c r="AM111" s="274"/>
      <c r="AN111" s="274"/>
      <c r="AO111" s="274"/>
      <c r="AP111" s="274"/>
      <c r="AQ111" s="274"/>
      <c r="AR111" s="274"/>
      <c r="AS111" s="274"/>
      <c r="AT111" s="274"/>
      <c r="AU111" s="274"/>
      <c r="AV111" s="274"/>
      <c r="AW111" s="274"/>
      <c r="AX111" s="274"/>
      <c r="AY111" s="275"/>
      <c r="AZ111" s="275"/>
      <c r="BA111" s="274"/>
      <c r="BB111" s="274"/>
      <c r="BC111" s="274"/>
      <c r="BD111" s="274"/>
      <c r="BE111" s="274"/>
      <c r="BF111" s="274"/>
      <c r="BG111" s="274"/>
      <c r="BH111" s="274"/>
      <c r="BI111" s="274"/>
      <c r="BJ111" s="274"/>
      <c r="BK111" s="274"/>
      <c r="BL111" s="274"/>
      <c r="BM111" s="274"/>
      <c r="BN111" s="274"/>
      <c r="BO111" s="274"/>
      <c r="BP111" s="273"/>
      <c r="BQ111" s="274"/>
      <c r="BR111" s="274"/>
      <c r="BS111" s="274"/>
      <c r="BT111" s="274"/>
      <c r="BU111" s="274"/>
      <c r="BV111" s="274"/>
      <c r="BW111" s="274"/>
      <c r="BX111" s="274"/>
      <c r="BY111" s="274"/>
      <c r="BZ111" s="274"/>
      <c r="CA111" s="274"/>
      <c r="CB111" s="274"/>
      <c r="CC111" s="274"/>
      <c r="CD111" s="274"/>
      <c r="CE111" s="274"/>
      <c r="CF111" s="274"/>
      <c r="CG111" s="274"/>
      <c r="CH111" s="274"/>
      <c r="CI111" s="274"/>
      <c r="CJ111" s="274"/>
      <c r="CK111" s="274"/>
      <c r="CL111" s="274"/>
      <c r="CM111" s="274"/>
      <c r="CN111" s="274"/>
      <c r="CO111" s="274"/>
      <c r="CP111" s="274"/>
    </row>
    <row r="112" spans="2:94" s="83" customFormat="1" ht="30" customHeight="1" x14ac:dyDescent="0.25">
      <c r="B112" s="281">
        <v>119</v>
      </c>
      <c r="C112" s="296">
        <v>44487</v>
      </c>
      <c r="D112" s="282" t="s">
        <v>145</v>
      </c>
      <c r="E112" s="282" t="s">
        <v>191</v>
      </c>
      <c r="F112" s="282" t="s">
        <v>89</v>
      </c>
      <c r="G112" s="282" t="s">
        <v>17</v>
      </c>
      <c r="H112" s="309" t="s">
        <v>94</v>
      </c>
      <c r="I112" s="283" t="s">
        <v>94</v>
      </c>
      <c r="J112" s="282" t="s">
        <v>98</v>
      </c>
      <c r="K112" s="282" t="s">
        <v>114</v>
      </c>
      <c r="L112" s="284" t="s">
        <v>115</v>
      </c>
      <c r="M112" s="324">
        <v>4</v>
      </c>
      <c r="N112" s="325">
        <v>3</v>
      </c>
      <c r="O112" s="326">
        <v>5</v>
      </c>
      <c r="P112" s="326">
        <v>3</v>
      </c>
      <c r="Q112" s="326">
        <v>4</v>
      </c>
      <c r="R112" s="324">
        <v>4</v>
      </c>
      <c r="S112" s="326">
        <v>5</v>
      </c>
      <c r="T112" s="326">
        <v>5</v>
      </c>
      <c r="U112" s="326">
        <v>5</v>
      </c>
      <c r="V112" s="325">
        <v>4</v>
      </c>
      <c r="W112" s="326">
        <v>4</v>
      </c>
      <c r="X112" s="326">
        <v>4</v>
      </c>
      <c r="Y112" s="327">
        <v>4</v>
      </c>
      <c r="Z112" s="327">
        <v>4</v>
      </c>
      <c r="AA112" s="174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25"/>
      <c r="AQ112" s="25"/>
      <c r="AR112" s="25"/>
      <c r="AS112" s="25"/>
      <c r="AT112" s="25"/>
      <c r="AU112" s="25"/>
      <c r="AV112" s="25"/>
      <c r="AW112" s="25"/>
      <c r="AX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77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</row>
    <row r="113" spans="2:94" s="83" customFormat="1" ht="30" customHeight="1" x14ac:dyDescent="0.25">
      <c r="B113" s="281">
        <v>120</v>
      </c>
      <c r="C113" s="296">
        <v>44487</v>
      </c>
      <c r="D113" s="282" t="s">
        <v>145</v>
      </c>
      <c r="E113" s="282" t="s">
        <v>192</v>
      </c>
      <c r="F113" s="282" t="s">
        <v>89</v>
      </c>
      <c r="G113" s="282" t="s">
        <v>17</v>
      </c>
      <c r="H113" s="309" t="s">
        <v>95</v>
      </c>
      <c r="I113" s="283" t="s">
        <v>95</v>
      </c>
      <c r="J113" s="282" t="s">
        <v>98</v>
      </c>
      <c r="K113" s="282" t="s">
        <v>47</v>
      </c>
      <c r="L113" s="284" t="s">
        <v>267</v>
      </c>
      <c r="M113" s="324">
        <v>2</v>
      </c>
      <c r="N113" s="325">
        <v>2</v>
      </c>
      <c r="O113" s="326">
        <v>3</v>
      </c>
      <c r="P113" s="326">
        <v>4</v>
      </c>
      <c r="Q113" s="326">
        <v>4</v>
      </c>
      <c r="R113" s="324">
        <v>3</v>
      </c>
      <c r="S113" s="326">
        <v>4</v>
      </c>
      <c r="T113" s="326">
        <v>4</v>
      </c>
      <c r="U113" s="326">
        <v>4</v>
      </c>
      <c r="V113" s="325">
        <v>3</v>
      </c>
      <c r="W113" s="326">
        <v>3</v>
      </c>
      <c r="X113" s="326">
        <v>4</v>
      </c>
      <c r="Y113" s="327">
        <v>4</v>
      </c>
      <c r="Z113" s="327">
        <v>3</v>
      </c>
      <c r="AA113" s="174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25"/>
      <c r="AQ113" s="25"/>
      <c r="AR113" s="25"/>
      <c r="AS113" s="25"/>
      <c r="AT113" s="25"/>
      <c r="AU113" s="25"/>
      <c r="AV113" s="25"/>
      <c r="AW113" s="25"/>
      <c r="AX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77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</row>
    <row r="114" spans="2:94" s="83" customFormat="1" ht="30" customHeight="1" x14ac:dyDescent="0.25">
      <c r="B114" s="281">
        <v>122</v>
      </c>
      <c r="C114" s="296">
        <v>44487</v>
      </c>
      <c r="D114" s="282" t="s">
        <v>145</v>
      </c>
      <c r="E114" s="282" t="s">
        <v>192</v>
      </c>
      <c r="F114" s="282" t="s">
        <v>89</v>
      </c>
      <c r="G114" s="282" t="s">
        <v>18</v>
      </c>
      <c r="H114" s="309" t="s">
        <v>238</v>
      </c>
      <c r="I114" s="283" t="s">
        <v>138</v>
      </c>
      <c r="J114" s="282" t="s">
        <v>98</v>
      </c>
      <c r="K114" s="282" t="s">
        <v>26</v>
      </c>
      <c r="L114" s="284" t="s">
        <v>282</v>
      </c>
      <c r="M114" s="324">
        <v>3</v>
      </c>
      <c r="N114" s="325">
        <v>3</v>
      </c>
      <c r="O114" s="326">
        <v>3</v>
      </c>
      <c r="P114" s="326">
        <v>3</v>
      </c>
      <c r="Q114" s="326">
        <v>3</v>
      </c>
      <c r="R114" s="324">
        <v>4</v>
      </c>
      <c r="S114" s="326">
        <v>5</v>
      </c>
      <c r="T114" s="326">
        <v>5</v>
      </c>
      <c r="U114" s="326">
        <v>5</v>
      </c>
      <c r="V114" s="325">
        <v>4</v>
      </c>
      <c r="W114" s="326">
        <v>5</v>
      </c>
      <c r="X114" s="326">
        <v>5</v>
      </c>
      <c r="Y114" s="327">
        <v>4</v>
      </c>
      <c r="Z114" s="327">
        <v>4</v>
      </c>
      <c r="AA114" s="174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25"/>
      <c r="AQ114" s="25"/>
      <c r="AR114" s="25"/>
      <c r="AS114" s="25"/>
      <c r="AT114" s="25"/>
      <c r="AU114" s="25"/>
      <c r="AV114" s="25"/>
      <c r="AW114" s="25"/>
      <c r="AX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77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</row>
    <row r="115" spans="2:94" s="83" customFormat="1" ht="30" customHeight="1" x14ac:dyDescent="0.25">
      <c r="B115" s="281">
        <v>123</v>
      </c>
      <c r="C115" s="296">
        <v>44487</v>
      </c>
      <c r="D115" s="282" t="s">
        <v>145</v>
      </c>
      <c r="E115" s="282" t="s">
        <v>191</v>
      </c>
      <c r="F115" s="282" t="s">
        <v>89</v>
      </c>
      <c r="G115" s="282" t="s">
        <v>17</v>
      </c>
      <c r="H115" s="309" t="s">
        <v>95</v>
      </c>
      <c r="I115" s="283" t="s">
        <v>95</v>
      </c>
      <c r="J115" s="282" t="s">
        <v>99</v>
      </c>
      <c r="K115" s="282" t="s">
        <v>263</v>
      </c>
      <c r="L115" s="284" t="s">
        <v>264</v>
      </c>
      <c r="M115" s="324">
        <v>4</v>
      </c>
      <c r="N115" s="325">
        <v>4</v>
      </c>
      <c r="O115" s="326">
        <v>5</v>
      </c>
      <c r="P115" s="326">
        <v>4</v>
      </c>
      <c r="Q115" s="326">
        <v>5</v>
      </c>
      <c r="R115" s="324">
        <v>5</v>
      </c>
      <c r="S115" s="326">
        <v>5</v>
      </c>
      <c r="T115" s="326">
        <v>5</v>
      </c>
      <c r="U115" s="326"/>
      <c r="V115" s="325">
        <v>5</v>
      </c>
      <c r="W115" s="326">
        <v>4</v>
      </c>
      <c r="X115" s="326">
        <v>4</v>
      </c>
      <c r="Y115" s="327">
        <v>5</v>
      </c>
      <c r="Z115" s="327">
        <v>5</v>
      </c>
      <c r="AA115" s="174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25"/>
      <c r="AQ115" s="25"/>
      <c r="AR115" s="25"/>
      <c r="AS115" s="25"/>
      <c r="AT115" s="25"/>
      <c r="AU115" s="25"/>
      <c r="AV115" s="25"/>
      <c r="AW115" s="25"/>
      <c r="AX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77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</row>
    <row r="116" spans="2:94" s="83" customFormat="1" ht="30" customHeight="1" x14ac:dyDescent="0.25">
      <c r="B116" s="281">
        <v>124</v>
      </c>
      <c r="C116" s="296">
        <v>44487</v>
      </c>
      <c r="D116" s="282" t="s">
        <v>145</v>
      </c>
      <c r="E116" s="282" t="s">
        <v>192</v>
      </c>
      <c r="F116" s="282" t="s">
        <v>55</v>
      </c>
      <c r="G116" s="282" t="s">
        <v>17</v>
      </c>
      <c r="H116" s="309" t="s">
        <v>239</v>
      </c>
      <c r="I116" s="283" t="s">
        <v>15</v>
      </c>
      <c r="J116" s="282" t="s">
        <v>99</v>
      </c>
      <c r="K116" s="282" t="s">
        <v>178</v>
      </c>
      <c r="L116" s="284" t="s">
        <v>288</v>
      </c>
      <c r="M116" s="324">
        <v>5</v>
      </c>
      <c r="N116" s="325">
        <v>5</v>
      </c>
      <c r="O116" s="326">
        <v>4</v>
      </c>
      <c r="P116" s="326">
        <v>4</v>
      </c>
      <c r="Q116" s="326">
        <v>4</v>
      </c>
      <c r="R116" s="324">
        <v>5</v>
      </c>
      <c r="S116" s="326">
        <v>5</v>
      </c>
      <c r="T116" s="326">
        <v>5</v>
      </c>
      <c r="U116" s="326"/>
      <c r="V116" s="325">
        <v>5</v>
      </c>
      <c r="W116" s="326">
        <v>4</v>
      </c>
      <c r="X116" s="326"/>
      <c r="Y116" s="327">
        <v>5</v>
      </c>
      <c r="Z116" s="327">
        <v>4</v>
      </c>
      <c r="AA116" s="174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25"/>
      <c r="AQ116" s="25"/>
      <c r="AR116" s="25"/>
      <c r="AS116" s="25"/>
      <c r="AT116" s="25"/>
      <c r="AU116" s="25"/>
      <c r="AV116" s="25"/>
      <c r="AW116" s="25"/>
      <c r="AX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77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</row>
    <row r="117" spans="2:94" s="83" customFormat="1" ht="30" customHeight="1" x14ac:dyDescent="0.25">
      <c r="B117" s="281">
        <v>125</v>
      </c>
      <c r="C117" s="296">
        <v>44487</v>
      </c>
      <c r="D117" s="282" t="s">
        <v>145</v>
      </c>
      <c r="E117" s="282" t="s">
        <v>191</v>
      </c>
      <c r="F117" s="282" t="s">
        <v>89</v>
      </c>
      <c r="G117" s="282" t="s">
        <v>17</v>
      </c>
      <c r="H117" s="309" t="s">
        <v>94</v>
      </c>
      <c r="I117" s="283" t="s">
        <v>94</v>
      </c>
      <c r="J117" s="282" t="s">
        <v>98</v>
      </c>
      <c r="K117" s="282" t="s">
        <v>34</v>
      </c>
      <c r="L117" s="284" t="s">
        <v>278</v>
      </c>
      <c r="M117" s="324">
        <v>2</v>
      </c>
      <c r="N117" s="325">
        <v>1</v>
      </c>
      <c r="O117" s="326">
        <v>2</v>
      </c>
      <c r="P117" s="326">
        <v>1</v>
      </c>
      <c r="Q117" s="326">
        <v>3</v>
      </c>
      <c r="R117" s="324">
        <v>3</v>
      </c>
      <c r="S117" s="326">
        <v>5</v>
      </c>
      <c r="T117" s="326">
        <v>5</v>
      </c>
      <c r="U117" s="326">
        <v>4</v>
      </c>
      <c r="V117" s="325">
        <v>3</v>
      </c>
      <c r="W117" s="326">
        <v>2</v>
      </c>
      <c r="X117" s="326">
        <v>1</v>
      </c>
      <c r="Y117" s="327">
        <v>5</v>
      </c>
      <c r="Z117" s="327">
        <v>2</v>
      </c>
      <c r="AA117" s="174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25"/>
      <c r="AQ117" s="25"/>
      <c r="AR117" s="25"/>
      <c r="AS117" s="25"/>
      <c r="AT117" s="25"/>
      <c r="AU117" s="25"/>
      <c r="AV117" s="25"/>
      <c r="AW117" s="25"/>
      <c r="AX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77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</row>
    <row r="118" spans="2:94" s="83" customFormat="1" ht="30" customHeight="1" x14ac:dyDescent="0.25">
      <c r="B118" s="281">
        <v>126</v>
      </c>
      <c r="C118" s="296">
        <v>44487</v>
      </c>
      <c r="D118" s="282" t="s">
        <v>145</v>
      </c>
      <c r="E118" s="282" t="s">
        <v>191</v>
      </c>
      <c r="F118" s="282" t="s">
        <v>89</v>
      </c>
      <c r="G118" s="282" t="s">
        <v>17</v>
      </c>
      <c r="H118" s="309" t="s">
        <v>240</v>
      </c>
      <c r="I118" s="283" t="s">
        <v>138</v>
      </c>
      <c r="J118" s="282" t="s">
        <v>98</v>
      </c>
      <c r="K118" s="282" t="s">
        <v>114</v>
      </c>
      <c r="L118" s="284" t="s">
        <v>115</v>
      </c>
      <c r="M118" s="324">
        <v>1</v>
      </c>
      <c r="N118" s="325">
        <v>1</v>
      </c>
      <c r="O118" s="326">
        <v>1</v>
      </c>
      <c r="P118" s="326">
        <v>1</v>
      </c>
      <c r="Q118" s="326">
        <v>1</v>
      </c>
      <c r="R118" s="324">
        <v>4</v>
      </c>
      <c r="S118" s="326">
        <v>3</v>
      </c>
      <c r="T118" s="326">
        <v>3</v>
      </c>
      <c r="U118" s="326">
        <v>2</v>
      </c>
      <c r="V118" s="325">
        <v>3</v>
      </c>
      <c r="W118" s="326">
        <v>3</v>
      </c>
      <c r="X118" s="326">
        <v>2</v>
      </c>
      <c r="Y118" s="327">
        <v>5</v>
      </c>
      <c r="Z118" s="327">
        <v>2</v>
      </c>
      <c r="AA118" s="174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25"/>
      <c r="AQ118" s="25"/>
      <c r="AR118" s="25"/>
      <c r="AS118" s="25"/>
      <c r="AT118" s="25"/>
      <c r="AU118" s="25"/>
      <c r="AV118" s="25"/>
      <c r="AW118" s="25"/>
      <c r="AX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77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</row>
    <row r="119" spans="2:94" s="83" customFormat="1" ht="30" customHeight="1" x14ac:dyDescent="0.25">
      <c r="B119" s="281">
        <v>127</v>
      </c>
      <c r="C119" s="296">
        <v>44487</v>
      </c>
      <c r="D119" s="282" t="s">
        <v>145</v>
      </c>
      <c r="E119" s="282" t="s">
        <v>192</v>
      </c>
      <c r="F119" s="282" t="s">
        <v>89</v>
      </c>
      <c r="G119" s="282" t="s">
        <v>17</v>
      </c>
      <c r="H119" s="309" t="s">
        <v>94</v>
      </c>
      <c r="I119" s="283" t="s">
        <v>94</v>
      </c>
      <c r="J119" s="282" t="s">
        <v>98</v>
      </c>
      <c r="K119" s="282" t="s">
        <v>43</v>
      </c>
      <c r="L119" s="284" t="s">
        <v>266</v>
      </c>
      <c r="M119" s="324">
        <v>4</v>
      </c>
      <c r="N119" s="325">
        <v>5</v>
      </c>
      <c r="O119" s="326">
        <v>3</v>
      </c>
      <c r="P119" s="326">
        <v>4</v>
      </c>
      <c r="Q119" s="326">
        <v>4</v>
      </c>
      <c r="R119" s="324">
        <v>5</v>
      </c>
      <c r="S119" s="326">
        <v>5</v>
      </c>
      <c r="T119" s="326">
        <v>5</v>
      </c>
      <c r="U119" s="326">
        <v>4</v>
      </c>
      <c r="V119" s="325">
        <v>4</v>
      </c>
      <c r="W119" s="326">
        <v>4</v>
      </c>
      <c r="X119" s="326">
        <v>3</v>
      </c>
      <c r="Y119" s="327">
        <v>5</v>
      </c>
      <c r="Z119" s="327">
        <v>4</v>
      </c>
      <c r="AA119" s="174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25"/>
      <c r="AQ119" s="25"/>
      <c r="AR119" s="25"/>
      <c r="AS119" s="25"/>
      <c r="AT119" s="25"/>
      <c r="AU119" s="25"/>
      <c r="AV119" s="25"/>
      <c r="AW119" s="25"/>
      <c r="AX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77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</row>
    <row r="120" spans="2:94" s="83" customFormat="1" ht="30" customHeight="1" x14ac:dyDescent="0.25">
      <c r="B120" s="281">
        <v>128</v>
      </c>
      <c r="C120" s="296">
        <v>44487</v>
      </c>
      <c r="D120" s="282" t="s">
        <v>145</v>
      </c>
      <c r="E120" s="282" t="s">
        <v>191</v>
      </c>
      <c r="F120" s="282" t="s">
        <v>89</v>
      </c>
      <c r="G120" s="282" t="s">
        <v>113</v>
      </c>
      <c r="H120" s="309" t="s">
        <v>97</v>
      </c>
      <c r="I120" s="283" t="s">
        <v>97</v>
      </c>
      <c r="J120" s="282" t="s">
        <v>98</v>
      </c>
      <c r="K120" s="282" t="s">
        <v>30</v>
      </c>
      <c r="L120" s="284" t="s">
        <v>260</v>
      </c>
      <c r="M120" s="324">
        <v>5</v>
      </c>
      <c r="N120" s="325">
        <v>4</v>
      </c>
      <c r="O120" s="326">
        <v>5</v>
      </c>
      <c r="P120" s="326">
        <v>5</v>
      </c>
      <c r="Q120" s="326">
        <v>5</v>
      </c>
      <c r="R120" s="324">
        <v>5</v>
      </c>
      <c r="S120" s="326">
        <v>5</v>
      </c>
      <c r="T120" s="326">
        <v>5</v>
      </c>
      <c r="U120" s="326">
        <v>5</v>
      </c>
      <c r="V120" s="325">
        <v>5</v>
      </c>
      <c r="W120" s="326">
        <v>5</v>
      </c>
      <c r="X120" s="326">
        <v>5</v>
      </c>
      <c r="Y120" s="327">
        <v>5</v>
      </c>
      <c r="Z120" s="327">
        <v>4</v>
      </c>
      <c r="AA120" s="174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25"/>
      <c r="AQ120" s="25"/>
      <c r="AR120" s="25"/>
      <c r="AS120" s="25"/>
      <c r="AT120" s="25"/>
      <c r="AU120" s="25"/>
      <c r="AV120" s="25"/>
      <c r="AW120" s="25"/>
      <c r="AX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77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</row>
    <row r="121" spans="2:94" s="83" customFormat="1" ht="30" customHeight="1" x14ac:dyDescent="0.25">
      <c r="B121" s="281">
        <v>129</v>
      </c>
      <c r="C121" s="296">
        <v>44487</v>
      </c>
      <c r="D121" s="282" t="s">
        <v>145</v>
      </c>
      <c r="E121" s="282" t="s">
        <v>191</v>
      </c>
      <c r="F121" s="282" t="s">
        <v>89</v>
      </c>
      <c r="G121" s="282" t="s">
        <v>17</v>
      </c>
      <c r="H121" s="309" t="s">
        <v>94</v>
      </c>
      <c r="I121" s="283" t="s">
        <v>94</v>
      </c>
      <c r="J121" s="282" t="s">
        <v>99</v>
      </c>
      <c r="K121" s="282" t="s">
        <v>30</v>
      </c>
      <c r="L121" s="284" t="s">
        <v>260</v>
      </c>
      <c r="M121" s="324">
        <v>5</v>
      </c>
      <c r="N121" s="325">
        <v>5</v>
      </c>
      <c r="O121" s="326">
        <v>5</v>
      </c>
      <c r="P121" s="326">
        <v>5</v>
      </c>
      <c r="Q121" s="326">
        <v>5</v>
      </c>
      <c r="R121" s="324">
        <v>5</v>
      </c>
      <c r="S121" s="326">
        <v>5</v>
      </c>
      <c r="T121" s="326">
        <v>5</v>
      </c>
      <c r="U121" s="326">
        <v>5</v>
      </c>
      <c r="V121" s="325">
        <v>5</v>
      </c>
      <c r="W121" s="326">
        <v>5</v>
      </c>
      <c r="X121" s="326">
        <v>5</v>
      </c>
      <c r="Y121" s="327">
        <v>5</v>
      </c>
      <c r="Z121" s="327">
        <v>5</v>
      </c>
      <c r="AA121" s="174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25"/>
      <c r="AQ121" s="25"/>
      <c r="AR121" s="25"/>
      <c r="AS121" s="25"/>
      <c r="AT121" s="25"/>
      <c r="AU121" s="25"/>
      <c r="AV121" s="25"/>
      <c r="AW121" s="25"/>
      <c r="AX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77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</row>
    <row r="122" spans="2:94" s="83" customFormat="1" ht="30" customHeight="1" x14ac:dyDescent="0.25">
      <c r="B122" s="281">
        <v>130</v>
      </c>
      <c r="C122" s="296">
        <v>44487</v>
      </c>
      <c r="D122" s="282" t="s">
        <v>145</v>
      </c>
      <c r="E122" s="282" t="s">
        <v>192</v>
      </c>
      <c r="F122" s="282" t="s">
        <v>89</v>
      </c>
      <c r="G122" s="282" t="s">
        <v>17</v>
      </c>
      <c r="H122" s="309" t="s">
        <v>136</v>
      </c>
      <c r="I122" s="283" t="s">
        <v>138</v>
      </c>
      <c r="J122" s="282" t="s">
        <v>99</v>
      </c>
      <c r="K122" s="282" t="s">
        <v>39</v>
      </c>
      <c r="L122" s="284" t="s">
        <v>287</v>
      </c>
      <c r="M122" s="324">
        <v>5</v>
      </c>
      <c r="N122" s="325">
        <v>2</v>
      </c>
      <c r="O122" s="326">
        <v>4</v>
      </c>
      <c r="P122" s="326">
        <v>4</v>
      </c>
      <c r="Q122" s="326">
        <v>4</v>
      </c>
      <c r="R122" s="324">
        <v>5</v>
      </c>
      <c r="S122" s="326">
        <v>5</v>
      </c>
      <c r="T122" s="326">
        <v>5</v>
      </c>
      <c r="U122" s="326">
        <v>5</v>
      </c>
      <c r="V122" s="325">
        <v>4</v>
      </c>
      <c r="W122" s="326">
        <v>5</v>
      </c>
      <c r="X122" s="326">
        <v>4</v>
      </c>
      <c r="Y122" s="327">
        <v>5</v>
      </c>
      <c r="Z122" s="327">
        <v>4</v>
      </c>
      <c r="AA122" s="174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25"/>
      <c r="AQ122" s="25"/>
      <c r="AR122" s="25"/>
      <c r="AS122" s="25"/>
      <c r="AT122" s="25"/>
      <c r="AU122" s="25"/>
      <c r="AV122" s="25"/>
      <c r="AW122" s="25"/>
      <c r="AX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77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</row>
    <row r="123" spans="2:94" s="83" customFormat="1" ht="30" customHeight="1" x14ac:dyDescent="0.25">
      <c r="B123" s="281">
        <v>131</v>
      </c>
      <c r="C123" s="296">
        <v>44487</v>
      </c>
      <c r="D123" s="282" t="s">
        <v>145</v>
      </c>
      <c r="E123" s="282" t="s">
        <v>192</v>
      </c>
      <c r="F123" s="282" t="s">
        <v>89</v>
      </c>
      <c r="G123" s="282" t="s">
        <v>17</v>
      </c>
      <c r="H123" s="309" t="s">
        <v>94</v>
      </c>
      <c r="I123" s="283" t="s">
        <v>94</v>
      </c>
      <c r="J123" s="282" t="s">
        <v>99</v>
      </c>
      <c r="K123" s="282" t="s">
        <v>40</v>
      </c>
      <c r="L123" s="284" t="s">
        <v>268</v>
      </c>
      <c r="M123" s="324">
        <v>3</v>
      </c>
      <c r="N123" s="325">
        <v>3</v>
      </c>
      <c r="O123" s="326">
        <v>3</v>
      </c>
      <c r="P123" s="326">
        <v>3</v>
      </c>
      <c r="Q123" s="326">
        <v>1</v>
      </c>
      <c r="R123" s="324"/>
      <c r="S123" s="326"/>
      <c r="T123" s="326"/>
      <c r="U123" s="326"/>
      <c r="V123" s="325"/>
      <c r="W123" s="326"/>
      <c r="X123" s="326"/>
      <c r="Y123" s="327"/>
      <c r="Z123" s="327"/>
      <c r="AA123" s="174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25"/>
      <c r="AQ123" s="25"/>
      <c r="AR123" s="25"/>
      <c r="AS123" s="25"/>
      <c r="AT123" s="25"/>
      <c r="AU123" s="25"/>
      <c r="AV123" s="25"/>
      <c r="AW123" s="25"/>
      <c r="AX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77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</row>
    <row r="124" spans="2:94" s="83" customFormat="1" ht="30" customHeight="1" x14ac:dyDescent="0.25">
      <c r="B124" s="281">
        <v>132</v>
      </c>
      <c r="C124" s="296">
        <v>44487</v>
      </c>
      <c r="D124" s="282" t="s">
        <v>145</v>
      </c>
      <c r="E124" s="282" t="s">
        <v>192</v>
      </c>
      <c r="F124" s="282" t="s">
        <v>117</v>
      </c>
      <c r="G124" s="282" t="s">
        <v>18</v>
      </c>
      <c r="H124" s="309" t="s">
        <v>206</v>
      </c>
      <c r="I124" s="283" t="s">
        <v>15</v>
      </c>
      <c r="J124" s="282" t="s">
        <v>99</v>
      </c>
      <c r="K124" s="282" t="s">
        <v>26</v>
      </c>
      <c r="L124" s="284" t="s">
        <v>282</v>
      </c>
      <c r="M124" s="324">
        <v>4</v>
      </c>
      <c r="N124" s="325">
        <v>2</v>
      </c>
      <c r="O124" s="326">
        <v>5</v>
      </c>
      <c r="P124" s="326">
        <v>4</v>
      </c>
      <c r="Q124" s="326">
        <v>5</v>
      </c>
      <c r="R124" s="324">
        <v>4</v>
      </c>
      <c r="S124" s="326">
        <v>4</v>
      </c>
      <c r="T124" s="326">
        <v>4</v>
      </c>
      <c r="U124" s="326">
        <v>4</v>
      </c>
      <c r="V124" s="325">
        <v>4</v>
      </c>
      <c r="W124" s="326">
        <v>4</v>
      </c>
      <c r="X124" s="326"/>
      <c r="Y124" s="327">
        <v>5</v>
      </c>
      <c r="Z124" s="327">
        <v>3</v>
      </c>
      <c r="AA124" s="174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25"/>
      <c r="AQ124" s="25"/>
      <c r="AR124" s="25"/>
      <c r="AS124" s="25"/>
      <c r="AT124" s="25"/>
      <c r="AU124" s="25"/>
      <c r="AV124" s="25"/>
      <c r="AW124" s="25"/>
      <c r="AX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77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</row>
    <row r="125" spans="2:94" s="83" customFormat="1" ht="30" customHeight="1" x14ac:dyDescent="0.25">
      <c r="B125" s="281">
        <v>133</v>
      </c>
      <c r="C125" s="296">
        <v>44487</v>
      </c>
      <c r="D125" s="282" t="s">
        <v>145</v>
      </c>
      <c r="E125" s="282" t="s">
        <v>192</v>
      </c>
      <c r="F125" s="282" t="s">
        <v>89</v>
      </c>
      <c r="G125" s="282" t="s">
        <v>17</v>
      </c>
      <c r="H125" s="309" t="s">
        <v>94</v>
      </c>
      <c r="I125" s="283" t="s">
        <v>94</v>
      </c>
      <c r="J125" s="282" t="s">
        <v>98</v>
      </c>
      <c r="K125" s="282" t="s">
        <v>114</v>
      </c>
      <c r="L125" s="284" t="s">
        <v>115</v>
      </c>
      <c r="M125" s="324">
        <v>4</v>
      </c>
      <c r="N125" s="325">
        <v>4</v>
      </c>
      <c r="O125" s="326">
        <v>4</v>
      </c>
      <c r="P125" s="326">
        <v>4</v>
      </c>
      <c r="Q125" s="326">
        <v>4</v>
      </c>
      <c r="R125" s="324">
        <v>4</v>
      </c>
      <c r="S125" s="326">
        <v>4</v>
      </c>
      <c r="T125" s="326">
        <v>4</v>
      </c>
      <c r="U125" s="326">
        <v>4</v>
      </c>
      <c r="V125" s="325">
        <v>4</v>
      </c>
      <c r="W125" s="326">
        <v>4</v>
      </c>
      <c r="X125" s="326">
        <v>4</v>
      </c>
      <c r="Y125" s="327">
        <v>4</v>
      </c>
      <c r="Z125" s="327">
        <v>4</v>
      </c>
      <c r="AA125" s="174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25"/>
      <c r="AQ125" s="25"/>
      <c r="AR125" s="25"/>
      <c r="AS125" s="25"/>
      <c r="AT125" s="25"/>
      <c r="AU125" s="25"/>
      <c r="AV125" s="25"/>
      <c r="AW125" s="25"/>
      <c r="AX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77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</row>
    <row r="126" spans="2:94" s="83" customFormat="1" ht="30" customHeight="1" x14ac:dyDescent="0.25">
      <c r="B126" s="281">
        <v>134</v>
      </c>
      <c r="C126" s="296">
        <v>44487</v>
      </c>
      <c r="D126" s="282" t="s">
        <v>146</v>
      </c>
      <c r="E126" s="282" t="s">
        <v>191</v>
      </c>
      <c r="F126" s="282" t="s">
        <v>91</v>
      </c>
      <c r="G126" s="282" t="s">
        <v>17</v>
      </c>
      <c r="H126" s="309" t="s">
        <v>241</v>
      </c>
      <c r="I126" s="283" t="s">
        <v>15</v>
      </c>
      <c r="J126" s="282" t="s">
        <v>99</v>
      </c>
      <c r="K126" s="282" t="s">
        <v>48</v>
      </c>
      <c r="L126" s="284" t="s">
        <v>292</v>
      </c>
      <c r="M126" s="324"/>
      <c r="N126" s="325"/>
      <c r="O126" s="326">
        <v>3</v>
      </c>
      <c r="P126" s="326">
        <v>3</v>
      </c>
      <c r="Q126" s="326">
        <v>4</v>
      </c>
      <c r="R126" s="324">
        <v>4</v>
      </c>
      <c r="S126" s="326">
        <v>5</v>
      </c>
      <c r="T126" s="326">
        <v>5</v>
      </c>
      <c r="U126" s="326">
        <v>5</v>
      </c>
      <c r="V126" s="325">
        <v>5</v>
      </c>
      <c r="W126" s="326"/>
      <c r="X126" s="326"/>
      <c r="Y126" s="327">
        <v>5</v>
      </c>
      <c r="Z126" s="327">
        <v>5</v>
      </c>
      <c r="AA126" s="174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25"/>
      <c r="AQ126" s="25"/>
      <c r="AR126" s="25"/>
      <c r="AS126" s="25"/>
      <c r="AT126" s="25"/>
      <c r="AU126" s="25"/>
      <c r="AV126" s="25"/>
      <c r="AW126" s="25"/>
      <c r="AX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77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</row>
    <row r="127" spans="2:94" s="83" customFormat="1" ht="30" customHeight="1" x14ac:dyDescent="0.25">
      <c r="B127" s="281">
        <v>137</v>
      </c>
      <c r="C127" s="296">
        <v>44487</v>
      </c>
      <c r="D127" s="282" t="s">
        <v>145</v>
      </c>
      <c r="E127" s="282" t="s">
        <v>191</v>
      </c>
      <c r="F127" s="282" t="s">
        <v>89</v>
      </c>
      <c r="G127" s="282" t="s">
        <v>17</v>
      </c>
      <c r="H127" s="309" t="s">
        <v>94</v>
      </c>
      <c r="I127" s="283" t="s">
        <v>94</v>
      </c>
      <c r="J127" s="282" t="s">
        <v>99</v>
      </c>
      <c r="K127" s="282" t="s">
        <v>44</v>
      </c>
      <c r="L127" s="284" t="s">
        <v>290</v>
      </c>
      <c r="M127" s="324">
        <v>5</v>
      </c>
      <c r="N127" s="325">
        <v>3</v>
      </c>
      <c r="O127" s="326">
        <v>5</v>
      </c>
      <c r="P127" s="326">
        <v>5</v>
      </c>
      <c r="Q127" s="326">
        <v>5</v>
      </c>
      <c r="R127" s="324">
        <v>5</v>
      </c>
      <c r="S127" s="326">
        <v>5</v>
      </c>
      <c r="T127" s="326">
        <v>5</v>
      </c>
      <c r="U127" s="326">
        <v>4</v>
      </c>
      <c r="V127" s="325">
        <v>5</v>
      </c>
      <c r="W127" s="326">
        <v>5</v>
      </c>
      <c r="X127" s="326">
        <v>3</v>
      </c>
      <c r="Y127" s="327">
        <v>5</v>
      </c>
      <c r="Z127" s="327">
        <v>5</v>
      </c>
      <c r="AA127" s="174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25"/>
      <c r="AQ127" s="25"/>
      <c r="AR127" s="25"/>
      <c r="AS127" s="25"/>
      <c r="AT127" s="25"/>
      <c r="AU127" s="25"/>
      <c r="AV127" s="25"/>
      <c r="AW127" s="25"/>
      <c r="AX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77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</row>
    <row r="128" spans="2:94" s="83" customFormat="1" ht="30" customHeight="1" x14ac:dyDescent="0.25">
      <c r="B128" s="281">
        <v>138</v>
      </c>
      <c r="C128" s="296">
        <v>44487</v>
      </c>
      <c r="D128" s="282" t="s">
        <v>145</v>
      </c>
      <c r="E128" s="282" t="s">
        <v>192</v>
      </c>
      <c r="F128" s="282" t="s">
        <v>198</v>
      </c>
      <c r="G128" s="282" t="s">
        <v>17</v>
      </c>
      <c r="H128" s="309" t="s">
        <v>242</v>
      </c>
      <c r="I128" s="283" t="s">
        <v>86</v>
      </c>
      <c r="J128" s="282" t="s">
        <v>98</v>
      </c>
      <c r="K128" s="282" t="s">
        <v>27</v>
      </c>
      <c r="L128" s="284" t="s">
        <v>262</v>
      </c>
      <c r="M128" s="324">
        <v>4</v>
      </c>
      <c r="N128" s="325">
        <v>3</v>
      </c>
      <c r="O128" s="326">
        <v>4</v>
      </c>
      <c r="P128" s="326">
        <v>4</v>
      </c>
      <c r="Q128" s="326">
        <v>3</v>
      </c>
      <c r="R128" s="324">
        <v>3</v>
      </c>
      <c r="S128" s="326">
        <v>5</v>
      </c>
      <c r="T128" s="326">
        <v>5</v>
      </c>
      <c r="U128" s="326">
        <v>4</v>
      </c>
      <c r="V128" s="325">
        <v>4</v>
      </c>
      <c r="W128" s="326">
        <v>3</v>
      </c>
      <c r="X128" s="326">
        <v>3</v>
      </c>
      <c r="Y128" s="327">
        <v>3</v>
      </c>
      <c r="Z128" s="327">
        <v>4</v>
      </c>
      <c r="AA128" s="174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25"/>
      <c r="AQ128" s="25"/>
      <c r="AR128" s="25"/>
      <c r="AS128" s="25"/>
      <c r="AT128" s="25"/>
      <c r="AU128" s="25"/>
      <c r="AV128" s="25"/>
      <c r="AW128" s="25"/>
      <c r="AX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77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</row>
    <row r="129" spans="2:94" s="83" customFormat="1" ht="30" customHeight="1" x14ac:dyDescent="0.25">
      <c r="B129" s="281">
        <v>140</v>
      </c>
      <c r="C129" s="296">
        <v>44487</v>
      </c>
      <c r="D129" s="282" t="s">
        <v>145</v>
      </c>
      <c r="E129" s="282" t="s">
        <v>192</v>
      </c>
      <c r="F129" s="282" t="s">
        <v>89</v>
      </c>
      <c r="G129" s="282" t="s">
        <v>17</v>
      </c>
      <c r="H129" s="309" t="s">
        <v>95</v>
      </c>
      <c r="I129" s="283" t="s">
        <v>95</v>
      </c>
      <c r="J129" s="282" t="s">
        <v>99</v>
      </c>
      <c r="K129" s="282" t="s">
        <v>26</v>
      </c>
      <c r="L129" s="284" t="s">
        <v>282</v>
      </c>
      <c r="M129" s="324">
        <v>4</v>
      </c>
      <c r="N129" s="325">
        <v>3</v>
      </c>
      <c r="O129" s="326">
        <v>5</v>
      </c>
      <c r="P129" s="326">
        <v>4</v>
      </c>
      <c r="Q129" s="326">
        <v>4</v>
      </c>
      <c r="R129" s="324"/>
      <c r="S129" s="326"/>
      <c r="T129" s="326"/>
      <c r="U129" s="326"/>
      <c r="V129" s="325"/>
      <c r="W129" s="326"/>
      <c r="X129" s="326"/>
      <c r="Y129" s="327"/>
      <c r="Z129" s="327"/>
      <c r="AA129" s="174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25"/>
      <c r="AQ129" s="25"/>
      <c r="AR129" s="25"/>
      <c r="AS129" s="25"/>
      <c r="AT129" s="25"/>
      <c r="AU129" s="25"/>
      <c r="AV129" s="25"/>
      <c r="AW129" s="25"/>
      <c r="AX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77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</row>
    <row r="130" spans="2:94" s="83" customFormat="1" ht="30" customHeight="1" x14ac:dyDescent="0.25">
      <c r="B130" s="281">
        <v>141</v>
      </c>
      <c r="C130" s="296">
        <v>44487</v>
      </c>
      <c r="D130" s="282" t="s">
        <v>145</v>
      </c>
      <c r="E130" s="282" t="s">
        <v>192</v>
      </c>
      <c r="F130" s="282" t="s">
        <v>89</v>
      </c>
      <c r="G130" s="282" t="s">
        <v>17</v>
      </c>
      <c r="H130" s="309" t="s">
        <v>95</v>
      </c>
      <c r="I130" s="283" t="s">
        <v>95</v>
      </c>
      <c r="J130" s="282" t="s">
        <v>99</v>
      </c>
      <c r="K130" s="282" t="s">
        <v>114</v>
      </c>
      <c r="L130" s="284" t="s">
        <v>115</v>
      </c>
      <c r="M130" s="324">
        <v>3</v>
      </c>
      <c r="N130" s="325">
        <v>3</v>
      </c>
      <c r="O130" s="326">
        <v>5</v>
      </c>
      <c r="P130" s="326">
        <v>3</v>
      </c>
      <c r="Q130" s="326">
        <v>4</v>
      </c>
      <c r="R130" s="324">
        <v>4</v>
      </c>
      <c r="S130" s="326">
        <v>5</v>
      </c>
      <c r="T130" s="326">
        <v>5</v>
      </c>
      <c r="U130" s="326">
        <v>4</v>
      </c>
      <c r="V130" s="325">
        <v>4</v>
      </c>
      <c r="W130" s="326">
        <v>3</v>
      </c>
      <c r="X130" s="326">
        <v>4</v>
      </c>
      <c r="Y130" s="327">
        <v>5</v>
      </c>
      <c r="Z130" s="327">
        <v>4</v>
      </c>
      <c r="AA130" s="174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25"/>
      <c r="AQ130" s="25"/>
      <c r="AR130" s="25"/>
      <c r="AS130" s="25"/>
      <c r="AT130" s="25"/>
      <c r="AU130" s="25"/>
      <c r="AV130" s="25"/>
      <c r="AW130" s="25"/>
      <c r="AX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77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</row>
    <row r="131" spans="2:94" s="83" customFormat="1" ht="30" customHeight="1" x14ac:dyDescent="0.25">
      <c r="B131" s="281">
        <v>142</v>
      </c>
      <c r="C131" s="296">
        <v>44487</v>
      </c>
      <c r="D131" s="282" t="s">
        <v>145</v>
      </c>
      <c r="E131" s="282" t="s">
        <v>192</v>
      </c>
      <c r="F131" s="282" t="s">
        <v>89</v>
      </c>
      <c r="G131" s="282" t="s">
        <v>17</v>
      </c>
      <c r="H131" s="309" t="s">
        <v>94</v>
      </c>
      <c r="I131" s="283" t="s">
        <v>94</v>
      </c>
      <c r="J131" s="282" t="s">
        <v>98</v>
      </c>
      <c r="K131" s="282" t="s">
        <v>41</v>
      </c>
      <c r="L131" s="284" t="s">
        <v>277</v>
      </c>
      <c r="M131" s="324">
        <v>3</v>
      </c>
      <c r="N131" s="325">
        <v>2</v>
      </c>
      <c r="O131" s="326">
        <v>2</v>
      </c>
      <c r="P131" s="326">
        <v>3</v>
      </c>
      <c r="Q131" s="326">
        <v>3</v>
      </c>
      <c r="R131" s="324">
        <v>2</v>
      </c>
      <c r="S131" s="326">
        <v>5</v>
      </c>
      <c r="T131" s="326">
        <v>5</v>
      </c>
      <c r="U131" s="326">
        <v>5</v>
      </c>
      <c r="V131" s="325">
        <v>2</v>
      </c>
      <c r="W131" s="326">
        <v>4</v>
      </c>
      <c r="X131" s="326">
        <v>3</v>
      </c>
      <c r="Y131" s="327">
        <v>5</v>
      </c>
      <c r="Z131" s="327">
        <v>3</v>
      </c>
      <c r="AA131" s="174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25"/>
      <c r="AQ131" s="25"/>
      <c r="AR131" s="25"/>
      <c r="AS131" s="25"/>
      <c r="AT131" s="25"/>
      <c r="AU131" s="25"/>
      <c r="AV131" s="25"/>
      <c r="AW131" s="25"/>
      <c r="AX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77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</row>
    <row r="132" spans="2:94" s="83" customFormat="1" ht="30" customHeight="1" x14ac:dyDescent="0.25">
      <c r="B132" s="281">
        <v>143</v>
      </c>
      <c r="C132" s="296">
        <v>44487</v>
      </c>
      <c r="D132" s="282" t="s">
        <v>145</v>
      </c>
      <c r="E132" s="282" t="s">
        <v>191</v>
      </c>
      <c r="F132" s="282" t="s">
        <v>199</v>
      </c>
      <c r="G132" s="282" t="s">
        <v>113</v>
      </c>
      <c r="H132" s="309" t="s">
        <v>243</v>
      </c>
      <c r="I132" s="283" t="s">
        <v>87</v>
      </c>
      <c r="J132" s="282" t="s">
        <v>98</v>
      </c>
      <c r="K132" s="282" t="s">
        <v>33</v>
      </c>
      <c r="L132" s="284" t="s">
        <v>274</v>
      </c>
      <c r="M132" s="324">
        <v>5</v>
      </c>
      <c r="N132" s="325">
        <v>4</v>
      </c>
      <c r="O132" s="326">
        <v>5</v>
      </c>
      <c r="P132" s="326">
        <v>5</v>
      </c>
      <c r="Q132" s="326">
        <v>5</v>
      </c>
      <c r="R132" s="324">
        <v>5</v>
      </c>
      <c r="S132" s="326">
        <v>5</v>
      </c>
      <c r="T132" s="326">
        <v>5</v>
      </c>
      <c r="U132" s="326">
        <v>4</v>
      </c>
      <c r="V132" s="325">
        <v>4</v>
      </c>
      <c r="W132" s="326">
        <v>4</v>
      </c>
      <c r="X132" s="326">
        <v>4</v>
      </c>
      <c r="Y132" s="327">
        <v>5</v>
      </c>
      <c r="Z132" s="327">
        <v>5</v>
      </c>
      <c r="AA132" s="174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25"/>
      <c r="AQ132" s="25"/>
      <c r="AR132" s="25"/>
      <c r="AS132" s="25"/>
      <c r="AT132" s="25"/>
      <c r="AU132" s="25"/>
      <c r="AV132" s="25"/>
      <c r="AW132" s="25"/>
      <c r="AX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77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</row>
    <row r="133" spans="2:94" s="83" customFormat="1" ht="30" customHeight="1" x14ac:dyDescent="0.25">
      <c r="B133" s="281">
        <v>144</v>
      </c>
      <c r="C133" s="296">
        <v>44487</v>
      </c>
      <c r="D133" s="282" t="s">
        <v>145</v>
      </c>
      <c r="E133" s="282" t="s">
        <v>191</v>
      </c>
      <c r="F133" s="282" t="s">
        <v>89</v>
      </c>
      <c r="G133" s="282" t="s">
        <v>17</v>
      </c>
      <c r="H133" s="309" t="s">
        <v>94</v>
      </c>
      <c r="I133" s="283" t="s">
        <v>94</v>
      </c>
      <c r="J133" s="282" t="s">
        <v>98</v>
      </c>
      <c r="K133" s="282" t="s">
        <v>38</v>
      </c>
      <c r="L133" s="284" t="s">
        <v>281</v>
      </c>
      <c r="M133" s="324">
        <v>4</v>
      </c>
      <c r="N133" s="325">
        <v>2</v>
      </c>
      <c r="O133" s="326">
        <v>5</v>
      </c>
      <c r="P133" s="326">
        <v>3</v>
      </c>
      <c r="Q133" s="326">
        <v>2</v>
      </c>
      <c r="R133" s="324">
        <v>3</v>
      </c>
      <c r="S133" s="326">
        <v>4</v>
      </c>
      <c r="T133" s="326">
        <v>4</v>
      </c>
      <c r="U133" s="326">
        <v>5</v>
      </c>
      <c r="V133" s="325">
        <v>3</v>
      </c>
      <c r="W133" s="326">
        <v>3</v>
      </c>
      <c r="X133" s="326">
        <v>3</v>
      </c>
      <c r="Y133" s="327">
        <v>5</v>
      </c>
      <c r="Z133" s="327">
        <v>4</v>
      </c>
      <c r="AA133" s="174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25"/>
      <c r="AQ133" s="25"/>
      <c r="AR133" s="25"/>
      <c r="AS133" s="25"/>
      <c r="AT133" s="25"/>
      <c r="AU133" s="25"/>
      <c r="AV133" s="25"/>
      <c r="AW133" s="25"/>
      <c r="AX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77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</row>
    <row r="134" spans="2:94" s="83" customFormat="1" ht="30" customHeight="1" x14ac:dyDescent="0.25">
      <c r="B134" s="281">
        <v>145</v>
      </c>
      <c r="C134" s="296">
        <v>44487</v>
      </c>
      <c r="D134" s="282" t="s">
        <v>147</v>
      </c>
      <c r="E134" s="282" t="s">
        <v>191</v>
      </c>
      <c r="F134" s="282" t="s">
        <v>91</v>
      </c>
      <c r="G134" s="282" t="s">
        <v>17</v>
      </c>
      <c r="H134" s="309" t="s">
        <v>21</v>
      </c>
      <c r="I134" s="283" t="s">
        <v>15</v>
      </c>
      <c r="J134" s="282" t="s">
        <v>98</v>
      </c>
      <c r="K134" s="282" t="s">
        <v>285</v>
      </c>
      <c r="L134" s="284" t="s">
        <v>286</v>
      </c>
      <c r="M134" s="324">
        <v>5</v>
      </c>
      <c r="N134" s="325">
        <v>3</v>
      </c>
      <c r="O134" s="326">
        <v>5</v>
      </c>
      <c r="P134" s="326">
        <v>5</v>
      </c>
      <c r="Q134" s="326">
        <v>5</v>
      </c>
      <c r="R134" s="324">
        <v>5</v>
      </c>
      <c r="S134" s="326">
        <v>5</v>
      </c>
      <c r="T134" s="326">
        <v>5</v>
      </c>
      <c r="U134" s="326">
        <v>5</v>
      </c>
      <c r="V134" s="325">
        <v>5</v>
      </c>
      <c r="W134" s="326">
        <v>5</v>
      </c>
      <c r="X134" s="326">
        <v>5</v>
      </c>
      <c r="Y134" s="327">
        <v>5</v>
      </c>
      <c r="Z134" s="327">
        <v>5</v>
      </c>
      <c r="AA134" s="174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25"/>
      <c r="AQ134" s="25"/>
      <c r="AR134" s="25"/>
      <c r="AS134" s="25"/>
      <c r="AT134" s="25"/>
      <c r="AU134" s="25"/>
      <c r="AV134" s="25"/>
      <c r="AW134" s="25"/>
      <c r="AX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77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</row>
    <row r="135" spans="2:94" s="83" customFormat="1" ht="30" customHeight="1" x14ac:dyDescent="0.25">
      <c r="B135" s="281">
        <v>146</v>
      </c>
      <c r="C135" s="296">
        <v>44487</v>
      </c>
      <c r="D135" s="282" t="s">
        <v>145</v>
      </c>
      <c r="E135" s="282" t="s">
        <v>191</v>
      </c>
      <c r="F135" s="282" t="s">
        <v>55</v>
      </c>
      <c r="G135" s="282" t="s">
        <v>18</v>
      </c>
      <c r="H135" s="309" t="s">
        <v>244</v>
      </c>
      <c r="I135" s="283" t="s">
        <v>15</v>
      </c>
      <c r="J135" s="282" t="s">
        <v>99</v>
      </c>
      <c r="K135" s="282" t="s">
        <v>285</v>
      </c>
      <c r="L135" s="284" t="s">
        <v>286</v>
      </c>
      <c r="M135" s="324">
        <v>5</v>
      </c>
      <c r="N135" s="325">
        <v>4</v>
      </c>
      <c r="O135" s="326">
        <v>4</v>
      </c>
      <c r="P135" s="326">
        <v>4</v>
      </c>
      <c r="Q135" s="326">
        <v>4</v>
      </c>
      <c r="R135" s="324">
        <v>5</v>
      </c>
      <c r="S135" s="326">
        <v>5</v>
      </c>
      <c r="T135" s="326">
        <v>5</v>
      </c>
      <c r="U135" s="326">
        <v>5</v>
      </c>
      <c r="V135" s="325">
        <v>4</v>
      </c>
      <c r="W135" s="326">
        <v>5</v>
      </c>
      <c r="X135" s="326">
        <v>5</v>
      </c>
      <c r="Y135" s="327">
        <v>5</v>
      </c>
      <c r="Z135" s="327">
        <v>5</v>
      </c>
      <c r="AA135" s="174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25"/>
      <c r="AQ135" s="25"/>
      <c r="AR135" s="25"/>
      <c r="AS135" s="25"/>
      <c r="AT135" s="25"/>
      <c r="AU135" s="25"/>
      <c r="AV135" s="25"/>
      <c r="AW135" s="25"/>
      <c r="AX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77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</row>
    <row r="136" spans="2:94" s="83" customFormat="1" ht="30" customHeight="1" x14ac:dyDescent="0.25">
      <c r="B136" s="281">
        <v>147</v>
      </c>
      <c r="C136" s="296">
        <v>44487</v>
      </c>
      <c r="D136" s="282" t="s">
        <v>147</v>
      </c>
      <c r="E136" s="282" t="s">
        <v>192</v>
      </c>
      <c r="F136" s="282" t="s">
        <v>91</v>
      </c>
      <c r="G136" s="282" t="s">
        <v>17</v>
      </c>
      <c r="H136" s="309" t="s">
        <v>245</v>
      </c>
      <c r="I136" s="283" t="s">
        <v>15</v>
      </c>
      <c r="J136" s="282" t="s">
        <v>99</v>
      </c>
      <c r="K136" s="282" t="s">
        <v>22</v>
      </c>
      <c r="L136" s="284" t="s">
        <v>291</v>
      </c>
      <c r="M136" s="324">
        <v>4</v>
      </c>
      <c r="N136" s="325">
        <v>3</v>
      </c>
      <c r="O136" s="326">
        <v>4</v>
      </c>
      <c r="P136" s="326">
        <v>3</v>
      </c>
      <c r="Q136" s="326">
        <v>4</v>
      </c>
      <c r="R136" s="324">
        <v>4</v>
      </c>
      <c r="S136" s="326"/>
      <c r="T136" s="326"/>
      <c r="U136" s="326"/>
      <c r="V136" s="325">
        <v>4</v>
      </c>
      <c r="W136" s="326">
        <v>2</v>
      </c>
      <c r="X136" s="326"/>
      <c r="Y136" s="327">
        <v>5</v>
      </c>
      <c r="Z136" s="327">
        <v>4</v>
      </c>
      <c r="AA136" s="174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25"/>
      <c r="AQ136" s="25"/>
      <c r="AR136" s="25"/>
      <c r="AS136" s="25"/>
      <c r="AT136" s="25"/>
      <c r="AU136" s="25"/>
      <c r="AV136" s="25"/>
      <c r="AW136" s="25"/>
      <c r="AX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77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</row>
    <row r="137" spans="2:94" s="83" customFormat="1" ht="30" customHeight="1" x14ac:dyDescent="0.25">
      <c r="B137" s="281">
        <v>148</v>
      </c>
      <c r="C137" s="296">
        <v>44487</v>
      </c>
      <c r="D137" s="282" t="s">
        <v>145</v>
      </c>
      <c r="E137" s="282" t="s">
        <v>192</v>
      </c>
      <c r="F137" s="282" t="s">
        <v>89</v>
      </c>
      <c r="G137" s="282" t="s">
        <v>17</v>
      </c>
      <c r="H137" s="309" t="s">
        <v>97</v>
      </c>
      <c r="I137" s="283" t="s">
        <v>97</v>
      </c>
      <c r="J137" s="282" t="s">
        <v>99</v>
      </c>
      <c r="K137" s="282" t="s">
        <v>30</v>
      </c>
      <c r="L137" s="284" t="s">
        <v>260</v>
      </c>
      <c r="M137" s="324">
        <v>2</v>
      </c>
      <c r="N137" s="325">
        <v>1</v>
      </c>
      <c r="O137" s="326">
        <v>3</v>
      </c>
      <c r="P137" s="326">
        <v>1</v>
      </c>
      <c r="Q137" s="326">
        <v>1</v>
      </c>
      <c r="R137" s="324">
        <v>3</v>
      </c>
      <c r="S137" s="326">
        <v>5</v>
      </c>
      <c r="T137" s="326">
        <v>5</v>
      </c>
      <c r="U137" s="326">
        <v>4</v>
      </c>
      <c r="V137" s="325">
        <v>3</v>
      </c>
      <c r="W137" s="326">
        <v>3</v>
      </c>
      <c r="X137" s="326">
        <v>3</v>
      </c>
      <c r="Y137" s="327"/>
      <c r="Z137" s="327">
        <v>2</v>
      </c>
      <c r="AA137" s="174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25"/>
      <c r="AQ137" s="25"/>
      <c r="AR137" s="25"/>
      <c r="AS137" s="25"/>
      <c r="AT137" s="25"/>
      <c r="AU137" s="25"/>
      <c r="AV137" s="25"/>
      <c r="AW137" s="25"/>
      <c r="AX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77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</row>
    <row r="138" spans="2:94" s="83" customFormat="1" ht="30" customHeight="1" x14ac:dyDescent="0.25">
      <c r="B138" s="281">
        <v>149</v>
      </c>
      <c r="C138" s="296">
        <v>44487</v>
      </c>
      <c r="D138" s="282" t="s">
        <v>145</v>
      </c>
      <c r="E138" s="282" t="s">
        <v>191</v>
      </c>
      <c r="F138" s="282" t="s">
        <v>89</v>
      </c>
      <c r="G138" s="282" t="s">
        <v>17</v>
      </c>
      <c r="H138" s="309" t="s">
        <v>94</v>
      </c>
      <c r="I138" s="283" t="s">
        <v>94</v>
      </c>
      <c r="J138" s="282" t="s">
        <v>98</v>
      </c>
      <c r="K138" s="282" t="s">
        <v>33</v>
      </c>
      <c r="L138" s="284" t="s">
        <v>274</v>
      </c>
      <c r="M138" s="324">
        <v>4</v>
      </c>
      <c r="N138" s="325">
        <v>2</v>
      </c>
      <c r="O138" s="326">
        <v>4</v>
      </c>
      <c r="P138" s="326">
        <v>4</v>
      </c>
      <c r="Q138" s="326">
        <v>4</v>
      </c>
      <c r="R138" s="324">
        <v>4</v>
      </c>
      <c r="S138" s="326">
        <v>3</v>
      </c>
      <c r="T138" s="326">
        <v>3</v>
      </c>
      <c r="U138" s="326">
        <v>3</v>
      </c>
      <c r="V138" s="325">
        <v>4</v>
      </c>
      <c r="W138" s="326">
        <v>3</v>
      </c>
      <c r="X138" s="326">
        <v>3</v>
      </c>
      <c r="Y138" s="327">
        <v>5</v>
      </c>
      <c r="Z138" s="327">
        <v>4</v>
      </c>
      <c r="AA138" s="174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25"/>
      <c r="AQ138" s="25"/>
      <c r="AR138" s="25"/>
      <c r="AS138" s="25"/>
      <c r="AT138" s="25"/>
      <c r="AU138" s="25"/>
      <c r="AV138" s="25"/>
      <c r="AW138" s="25"/>
      <c r="AX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77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</row>
    <row r="139" spans="2:94" s="83" customFormat="1" ht="30" customHeight="1" x14ac:dyDescent="0.25">
      <c r="B139" s="281">
        <v>150</v>
      </c>
      <c r="C139" s="296">
        <v>44487</v>
      </c>
      <c r="D139" s="282" t="s">
        <v>145</v>
      </c>
      <c r="E139" s="282" t="s">
        <v>192</v>
      </c>
      <c r="F139" s="282" t="s">
        <v>89</v>
      </c>
      <c r="G139" s="282" t="s">
        <v>18</v>
      </c>
      <c r="H139" s="309" t="s">
        <v>94</v>
      </c>
      <c r="I139" s="283" t="s">
        <v>94</v>
      </c>
      <c r="J139" s="282" t="s">
        <v>98</v>
      </c>
      <c r="K139" s="282" t="s">
        <v>23</v>
      </c>
      <c r="L139" s="284" t="s">
        <v>272</v>
      </c>
      <c r="M139" s="324">
        <v>3</v>
      </c>
      <c r="N139" s="325">
        <v>4</v>
      </c>
      <c r="O139" s="326">
        <v>5</v>
      </c>
      <c r="P139" s="326">
        <v>4</v>
      </c>
      <c r="Q139" s="326">
        <v>4</v>
      </c>
      <c r="R139" s="324">
        <v>5</v>
      </c>
      <c r="S139" s="326">
        <v>5</v>
      </c>
      <c r="T139" s="326">
        <v>5</v>
      </c>
      <c r="U139" s="326">
        <v>5</v>
      </c>
      <c r="V139" s="325">
        <v>5</v>
      </c>
      <c r="W139" s="326">
        <v>3</v>
      </c>
      <c r="X139" s="326">
        <v>3</v>
      </c>
      <c r="Y139" s="327">
        <v>4</v>
      </c>
      <c r="Z139" s="327">
        <v>4</v>
      </c>
      <c r="AA139" s="174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25"/>
      <c r="AQ139" s="25"/>
      <c r="AR139" s="25"/>
      <c r="AS139" s="25"/>
      <c r="AT139" s="25"/>
      <c r="AU139" s="25"/>
      <c r="AV139" s="25"/>
      <c r="AW139" s="25"/>
      <c r="AX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77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</row>
    <row r="140" spans="2:94" s="83" customFormat="1" ht="30" customHeight="1" x14ac:dyDescent="0.25">
      <c r="B140" s="281">
        <v>151</v>
      </c>
      <c r="C140" s="296">
        <v>44487</v>
      </c>
      <c r="D140" s="282" t="s">
        <v>145</v>
      </c>
      <c r="E140" s="282" t="s">
        <v>191</v>
      </c>
      <c r="F140" s="282" t="s">
        <v>89</v>
      </c>
      <c r="G140" s="282" t="s">
        <v>17</v>
      </c>
      <c r="H140" s="309" t="s">
        <v>97</v>
      </c>
      <c r="I140" s="283" t="s">
        <v>97</v>
      </c>
      <c r="J140" s="282" t="s">
        <v>99</v>
      </c>
      <c r="K140" s="282" t="s">
        <v>42</v>
      </c>
      <c r="L140" s="284" t="s">
        <v>271</v>
      </c>
      <c r="M140" s="324">
        <v>2</v>
      </c>
      <c r="N140" s="325">
        <v>2</v>
      </c>
      <c r="O140" s="326">
        <v>2</v>
      </c>
      <c r="P140" s="326">
        <v>2</v>
      </c>
      <c r="Q140" s="326">
        <v>2</v>
      </c>
      <c r="R140" s="324">
        <v>4</v>
      </c>
      <c r="S140" s="326">
        <v>4</v>
      </c>
      <c r="T140" s="326">
        <v>4</v>
      </c>
      <c r="U140" s="326">
        <v>4</v>
      </c>
      <c r="V140" s="325">
        <v>5</v>
      </c>
      <c r="W140" s="326">
        <v>4</v>
      </c>
      <c r="X140" s="326">
        <v>3</v>
      </c>
      <c r="Y140" s="327">
        <v>5</v>
      </c>
      <c r="Z140" s="327"/>
      <c r="AA140" s="174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25"/>
      <c r="AQ140" s="25"/>
      <c r="AR140" s="25"/>
      <c r="AS140" s="25"/>
      <c r="AT140" s="25"/>
      <c r="AU140" s="25"/>
      <c r="AV140" s="25"/>
      <c r="AW140" s="25"/>
      <c r="AX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77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</row>
    <row r="141" spans="2:94" s="83" customFormat="1" ht="30" customHeight="1" x14ac:dyDescent="0.25">
      <c r="B141" s="281">
        <v>152</v>
      </c>
      <c r="C141" s="296">
        <v>44487</v>
      </c>
      <c r="D141" s="282" t="s">
        <v>145</v>
      </c>
      <c r="E141" s="282" t="s">
        <v>191</v>
      </c>
      <c r="F141" s="282" t="s">
        <v>320</v>
      </c>
      <c r="G141" s="282" t="s">
        <v>18</v>
      </c>
      <c r="H141" s="309" t="s">
        <v>246</v>
      </c>
      <c r="I141" s="283" t="s">
        <v>96</v>
      </c>
      <c r="J141" s="282" t="s">
        <v>99</v>
      </c>
      <c r="K141" s="282" t="s">
        <v>39</v>
      </c>
      <c r="L141" s="284" t="s">
        <v>287</v>
      </c>
      <c r="M141" s="324">
        <v>5</v>
      </c>
      <c r="N141" s="325">
        <v>5</v>
      </c>
      <c r="O141" s="326">
        <v>5</v>
      </c>
      <c r="P141" s="326">
        <v>5</v>
      </c>
      <c r="Q141" s="326">
        <v>5</v>
      </c>
      <c r="R141" s="324">
        <v>5</v>
      </c>
      <c r="S141" s="326">
        <v>5</v>
      </c>
      <c r="T141" s="326">
        <v>5</v>
      </c>
      <c r="U141" s="326">
        <v>5</v>
      </c>
      <c r="V141" s="325">
        <v>5</v>
      </c>
      <c r="W141" s="326">
        <v>4</v>
      </c>
      <c r="X141" s="326">
        <v>5</v>
      </c>
      <c r="Y141" s="327">
        <v>5</v>
      </c>
      <c r="Z141" s="327">
        <v>5</v>
      </c>
      <c r="AA141" s="174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25"/>
      <c r="AQ141" s="25"/>
      <c r="AR141" s="25"/>
      <c r="AS141" s="25"/>
      <c r="AT141" s="25"/>
      <c r="AU141" s="25"/>
      <c r="AV141" s="25"/>
      <c r="AW141" s="25"/>
      <c r="AX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77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</row>
    <row r="142" spans="2:94" s="83" customFormat="1" ht="30" customHeight="1" x14ac:dyDescent="0.25">
      <c r="B142" s="281">
        <v>153</v>
      </c>
      <c r="C142" s="296">
        <v>44487</v>
      </c>
      <c r="D142" s="282" t="s">
        <v>145</v>
      </c>
      <c r="E142" s="282" t="s">
        <v>191</v>
      </c>
      <c r="F142" s="282" t="s">
        <v>55</v>
      </c>
      <c r="G142" s="282" t="s">
        <v>17</v>
      </c>
      <c r="H142" s="309"/>
      <c r="I142" s="283" t="s">
        <v>55</v>
      </c>
      <c r="J142" s="282" t="s">
        <v>99</v>
      </c>
      <c r="K142" s="282" t="s">
        <v>285</v>
      </c>
      <c r="L142" s="284" t="s">
        <v>286</v>
      </c>
      <c r="M142" s="324">
        <v>5</v>
      </c>
      <c r="N142" s="325">
        <v>5</v>
      </c>
      <c r="O142" s="326">
        <v>4</v>
      </c>
      <c r="P142" s="326">
        <v>5</v>
      </c>
      <c r="Q142" s="326">
        <v>5</v>
      </c>
      <c r="R142" s="324">
        <v>5</v>
      </c>
      <c r="S142" s="326">
        <v>5</v>
      </c>
      <c r="T142" s="326">
        <v>5</v>
      </c>
      <c r="U142" s="326">
        <v>5</v>
      </c>
      <c r="V142" s="325">
        <v>5</v>
      </c>
      <c r="W142" s="326"/>
      <c r="X142" s="326">
        <v>5</v>
      </c>
      <c r="Y142" s="327">
        <v>5</v>
      </c>
      <c r="Z142" s="327"/>
      <c r="AA142" s="174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25"/>
      <c r="AQ142" s="25"/>
      <c r="AR142" s="25"/>
      <c r="AS142" s="25"/>
      <c r="AT142" s="25"/>
      <c r="AU142" s="25"/>
      <c r="AV142" s="25"/>
      <c r="AW142" s="25"/>
      <c r="AX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77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</row>
    <row r="143" spans="2:94" s="83" customFormat="1" ht="30" customHeight="1" x14ac:dyDescent="0.25">
      <c r="B143" s="281">
        <v>154</v>
      </c>
      <c r="C143" s="296">
        <v>44487</v>
      </c>
      <c r="D143" s="282" t="s">
        <v>145</v>
      </c>
      <c r="E143" s="282" t="s">
        <v>192</v>
      </c>
      <c r="F143" s="282" t="s">
        <v>89</v>
      </c>
      <c r="G143" s="282" t="s">
        <v>18</v>
      </c>
      <c r="H143" s="309" t="s">
        <v>247</v>
      </c>
      <c r="I143" s="283" t="s">
        <v>55</v>
      </c>
      <c r="J143" s="282" t="s">
        <v>99</v>
      </c>
      <c r="K143" s="282" t="s">
        <v>35</v>
      </c>
      <c r="L143" s="284" t="s">
        <v>294</v>
      </c>
      <c r="M143" s="324">
        <v>3</v>
      </c>
      <c r="N143" s="325"/>
      <c r="O143" s="326">
        <v>1</v>
      </c>
      <c r="P143" s="326">
        <v>2</v>
      </c>
      <c r="Q143" s="326">
        <v>5</v>
      </c>
      <c r="R143" s="324">
        <v>4</v>
      </c>
      <c r="S143" s="326">
        <v>4</v>
      </c>
      <c r="T143" s="326">
        <v>4</v>
      </c>
      <c r="U143" s="326">
        <v>4</v>
      </c>
      <c r="V143" s="325">
        <v>4</v>
      </c>
      <c r="W143" s="326">
        <v>3</v>
      </c>
      <c r="X143" s="326">
        <v>3</v>
      </c>
      <c r="Y143" s="327">
        <v>2</v>
      </c>
      <c r="Z143" s="327">
        <v>4</v>
      </c>
      <c r="AA143" s="174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25"/>
      <c r="AQ143" s="25"/>
      <c r="AR143" s="25"/>
      <c r="AS143" s="25"/>
      <c r="AT143" s="25"/>
      <c r="AU143" s="25"/>
      <c r="AV143" s="25"/>
      <c r="AW143" s="25"/>
      <c r="AX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77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</row>
    <row r="144" spans="2:94" s="83" customFormat="1" ht="30" customHeight="1" x14ac:dyDescent="0.25">
      <c r="B144" s="281">
        <v>155</v>
      </c>
      <c r="C144" s="296">
        <v>44488</v>
      </c>
      <c r="D144" s="282" t="s">
        <v>145</v>
      </c>
      <c r="E144" s="282" t="s">
        <v>191</v>
      </c>
      <c r="F144" s="282" t="s">
        <v>89</v>
      </c>
      <c r="G144" s="282" t="s">
        <v>17</v>
      </c>
      <c r="H144" s="309" t="s">
        <v>94</v>
      </c>
      <c r="I144" s="283" t="s">
        <v>94</v>
      </c>
      <c r="J144" s="282" t="s">
        <v>98</v>
      </c>
      <c r="K144" s="282" t="s">
        <v>34</v>
      </c>
      <c r="L144" s="284" t="s">
        <v>278</v>
      </c>
      <c r="M144" s="324">
        <v>2</v>
      </c>
      <c r="N144" s="325">
        <v>2</v>
      </c>
      <c r="O144" s="326">
        <v>2</v>
      </c>
      <c r="P144" s="326">
        <v>2</v>
      </c>
      <c r="Q144" s="326">
        <v>2</v>
      </c>
      <c r="R144" s="324">
        <v>3</v>
      </c>
      <c r="S144" s="326">
        <v>2</v>
      </c>
      <c r="T144" s="326">
        <v>1</v>
      </c>
      <c r="U144" s="326">
        <v>2</v>
      </c>
      <c r="V144" s="325">
        <v>2</v>
      </c>
      <c r="W144" s="326">
        <v>4</v>
      </c>
      <c r="X144" s="326">
        <v>3</v>
      </c>
      <c r="Y144" s="327">
        <v>4</v>
      </c>
      <c r="Z144" s="327">
        <v>3</v>
      </c>
      <c r="AA144" s="174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25"/>
      <c r="AQ144" s="25"/>
      <c r="AR144" s="25"/>
      <c r="AS144" s="25"/>
      <c r="AT144" s="25"/>
      <c r="AU144" s="25"/>
      <c r="AV144" s="25"/>
      <c r="AW144" s="25"/>
      <c r="AX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77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</row>
    <row r="145" spans="2:94" s="83" customFormat="1" ht="30" customHeight="1" x14ac:dyDescent="0.25">
      <c r="B145" s="281">
        <v>156</v>
      </c>
      <c r="C145" s="296">
        <v>44488</v>
      </c>
      <c r="D145" s="282" t="s">
        <v>145</v>
      </c>
      <c r="E145" s="282" t="s">
        <v>192</v>
      </c>
      <c r="F145" s="282" t="s">
        <v>91</v>
      </c>
      <c r="G145" s="282" t="s">
        <v>17</v>
      </c>
      <c r="H145" s="309" t="s">
        <v>248</v>
      </c>
      <c r="I145" s="283" t="s">
        <v>15</v>
      </c>
      <c r="J145" s="282" t="s">
        <v>99</v>
      </c>
      <c r="K145" s="282" t="s">
        <v>285</v>
      </c>
      <c r="L145" s="284" t="s">
        <v>286</v>
      </c>
      <c r="M145" s="324">
        <v>4</v>
      </c>
      <c r="N145" s="325">
        <v>3</v>
      </c>
      <c r="O145" s="326">
        <v>5</v>
      </c>
      <c r="P145" s="326">
        <v>5</v>
      </c>
      <c r="Q145" s="326">
        <v>5</v>
      </c>
      <c r="R145" s="324">
        <v>5</v>
      </c>
      <c r="S145" s="326">
        <v>5</v>
      </c>
      <c r="T145" s="326">
        <v>5</v>
      </c>
      <c r="U145" s="326">
        <v>5</v>
      </c>
      <c r="V145" s="325">
        <v>4</v>
      </c>
      <c r="W145" s="326">
        <v>4</v>
      </c>
      <c r="X145" s="326">
        <v>4</v>
      </c>
      <c r="Y145" s="327">
        <v>4</v>
      </c>
      <c r="Z145" s="327">
        <v>5</v>
      </c>
      <c r="AA145" s="174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25"/>
      <c r="AQ145" s="25"/>
      <c r="AR145" s="25"/>
      <c r="AS145" s="25"/>
      <c r="AT145" s="25"/>
      <c r="AU145" s="25"/>
      <c r="AV145" s="25"/>
      <c r="AW145" s="25"/>
      <c r="AX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77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</row>
    <row r="146" spans="2:94" s="83" customFormat="1" ht="30" customHeight="1" x14ac:dyDescent="0.25">
      <c r="B146" s="281">
        <v>157</v>
      </c>
      <c r="C146" s="296">
        <v>44488</v>
      </c>
      <c r="D146" s="282" t="s">
        <v>146</v>
      </c>
      <c r="E146" s="282" t="s">
        <v>192</v>
      </c>
      <c r="F146" s="282" t="s">
        <v>91</v>
      </c>
      <c r="G146" s="282" t="s">
        <v>17</v>
      </c>
      <c r="H146" s="309" t="s">
        <v>249</v>
      </c>
      <c r="I146" s="283" t="s">
        <v>15</v>
      </c>
      <c r="J146" s="282" t="s">
        <v>99</v>
      </c>
      <c r="K146" s="282" t="s">
        <v>38</v>
      </c>
      <c r="L146" s="284" t="s">
        <v>281</v>
      </c>
      <c r="M146" s="324">
        <v>3</v>
      </c>
      <c r="N146" s="325">
        <v>2</v>
      </c>
      <c r="O146" s="326">
        <v>4</v>
      </c>
      <c r="P146" s="326">
        <v>3</v>
      </c>
      <c r="Q146" s="326">
        <v>3</v>
      </c>
      <c r="R146" s="324">
        <v>4</v>
      </c>
      <c r="S146" s="326">
        <v>3</v>
      </c>
      <c r="T146" s="326">
        <v>4</v>
      </c>
      <c r="U146" s="326">
        <v>4</v>
      </c>
      <c r="V146" s="325">
        <v>3</v>
      </c>
      <c r="W146" s="326">
        <v>4</v>
      </c>
      <c r="X146" s="326"/>
      <c r="Y146" s="327">
        <v>5</v>
      </c>
      <c r="Z146" s="327">
        <v>4</v>
      </c>
      <c r="AA146" s="174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25"/>
      <c r="AQ146" s="25"/>
      <c r="AR146" s="25"/>
      <c r="AS146" s="25"/>
      <c r="AT146" s="25"/>
      <c r="AU146" s="25"/>
      <c r="AV146" s="25"/>
      <c r="AW146" s="25"/>
      <c r="AX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77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</row>
    <row r="147" spans="2:94" s="83" customFormat="1" ht="30" customHeight="1" x14ac:dyDescent="0.25">
      <c r="B147" s="281">
        <v>158</v>
      </c>
      <c r="C147" s="296">
        <v>44488</v>
      </c>
      <c r="D147" s="282" t="s">
        <v>145</v>
      </c>
      <c r="E147" s="282" t="s">
        <v>191</v>
      </c>
      <c r="F147" s="282" t="s">
        <v>89</v>
      </c>
      <c r="G147" s="282" t="s">
        <v>17</v>
      </c>
      <c r="H147" s="309" t="s">
        <v>94</v>
      </c>
      <c r="I147" s="283" t="s">
        <v>94</v>
      </c>
      <c r="J147" s="282" t="s">
        <v>98</v>
      </c>
      <c r="K147" s="282" t="s">
        <v>33</v>
      </c>
      <c r="L147" s="284" t="s">
        <v>274</v>
      </c>
      <c r="M147" s="324">
        <v>4</v>
      </c>
      <c r="N147" s="325">
        <v>3</v>
      </c>
      <c r="O147" s="326">
        <v>5</v>
      </c>
      <c r="P147" s="326">
        <v>4</v>
      </c>
      <c r="Q147" s="326">
        <v>4</v>
      </c>
      <c r="R147" s="324">
        <v>4</v>
      </c>
      <c r="S147" s="326">
        <v>5</v>
      </c>
      <c r="T147" s="326">
        <v>5</v>
      </c>
      <c r="U147" s="326">
        <v>5</v>
      </c>
      <c r="V147" s="325">
        <v>4</v>
      </c>
      <c r="W147" s="326">
        <v>4</v>
      </c>
      <c r="X147" s="326">
        <v>5</v>
      </c>
      <c r="Y147" s="327">
        <v>5</v>
      </c>
      <c r="Z147" s="327">
        <v>5</v>
      </c>
      <c r="AA147" s="174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25"/>
      <c r="AQ147" s="25"/>
      <c r="AR147" s="25"/>
      <c r="AS147" s="25"/>
      <c r="AT147" s="25"/>
      <c r="AU147" s="25"/>
      <c r="AV147" s="25"/>
      <c r="AW147" s="25"/>
      <c r="AX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77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</row>
    <row r="148" spans="2:94" s="83" customFormat="1" ht="30" customHeight="1" x14ac:dyDescent="0.25">
      <c r="B148" s="281">
        <v>159</v>
      </c>
      <c r="C148" s="296">
        <v>44488</v>
      </c>
      <c r="D148" s="282" t="s">
        <v>145</v>
      </c>
      <c r="E148" s="282" t="s">
        <v>191</v>
      </c>
      <c r="F148" s="282" t="s">
        <v>92</v>
      </c>
      <c r="G148" s="282" t="s">
        <v>17</v>
      </c>
      <c r="H148" s="309" t="s">
        <v>250</v>
      </c>
      <c r="I148" s="283" t="s">
        <v>138</v>
      </c>
      <c r="J148" s="282" t="s">
        <v>98</v>
      </c>
      <c r="K148" s="282" t="s">
        <v>23</v>
      </c>
      <c r="L148" s="284" t="s">
        <v>272</v>
      </c>
      <c r="M148" s="324">
        <v>5</v>
      </c>
      <c r="N148" s="325">
        <v>5</v>
      </c>
      <c r="O148" s="326">
        <v>5</v>
      </c>
      <c r="P148" s="326">
        <v>5</v>
      </c>
      <c r="Q148" s="326">
        <v>5</v>
      </c>
      <c r="R148" s="324">
        <v>5</v>
      </c>
      <c r="S148" s="326">
        <v>5</v>
      </c>
      <c r="T148" s="326">
        <v>5</v>
      </c>
      <c r="U148" s="326">
        <v>5</v>
      </c>
      <c r="V148" s="325">
        <v>5</v>
      </c>
      <c r="W148" s="326">
        <v>5</v>
      </c>
      <c r="X148" s="326">
        <v>5</v>
      </c>
      <c r="Y148" s="327">
        <v>5</v>
      </c>
      <c r="Z148" s="327">
        <v>5</v>
      </c>
      <c r="AA148" s="174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25"/>
      <c r="AQ148" s="25"/>
      <c r="AR148" s="25"/>
      <c r="AS148" s="25"/>
      <c r="AT148" s="25"/>
      <c r="AU148" s="25"/>
      <c r="AV148" s="25"/>
      <c r="AW148" s="25"/>
      <c r="AX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77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</row>
    <row r="149" spans="2:94" s="83" customFormat="1" ht="30" customHeight="1" x14ac:dyDescent="0.25">
      <c r="B149" s="281">
        <v>160</v>
      </c>
      <c r="C149" s="296">
        <v>44488</v>
      </c>
      <c r="D149" s="282" t="s">
        <v>146</v>
      </c>
      <c r="E149" s="282" t="s">
        <v>192</v>
      </c>
      <c r="F149" s="282" t="s">
        <v>91</v>
      </c>
      <c r="G149" s="282" t="s">
        <v>17</v>
      </c>
      <c r="H149" s="309" t="s">
        <v>251</v>
      </c>
      <c r="I149" s="283" t="s">
        <v>15</v>
      </c>
      <c r="J149" s="282" t="s">
        <v>98</v>
      </c>
      <c r="K149" s="282" t="s">
        <v>38</v>
      </c>
      <c r="L149" s="284" t="s">
        <v>281</v>
      </c>
      <c r="M149" s="324">
        <v>5</v>
      </c>
      <c r="N149" s="325"/>
      <c r="O149" s="326">
        <v>4</v>
      </c>
      <c r="P149" s="326">
        <v>4</v>
      </c>
      <c r="Q149" s="326">
        <v>4</v>
      </c>
      <c r="R149" s="324">
        <v>5</v>
      </c>
      <c r="S149" s="326"/>
      <c r="T149" s="326">
        <v>5</v>
      </c>
      <c r="U149" s="326">
        <v>5</v>
      </c>
      <c r="V149" s="325"/>
      <c r="W149" s="326">
        <v>3</v>
      </c>
      <c r="X149" s="326"/>
      <c r="Y149" s="327">
        <v>5</v>
      </c>
      <c r="Z149" s="327">
        <v>5</v>
      </c>
      <c r="AA149" s="174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25"/>
      <c r="AQ149" s="25"/>
      <c r="AR149" s="25"/>
      <c r="AS149" s="25"/>
      <c r="AT149" s="25"/>
      <c r="AU149" s="25"/>
      <c r="AV149" s="25"/>
      <c r="AW149" s="25"/>
      <c r="AX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77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</row>
    <row r="150" spans="2:94" s="83" customFormat="1" ht="30" customHeight="1" x14ac:dyDescent="0.25">
      <c r="B150" s="281">
        <v>161</v>
      </c>
      <c r="C150" s="296">
        <v>44489</v>
      </c>
      <c r="D150" s="282" t="s">
        <v>146</v>
      </c>
      <c r="E150" s="282" t="s">
        <v>192</v>
      </c>
      <c r="F150" s="282" t="s">
        <v>317</v>
      </c>
      <c r="G150" s="282" t="s">
        <v>113</v>
      </c>
      <c r="H150" s="309" t="s">
        <v>252</v>
      </c>
      <c r="I150" s="283" t="s">
        <v>86</v>
      </c>
      <c r="J150" s="282" t="s">
        <v>99</v>
      </c>
      <c r="K150" s="282" t="s">
        <v>26</v>
      </c>
      <c r="L150" s="284" t="s">
        <v>282</v>
      </c>
      <c r="M150" s="324">
        <v>5</v>
      </c>
      <c r="N150" s="325">
        <v>4</v>
      </c>
      <c r="O150" s="326">
        <v>5</v>
      </c>
      <c r="P150" s="326">
        <v>4</v>
      </c>
      <c r="Q150" s="326">
        <v>4</v>
      </c>
      <c r="R150" s="324">
        <v>4</v>
      </c>
      <c r="S150" s="326">
        <v>4</v>
      </c>
      <c r="T150" s="326">
        <v>5</v>
      </c>
      <c r="U150" s="326">
        <v>5</v>
      </c>
      <c r="V150" s="325">
        <v>5</v>
      </c>
      <c r="W150" s="326">
        <v>4</v>
      </c>
      <c r="X150" s="326">
        <v>4</v>
      </c>
      <c r="Y150" s="327">
        <v>5</v>
      </c>
      <c r="Z150" s="327">
        <v>4</v>
      </c>
      <c r="AA150" s="174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25"/>
      <c r="AQ150" s="25"/>
      <c r="AR150" s="25"/>
      <c r="AS150" s="25"/>
      <c r="AT150" s="25"/>
      <c r="AU150" s="25"/>
      <c r="AV150" s="25"/>
      <c r="AW150" s="25"/>
      <c r="AX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77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</row>
    <row r="151" spans="2:94" s="83" customFormat="1" ht="30" customHeight="1" x14ac:dyDescent="0.25">
      <c r="B151" s="281">
        <v>162</v>
      </c>
      <c r="C151" s="296">
        <v>44490</v>
      </c>
      <c r="D151" s="282" t="s">
        <v>145</v>
      </c>
      <c r="E151" s="282" t="s">
        <v>191</v>
      </c>
      <c r="F151" s="282" t="s">
        <v>200</v>
      </c>
      <c r="G151" s="282" t="s">
        <v>18</v>
      </c>
      <c r="H151" s="309"/>
      <c r="I151" s="283" t="s">
        <v>55</v>
      </c>
      <c r="J151" s="282" t="s">
        <v>98</v>
      </c>
      <c r="K151" s="282" t="s">
        <v>28</v>
      </c>
      <c r="L151" s="284" t="s">
        <v>275</v>
      </c>
      <c r="M151" s="324">
        <v>4</v>
      </c>
      <c r="N151" s="325">
        <v>4</v>
      </c>
      <c r="O151" s="326">
        <v>5</v>
      </c>
      <c r="P151" s="326">
        <v>5</v>
      </c>
      <c r="Q151" s="326">
        <v>5</v>
      </c>
      <c r="R151" s="324">
        <v>5</v>
      </c>
      <c r="S151" s="326">
        <v>5</v>
      </c>
      <c r="T151" s="326">
        <v>5</v>
      </c>
      <c r="U151" s="326">
        <v>5</v>
      </c>
      <c r="V151" s="325">
        <v>4</v>
      </c>
      <c r="W151" s="326">
        <v>5</v>
      </c>
      <c r="X151" s="326">
        <v>4</v>
      </c>
      <c r="Y151" s="327">
        <v>5</v>
      </c>
      <c r="Z151" s="327">
        <v>5</v>
      </c>
      <c r="AA151" s="174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25"/>
      <c r="AQ151" s="25"/>
      <c r="AR151" s="25"/>
      <c r="AS151" s="25"/>
      <c r="AT151" s="25"/>
      <c r="AU151" s="25"/>
      <c r="AV151" s="25"/>
      <c r="AW151" s="25"/>
      <c r="AX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77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</row>
    <row r="152" spans="2:94" s="83" customFormat="1" ht="30" customHeight="1" x14ac:dyDescent="0.25">
      <c r="B152" s="281">
        <v>163</v>
      </c>
      <c r="C152" s="296">
        <v>44495</v>
      </c>
      <c r="D152" s="282" t="s">
        <v>145</v>
      </c>
      <c r="E152" s="282" t="s">
        <v>192</v>
      </c>
      <c r="F152" s="282" t="s">
        <v>319</v>
      </c>
      <c r="G152" s="282" t="s">
        <v>17</v>
      </c>
      <c r="H152" s="309" t="s">
        <v>253</v>
      </c>
      <c r="I152" s="283" t="s">
        <v>138</v>
      </c>
      <c r="J152" s="282" t="s">
        <v>98</v>
      </c>
      <c r="K152" s="282" t="s">
        <v>35</v>
      </c>
      <c r="L152" s="284" t="s">
        <v>294</v>
      </c>
      <c r="M152" s="324">
        <v>4</v>
      </c>
      <c r="N152" s="325">
        <v>5</v>
      </c>
      <c r="O152" s="326">
        <v>5</v>
      </c>
      <c r="P152" s="326">
        <v>5</v>
      </c>
      <c r="Q152" s="326">
        <v>5</v>
      </c>
      <c r="R152" s="324">
        <v>5</v>
      </c>
      <c r="S152" s="326">
        <v>5</v>
      </c>
      <c r="T152" s="326">
        <v>5</v>
      </c>
      <c r="U152" s="326">
        <v>5</v>
      </c>
      <c r="V152" s="325">
        <v>5</v>
      </c>
      <c r="W152" s="326">
        <v>5</v>
      </c>
      <c r="X152" s="326">
        <v>5</v>
      </c>
      <c r="Y152" s="327">
        <v>5</v>
      </c>
      <c r="Z152" s="327">
        <v>5</v>
      </c>
      <c r="AA152" s="174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25"/>
      <c r="AQ152" s="25"/>
      <c r="AR152" s="25"/>
      <c r="AS152" s="25"/>
      <c r="AT152" s="25"/>
      <c r="AU152" s="25"/>
      <c r="AV152" s="25"/>
      <c r="AW152" s="25"/>
      <c r="AX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77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</row>
    <row r="153" spans="2:94" s="83" customFormat="1" ht="30" customHeight="1" x14ac:dyDescent="0.25">
      <c r="B153" s="281">
        <v>164</v>
      </c>
      <c r="C153" s="296">
        <v>44496</v>
      </c>
      <c r="D153" s="282" t="s">
        <v>145</v>
      </c>
      <c r="E153" s="282" t="s">
        <v>192</v>
      </c>
      <c r="F153" s="282" t="s">
        <v>89</v>
      </c>
      <c r="G153" s="282" t="s">
        <v>17</v>
      </c>
      <c r="H153" s="309" t="s">
        <v>95</v>
      </c>
      <c r="I153" s="283" t="s">
        <v>95</v>
      </c>
      <c r="J153" s="282" t="s">
        <v>99</v>
      </c>
      <c r="K153" s="282" t="s">
        <v>114</v>
      </c>
      <c r="L153" s="284" t="s">
        <v>115</v>
      </c>
      <c r="M153" s="324">
        <v>3</v>
      </c>
      <c r="N153" s="325">
        <v>3</v>
      </c>
      <c r="O153" s="326">
        <v>3</v>
      </c>
      <c r="P153" s="326">
        <v>2</v>
      </c>
      <c r="Q153" s="326">
        <v>2</v>
      </c>
      <c r="R153" s="324">
        <v>4</v>
      </c>
      <c r="S153" s="326">
        <v>5</v>
      </c>
      <c r="T153" s="326">
        <v>5</v>
      </c>
      <c r="U153" s="326">
        <v>5</v>
      </c>
      <c r="V153" s="325">
        <v>2</v>
      </c>
      <c r="W153" s="326">
        <v>3</v>
      </c>
      <c r="X153" s="326">
        <v>3</v>
      </c>
      <c r="Y153" s="327">
        <v>4</v>
      </c>
      <c r="Z153" s="327">
        <v>3</v>
      </c>
      <c r="AA153" s="174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25"/>
      <c r="AQ153" s="25"/>
      <c r="AR153" s="25"/>
      <c r="AS153" s="25"/>
      <c r="AT153" s="25"/>
      <c r="AU153" s="25"/>
      <c r="AV153" s="25"/>
      <c r="AW153" s="25"/>
      <c r="AX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77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</row>
    <row r="154" spans="2:94" s="83" customFormat="1" ht="30" customHeight="1" x14ac:dyDescent="0.25">
      <c r="B154" s="281">
        <v>165</v>
      </c>
      <c r="C154" s="296">
        <v>44496</v>
      </c>
      <c r="D154" s="282" t="s">
        <v>145</v>
      </c>
      <c r="E154" s="282" t="s">
        <v>191</v>
      </c>
      <c r="F154" s="282" t="s">
        <v>89</v>
      </c>
      <c r="G154" s="282" t="s">
        <v>18</v>
      </c>
      <c r="H154" s="309" t="s">
        <v>95</v>
      </c>
      <c r="I154" s="283" t="s">
        <v>95</v>
      </c>
      <c r="J154" s="282" t="s">
        <v>98</v>
      </c>
      <c r="K154" s="282" t="s">
        <v>49</v>
      </c>
      <c r="L154" s="284" t="s">
        <v>283</v>
      </c>
      <c r="M154" s="324">
        <v>4</v>
      </c>
      <c r="N154" s="325">
        <v>3</v>
      </c>
      <c r="O154" s="326">
        <v>3</v>
      </c>
      <c r="P154" s="326">
        <v>3</v>
      </c>
      <c r="Q154" s="326">
        <v>3</v>
      </c>
      <c r="R154" s="324">
        <v>5</v>
      </c>
      <c r="S154" s="326">
        <v>3</v>
      </c>
      <c r="T154" s="326">
        <v>3</v>
      </c>
      <c r="U154" s="326"/>
      <c r="V154" s="325">
        <v>5</v>
      </c>
      <c r="W154" s="326">
        <v>3</v>
      </c>
      <c r="X154" s="326">
        <v>3</v>
      </c>
      <c r="Y154" s="327"/>
      <c r="Z154" s="327"/>
      <c r="AA154" s="174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25"/>
      <c r="AQ154" s="25"/>
      <c r="AR154" s="25"/>
      <c r="AS154" s="25"/>
      <c r="AT154" s="25"/>
      <c r="AU154" s="25"/>
      <c r="AV154" s="25"/>
      <c r="AW154" s="25"/>
      <c r="AX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77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</row>
    <row r="155" spans="2:94" s="83" customFormat="1" ht="30" customHeight="1" x14ac:dyDescent="0.25">
      <c r="B155" s="281">
        <v>166</v>
      </c>
      <c r="C155" s="296">
        <v>44496</v>
      </c>
      <c r="D155" s="282" t="s">
        <v>145</v>
      </c>
      <c r="E155" s="282" t="s">
        <v>191</v>
      </c>
      <c r="F155" s="282" t="s">
        <v>89</v>
      </c>
      <c r="G155" s="282" t="s">
        <v>17</v>
      </c>
      <c r="H155" s="309" t="s">
        <v>94</v>
      </c>
      <c r="I155" s="283" t="s">
        <v>94</v>
      </c>
      <c r="J155" s="282" t="s">
        <v>98</v>
      </c>
      <c r="K155" s="282" t="s">
        <v>114</v>
      </c>
      <c r="L155" s="284" t="s">
        <v>115</v>
      </c>
      <c r="M155" s="324">
        <v>3</v>
      </c>
      <c r="N155" s="325">
        <v>2</v>
      </c>
      <c r="O155" s="326">
        <v>3</v>
      </c>
      <c r="P155" s="326">
        <v>3</v>
      </c>
      <c r="Q155" s="326">
        <v>3</v>
      </c>
      <c r="R155" s="324">
        <v>5</v>
      </c>
      <c r="S155" s="326">
        <v>5</v>
      </c>
      <c r="T155" s="326">
        <v>5</v>
      </c>
      <c r="U155" s="326">
        <v>5</v>
      </c>
      <c r="V155" s="325">
        <v>5</v>
      </c>
      <c r="W155" s="326">
        <v>3</v>
      </c>
      <c r="X155" s="326">
        <v>3</v>
      </c>
      <c r="Y155" s="327">
        <v>5</v>
      </c>
      <c r="Z155" s="327">
        <v>3</v>
      </c>
      <c r="AA155" s="174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25"/>
      <c r="AQ155" s="25"/>
      <c r="AR155" s="25"/>
      <c r="AS155" s="25"/>
      <c r="AT155" s="25"/>
      <c r="AU155" s="25"/>
      <c r="AV155" s="25"/>
      <c r="AW155" s="25"/>
      <c r="AX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77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</row>
    <row r="156" spans="2:94" s="83" customFormat="1" ht="30" customHeight="1" x14ac:dyDescent="0.25">
      <c r="B156" s="281">
        <v>167</v>
      </c>
      <c r="C156" s="296">
        <v>44496</v>
      </c>
      <c r="D156" s="282" t="s">
        <v>145</v>
      </c>
      <c r="E156" s="282" t="s">
        <v>191</v>
      </c>
      <c r="F156" s="282" t="s">
        <v>89</v>
      </c>
      <c r="G156" s="282" t="s">
        <v>17</v>
      </c>
      <c r="H156" s="309" t="s">
        <v>254</v>
      </c>
      <c r="I156" s="283" t="s">
        <v>138</v>
      </c>
      <c r="J156" s="282" t="s">
        <v>98</v>
      </c>
      <c r="K156" s="282" t="s">
        <v>116</v>
      </c>
      <c r="L156" s="284" t="s">
        <v>175</v>
      </c>
      <c r="M156" s="324">
        <v>2</v>
      </c>
      <c r="N156" s="325"/>
      <c r="O156" s="326">
        <v>2</v>
      </c>
      <c r="P156" s="326">
        <v>2</v>
      </c>
      <c r="Q156" s="326">
        <v>3</v>
      </c>
      <c r="R156" s="324">
        <v>3</v>
      </c>
      <c r="S156" s="326">
        <v>5</v>
      </c>
      <c r="T156" s="326">
        <v>5</v>
      </c>
      <c r="U156" s="326"/>
      <c r="V156" s="325">
        <v>3</v>
      </c>
      <c r="W156" s="326"/>
      <c r="X156" s="326"/>
      <c r="Y156" s="327">
        <v>4</v>
      </c>
      <c r="Z156" s="327">
        <v>4</v>
      </c>
      <c r="AA156" s="174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25"/>
      <c r="AQ156" s="25"/>
      <c r="AR156" s="25"/>
      <c r="AS156" s="25"/>
      <c r="AT156" s="25"/>
      <c r="AU156" s="25"/>
      <c r="AV156" s="25"/>
      <c r="AW156" s="25"/>
      <c r="AX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77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</row>
    <row r="157" spans="2:94" s="83" customFormat="1" ht="30" customHeight="1" x14ac:dyDescent="0.25">
      <c r="B157" s="281">
        <v>168</v>
      </c>
      <c r="C157" s="296">
        <v>44496</v>
      </c>
      <c r="D157" s="282" t="s">
        <v>145</v>
      </c>
      <c r="E157" s="282" t="s">
        <v>192</v>
      </c>
      <c r="F157" s="282" t="s">
        <v>201</v>
      </c>
      <c r="G157" s="282" t="s">
        <v>18</v>
      </c>
      <c r="H157" s="309" t="s">
        <v>255</v>
      </c>
      <c r="I157" s="283" t="s">
        <v>86</v>
      </c>
      <c r="J157" s="282"/>
      <c r="K157" s="282" t="s">
        <v>25</v>
      </c>
      <c r="L157" s="284" t="s">
        <v>280</v>
      </c>
      <c r="M157" s="324">
        <v>5</v>
      </c>
      <c r="N157" s="325">
        <v>3</v>
      </c>
      <c r="O157" s="326">
        <v>4</v>
      </c>
      <c r="P157" s="326">
        <v>3</v>
      </c>
      <c r="Q157" s="326">
        <v>3</v>
      </c>
      <c r="R157" s="324">
        <v>5</v>
      </c>
      <c r="S157" s="326">
        <v>5</v>
      </c>
      <c r="T157" s="326">
        <v>5</v>
      </c>
      <c r="U157" s="326">
        <v>5</v>
      </c>
      <c r="V157" s="325"/>
      <c r="W157" s="326">
        <v>5</v>
      </c>
      <c r="X157" s="326">
        <v>4</v>
      </c>
      <c r="Y157" s="327">
        <v>5</v>
      </c>
      <c r="Z157" s="327">
        <v>4</v>
      </c>
      <c r="AA157" s="174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25"/>
      <c r="AQ157" s="25"/>
      <c r="AR157" s="25"/>
      <c r="AS157" s="25"/>
      <c r="AT157" s="25"/>
      <c r="AU157" s="25"/>
      <c r="AV157" s="25"/>
      <c r="AW157" s="25"/>
      <c r="AX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77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</row>
    <row r="158" spans="2:94" s="83" customFormat="1" ht="30" customHeight="1" x14ac:dyDescent="0.25">
      <c r="B158" s="281">
        <v>169</v>
      </c>
      <c r="C158" s="296">
        <v>44496</v>
      </c>
      <c r="D158" s="282" t="s">
        <v>145</v>
      </c>
      <c r="E158" s="282" t="s">
        <v>192</v>
      </c>
      <c r="F158" s="282" t="s">
        <v>89</v>
      </c>
      <c r="G158" s="282" t="s">
        <v>17</v>
      </c>
      <c r="H158" s="309" t="s">
        <v>94</v>
      </c>
      <c r="I158" s="283" t="s">
        <v>94</v>
      </c>
      <c r="J158" s="282" t="s">
        <v>98</v>
      </c>
      <c r="K158" s="282" t="s">
        <v>32</v>
      </c>
      <c r="L158" s="284" t="s">
        <v>293</v>
      </c>
      <c r="M158" s="324">
        <v>4</v>
      </c>
      <c r="N158" s="325">
        <v>2</v>
      </c>
      <c r="O158" s="326">
        <v>5</v>
      </c>
      <c r="P158" s="326">
        <v>3</v>
      </c>
      <c r="Q158" s="326">
        <v>4</v>
      </c>
      <c r="R158" s="324">
        <v>2</v>
      </c>
      <c r="S158" s="326">
        <v>5</v>
      </c>
      <c r="T158" s="326">
        <v>5</v>
      </c>
      <c r="U158" s="326">
        <v>5</v>
      </c>
      <c r="V158" s="325">
        <v>3</v>
      </c>
      <c r="W158" s="326">
        <v>5</v>
      </c>
      <c r="X158" s="326">
        <v>3</v>
      </c>
      <c r="Y158" s="327">
        <v>5</v>
      </c>
      <c r="Z158" s="327">
        <v>3</v>
      </c>
      <c r="AA158" s="174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25"/>
      <c r="AQ158" s="25"/>
      <c r="AR158" s="25"/>
      <c r="AS158" s="25"/>
      <c r="AT158" s="25"/>
      <c r="AU158" s="25"/>
      <c r="AV158" s="25"/>
      <c r="AW158" s="25"/>
      <c r="AX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77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</row>
    <row r="159" spans="2:94" s="83" customFormat="1" ht="30" customHeight="1" x14ac:dyDescent="0.25">
      <c r="B159" s="281">
        <v>170</v>
      </c>
      <c r="C159" s="296">
        <v>44496</v>
      </c>
      <c r="D159" s="282" t="s">
        <v>145</v>
      </c>
      <c r="E159" s="282" t="s">
        <v>192</v>
      </c>
      <c r="F159" s="282" t="s">
        <v>89</v>
      </c>
      <c r="G159" s="282" t="s">
        <v>17</v>
      </c>
      <c r="H159" s="309" t="s">
        <v>94</v>
      </c>
      <c r="I159" s="283" t="s">
        <v>94</v>
      </c>
      <c r="J159" s="282" t="s">
        <v>98</v>
      </c>
      <c r="K159" s="282" t="s">
        <v>29</v>
      </c>
      <c r="L159" s="284" t="s">
        <v>289</v>
      </c>
      <c r="M159" s="324">
        <v>5</v>
      </c>
      <c r="N159" s="325">
        <v>5</v>
      </c>
      <c r="O159" s="326">
        <v>5</v>
      </c>
      <c r="P159" s="326">
        <v>5</v>
      </c>
      <c r="Q159" s="326">
        <v>5</v>
      </c>
      <c r="R159" s="324">
        <v>5</v>
      </c>
      <c r="S159" s="326">
        <v>5</v>
      </c>
      <c r="T159" s="326">
        <v>5</v>
      </c>
      <c r="U159" s="326">
        <v>5</v>
      </c>
      <c r="V159" s="325"/>
      <c r="W159" s="326">
        <v>5</v>
      </c>
      <c r="X159" s="326">
        <v>3</v>
      </c>
      <c r="Y159" s="327">
        <v>5</v>
      </c>
      <c r="Z159" s="327">
        <v>5</v>
      </c>
      <c r="AA159" s="174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25"/>
      <c r="AQ159" s="25"/>
      <c r="AR159" s="25"/>
      <c r="AS159" s="25"/>
      <c r="AT159" s="25"/>
      <c r="AU159" s="25"/>
      <c r="AV159" s="25"/>
      <c r="AW159" s="25"/>
      <c r="AX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77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</row>
    <row r="160" spans="2:94" s="83" customFormat="1" ht="30" customHeight="1" x14ac:dyDescent="0.25">
      <c r="B160" s="281">
        <v>171</v>
      </c>
      <c r="C160" s="296">
        <v>44496</v>
      </c>
      <c r="D160" s="282" t="s">
        <v>145</v>
      </c>
      <c r="E160" s="282" t="s">
        <v>192</v>
      </c>
      <c r="F160" s="282" t="s">
        <v>89</v>
      </c>
      <c r="G160" s="282" t="s">
        <v>18</v>
      </c>
      <c r="H160" s="309" t="s">
        <v>236</v>
      </c>
      <c r="I160" s="283" t="s">
        <v>138</v>
      </c>
      <c r="J160" s="282" t="s">
        <v>98</v>
      </c>
      <c r="K160" s="282" t="s">
        <v>49</v>
      </c>
      <c r="L160" s="284" t="s">
        <v>283</v>
      </c>
      <c r="M160" s="324">
        <v>4</v>
      </c>
      <c r="N160" s="325">
        <v>3</v>
      </c>
      <c r="O160" s="326">
        <v>4</v>
      </c>
      <c r="P160" s="326">
        <v>4</v>
      </c>
      <c r="Q160" s="326">
        <v>4</v>
      </c>
      <c r="R160" s="324">
        <v>5</v>
      </c>
      <c r="S160" s="326">
        <v>5</v>
      </c>
      <c r="T160" s="326">
        <v>5</v>
      </c>
      <c r="U160" s="326">
        <v>4</v>
      </c>
      <c r="V160" s="325">
        <v>4</v>
      </c>
      <c r="W160" s="326">
        <v>4</v>
      </c>
      <c r="X160" s="326">
        <v>4</v>
      </c>
      <c r="Y160" s="327">
        <v>4</v>
      </c>
      <c r="Z160" s="327">
        <v>4</v>
      </c>
      <c r="AA160" s="174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25"/>
      <c r="AQ160" s="25"/>
      <c r="AR160" s="25"/>
      <c r="AS160" s="25"/>
      <c r="AT160" s="25"/>
      <c r="AU160" s="25"/>
      <c r="AV160" s="25"/>
      <c r="AW160" s="25"/>
      <c r="AX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77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</row>
    <row r="161" spans="2:94" s="83" customFormat="1" ht="30" customHeight="1" x14ac:dyDescent="0.25">
      <c r="B161" s="281">
        <v>176</v>
      </c>
      <c r="C161" s="296">
        <v>44496</v>
      </c>
      <c r="D161" s="282" t="s">
        <v>145</v>
      </c>
      <c r="E161" s="282" t="s">
        <v>192</v>
      </c>
      <c r="F161" s="282" t="s">
        <v>89</v>
      </c>
      <c r="G161" s="282" t="s">
        <v>17</v>
      </c>
      <c r="H161" s="309" t="s">
        <v>94</v>
      </c>
      <c r="I161" s="283" t="s">
        <v>94</v>
      </c>
      <c r="J161" s="282" t="s">
        <v>98</v>
      </c>
      <c r="K161" s="282" t="s">
        <v>43</v>
      </c>
      <c r="L161" s="284" t="s">
        <v>266</v>
      </c>
      <c r="M161" s="324">
        <v>3</v>
      </c>
      <c r="N161" s="325">
        <v>1</v>
      </c>
      <c r="O161" s="326">
        <v>4</v>
      </c>
      <c r="P161" s="326">
        <v>4</v>
      </c>
      <c r="Q161" s="326">
        <v>4</v>
      </c>
      <c r="R161" s="324">
        <v>5</v>
      </c>
      <c r="S161" s="326">
        <v>5</v>
      </c>
      <c r="T161" s="326">
        <v>5</v>
      </c>
      <c r="U161" s="326">
        <v>5</v>
      </c>
      <c r="V161" s="325"/>
      <c r="W161" s="326">
        <v>4</v>
      </c>
      <c r="X161" s="326">
        <v>2</v>
      </c>
      <c r="Y161" s="327">
        <v>4</v>
      </c>
      <c r="Z161" s="327">
        <v>3</v>
      </c>
      <c r="AA161" s="174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25"/>
      <c r="AQ161" s="25"/>
      <c r="AR161" s="25"/>
      <c r="AS161" s="25"/>
      <c r="AT161" s="25"/>
      <c r="AU161" s="25"/>
      <c r="AV161" s="25"/>
      <c r="AW161" s="25"/>
      <c r="AX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77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</row>
    <row r="162" spans="2:94" s="83" customFormat="1" ht="30" customHeight="1" x14ac:dyDescent="0.25">
      <c r="B162" s="281">
        <v>179</v>
      </c>
      <c r="C162" s="296">
        <v>44496</v>
      </c>
      <c r="D162" s="282" t="s">
        <v>145</v>
      </c>
      <c r="E162" s="282" t="s">
        <v>192</v>
      </c>
      <c r="F162" s="282" t="s">
        <v>89</v>
      </c>
      <c r="G162" s="282" t="s">
        <v>18</v>
      </c>
      <c r="H162" s="309" t="s">
        <v>94</v>
      </c>
      <c r="I162" s="283" t="s">
        <v>94</v>
      </c>
      <c r="J162" s="282" t="s">
        <v>98</v>
      </c>
      <c r="K162" s="282" t="s">
        <v>32</v>
      </c>
      <c r="L162" s="284" t="s">
        <v>293</v>
      </c>
      <c r="M162" s="324">
        <v>3</v>
      </c>
      <c r="N162" s="325">
        <v>1</v>
      </c>
      <c r="O162" s="326">
        <v>3</v>
      </c>
      <c r="P162" s="326">
        <v>3</v>
      </c>
      <c r="Q162" s="326">
        <v>3</v>
      </c>
      <c r="R162" s="324">
        <v>5</v>
      </c>
      <c r="S162" s="326">
        <v>5</v>
      </c>
      <c r="T162" s="326">
        <v>5</v>
      </c>
      <c r="U162" s="326">
        <v>3</v>
      </c>
      <c r="V162" s="325">
        <v>4</v>
      </c>
      <c r="W162" s="326">
        <v>3</v>
      </c>
      <c r="X162" s="326">
        <v>4</v>
      </c>
      <c r="Y162" s="327">
        <v>5</v>
      </c>
      <c r="Z162" s="327">
        <v>4</v>
      </c>
      <c r="AA162" s="174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25"/>
      <c r="AQ162" s="25"/>
      <c r="AR162" s="25"/>
      <c r="AS162" s="25"/>
      <c r="AT162" s="25"/>
      <c r="AU162" s="25"/>
      <c r="AV162" s="25"/>
      <c r="AW162" s="25"/>
      <c r="AX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77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</row>
    <row r="163" spans="2:94" s="83" customFormat="1" ht="30" customHeight="1" x14ac:dyDescent="0.25">
      <c r="B163" s="281">
        <v>180</v>
      </c>
      <c r="C163" s="296">
        <v>44496</v>
      </c>
      <c r="D163" s="282" t="s">
        <v>145</v>
      </c>
      <c r="E163" s="282" t="s">
        <v>192</v>
      </c>
      <c r="F163" s="282" t="s">
        <v>89</v>
      </c>
      <c r="G163" s="282" t="s">
        <v>113</v>
      </c>
      <c r="H163" s="309" t="s">
        <v>256</v>
      </c>
      <c r="I163" s="283" t="s">
        <v>138</v>
      </c>
      <c r="J163" s="282" t="s">
        <v>98</v>
      </c>
      <c r="K163" s="282" t="s">
        <v>41</v>
      </c>
      <c r="L163" s="284" t="s">
        <v>277</v>
      </c>
      <c r="M163" s="324">
        <v>5</v>
      </c>
      <c r="N163" s="325">
        <v>4</v>
      </c>
      <c r="O163" s="326">
        <v>5</v>
      </c>
      <c r="P163" s="326">
        <v>5</v>
      </c>
      <c r="Q163" s="326">
        <v>5</v>
      </c>
      <c r="R163" s="324">
        <v>5</v>
      </c>
      <c r="S163" s="326">
        <v>5</v>
      </c>
      <c r="T163" s="326">
        <v>5</v>
      </c>
      <c r="U163" s="326">
        <v>5</v>
      </c>
      <c r="V163" s="325">
        <v>5</v>
      </c>
      <c r="W163" s="326">
        <v>4</v>
      </c>
      <c r="X163" s="326">
        <v>5</v>
      </c>
      <c r="Y163" s="327">
        <v>5</v>
      </c>
      <c r="Z163" s="327">
        <v>5</v>
      </c>
      <c r="AA163" s="174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25"/>
      <c r="AQ163" s="25"/>
      <c r="AR163" s="25"/>
      <c r="AS163" s="25"/>
      <c r="AT163" s="25"/>
      <c r="AU163" s="25"/>
      <c r="AV163" s="25"/>
      <c r="AW163" s="25"/>
      <c r="AX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77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</row>
    <row r="164" spans="2:94" s="83" customFormat="1" ht="30" customHeight="1" x14ac:dyDescent="0.25">
      <c r="B164" s="281">
        <v>181</v>
      </c>
      <c r="C164" s="296">
        <v>44496</v>
      </c>
      <c r="D164" s="282" t="s">
        <v>145</v>
      </c>
      <c r="E164" s="282" t="s">
        <v>191</v>
      </c>
      <c r="F164" s="282" t="s">
        <v>91</v>
      </c>
      <c r="G164" s="282" t="s">
        <v>17</v>
      </c>
      <c r="H164" s="309" t="s">
        <v>257</v>
      </c>
      <c r="I164" s="283" t="s">
        <v>15</v>
      </c>
      <c r="J164" s="282" t="s">
        <v>99</v>
      </c>
      <c r="K164" s="282" t="s">
        <v>24</v>
      </c>
      <c r="L164" s="284" t="s">
        <v>261</v>
      </c>
      <c r="M164" s="324">
        <v>4</v>
      </c>
      <c r="N164" s="325">
        <v>3</v>
      </c>
      <c r="O164" s="326">
        <v>4</v>
      </c>
      <c r="P164" s="326">
        <v>4</v>
      </c>
      <c r="Q164" s="326">
        <v>4</v>
      </c>
      <c r="R164" s="324">
        <v>5</v>
      </c>
      <c r="S164" s="326">
        <v>5</v>
      </c>
      <c r="T164" s="326">
        <v>5</v>
      </c>
      <c r="U164" s="326">
        <v>5</v>
      </c>
      <c r="V164" s="325">
        <v>5</v>
      </c>
      <c r="W164" s="326">
        <v>5</v>
      </c>
      <c r="X164" s="326"/>
      <c r="Y164" s="327"/>
      <c r="Z164" s="327">
        <v>5</v>
      </c>
      <c r="AA164" s="174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25"/>
      <c r="AQ164" s="25"/>
      <c r="AR164" s="25"/>
      <c r="AS164" s="25"/>
      <c r="AT164" s="25"/>
      <c r="AU164" s="25"/>
      <c r="AV164" s="25"/>
      <c r="AW164" s="25"/>
      <c r="AX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77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</row>
    <row r="165" spans="2:94" s="83" customFormat="1" ht="30" customHeight="1" x14ac:dyDescent="0.25">
      <c r="B165" s="281">
        <v>182</v>
      </c>
      <c r="C165" s="296">
        <v>44496</v>
      </c>
      <c r="D165" s="282" t="s">
        <v>145</v>
      </c>
      <c r="E165" s="282" t="s">
        <v>191</v>
      </c>
      <c r="F165" s="282" t="s">
        <v>91</v>
      </c>
      <c r="G165" s="282" t="s">
        <v>17</v>
      </c>
      <c r="H165" s="309" t="s">
        <v>94</v>
      </c>
      <c r="I165" s="283" t="s">
        <v>94</v>
      </c>
      <c r="J165" s="282" t="s">
        <v>99</v>
      </c>
      <c r="K165" s="282" t="s">
        <v>28</v>
      </c>
      <c r="L165" s="284" t="s">
        <v>275</v>
      </c>
      <c r="M165" s="324">
        <v>2</v>
      </c>
      <c r="N165" s="325">
        <v>4</v>
      </c>
      <c r="O165" s="326">
        <v>3</v>
      </c>
      <c r="P165" s="326">
        <v>3</v>
      </c>
      <c r="Q165" s="326">
        <v>4</v>
      </c>
      <c r="R165" s="324"/>
      <c r="S165" s="326"/>
      <c r="T165" s="326"/>
      <c r="U165" s="326"/>
      <c r="V165" s="325"/>
      <c r="W165" s="326">
        <v>2</v>
      </c>
      <c r="X165" s="326">
        <v>4</v>
      </c>
      <c r="Y165" s="327">
        <v>3</v>
      </c>
      <c r="Z165" s="327">
        <v>3</v>
      </c>
      <c r="AA165" s="174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25"/>
      <c r="AQ165" s="25"/>
      <c r="AR165" s="25"/>
      <c r="AS165" s="25"/>
      <c r="AT165" s="25"/>
      <c r="AU165" s="25"/>
      <c r="AV165" s="25"/>
      <c r="AW165" s="25"/>
      <c r="AX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77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</row>
    <row r="166" spans="2:94" s="83" customFormat="1" ht="30" customHeight="1" x14ac:dyDescent="0.25">
      <c r="B166" s="281">
        <v>183</v>
      </c>
      <c r="C166" s="296">
        <v>44497</v>
      </c>
      <c r="D166" s="282" t="s">
        <v>145</v>
      </c>
      <c r="E166" s="282" t="s">
        <v>191</v>
      </c>
      <c r="F166" s="282" t="s">
        <v>91</v>
      </c>
      <c r="G166" s="282" t="s">
        <v>17</v>
      </c>
      <c r="H166" s="309" t="s">
        <v>20</v>
      </c>
      <c r="I166" s="283" t="s">
        <v>15</v>
      </c>
      <c r="J166" s="282" t="s">
        <v>99</v>
      </c>
      <c r="K166" s="282" t="s">
        <v>33</v>
      </c>
      <c r="L166" s="284" t="s">
        <v>274</v>
      </c>
      <c r="M166" s="324">
        <v>3</v>
      </c>
      <c r="N166" s="325">
        <v>4</v>
      </c>
      <c r="O166" s="326">
        <v>5</v>
      </c>
      <c r="P166" s="326">
        <v>4</v>
      </c>
      <c r="Q166" s="326">
        <v>4</v>
      </c>
      <c r="R166" s="324">
        <v>5</v>
      </c>
      <c r="S166" s="326">
        <v>5</v>
      </c>
      <c r="T166" s="326">
        <v>5</v>
      </c>
      <c r="U166" s="326">
        <v>4</v>
      </c>
      <c r="V166" s="325">
        <v>4</v>
      </c>
      <c r="W166" s="326">
        <v>4</v>
      </c>
      <c r="X166" s="326">
        <v>3</v>
      </c>
      <c r="Y166" s="327">
        <v>4</v>
      </c>
      <c r="Z166" s="327">
        <v>4</v>
      </c>
      <c r="AA166" s="174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25"/>
      <c r="AQ166" s="25"/>
      <c r="AR166" s="25"/>
      <c r="AS166" s="25"/>
      <c r="AT166" s="25"/>
      <c r="AU166" s="25"/>
      <c r="AV166" s="25"/>
      <c r="AW166" s="25"/>
      <c r="AX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77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</row>
    <row r="167" spans="2:94" s="83" customFormat="1" ht="30" customHeight="1" x14ac:dyDescent="0.25">
      <c r="B167" s="281">
        <v>184</v>
      </c>
      <c r="C167" s="296">
        <v>44497</v>
      </c>
      <c r="D167" s="282" t="s">
        <v>145</v>
      </c>
      <c r="E167" s="282" t="s">
        <v>192</v>
      </c>
      <c r="F167" s="282" t="s">
        <v>91</v>
      </c>
      <c r="G167" s="282" t="s">
        <v>17</v>
      </c>
      <c r="H167" s="309" t="s">
        <v>258</v>
      </c>
      <c r="I167" s="283" t="s">
        <v>15</v>
      </c>
      <c r="J167" s="282" t="s">
        <v>98</v>
      </c>
      <c r="K167" s="282" t="s">
        <v>33</v>
      </c>
      <c r="L167" s="284" t="s">
        <v>274</v>
      </c>
      <c r="M167" s="324">
        <v>4</v>
      </c>
      <c r="N167" s="325">
        <v>5</v>
      </c>
      <c r="O167" s="326">
        <v>4</v>
      </c>
      <c r="P167" s="326">
        <v>5</v>
      </c>
      <c r="Q167" s="326">
        <v>5</v>
      </c>
      <c r="R167" s="324">
        <v>5</v>
      </c>
      <c r="S167" s="326">
        <v>5</v>
      </c>
      <c r="T167" s="326">
        <v>5</v>
      </c>
      <c r="U167" s="326">
        <v>4</v>
      </c>
      <c r="V167" s="325">
        <v>4</v>
      </c>
      <c r="W167" s="326">
        <v>5</v>
      </c>
      <c r="X167" s="326"/>
      <c r="Y167" s="327">
        <v>5</v>
      </c>
      <c r="Z167" s="327">
        <v>5</v>
      </c>
      <c r="AA167" s="174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25"/>
      <c r="AQ167" s="25"/>
      <c r="AR167" s="25"/>
      <c r="AS167" s="25"/>
      <c r="AT167" s="25"/>
      <c r="AU167" s="25"/>
      <c r="AV167" s="25"/>
      <c r="AW167" s="25"/>
      <c r="AX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77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</row>
    <row r="168" spans="2:94" s="83" customFormat="1" ht="30" customHeight="1" x14ac:dyDescent="0.25">
      <c r="B168" s="281">
        <v>185</v>
      </c>
      <c r="C168" s="296">
        <v>44498</v>
      </c>
      <c r="D168" s="282" t="s">
        <v>145</v>
      </c>
      <c r="E168" s="282" t="s">
        <v>192</v>
      </c>
      <c r="F168" s="282" t="s">
        <v>89</v>
      </c>
      <c r="G168" s="282" t="s">
        <v>18</v>
      </c>
      <c r="H168" s="309" t="s">
        <v>94</v>
      </c>
      <c r="I168" s="283" t="s">
        <v>94</v>
      </c>
      <c r="J168" s="282" t="s">
        <v>98</v>
      </c>
      <c r="K168" s="282" t="s">
        <v>26</v>
      </c>
      <c r="L168" s="284" t="s">
        <v>282</v>
      </c>
      <c r="M168" s="324"/>
      <c r="N168" s="325"/>
      <c r="O168" s="326"/>
      <c r="P168" s="326"/>
      <c r="Q168" s="326"/>
      <c r="R168" s="324"/>
      <c r="S168" s="326">
        <v>3</v>
      </c>
      <c r="T168" s="326">
        <v>5</v>
      </c>
      <c r="U168" s="326">
        <v>5</v>
      </c>
      <c r="V168" s="325">
        <v>3</v>
      </c>
      <c r="W168" s="326">
        <v>4</v>
      </c>
      <c r="X168" s="326">
        <v>5</v>
      </c>
      <c r="Y168" s="327">
        <v>5</v>
      </c>
      <c r="Z168" s="327">
        <v>3</v>
      </c>
      <c r="AA168" s="174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25"/>
      <c r="AQ168" s="25"/>
      <c r="AR168" s="25"/>
      <c r="AS168" s="25"/>
      <c r="AT168" s="25"/>
      <c r="AU168" s="25"/>
      <c r="AV168" s="25"/>
      <c r="AW168" s="25"/>
      <c r="AX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77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</row>
    <row r="169" spans="2:94" s="83" customFormat="1" ht="30" customHeight="1" x14ac:dyDescent="0.25">
      <c r="B169" s="281">
        <v>186</v>
      </c>
      <c r="C169" s="296">
        <v>44502</v>
      </c>
      <c r="D169" s="282" t="s">
        <v>145</v>
      </c>
      <c r="E169" s="282" t="s">
        <v>191</v>
      </c>
      <c r="F169" s="282" t="s">
        <v>89</v>
      </c>
      <c r="G169" s="282" t="s">
        <v>18</v>
      </c>
      <c r="H169" s="309" t="s">
        <v>259</v>
      </c>
      <c r="I169" s="283" t="s">
        <v>138</v>
      </c>
      <c r="J169" s="282" t="s">
        <v>98</v>
      </c>
      <c r="K169" s="282" t="s">
        <v>38</v>
      </c>
      <c r="L169" s="284" t="s">
        <v>281</v>
      </c>
      <c r="M169" s="324">
        <v>4</v>
      </c>
      <c r="N169" s="325">
        <v>4</v>
      </c>
      <c r="O169" s="326">
        <v>4</v>
      </c>
      <c r="P169" s="326">
        <v>4</v>
      </c>
      <c r="Q169" s="326">
        <v>4</v>
      </c>
      <c r="R169" s="324">
        <v>4</v>
      </c>
      <c r="S169" s="326">
        <v>4</v>
      </c>
      <c r="T169" s="326">
        <v>4</v>
      </c>
      <c r="U169" s="326">
        <v>4</v>
      </c>
      <c r="V169" s="325">
        <v>3</v>
      </c>
      <c r="W169" s="326">
        <v>4</v>
      </c>
      <c r="X169" s="326">
        <v>5</v>
      </c>
      <c r="Y169" s="327"/>
      <c r="Z169" s="327">
        <v>4</v>
      </c>
      <c r="AA169" s="174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25"/>
      <c r="AQ169" s="25"/>
      <c r="AR169" s="25"/>
      <c r="AS169" s="25"/>
      <c r="AT169" s="25"/>
      <c r="AU169" s="25"/>
      <c r="AV169" s="25"/>
      <c r="AW169" s="25"/>
      <c r="AX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77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</row>
    <row r="170" spans="2:94" s="83" customFormat="1" ht="30" customHeight="1" x14ac:dyDescent="0.25">
      <c r="B170" s="281">
        <v>188</v>
      </c>
      <c r="C170" s="296">
        <v>44502</v>
      </c>
      <c r="D170" s="282" t="s">
        <v>145</v>
      </c>
      <c r="E170" s="282" t="s">
        <v>191</v>
      </c>
      <c r="F170" s="282" t="s">
        <v>89</v>
      </c>
      <c r="G170" s="282" t="s">
        <v>17</v>
      </c>
      <c r="H170" s="309" t="s">
        <v>94</v>
      </c>
      <c r="I170" s="283" t="s">
        <v>94</v>
      </c>
      <c r="J170" s="282" t="s">
        <v>99</v>
      </c>
      <c r="K170" s="282" t="s">
        <v>27</v>
      </c>
      <c r="L170" s="284" t="s">
        <v>262</v>
      </c>
      <c r="M170" s="324">
        <v>4</v>
      </c>
      <c r="N170" s="325">
        <v>3</v>
      </c>
      <c r="O170" s="326">
        <v>4</v>
      </c>
      <c r="P170" s="326">
        <v>4</v>
      </c>
      <c r="Q170" s="326">
        <v>4</v>
      </c>
      <c r="R170" s="324">
        <v>5</v>
      </c>
      <c r="S170" s="326">
        <v>5</v>
      </c>
      <c r="T170" s="326">
        <v>5</v>
      </c>
      <c r="U170" s="326">
        <v>5</v>
      </c>
      <c r="V170" s="325">
        <v>3</v>
      </c>
      <c r="W170" s="326">
        <v>4</v>
      </c>
      <c r="X170" s="326">
        <v>4</v>
      </c>
      <c r="Y170" s="327">
        <v>5</v>
      </c>
      <c r="Z170" s="327">
        <v>4</v>
      </c>
      <c r="AA170" s="174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25"/>
      <c r="AQ170" s="25"/>
      <c r="AR170" s="25"/>
      <c r="AS170" s="25"/>
      <c r="AT170" s="25"/>
      <c r="AU170" s="25"/>
      <c r="AV170" s="25"/>
      <c r="AW170" s="25"/>
      <c r="AX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77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</row>
    <row r="171" spans="2:94" s="83" customFormat="1" ht="30" customHeight="1" x14ac:dyDescent="0.25">
      <c r="B171" s="281">
        <v>189</v>
      </c>
      <c r="C171" s="296">
        <v>44503</v>
      </c>
      <c r="D171" s="282" t="s">
        <v>145</v>
      </c>
      <c r="E171" s="282" t="s">
        <v>191</v>
      </c>
      <c r="F171" s="282" t="s">
        <v>89</v>
      </c>
      <c r="G171" s="282" t="s">
        <v>17</v>
      </c>
      <c r="H171" s="309" t="s">
        <v>94</v>
      </c>
      <c r="I171" s="283" t="s">
        <v>94</v>
      </c>
      <c r="J171" s="282" t="s">
        <v>98</v>
      </c>
      <c r="K171" s="282" t="s">
        <v>263</v>
      </c>
      <c r="L171" s="284" t="s">
        <v>264</v>
      </c>
      <c r="M171" s="324">
        <v>3</v>
      </c>
      <c r="N171" s="325">
        <v>2</v>
      </c>
      <c r="O171" s="326">
        <v>4</v>
      </c>
      <c r="P171" s="326">
        <v>4</v>
      </c>
      <c r="Q171" s="326">
        <v>3</v>
      </c>
      <c r="R171" s="324">
        <v>3</v>
      </c>
      <c r="S171" s="326">
        <v>2</v>
      </c>
      <c r="T171" s="326">
        <v>2</v>
      </c>
      <c r="U171" s="326">
        <v>2</v>
      </c>
      <c r="V171" s="325"/>
      <c r="W171" s="326">
        <v>1</v>
      </c>
      <c r="X171" s="326">
        <v>1</v>
      </c>
      <c r="Y171" s="327">
        <v>5</v>
      </c>
      <c r="Z171" s="327">
        <v>2</v>
      </c>
      <c r="AA171" s="174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25"/>
      <c r="AQ171" s="25"/>
      <c r="AR171" s="25"/>
      <c r="AS171" s="25"/>
      <c r="AT171" s="25"/>
      <c r="AU171" s="25"/>
      <c r="AV171" s="25"/>
      <c r="AW171" s="25"/>
      <c r="AX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77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</row>
    <row r="172" spans="2:94" s="83" customFormat="1" ht="30" customHeight="1" x14ac:dyDescent="0.25">
      <c r="B172" s="281">
        <v>190</v>
      </c>
      <c r="C172" s="296">
        <v>44503</v>
      </c>
      <c r="D172" s="282" t="s">
        <v>145</v>
      </c>
      <c r="E172" s="282" t="s">
        <v>192</v>
      </c>
      <c r="F172" s="282" t="s">
        <v>117</v>
      </c>
      <c r="G172" s="282" t="s">
        <v>17</v>
      </c>
      <c r="H172" s="309" t="s">
        <v>215</v>
      </c>
      <c r="I172" s="283" t="s">
        <v>15</v>
      </c>
      <c r="J172" s="282" t="s">
        <v>98</v>
      </c>
      <c r="K172" s="282" t="s">
        <v>26</v>
      </c>
      <c r="L172" s="284" t="s">
        <v>282</v>
      </c>
      <c r="M172" s="324">
        <v>1</v>
      </c>
      <c r="N172" s="325">
        <v>2</v>
      </c>
      <c r="O172" s="326">
        <v>4</v>
      </c>
      <c r="P172" s="326">
        <v>4</v>
      </c>
      <c r="Q172" s="326">
        <v>4</v>
      </c>
      <c r="R172" s="324">
        <v>5</v>
      </c>
      <c r="S172" s="326">
        <v>5</v>
      </c>
      <c r="T172" s="326">
        <v>5</v>
      </c>
      <c r="U172" s="326">
        <v>5</v>
      </c>
      <c r="V172" s="325">
        <v>5</v>
      </c>
      <c r="W172" s="326">
        <v>4</v>
      </c>
      <c r="X172" s="326">
        <v>3</v>
      </c>
      <c r="Y172" s="327">
        <v>5</v>
      </c>
      <c r="Z172" s="327">
        <v>4</v>
      </c>
      <c r="AA172" s="174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25"/>
      <c r="AQ172" s="25"/>
      <c r="AR172" s="25"/>
      <c r="AS172" s="25"/>
      <c r="AT172" s="25"/>
      <c r="AU172" s="25"/>
      <c r="AV172" s="25"/>
      <c r="AW172" s="25"/>
      <c r="AX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77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</row>
    <row r="173" spans="2:94" s="83" customFormat="1" ht="30" customHeight="1" x14ac:dyDescent="0.25">
      <c r="B173" s="281">
        <v>191</v>
      </c>
      <c r="C173" s="296">
        <v>44503</v>
      </c>
      <c r="D173" s="282" t="s">
        <v>145</v>
      </c>
      <c r="E173" s="282" t="s">
        <v>192</v>
      </c>
      <c r="F173" s="282" t="s">
        <v>91</v>
      </c>
      <c r="G173" s="282" t="s">
        <v>17</v>
      </c>
      <c r="H173" s="309" t="s">
        <v>206</v>
      </c>
      <c r="I173" s="283" t="s">
        <v>15</v>
      </c>
      <c r="J173" s="282"/>
      <c r="K173" s="282" t="s">
        <v>26</v>
      </c>
      <c r="L173" s="284" t="s">
        <v>282</v>
      </c>
      <c r="M173" s="324">
        <v>3</v>
      </c>
      <c r="N173" s="325">
        <v>3</v>
      </c>
      <c r="O173" s="326">
        <v>3</v>
      </c>
      <c r="P173" s="326">
        <v>3</v>
      </c>
      <c r="Q173" s="326">
        <v>3</v>
      </c>
      <c r="R173" s="324"/>
      <c r="S173" s="326"/>
      <c r="T173" s="326"/>
      <c r="U173" s="326"/>
      <c r="V173" s="325"/>
      <c r="W173" s="326"/>
      <c r="X173" s="326"/>
      <c r="Y173" s="327"/>
      <c r="Z173" s="327"/>
      <c r="AA173" s="174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25"/>
      <c r="AQ173" s="25"/>
      <c r="AR173" s="25"/>
      <c r="AS173" s="25"/>
      <c r="AT173" s="25"/>
      <c r="AU173" s="25"/>
      <c r="AV173" s="25"/>
      <c r="AW173" s="25"/>
      <c r="AX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77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</row>
    <row r="174" spans="2:94" s="83" customFormat="1" ht="30" customHeight="1" x14ac:dyDescent="0.25">
      <c r="B174" s="285"/>
      <c r="C174" s="297"/>
      <c r="D174" s="286"/>
      <c r="E174" s="282"/>
      <c r="F174" s="282"/>
      <c r="G174" s="282"/>
      <c r="H174" s="282"/>
      <c r="I174" s="282"/>
      <c r="J174" s="282"/>
      <c r="K174" s="287"/>
      <c r="L174" s="288"/>
      <c r="M174" s="328"/>
      <c r="N174" s="329"/>
      <c r="O174" s="330"/>
      <c r="P174" s="330"/>
      <c r="Q174" s="330"/>
      <c r="R174" s="328"/>
      <c r="S174" s="330"/>
      <c r="T174" s="330"/>
      <c r="U174" s="330"/>
      <c r="V174" s="329"/>
      <c r="W174" s="330"/>
      <c r="X174" s="330"/>
      <c r="Y174" s="331"/>
      <c r="Z174" s="331"/>
      <c r="AA174" s="174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25"/>
      <c r="AQ174" s="25"/>
      <c r="AR174" s="25"/>
      <c r="AS174" s="25"/>
      <c r="AT174" s="25"/>
      <c r="AU174" s="25"/>
      <c r="AV174" s="25"/>
      <c r="AW174" s="25"/>
      <c r="AX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77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</row>
    <row r="175" spans="2:94" s="83" customFormat="1" ht="30" customHeight="1" x14ac:dyDescent="0.25">
      <c r="B175" s="285"/>
      <c r="C175" s="297"/>
      <c r="D175" s="286"/>
      <c r="E175" s="282"/>
      <c r="F175" s="282"/>
      <c r="G175" s="289"/>
      <c r="H175" s="289"/>
      <c r="I175" s="282"/>
      <c r="J175" s="282"/>
      <c r="K175" s="287"/>
      <c r="L175" s="288"/>
      <c r="M175" s="328"/>
      <c r="N175" s="329"/>
      <c r="O175" s="330"/>
      <c r="P175" s="330"/>
      <c r="Q175" s="330"/>
      <c r="R175" s="328"/>
      <c r="S175" s="330"/>
      <c r="T175" s="330"/>
      <c r="U175" s="330"/>
      <c r="V175" s="329"/>
      <c r="W175" s="330"/>
      <c r="X175" s="330"/>
      <c r="Y175" s="331"/>
      <c r="Z175" s="331"/>
      <c r="AA175" s="174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25"/>
      <c r="AQ175" s="25"/>
      <c r="AR175" s="25"/>
      <c r="AS175" s="25"/>
      <c r="AT175" s="25"/>
      <c r="AU175" s="25"/>
      <c r="AV175" s="25"/>
      <c r="AW175" s="25"/>
      <c r="AX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77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</row>
    <row r="176" spans="2:94" s="21" customFormat="1" ht="30" customHeight="1" x14ac:dyDescent="0.25">
      <c r="B176" s="290"/>
      <c r="C176" s="298"/>
      <c r="D176" s="291"/>
      <c r="E176" s="291"/>
      <c r="F176" s="292"/>
      <c r="G176" s="293"/>
      <c r="H176" s="293"/>
      <c r="I176" s="292"/>
      <c r="J176" s="292"/>
      <c r="K176" s="294"/>
      <c r="L176" s="295"/>
      <c r="M176" s="332"/>
      <c r="N176" s="333"/>
      <c r="O176" s="334"/>
      <c r="P176" s="334"/>
      <c r="Q176" s="334"/>
      <c r="R176" s="332"/>
      <c r="S176" s="334"/>
      <c r="T176" s="334"/>
      <c r="U176" s="334"/>
      <c r="V176" s="333"/>
      <c r="W176" s="334"/>
      <c r="X176" s="334"/>
      <c r="Y176" s="335"/>
      <c r="Z176" s="335"/>
      <c r="AA176" s="84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29"/>
      <c r="AQ176" s="29"/>
      <c r="AR176" s="29"/>
      <c r="AS176" s="29"/>
      <c r="AT176" s="29"/>
      <c r="AU176" s="29"/>
      <c r="AV176" s="29"/>
      <c r="AW176" s="29"/>
      <c r="AX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86"/>
      <c r="BQ176" s="29"/>
      <c r="BR176" s="29"/>
      <c r="BS176" s="29"/>
      <c r="BT176" s="29"/>
      <c r="BU176" s="29"/>
      <c r="BV176" s="29"/>
      <c r="BW176" s="29"/>
      <c r="BX176" s="29"/>
      <c r="BY176" s="29"/>
      <c r="BZ176" s="29"/>
      <c r="CA176" s="29"/>
      <c r="CB176" s="29"/>
      <c r="CC176" s="29"/>
      <c r="CD176" s="29"/>
      <c r="CE176" s="29"/>
      <c r="CF176" s="29"/>
      <c r="CG176" s="29"/>
      <c r="CH176" s="29"/>
      <c r="CI176" s="29"/>
      <c r="CJ176" s="29"/>
      <c r="CK176" s="29"/>
      <c r="CL176" s="29"/>
      <c r="CM176" s="29"/>
      <c r="CN176" s="29"/>
      <c r="CO176" s="29"/>
      <c r="CP176" s="29"/>
    </row>
    <row r="177" spans="2:94" s="21" customFormat="1" ht="30" customHeight="1" x14ac:dyDescent="0.25">
      <c r="B177" s="290"/>
      <c r="C177" s="298"/>
      <c r="D177" s="291"/>
      <c r="E177" s="291"/>
      <c r="F177" s="292"/>
      <c r="G177" s="293"/>
      <c r="H177" s="293"/>
      <c r="I177" s="292"/>
      <c r="J177" s="292"/>
      <c r="K177" s="294"/>
      <c r="L177" s="295"/>
      <c r="M177" s="332"/>
      <c r="N177" s="333"/>
      <c r="O177" s="334"/>
      <c r="P177" s="334"/>
      <c r="Q177" s="334"/>
      <c r="R177" s="332"/>
      <c r="S177" s="334"/>
      <c r="T177" s="334"/>
      <c r="U177" s="334"/>
      <c r="V177" s="333"/>
      <c r="W177" s="334"/>
      <c r="X177" s="334"/>
      <c r="Y177" s="335"/>
      <c r="Z177" s="335"/>
      <c r="AA177" s="84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29"/>
      <c r="AQ177" s="29"/>
      <c r="AR177" s="29"/>
      <c r="AS177" s="29"/>
      <c r="AT177" s="29"/>
      <c r="AU177" s="29"/>
      <c r="AV177" s="29"/>
      <c r="AW177" s="29"/>
      <c r="AX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86"/>
      <c r="BQ177" s="29"/>
      <c r="BR177" s="29"/>
      <c r="BS177" s="29"/>
      <c r="BT177" s="29"/>
      <c r="BU177" s="29"/>
      <c r="BV177" s="29"/>
      <c r="BW177" s="29"/>
      <c r="BX177" s="29"/>
      <c r="BY177" s="29"/>
      <c r="BZ177" s="29"/>
      <c r="CA177" s="29"/>
      <c r="CB177" s="29"/>
      <c r="CC177" s="29"/>
      <c r="CD177" s="29"/>
      <c r="CE177" s="29"/>
      <c r="CF177" s="29"/>
      <c r="CG177" s="29"/>
      <c r="CH177" s="29"/>
      <c r="CI177" s="29"/>
      <c r="CJ177" s="29"/>
      <c r="CK177" s="29"/>
      <c r="CL177" s="29"/>
      <c r="CM177" s="29"/>
      <c r="CN177" s="29"/>
      <c r="CO177" s="29"/>
      <c r="CP177" s="29"/>
    </row>
    <row r="178" spans="2:94" s="21" customFormat="1" ht="30" customHeight="1" x14ac:dyDescent="0.25">
      <c r="B178" s="290"/>
      <c r="C178" s="298"/>
      <c r="D178" s="291"/>
      <c r="E178" s="291"/>
      <c r="F178" s="292"/>
      <c r="G178" s="293"/>
      <c r="H178" s="293"/>
      <c r="I178" s="292"/>
      <c r="J178" s="292"/>
      <c r="K178" s="294"/>
      <c r="L178" s="295"/>
      <c r="M178" s="332"/>
      <c r="N178" s="333"/>
      <c r="O178" s="334"/>
      <c r="P178" s="334"/>
      <c r="Q178" s="334"/>
      <c r="R178" s="332"/>
      <c r="S178" s="334"/>
      <c r="T178" s="334"/>
      <c r="U178" s="334"/>
      <c r="V178" s="333"/>
      <c r="W178" s="334"/>
      <c r="X178" s="334"/>
      <c r="Y178" s="335"/>
      <c r="Z178" s="335"/>
      <c r="AA178" s="84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29"/>
      <c r="AQ178" s="29"/>
      <c r="AR178" s="29"/>
      <c r="AS178" s="29"/>
      <c r="AT178" s="29"/>
      <c r="AU178" s="29"/>
      <c r="AV178" s="29"/>
      <c r="AW178" s="29"/>
      <c r="AX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86"/>
      <c r="BQ178" s="29"/>
      <c r="BR178" s="29"/>
      <c r="BS178" s="29"/>
      <c r="BT178" s="29"/>
      <c r="BU178" s="29"/>
      <c r="BV178" s="29"/>
      <c r="BW178" s="29"/>
      <c r="BX178" s="29"/>
      <c r="BY178" s="29"/>
      <c r="BZ178" s="29"/>
      <c r="CA178" s="29"/>
      <c r="CB178" s="29"/>
      <c r="CC178" s="29"/>
      <c r="CD178" s="29"/>
      <c r="CE178" s="29"/>
      <c r="CF178" s="29"/>
      <c r="CG178" s="29"/>
      <c r="CH178" s="29"/>
      <c r="CI178" s="29"/>
      <c r="CJ178" s="29"/>
      <c r="CK178" s="29"/>
      <c r="CL178" s="29"/>
      <c r="CM178" s="29"/>
      <c r="CN178" s="29"/>
      <c r="CO178" s="29"/>
      <c r="CP178" s="29"/>
    </row>
    <row r="179" spans="2:94" s="21" customFormat="1" ht="30" customHeight="1" x14ac:dyDescent="0.25">
      <c r="B179" s="290"/>
      <c r="C179" s="298"/>
      <c r="D179" s="291"/>
      <c r="E179" s="291"/>
      <c r="F179" s="292"/>
      <c r="G179" s="293"/>
      <c r="H179" s="293"/>
      <c r="I179" s="292"/>
      <c r="J179" s="292"/>
      <c r="K179" s="294"/>
      <c r="L179" s="295"/>
      <c r="M179" s="336"/>
      <c r="N179" s="337"/>
      <c r="O179" s="338"/>
      <c r="P179" s="338"/>
      <c r="Q179" s="338"/>
      <c r="R179" s="336"/>
      <c r="S179" s="338"/>
      <c r="T179" s="338"/>
      <c r="U179" s="338"/>
      <c r="V179" s="337"/>
      <c r="W179" s="338"/>
      <c r="X179" s="338"/>
      <c r="Y179" s="339"/>
      <c r="Z179" s="339"/>
      <c r="AA179" s="84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29"/>
      <c r="AQ179" s="29"/>
      <c r="AR179" s="29"/>
      <c r="AS179" s="29"/>
      <c r="AT179" s="29"/>
      <c r="AU179" s="29"/>
      <c r="AV179" s="29"/>
      <c r="AW179" s="29"/>
      <c r="AX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86"/>
      <c r="BQ179" s="29"/>
      <c r="BR179" s="29"/>
      <c r="BS179" s="29"/>
      <c r="BT179" s="29"/>
      <c r="BU179" s="29"/>
      <c r="BV179" s="29"/>
      <c r="BW179" s="29"/>
      <c r="BX179" s="29"/>
      <c r="BY179" s="29"/>
      <c r="BZ179" s="29"/>
      <c r="CA179" s="29"/>
      <c r="CB179" s="29"/>
      <c r="CC179" s="29"/>
      <c r="CD179" s="29"/>
      <c r="CE179" s="29"/>
      <c r="CF179" s="29"/>
      <c r="CG179" s="29"/>
      <c r="CH179" s="29"/>
      <c r="CI179" s="29"/>
      <c r="CJ179" s="29"/>
      <c r="CK179" s="29"/>
      <c r="CL179" s="29"/>
      <c r="CM179" s="29"/>
      <c r="CN179" s="29"/>
      <c r="CO179" s="29"/>
      <c r="CP179" s="29"/>
    </row>
    <row r="180" spans="2:94" s="21" customFormat="1" ht="30.75" x14ac:dyDescent="0.25">
      <c r="B180" s="118" t="s">
        <v>152</v>
      </c>
      <c r="C180" s="119"/>
      <c r="D180" s="119"/>
      <c r="E180" s="119"/>
      <c r="F180" s="84"/>
      <c r="G180" s="120"/>
      <c r="H180" s="120"/>
      <c r="I180" s="84"/>
      <c r="J180" s="84"/>
      <c r="K180" s="121"/>
      <c r="L180" s="121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  <c r="AA180" s="84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29"/>
      <c r="AQ180" s="29"/>
      <c r="AR180" s="29"/>
      <c r="AS180" s="29"/>
      <c r="AT180" s="29"/>
      <c r="AU180" s="29"/>
      <c r="AV180" s="29"/>
      <c r="AW180" s="29"/>
      <c r="AX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86"/>
      <c r="BQ180" s="29"/>
      <c r="BR180" s="29"/>
      <c r="BS180" s="29"/>
      <c r="BT180" s="29"/>
      <c r="BU180" s="29"/>
      <c r="BV180" s="29"/>
      <c r="BW180" s="29"/>
      <c r="BX180" s="29"/>
      <c r="BY180" s="29"/>
      <c r="BZ180" s="29"/>
      <c r="CA180" s="29"/>
      <c r="CB180" s="29"/>
      <c r="CC180" s="29"/>
      <c r="CD180" s="29"/>
      <c r="CE180" s="29"/>
      <c r="CF180" s="29"/>
      <c r="CG180" s="29"/>
      <c r="CH180" s="29"/>
      <c r="CI180" s="29"/>
      <c r="CJ180" s="29"/>
      <c r="CK180" s="29"/>
      <c r="CL180" s="29"/>
      <c r="CM180" s="29"/>
      <c r="CN180" s="29"/>
      <c r="CO180" s="29"/>
      <c r="CP180" s="29"/>
    </row>
    <row r="181" spans="2:94" s="21" customFormat="1" ht="15.75" x14ac:dyDescent="0.25">
      <c r="B181" s="118"/>
      <c r="C181" s="119"/>
      <c r="D181" s="119"/>
      <c r="E181" s="119"/>
      <c r="F181" s="84"/>
      <c r="G181" s="120"/>
      <c r="H181" s="120"/>
      <c r="I181" s="84"/>
      <c r="J181" s="84"/>
      <c r="K181" s="121"/>
      <c r="L181" s="121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  <c r="AA181" s="84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29"/>
      <c r="AQ181" s="29"/>
      <c r="AR181" s="29"/>
      <c r="AS181" s="29"/>
      <c r="AT181" s="29"/>
      <c r="AU181" s="29"/>
      <c r="AV181" s="29"/>
      <c r="AW181" s="29"/>
      <c r="AX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86"/>
      <c r="BQ181" s="29"/>
      <c r="BR181" s="29"/>
      <c r="BS181" s="29"/>
      <c r="BT181" s="29"/>
      <c r="BU181" s="29"/>
      <c r="BV181" s="29"/>
      <c r="BW181" s="29"/>
      <c r="BX181" s="29"/>
      <c r="BY181" s="29"/>
      <c r="BZ181" s="29"/>
      <c r="CA181" s="29"/>
      <c r="CB181" s="29"/>
      <c r="CC181" s="29"/>
      <c r="CD181" s="29"/>
      <c r="CE181" s="29"/>
      <c r="CF181" s="29"/>
      <c r="CG181" s="29"/>
      <c r="CH181" s="29"/>
      <c r="CI181" s="29"/>
      <c r="CJ181" s="29"/>
      <c r="CK181" s="29"/>
      <c r="CL181" s="29"/>
      <c r="CM181" s="29"/>
      <c r="CN181" s="29"/>
      <c r="CO181" s="29"/>
      <c r="CP181" s="29"/>
    </row>
    <row r="182" spans="2:94" s="21" customFormat="1" ht="26.25" customHeight="1" x14ac:dyDescent="0.25">
      <c r="B182" s="172" t="s">
        <v>106</v>
      </c>
      <c r="C182" s="216"/>
      <c r="D182" s="119"/>
      <c r="E182" s="119"/>
      <c r="F182" s="84"/>
      <c r="G182" s="120"/>
      <c r="H182" s="120"/>
      <c r="I182" s="84"/>
      <c r="J182" s="84"/>
      <c r="K182" s="121"/>
      <c r="L182" s="121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8"/>
      <c r="Z182" s="118"/>
      <c r="AA182" s="84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29"/>
      <c r="AQ182" s="29"/>
      <c r="AR182" s="29"/>
      <c r="AS182" s="29"/>
      <c r="AT182" s="29"/>
      <c r="AU182" s="29"/>
      <c r="AV182" s="29"/>
      <c r="AW182" s="29"/>
      <c r="AX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86"/>
      <c r="BQ182" s="29"/>
      <c r="BR182" s="29"/>
      <c r="BS182" s="29"/>
      <c r="BT182" s="29"/>
      <c r="BU182" s="29"/>
      <c r="BV182" s="29"/>
      <c r="BW182" s="29"/>
      <c r="BX182" s="29"/>
      <c r="BY182" s="29"/>
      <c r="BZ182" s="29"/>
      <c r="CA182" s="29"/>
      <c r="CB182" s="29"/>
      <c r="CC182" s="29"/>
      <c r="CD182" s="29"/>
      <c r="CE182" s="29"/>
      <c r="CF182" s="29"/>
      <c r="CG182" s="29"/>
      <c r="CH182" s="29"/>
      <c r="CI182" s="29"/>
      <c r="CJ182" s="29"/>
      <c r="CK182" s="29"/>
      <c r="CL182" s="29"/>
      <c r="CM182" s="29"/>
      <c r="CN182" s="29"/>
      <c r="CO182" s="29"/>
      <c r="CP182" s="29"/>
    </row>
    <row r="183" spans="2:94" s="21" customFormat="1" ht="30" x14ac:dyDescent="0.25">
      <c r="B183" s="75" t="s">
        <v>16</v>
      </c>
      <c r="C183" s="211" t="s">
        <v>148</v>
      </c>
      <c r="D183" s="212" t="s">
        <v>149</v>
      </c>
      <c r="E183" s="211" t="s">
        <v>150</v>
      </c>
      <c r="F183" s="212" t="s">
        <v>151</v>
      </c>
      <c r="G183" s="66" t="s">
        <v>153</v>
      </c>
      <c r="H183" s="67"/>
      <c r="I183" s="64"/>
      <c r="J183" s="64"/>
      <c r="K183" s="64"/>
      <c r="L183" s="65"/>
      <c r="M183" s="90" t="s">
        <v>179</v>
      </c>
      <c r="N183" s="91"/>
      <c r="O183" s="89"/>
      <c r="P183" s="89"/>
      <c r="Q183" s="89"/>
      <c r="R183" s="89"/>
      <c r="S183" s="63"/>
      <c r="T183" s="63"/>
      <c r="U183" s="63"/>
      <c r="V183" s="63"/>
      <c r="W183" s="63"/>
      <c r="X183" s="63"/>
      <c r="Y183" s="63"/>
      <c r="Z183" s="63"/>
      <c r="AA183" s="84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29"/>
      <c r="AQ183" s="29"/>
      <c r="AR183" s="29"/>
      <c r="AS183" s="29"/>
      <c r="AT183" s="29"/>
      <c r="AU183" s="29"/>
      <c r="AV183" s="29"/>
      <c r="AW183" s="29"/>
      <c r="AX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86"/>
      <c r="BQ183" s="29"/>
      <c r="BR183" s="29"/>
      <c r="BS183" s="29"/>
      <c r="BT183" s="29"/>
      <c r="BU183" s="29"/>
      <c r="BV183" s="29"/>
      <c r="BW183" s="29"/>
      <c r="BX183" s="29"/>
      <c r="BY183" s="29"/>
      <c r="BZ183" s="29"/>
      <c r="CA183" s="29"/>
      <c r="CB183" s="29"/>
      <c r="CC183" s="29"/>
      <c r="CD183" s="29"/>
      <c r="CE183" s="29"/>
      <c r="CF183" s="29"/>
      <c r="CG183" s="29"/>
      <c r="CH183" s="29"/>
      <c r="CI183" s="29"/>
      <c r="CJ183" s="29"/>
      <c r="CK183" s="29"/>
      <c r="CL183" s="29"/>
      <c r="CM183" s="29"/>
      <c r="CN183" s="29"/>
      <c r="CO183" s="29"/>
      <c r="CP183" s="29"/>
    </row>
    <row r="184" spans="2:94" s="21" customFormat="1" ht="24.95" customHeight="1" thickBot="1" x14ac:dyDescent="0.3">
      <c r="B184" s="78">
        <v>44476</v>
      </c>
      <c r="C184" s="64">
        <f>COUNTIF($C$5:$C$173,B184)</f>
        <v>65</v>
      </c>
      <c r="D184" s="79">
        <f>C184/348</f>
        <v>0.18678160919540229</v>
      </c>
      <c r="E184" s="64">
        <f>C184</f>
        <v>65</v>
      </c>
      <c r="F184" s="79">
        <f>E184/348</f>
        <v>0.18678160919540229</v>
      </c>
      <c r="G184" s="72" t="s">
        <v>145</v>
      </c>
      <c r="H184" s="70">
        <f>+COUNTIF($D$5:$D$173,G184)/169</f>
        <v>0.87573964497041423</v>
      </c>
      <c r="I184" s="64"/>
      <c r="J184" s="64"/>
      <c r="K184" s="64"/>
      <c r="L184" s="65"/>
      <c r="M184" s="25"/>
      <c r="N184" s="25"/>
      <c r="O184" s="25"/>
      <c r="P184" s="25"/>
      <c r="Q184" s="25"/>
      <c r="R184" s="25"/>
      <c r="S184" s="63"/>
      <c r="T184" s="63"/>
      <c r="U184" s="63"/>
      <c r="V184" s="63"/>
      <c r="W184" s="63"/>
      <c r="X184" s="63"/>
      <c r="Y184" s="63"/>
      <c r="Z184" s="63"/>
      <c r="AA184" s="84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29"/>
      <c r="AQ184" s="29"/>
      <c r="AR184" s="29"/>
      <c r="AS184" s="29"/>
      <c r="AT184" s="29"/>
      <c r="AU184" s="29"/>
      <c r="AV184" s="29"/>
      <c r="AW184" s="29"/>
      <c r="AX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86"/>
      <c r="BQ184" s="29"/>
      <c r="BR184" s="29"/>
      <c r="BS184" s="29"/>
      <c r="BT184" s="29"/>
      <c r="BU184" s="29"/>
      <c r="BV184" s="29"/>
      <c r="BW184" s="29"/>
      <c r="BX184" s="29"/>
      <c r="BY184" s="29"/>
      <c r="BZ184" s="29"/>
      <c r="CA184" s="29"/>
      <c r="CB184" s="29"/>
      <c r="CC184" s="29"/>
      <c r="CD184" s="29"/>
      <c r="CE184" s="29"/>
      <c r="CF184" s="29"/>
      <c r="CG184" s="29"/>
      <c r="CH184" s="29"/>
      <c r="CI184" s="29"/>
      <c r="CJ184" s="29"/>
      <c r="CK184" s="29"/>
      <c r="CL184" s="29"/>
      <c r="CM184" s="29"/>
      <c r="CN184" s="29"/>
      <c r="CO184" s="29"/>
      <c r="CP184" s="29"/>
    </row>
    <row r="185" spans="2:94" s="21" customFormat="1" ht="24.95" customHeight="1" x14ac:dyDescent="0.25">
      <c r="B185" s="78">
        <v>44477</v>
      </c>
      <c r="C185" s="64">
        <f t="shared" ref="C185:C211" si="82">COUNTIF($C$5:$C$173,B185)</f>
        <v>10</v>
      </c>
      <c r="D185" s="79">
        <f t="shared" ref="D185:D212" si="83">C185/348</f>
        <v>2.8735632183908046E-2</v>
      </c>
      <c r="E185" s="64">
        <f t="shared" ref="E185:E214" si="84">E184+C185</f>
        <v>75</v>
      </c>
      <c r="F185" s="79">
        <f t="shared" ref="F185:F214" si="85">E185/348</f>
        <v>0.21551724137931033</v>
      </c>
      <c r="G185" s="72" t="s">
        <v>147</v>
      </c>
      <c r="H185" s="70">
        <f>+COUNTIF($D$5:$D$173,G185)/169</f>
        <v>7.6923076923076927E-2</v>
      </c>
      <c r="I185" s="64"/>
      <c r="J185" s="68"/>
      <c r="K185" s="68"/>
      <c r="L185" s="92" t="s">
        <v>118</v>
      </c>
      <c r="M185" s="311">
        <f t="shared" ref="M185:Z185" si="86">+AVERAGE(M5:M173)</f>
        <v>3.9182389937106916</v>
      </c>
      <c r="N185" s="312">
        <f t="shared" si="86"/>
        <v>3.2903225806451615</v>
      </c>
      <c r="O185" s="311">
        <f t="shared" si="86"/>
        <v>4.1901840490797548</v>
      </c>
      <c r="P185" s="312">
        <f t="shared" si="86"/>
        <v>3.8098159509202456</v>
      </c>
      <c r="Q185" s="313">
        <f t="shared" si="86"/>
        <v>3.8765432098765431</v>
      </c>
      <c r="R185" s="312">
        <f t="shared" si="86"/>
        <v>4.4465408805031448</v>
      </c>
      <c r="S185" s="312">
        <f t="shared" si="86"/>
        <v>4.6217948717948714</v>
      </c>
      <c r="T185" s="312">
        <f t="shared" si="86"/>
        <v>4.7051282051282053</v>
      </c>
      <c r="U185" s="312">
        <f t="shared" si="86"/>
        <v>4.5973154362416109</v>
      </c>
      <c r="V185" s="312">
        <f t="shared" si="86"/>
        <v>4.24</v>
      </c>
      <c r="W185" s="311">
        <f t="shared" si="86"/>
        <v>4.1390728476821188</v>
      </c>
      <c r="X185" s="312">
        <f t="shared" si="86"/>
        <v>3.9923664122137406</v>
      </c>
      <c r="Y185" s="314">
        <f t="shared" si="86"/>
        <v>4.6493506493506498</v>
      </c>
      <c r="Z185" s="313">
        <f t="shared" si="86"/>
        <v>4.1688311688311686</v>
      </c>
      <c r="AA185" s="84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29"/>
      <c r="AQ185" s="29"/>
      <c r="AR185" s="29"/>
      <c r="AS185" s="29"/>
      <c r="AT185" s="29"/>
      <c r="AU185" s="29"/>
      <c r="AV185" s="29"/>
      <c r="AW185" s="29"/>
      <c r="AX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86"/>
      <c r="BQ185" s="29"/>
      <c r="BR185" s="29"/>
      <c r="BS185" s="29"/>
      <c r="BT185" s="29"/>
      <c r="BU185" s="29"/>
      <c r="BV185" s="29"/>
      <c r="BW185" s="29"/>
      <c r="BX185" s="29"/>
      <c r="BY185" s="29"/>
      <c r="BZ185" s="29"/>
      <c r="CA185" s="29"/>
      <c r="CB185" s="29"/>
      <c r="CC185" s="29"/>
      <c r="CD185" s="29"/>
      <c r="CE185" s="29"/>
      <c r="CF185" s="29"/>
      <c r="CG185" s="29"/>
      <c r="CH185" s="29"/>
      <c r="CI185" s="29"/>
      <c r="CJ185" s="29"/>
      <c r="CK185" s="29"/>
      <c r="CL185" s="29"/>
      <c r="CM185" s="29"/>
      <c r="CN185" s="29"/>
      <c r="CO185" s="29"/>
      <c r="CP185" s="29"/>
    </row>
    <row r="186" spans="2:94" s="21" customFormat="1" ht="24.95" customHeight="1" x14ac:dyDescent="0.25">
      <c r="B186" s="78">
        <v>44478</v>
      </c>
      <c r="C186" s="64">
        <f t="shared" si="82"/>
        <v>4</v>
      </c>
      <c r="D186" s="79">
        <f t="shared" si="83"/>
        <v>1.1494252873563218E-2</v>
      </c>
      <c r="E186" s="64">
        <f t="shared" si="84"/>
        <v>79</v>
      </c>
      <c r="F186" s="79">
        <f t="shared" si="85"/>
        <v>0.22701149425287356</v>
      </c>
      <c r="G186" s="213" t="s">
        <v>146</v>
      </c>
      <c r="H186" s="70">
        <f>+COUNTIF($D$5:$D$173,G186)/169</f>
        <v>4.7337278106508875E-2</v>
      </c>
      <c r="I186" s="64"/>
      <c r="J186" s="68"/>
      <c r="K186" s="68"/>
      <c r="L186" s="320" t="s">
        <v>165</v>
      </c>
      <c r="M186" s="315">
        <f>AVERAGE(M5:N173)</f>
        <v>3.6082802547770703</v>
      </c>
      <c r="N186" s="316"/>
      <c r="O186" s="315">
        <f>AVERAGE(O5:Q173)</f>
        <v>3.959016393442623</v>
      </c>
      <c r="P186" s="317"/>
      <c r="Q186" s="318"/>
      <c r="R186" s="316">
        <f>AVERAGE(R5:V173)</f>
        <v>4.5233766233766231</v>
      </c>
      <c r="S186" s="317"/>
      <c r="T186" s="317"/>
      <c r="U186" s="317"/>
      <c r="V186" s="317"/>
      <c r="W186" s="315">
        <f>AVERAGE(W5:X173)</f>
        <v>4.0709219858156027</v>
      </c>
      <c r="X186" s="317"/>
      <c r="Y186" s="319">
        <f>AVERAGE(Y5:Y173)</f>
        <v>4.6493506493506498</v>
      </c>
      <c r="Z186" s="318">
        <f>AVERAGE(Z5:Z173)</f>
        <v>4.1688311688311686</v>
      </c>
      <c r="AA186" s="84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29"/>
      <c r="AQ186" s="29"/>
      <c r="AR186" s="29"/>
      <c r="AS186" s="29"/>
      <c r="AT186" s="29"/>
      <c r="AU186" s="29"/>
      <c r="AV186" s="29"/>
      <c r="AW186" s="29"/>
      <c r="AX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86"/>
      <c r="BQ186" s="29"/>
      <c r="BR186" s="29"/>
      <c r="BS186" s="29"/>
      <c r="BT186" s="29"/>
      <c r="BU186" s="29"/>
      <c r="BV186" s="29"/>
      <c r="BW186" s="29"/>
      <c r="BX186" s="29"/>
      <c r="BY186" s="29"/>
      <c r="BZ186" s="29"/>
      <c r="CA186" s="29"/>
      <c r="CB186" s="29"/>
      <c r="CC186" s="29"/>
      <c r="CD186" s="29"/>
      <c r="CE186" s="29"/>
      <c r="CF186" s="29"/>
      <c r="CG186" s="29"/>
      <c r="CH186" s="29"/>
      <c r="CI186" s="29"/>
      <c r="CJ186" s="29"/>
      <c r="CK186" s="29"/>
      <c r="CL186" s="29"/>
      <c r="CM186" s="29"/>
      <c r="CN186" s="29"/>
      <c r="CO186" s="29"/>
      <c r="CP186" s="29"/>
    </row>
    <row r="187" spans="2:94" s="21" customFormat="1" ht="24.95" customHeight="1" thickBot="1" x14ac:dyDescent="0.3">
      <c r="B187" s="78">
        <v>44479</v>
      </c>
      <c r="C187" s="64">
        <f t="shared" si="82"/>
        <v>0</v>
      </c>
      <c r="D187" s="79">
        <f t="shared" si="83"/>
        <v>0</v>
      </c>
      <c r="E187" s="64">
        <f t="shared" si="84"/>
        <v>79</v>
      </c>
      <c r="F187" s="79">
        <f t="shared" si="85"/>
        <v>0.22701149425287356</v>
      </c>
      <c r="G187" s="66" t="s">
        <v>159</v>
      </c>
      <c r="H187" s="67"/>
      <c r="I187" s="64"/>
      <c r="J187" s="68"/>
      <c r="K187" s="68"/>
      <c r="L187" s="322" t="s">
        <v>119</v>
      </c>
      <c r="M187" s="321">
        <f>AVERAGE(M5:Z173)</f>
        <v>4.1877890841813139</v>
      </c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73"/>
      <c r="AA187" s="84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29"/>
      <c r="AQ187" s="29"/>
      <c r="AR187" s="29"/>
      <c r="AS187" s="29"/>
      <c r="AT187" s="29"/>
      <c r="AU187" s="29"/>
      <c r="AV187" s="29"/>
      <c r="AW187" s="29"/>
      <c r="AX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86"/>
      <c r="BQ187" s="29"/>
      <c r="BR187" s="29"/>
      <c r="BS187" s="29"/>
      <c r="BT187" s="29"/>
      <c r="BU187" s="29"/>
      <c r="BV187" s="29"/>
      <c r="BW187" s="29"/>
      <c r="BX187" s="29"/>
      <c r="BY187" s="29"/>
      <c r="BZ187" s="29"/>
      <c r="CA187" s="29"/>
      <c r="CB187" s="29"/>
      <c r="CC187" s="29"/>
      <c r="CD187" s="29"/>
      <c r="CE187" s="29"/>
      <c r="CF187" s="29"/>
      <c r="CG187" s="29"/>
      <c r="CH187" s="29"/>
      <c r="CI187" s="29"/>
      <c r="CJ187" s="29"/>
      <c r="CK187" s="29"/>
      <c r="CL187" s="29"/>
      <c r="CM187" s="29"/>
      <c r="CN187" s="29"/>
      <c r="CO187" s="29"/>
      <c r="CP187" s="29"/>
    </row>
    <row r="188" spans="2:94" s="21" customFormat="1" ht="24.95" customHeight="1" x14ac:dyDescent="0.25">
      <c r="B188" s="78">
        <v>44480</v>
      </c>
      <c r="C188" s="64">
        <f t="shared" si="82"/>
        <v>4</v>
      </c>
      <c r="D188" s="79">
        <f t="shared" si="83"/>
        <v>1.1494252873563218E-2</v>
      </c>
      <c r="E188" s="64">
        <f t="shared" si="84"/>
        <v>83</v>
      </c>
      <c r="F188" s="79">
        <f t="shared" si="85"/>
        <v>0.23850574712643677</v>
      </c>
      <c r="G188" s="72" t="s">
        <v>155</v>
      </c>
      <c r="H188" s="70">
        <f>+COUNTIF($E$5:$E$173,"H")/169</f>
        <v>0.47928994082840237</v>
      </c>
      <c r="I188" s="64"/>
      <c r="J188" s="68"/>
      <c r="K188" s="68"/>
      <c r="AA188" s="84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29"/>
      <c r="AQ188" s="29"/>
      <c r="AR188" s="29"/>
      <c r="AS188" s="29"/>
      <c r="AT188" s="29"/>
      <c r="AU188" s="29"/>
      <c r="AV188" s="29"/>
      <c r="AW188" s="29"/>
      <c r="AX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86"/>
      <c r="BQ188" s="29"/>
      <c r="BR188" s="29"/>
      <c r="BS188" s="29"/>
      <c r="BT188" s="29"/>
      <c r="BU188" s="29"/>
      <c r="BV188" s="29"/>
      <c r="BW188" s="29"/>
      <c r="BX188" s="29"/>
      <c r="BY188" s="29"/>
      <c r="BZ188" s="29"/>
      <c r="CA188" s="29"/>
      <c r="CB188" s="29"/>
      <c r="CC188" s="29"/>
      <c r="CD188" s="29"/>
      <c r="CE188" s="29"/>
      <c r="CF188" s="29"/>
      <c r="CG188" s="29"/>
      <c r="CH188" s="29"/>
      <c r="CI188" s="29"/>
      <c r="CJ188" s="29"/>
      <c r="CK188" s="29"/>
      <c r="CL188" s="29"/>
      <c r="CM188" s="29"/>
      <c r="CN188" s="29"/>
      <c r="CO188" s="29"/>
      <c r="CP188" s="29"/>
    </row>
    <row r="189" spans="2:94" s="21" customFormat="1" ht="24.95" customHeight="1" x14ac:dyDescent="0.25">
      <c r="B189" s="78">
        <v>44481</v>
      </c>
      <c r="C189" s="64">
        <f t="shared" si="82"/>
        <v>5</v>
      </c>
      <c r="D189" s="79">
        <f t="shared" si="83"/>
        <v>1.4367816091954023E-2</v>
      </c>
      <c r="E189" s="64">
        <f t="shared" si="84"/>
        <v>88</v>
      </c>
      <c r="F189" s="79">
        <f t="shared" si="85"/>
        <v>0.25287356321839083</v>
      </c>
      <c r="G189" s="72" t="s">
        <v>156</v>
      </c>
      <c r="H189" s="70">
        <f>+COUNTIF($E$5:$E$173,"M")/169</f>
        <v>0.52071005917159763</v>
      </c>
      <c r="I189" s="64"/>
      <c r="J189" s="68"/>
      <c r="K189" s="68"/>
      <c r="AA189" s="84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29"/>
      <c r="AQ189" s="29"/>
      <c r="AR189" s="29"/>
      <c r="AS189" s="29"/>
      <c r="AT189" s="29"/>
      <c r="AU189" s="29"/>
      <c r="AV189" s="29"/>
      <c r="AW189" s="29"/>
      <c r="AX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86"/>
      <c r="BQ189" s="29"/>
      <c r="BR189" s="29"/>
      <c r="BS189" s="29"/>
      <c r="BT189" s="29"/>
      <c r="BU189" s="29"/>
      <c r="BV189" s="29"/>
      <c r="BW189" s="29"/>
      <c r="BX189" s="29"/>
      <c r="BY189" s="29"/>
      <c r="BZ189" s="29"/>
      <c r="CA189" s="29"/>
      <c r="CB189" s="29"/>
      <c r="CC189" s="29"/>
      <c r="CD189" s="29"/>
      <c r="CE189" s="29"/>
      <c r="CF189" s="29"/>
      <c r="CG189" s="29"/>
      <c r="CH189" s="29"/>
      <c r="CI189" s="29"/>
      <c r="CJ189" s="29"/>
      <c r="CK189" s="29"/>
      <c r="CL189" s="29"/>
      <c r="CM189" s="29"/>
      <c r="CN189" s="29"/>
      <c r="CO189" s="29"/>
      <c r="CP189" s="29"/>
    </row>
    <row r="190" spans="2:94" s="21" customFormat="1" ht="24.95" customHeight="1" x14ac:dyDescent="0.25">
      <c r="B190" s="78">
        <v>44482</v>
      </c>
      <c r="C190" s="64">
        <f t="shared" si="82"/>
        <v>3</v>
      </c>
      <c r="D190" s="79">
        <f t="shared" si="83"/>
        <v>8.6206896551724137E-3</v>
      </c>
      <c r="E190" s="64">
        <f t="shared" si="84"/>
        <v>91</v>
      </c>
      <c r="F190" s="79">
        <f t="shared" si="85"/>
        <v>0.2614942528735632</v>
      </c>
      <c r="G190" s="213" t="s">
        <v>113</v>
      </c>
      <c r="H190" s="70">
        <f>+COUNTIF($E$5:$E$111,G190)/130</f>
        <v>0</v>
      </c>
      <c r="I190" s="64"/>
      <c r="J190" s="68"/>
      <c r="K190" s="68"/>
      <c r="AA190" s="84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29"/>
      <c r="AQ190" s="29"/>
      <c r="AR190" s="29"/>
      <c r="AS190" s="29"/>
      <c r="AT190" s="29"/>
      <c r="AU190" s="29"/>
      <c r="AV190" s="29"/>
      <c r="AW190" s="29"/>
      <c r="AX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86"/>
      <c r="BQ190" s="29"/>
      <c r="BR190" s="29"/>
      <c r="BS190" s="29"/>
      <c r="BT190" s="29"/>
      <c r="BU190" s="29"/>
      <c r="BV190" s="29"/>
      <c r="BW190" s="29"/>
      <c r="BX190" s="29"/>
      <c r="BY190" s="29"/>
      <c r="BZ190" s="29"/>
      <c r="CA190" s="29"/>
      <c r="CB190" s="29"/>
      <c r="CC190" s="29"/>
      <c r="CD190" s="29"/>
      <c r="CE190" s="29"/>
      <c r="CF190" s="29"/>
      <c r="CG190" s="29"/>
      <c r="CH190" s="29"/>
      <c r="CI190" s="29"/>
      <c r="CJ190" s="29"/>
      <c r="CK190" s="29"/>
      <c r="CL190" s="29"/>
      <c r="CM190" s="29"/>
      <c r="CN190" s="29"/>
      <c r="CO190" s="29"/>
      <c r="CP190" s="29"/>
    </row>
    <row r="191" spans="2:94" s="21" customFormat="1" ht="24.95" customHeight="1" x14ac:dyDescent="0.25">
      <c r="B191" s="78">
        <v>44483</v>
      </c>
      <c r="C191" s="64">
        <f t="shared" si="82"/>
        <v>2</v>
      </c>
      <c r="D191" s="79">
        <f t="shared" si="83"/>
        <v>5.7471264367816091E-3</v>
      </c>
      <c r="E191" s="64">
        <f t="shared" si="84"/>
        <v>93</v>
      </c>
      <c r="F191" s="79">
        <f t="shared" si="85"/>
        <v>0.26724137931034481</v>
      </c>
      <c r="G191" s="214"/>
      <c r="H191" s="214"/>
      <c r="I191" s="64"/>
      <c r="J191" s="68"/>
      <c r="K191" s="68"/>
      <c r="AA191" s="84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29"/>
      <c r="AQ191" s="29"/>
      <c r="AR191" s="29"/>
      <c r="AS191" s="29"/>
      <c r="AT191" s="29"/>
      <c r="AU191" s="29"/>
      <c r="AV191" s="29"/>
      <c r="AW191" s="29"/>
      <c r="AX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86"/>
      <c r="BQ191" s="29"/>
      <c r="BR191" s="29"/>
      <c r="BS191" s="29"/>
      <c r="BT191" s="29"/>
      <c r="BU191" s="29"/>
      <c r="BV191" s="29"/>
      <c r="BW191" s="29"/>
      <c r="BX191" s="29"/>
      <c r="BY191" s="29"/>
      <c r="BZ191" s="29"/>
      <c r="CA191" s="29"/>
      <c r="CB191" s="29"/>
      <c r="CC191" s="29"/>
      <c r="CD191" s="29"/>
      <c r="CE191" s="29"/>
      <c r="CF191" s="29"/>
      <c r="CG191" s="29"/>
      <c r="CH191" s="29"/>
      <c r="CI191" s="29"/>
      <c r="CJ191" s="29"/>
      <c r="CK191" s="29"/>
      <c r="CL191" s="29"/>
      <c r="CM191" s="29"/>
      <c r="CN191" s="29"/>
      <c r="CO191" s="29"/>
      <c r="CP191" s="29"/>
    </row>
    <row r="192" spans="2:94" s="21" customFormat="1" ht="24.95" customHeight="1" x14ac:dyDescent="0.25">
      <c r="B192" s="78">
        <v>44484</v>
      </c>
      <c r="C192" s="64">
        <f t="shared" si="82"/>
        <v>3</v>
      </c>
      <c r="D192" s="79">
        <f t="shared" si="83"/>
        <v>8.6206896551724137E-3</v>
      </c>
      <c r="E192" s="64">
        <f t="shared" si="84"/>
        <v>96</v>
      </c>
      <c r="F192" s="79">
        <f t="shared" si="85"/>
        <v>0.27586206896551724</v>
      </c>
      <c r="G192" s="66" t="s">
        <v>160</v>
      </c>
      <c r="H192" s="67"/>
      <c r="I192" s="76" t="s">
        <v>19</v>
      </c>
      <c r="J192" s="77"/>
      <c r="K192" s="68"/>
      <c r="L192" s="65"/>
      <c r="M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84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29"/>
      <c r="AQ192" s="29"/>
      <c r="AR192" s="29"/>
      <c r="AS192" s="29"/>
      <c r="AT192" s="29"/>
      <c r="AU192" s="29"/>
      <c r="AV192" s="29"/>
      <c r="AW192" s="29"/>
      <c r="AX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86"/>
      <c r="BQ192" s="29"/>
      <c r="BR192" s="29"/>
      <c r="BS192" s="29"/>
      <c r="BT192" s="29"/>
      <c r="BU192" s="29"/>
      <c r="BV192" s="29"/>
      <c r="BW192" s="29"/>
      <c r="BX192" s="29"/>
      <c r="BY192" s="29"/>
      <c r="BZ192" s="29"/>
      <c r="CA192" s="29"/>
      <c r="CB192" s="29"/>
      <c r="CC192" s="29"/>
      <c r="CD192" s="29"/>
      <c r="CE192" s="29"/>
      <c r="CF192" s="29"/>
      <c r="CG192" s="29"/>
      <c r="CH192" s="29"/>
      <c r="CI192" s="29"/>
      <c r="CJ192" s="29"/>
      <c r="CK192" s="29"/>
      <c r="CL192" s="29"/>
      <c r="CM192" s="29"/>
      <c r="CN192" s="29"/>
      <c r="CO192" s="29"/>
      <c r="CP192" s="29"/>
    </row>
    <row r="193" spans="2:94" s="21" customFormat="1" ht="24.95" customHeight="1" x14ac:dyDescent="0.25">
      <c r="B193" s="78">
        <v>44485</v>
      </c>
      <c r="C193" s="64">
        <f t="shared" si="82"/>
        <v>1</v>
      </c>
      <c r="D193" s="79">
        <f t="shared" si="83"/>
        <v>2.8735632183908046E-3</v>
      </c>
      <c r="E193" s="64">
        <f t="shared" si="84"/>
        <v>97</v>
      </c>
      <c r="F193" s="79">
        <f t="shared" si="85"/>
        <v>0.27873563218390807</v>
      </c>
      <c r="G193" s="310" t="s">
        <v>89</v>
      </c>
      <c r="H193" s="70">
        <f>+COUNTIF($F$5:$F$173,G193)/169</f>
        <v>0.63905325443786987</v>
      </c>
      <c r="I193" s="68" t="s">
        <v>94</v>
      </c>
      <c r="J193" s="80">
        <f>+COUNTIF($I$5:$I$173,I193)/169</f>
        <v>0.43786982248520712</v>
      </c>
      <c r="K193" s="68"/>
      <c r="L193" s="65"/>
      <c r="M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84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29"/>
      <c r="AQ193" s="29"/>
      <c r="AR193" s="29"/>
      <c r="AS193" s="29"/>
      <c r="AT193" s="29"/>
      <c r="AU193" s="29"/>
      <c r="AV193" s="29"/>
      <c r="AW193" s="29"/>
      <c r="AX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86"/>
      <c r="BQ193" s="29"/>
      <c r="BR193" s="29"/>
      <c r="BS193" s="29"/>
      <c r="BT193" s="29"/>
      <c r="BU193" s="29"/>
      <c r="BV193" s="29"/>
      <c r="BW193" s="29"/>
      <c r="BX193" s="29"/>
      <c r="BY193" s="29"/>
      <c r="BZ193" s="29"/>
      <c r="CA193" s="29"/>
      <c r="CB193" s="29"/>
      <c r="CC193" s="29"/>
      <c r="CD193" s="29"/>
      <c r="CE193" s="29"/>
      <c r="CF193" s="29"/>
      <c r="CG193" s="29"/>
      <c r="CH193" s="29"/>
      <c r="CI193" s="29"/>
      <c r="CJ193" s="29"/>
      <c r="CK193" s="29"/>
      <c r="CL193" s="29"/>
      <c r="CM193" s="29"/>
      <c r="CN193" s="29"/>
      <c r="CO193" s="29"/>
      <c r="CP193" s="29"/>
    </row>
    <row r="194" spans="2:94" ht="24.95" customHeight="1" x14ac:dyDescent="0.25">
      <c r="B194" s="78">
        <v>44486</v>
      </c>
      <c r="C194" s="64">
        <f t="shared" si="82"/>
        <v>2</v>
      </c>
      <c r="D194" s="79">
        <f t="shared" si="83"/>
        <v>5.7471264367816091E-3</v>
      </c>
      <c r="E194" s="64">
        <f t="shared" si="84"/>
        <v>99</v>
      </c>
      <c r="F194" s="79">
        <f t="shared" si="85"/>
        <v>0.28448275862068967</v>
      </c>
      <c r="G194" s="310" t="s">
        <v>91</v>
      </c>
      <c r="H194" s="70">
        <f>+COUNTIF($F$5:$F$173,G194)/169</f>
        <v>0.13609467455621302</v>
      </c>
      <c r="I194" s="68" t="s">
        <v>15</v>
      </c>
      <c r="J194" s="80">
        <f t="shared" ref="J194:J202" si="87">+COUNTIF($I$5:$I$173,I194)/169</f>
        <v>0.15976331360946747</v>
      </c>
      <c r="K194" s="68"/>
      <c r="L194" s="65"/>
      <c r="M194" s="63"/>
      <c r="N194" s="21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BP194" s="35"/>
    </row>
    <row r="195" spans="2:94" ht="24.95" customHeight="1" x14ac:dyDescent="0.25">
      <c r="B195" s="78">
        <v>44487</v>
      </c>
      <c r="C195" s="64">
        <f t="shared" si="82"/>
        <v>40</v>
      </c>
      <c r="D195" s="79">
        <f t="shared" si="83"/>
        <v>0.11494252873563218</v>
      </c>
      <c r="E195" s="64">
        <f t="shared" si="84"/>
        <v>139</v>
      </c>
      <c r="F195" s="79">
        <f t="shared" si="85"/>
        <v>0.39942528735632182</v>
      </c>
      <c r="G195" s="310" t="s">
        <v>117</v>
      </c>
      <c r="H195" s="70">
        <f t="shared" ref="H195:H212" si="88">+COUNTIF($F$5:$F$173,G195)/169</f>
        <v>2.9585798816568046E-2</v>
      </c>
      <c r="I195" s="68" t="s">
        <v>138</v>
      </c>
      <c r="J195" s="80">
        <f t="shared" si="87"/>
        <v>0.13609467455621302</v>
      </c>
      <c r="K195" s="68"/>
      <c r="L195" s="65"/>
      <c r="M195" s="63"/>
      <c r="N195" s="21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BP195" s="35"/>
    </row>
    <row r="196" spans="2:94" ht="24.95" customHeight="1" x14ac:dyDescent="0.25">
      <c r="B196" s="78">
        <v>44488</v>
      </c>
      <c r="C196" s="64">
        <f t="shared" si="82"/>
        <v>6</v>
      </c>
      <c r="D196" s="79">
        <f t="shared" si="83"/>
        <v>1.7241379310344827E-2</v>
      </c>
      <c r="E196" s="64">
        <f t="shared" si="84"/>
        <v>145</v>
      </c>
      <c r="F196" s="79">
        <f t="shared" si="85"/>
        <v>0.41666666666666669</v>
      </c>
      <c r="G196" s="310" t="s">
        <v>92</v>
      </c>
      <c r="H196" s="70">
        <f t="shared" si="88"/>
        <v>1.7751479289940829E-2</v>
      </c>
      <c r="I196" s="68" t="s">
        <v>95</v>
      </c>
      <c r="J196" s="80">
        <f t="shared" si="87"/>
        <v>6.5088757396449703E-2</v>
      </c>
      <c r="K196" s="66" t="s">
        <v>157</v>
      </c>
      <c r="L196" s="173"/>
      <c r="M196" s="63"/>
      <c r="N196" s="21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BP196" s="35"/>
    </row>
    <row r="197" spans="2:94" ht="24.95" customHeight="1" x14ac:dyDescent="0.25">
      <c r="B197" s="78">
        <v>44489</v>
      </c>
      <c r="C197" s="64">
        <f t="shared" si="82"/>
        <v>1</v>
      </c>
      <c r="D197" s="79">
        <f t="shared" si="83"/>
        <v>2.8735632183908046E-3</v>
      </c>
      <c r="E197" s="64">
        <f t="shared" si="84"/>
        <v>146</v>
      </c>
      <c r="F197" s="79">
        <f t="shared" si="85"/>
        <v>0.41954022988505746</v>
      </c>
      <c r="G197" s="64" t="s">
        <v>168</v>
      </c>
      <c r="H197" s="70">
        <f t="shared" si="88"/>
        <v>1.1834319526627219E-2</v>
      </c>
      <c r="I197" s="68" t="s">
        <v>96</v>
      </c>
      <c r="J197" s="80">
        <f t="shared" si="87"/>
        <v>2.9585798816568046E-2</v>
      </c>
      <c r="K197" s="69" t="s">
        <v>98</v>
      </c>
      <c r="L197" s="70">
        <f>+COUNTIF($J$5:$J$173,K197)/169</f>
        <v>0.65680473372781067</v>
      </c>
      <c r="M197" s="63"/>
      <c r="N197" s="21"/>
      <c r="O197" s="63"/>
      <c r="P197" s="63"/>
      <c r="Q197" s="63"/>
      <c r="R197" s="63"/>
      <c r="S197" s="63"/>
      <c r="T197" s="63"/>
      <c r="U197" s="63"/>
      <c r="V197" s="63"/>
      <c r="W197" s="63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BP197" s="35"/>
    </row>
    <row r="198" spans="2:94" ht="24.95" customHeight="1" x14ac:dyDescent="0.25">
      <c r="B198" s="78">
        <v>44490</v>
      </c>
      <c r="C198" s="64">
        <f t="shared" si="82"/>
        <v>1</v>
      </c>
      <c r="D198" s="79">
        <f t="shared" si="83"/>
        <v>2.8735632183908046E-3</v>
      </c>
      <c r="E198" s="64">
        <f t="shared" si="84"/>
        <v>147</v>
      </c>
      <c r="F198" s="79">
        <f t="shared" si="85"/>
        <v>0.42241379310344829</v>
      </c>
      <c r="G198" s="64" t="s">
        <v>317</v>
      </c>
      <c r="H198" s="70">
        <f t="shared" si="88"/>
        <v>1.1834319526627219E-2</v>
      </c>
      <c r="I198" s="68" t="s">
        <v>86</v>
      </c>
      <c r="J198" s="80">
        <f t="shared" si="87"/>
        <v>4.7337278106508875E-2</v>
      </c>
      <c r="K198" s="69" t="s">
        <v>99</v>
      </c>
      <c r="L198" s="70">
        <f>+COUNTIF($J$5:$J$173,K198)/169</f>
        <v>0.32544378698224852</v>
      </c>
      <c r="M198" s="63"/>
      <c r="N198" s="21"/>
      <c r="O198" s="63"/>
      <c r="P198" s="63"/>
      <c r="Q198" s="63"/>
      <c r="R198" s="63"/>
      <c r="S198" s="63"/>
      <c r="T198" s="63"/>
      <c r="U198" s="63"/>
      <c r="V198" s="63"/>
      <c r="W198" s="63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BP198" s="35"/>
    </row>
    <row r="199" spans="2:94" ht="24.95" customHeight="1" x14ac:dyDescent="0.25">
      <c r="B199" s="78">
        <v>44491</v>
      </c>
      <c r="C199" s="64">
        <f t="shared" si="82"/>
        <v>0</v>
      </c>
      <c r="D199" s="79">
        <f t="shared" si="83"/>
        <v>0</v>
      </c>
      <c r="E199" s="64">
        <f t="shared" si="84"/>
        <v>147</v>
      </c>
      <c r="F199" s="79">
        <f t="shared" si="85"/>
        <v>0.42241379310344829</v>
      </c>
      <c r="G199" s="64" t="s">
        <v>195</v>
      </c>
      <c r="H199" s="70">
        <f t="shared" si="88"/>
        <v>1.1834319526627219E-2</v>
      </c>
      <c r="I199" s="64" t="s">
        <v>97</v>
      </c>
      <c r="J199" s="80">
        <f t="shared" si="87"/>
        <v>2.9585798816568046E-2</v>
      </c>
      <c r="K199" s="71" t="s">
        <v>55</v>
      </c>
      <c r="L199" s="70">
        <f>+COUNTIF($J$5:$J$173,"")/169</f>
        <v>1.7751479289940829E-2</v>
      </c>
      <c r="M199" s="63"/>
      <c r="N199" s="21"/>
      <c r="O199" s="63"/>
      <c r="P199" s="63"/>
      <c r="Q199" s="63"/>
      <c r="R199" s="63"/>
      <c r="S199" s="63"/>
      <c r="T199" s="63"/>
      <c r="U199" s="63"/>
      <c r="V199" s="63"/>
      <c r="W199" s="63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BP199" s="35"/>
    </row>
    <row r="200" spans="2:94" ht="24.95" customHeight="1" x14ac:dyDescent="0.2">
      <c r="B200" s="78">
        <v>44492</v>
      </c>
      <c r="C200" s="64">
        <f t="shared" si="82"/>
        <v>0</v>
      </c>
      <c r="D200" s="79">
        <f t="shared" si="83"/>
        <v>0</v>
      </c>
      <c r="E200" s="64">
        <f t="shared" si="84"/>
        <v>147</v>
      </c>
      <c r="F200" s="79">
        <f t="shared" si="85"/>
        <v>0.42241379310344829</v>
      </c>
      <c r="G200" s="302" t="s">
        <v>319</v>
      </c>
      <c r="H200" s="70">
        <f t="shared" si="88"/>
        <v>1.1834319526627219E-2</v>
      </c>
      <c r="I200" s="68" t="s">
        <v>87</v>
      </c>
      <c r="J200" s="80">
        <f t="shared" si="87"/>
        <v>5.9171597633136093E-3</v>
      </c>
      <c r="K200" s="66" t="s">
        <v>180</v>
      </c>
      <c r="L200" s="173"/>
      <c r="O200" s="63"/>
      <c r="P200" s="63"/>
      <c r="Q200" s="63"/>
      <c r="R200" s="63"/>
      <c r="S200" s="63"/>
      <c r="T200" s="63"/>
      <c r="U200" s="63"/>
      <c r="V200" s="63"/>
      <c r="W200" s="63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BP200" s="35"/>
    </row>
    <row r="201" spans="2:94" ht="24.95" customHeight="1" x14ac:dyDescent="0.2">
      <c r="B201" s="78">
        <v>44493</v>
      </c>
      <c r="C201" s="64">
        <f t="shared" si="82"/>
        <v>0</v>
      </c>
      <c r="D201" s="79">
        <f t="shared" si="83"/>
        <v>0</v>
      </c>
      <c r="E201" s="64">
        <f t="shared" si="84"/>
        <v>147</v>
      </c>
      <c r="F201" s="79">
        <f t="shared" si="85"/>
        <v>0.42241379310344829</v>
      </c>
      <c r="G201" s="310" t="s">
        <v>172</v>
      </c>
      <c r="H201" s="70">
        <f t="shared" si="88"/>
        <v>5.9171597633136093E-3</v>
      </c>
      <c r="I201" s="68" t="s">
        <v>139</v>
      </c>
      <c r="J201" s="80">
        <f t="shared" si="87"/>
        <v>5.9171597633136093E-3</v>
      </c>
      <c r="K201" s="72" t="s">
        <v>18</v>
      </c>
      <c r="L201" s="70">
        <f>+COUNTIF($G$5:$G$173,K201)/169</f>
        <v>0.34911242603550297</v>
      </c>
      <c r="O201" s="63"/>
      <c r="P201" s="63"/>
      <c r="Q201" s="63"/>
      <c r="R201" s="63"/>
      <c r="S201" s="63"/>
      <c r="T201" s="63"/>
      <c r="U201" s="63"/>
      <c r="V201" s="63"/>
      <c r="W201" s="63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BP201" s="35"/>
    </row>
    <row r="202" spans="2:94" ht="24.95" customHeight="1" x14ac:dyDescent="0.2">
      <c r="B202" s="78">
        <v>44494</v>
      </c>
      <c r="C202" s="64">
        <f t="shared" si="82"/>
        <v>0</v>
      </c>
      <c r="D202" s="79">
        <f t="shared" si="83"/>
        <v>0</v>
      </c>
      <c r="E202" s="64">
        <f t="shared" si="84"/>
        <v>147</v>
      </c>
      <c r="F202" s="79">
        <f t="shared" si="85"/>
        <v>0.42241379310344829</v>
      </c>
      <c r="G202" s="310" t="s">
        <v>167</v>
      </c>
      <c r="H202" s="70">
        <f t="shared" si="88"/>
        <v>5.9171597633136093E-3</v>
      </c>
      <c r="I202" s="81" t="s">
        <v>55</v>
      </c>
      <c r="J202" s="80">
        <f t="shared" si="87"/>
        <v>8.2840236686390539E-2</v>
      </c>
      <c r="K202" s="72" t="s">
        <v>17</v>
      </c>
      <c r="L202" s="70">
        <f>+COUNTIF($G$5:$G$173,K202)/169</f>
        <v>0.60355029585798814</v>
      </c>
      <c r="O202" s="63"/>
      <c r="P202" s="63"/>
      <c r="Q202" s="63"/>
      <c r="R202" s="63"/>
      <c r="S202" s="63"/>
      <c r="T202" s="63"/>
      <c r="U202" s="63"/>
      <c r="V202" s="63"/>
      <c r="W202" s="63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BP202" s="35"/>
    </row>
    <row r="203" spans="2:94" ht="24.95" customHeight="1" x14ac:dyDescent="0.2">
      <c r="B203" s="78">
        <v>44495</v>
      </c>
      <c r="C203" s="64">
        <f t="shared" si="82"/>
        <v>1</v>
      </c>
      <c r="D203" s="79">
        <f t="shared" si="83"/>
        <v>2.8735632183908046E-3</v>
      </c>
      <c r="E203" s="64">
        <f t="shared" si="84"/>
        <v>148</v>
      </c>
      <c r="F203" s="79">
        <f t="shared" si="85"/>
        <v>0.42528735632183906</v>
      </c>
      <c r="G203" s="64" t="s">
        <v>166</v>
      </c>
      <c r="H203" s="70">
        <f t="shared" si="88"/>
        <v>5.9171597633136093E-3</v>
      </c>
      <c r="I203" s="215"/>
      <c r="J203" s="215"/>
      <c r="K203" s="71" t="s">
        <v>113</v>
      </c>
      <c r="L203" s="70">
        <f>+COUNTIF($G$5:$G$173,K203)/169</f>
        <v>4.7337278106508875E-2</v>
      </c>
      <c r="O203" s="63"/>
      <c r="P203" s="63"/>
      <c r="Q203" s="63"/>
      <c r="R203" s="63"/>
      <c r="S203" s="63"/>
      <c r="T203" s="63"/>
      <c r="U203" s="63"/>
      <c r="V203" s="63"/>
      <c r="W203" s="63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BP203" s="35"/>
    </row>
    <row r="204" spans="2:94" ht="24.95" customHeight="1" x14ac:dyDescent="0.25">
      <c r="B204" s="78">
        <v>44496</v>
      </c>
      <c r="C204" s="64">
        <f t="shared" si="82"/>
        <v>13</v>
      </c>
      <c r="D204" s="79">
        <f t="shared" si="83"/>
        <v>3.7356321839080463E-2</v>
      </c>
      <c r="E204" s="64">
        <f t="shared" si="84"/>
        <v>161</v>
      </c>
      <c r="F204" s="79">
        <f t="shared" si="85"/>
        <v>0.46264367816091956</v>
      </c>
      <c r="G204" s="64" t="s">
        <v>193</v>
      </c>
      <c r="H204" s="70">
        <f t="shared" si="88"/>
        <v>5.9171597633136093E-3</v>
      </c>
      <c r="I204" s="215"/>
      <c r="J204" s="215"/>
      <c r="K204" s="214"/>
      <c r="L204" s="64"/>
      <c r="M204" s="64"/>
      <c r="N204" s="64"/>
      <c r="O204" s="63"/>
      <c r="P204" s="63"/>
      <c r="Q204" s="63"/>
      <c r="R204" s="63"/>
      <c r="S204" s="63"/>
      <c r="T204" s="63"/>
      <c r="U204" s="63"/>
      <c r="V204" s="63"/>
      <c r="W204" s="63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BP204" s="35"/>
    </row>
    <row r="205" spans="2:94" ht="24.95" customHeight="1" x14ac:dyDescent="0.25">
      <c r="B205" s="78">
        <v>44497</v>
      </c>
      <c r="C205" s="64">
        <f t="shared" si="82"/>
        <v>2</v>
      </c>
      <c r="D205" s="79">
        <f t="shared" si="83"/>
        <v>5.7471264367816091E-3</v>
      </c>
      <c r="E205" s="64">
        <f t="shared" si="84"/>
        <v>163</v>
      </c>
      <c r="F205" s="79">
        <f t="shared" si="85"/>
        <v>0.46839080459770116</v>
      </c>
      <c r="G205" s="64" t="s">
        <v>318</v>
      </c>
      <c r="H205" s="70">
        <f t="shared" si="88"/>
        <v>5.9171597633136093E-3</v>
      </c>
      <c r="I205" s="215"/>
      <c r="J205" s="215"/>
      <c r="K205" s="214"/>
      <c r="L205" s="64"/>
      <c r="O205" s="63"/>
      <c r="P205" s="63"/>
      <c r="Q205" s="63"/>
      <c r="R205" s="63"/>
      <c r="S205" s="63"/>
      <c r="T205" s="63"/>
      <c r="U205" s="63"/>
      <c r="V205" s="63"/>
      <c r="W205" s="63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BN205" s="25"/>
      <c r="BO205" s="26"/>
      <c r="CD205" s="25"/>
      <c r="CE205" s="26"/>
    </row>
    <row r="206" spans="2:94" ht="24.95" customHeight="1" x14ac:dyDescent="0.25">
      <c r="B206" s="78">
        <v>44498</v>
      </c>
      <c r="C206" s="64">
        <f t="shared" si="82"/>
        <v>1</v>
      </c>
      <c r="D206" s="79">
        <f t="shared" si="83"/>
        <v>2.8735632183908046E-3</v>
      </c>
      <c r="E206" s="64">
        <f t="shared" si="84"/>
        <v>164</v>
      </c>
      <c r="F206" s="79">
        <f t="shared" si="85"/>
        <v>0.47126436781609193</v>
      </c>
      <c r="G206" s="64" t="s">
        <v>199</v>
      </c>
      <c r="H206" s="70">
        <f t="shared" si="88"/>
        <v>5.9171597633136093E-3</v>
      </c>
      <c r="I206" s="215"/>
      <c r="J206" s="215"/>
      <c r="K206" s="214"/>
      <c r="L206" s="64"/>
      <c r="O206" s="63"/>
      <c r="P206" s="63"/>
      <c r="Q206" s="63"/>
      <c r="R206" s="63"/>
      <c r="S206" s="63"/>
      <c r="T206" s="63"/>
      <c r="U206" s="63"/>
      <c r="V206" s="63"/>
      <c r="W206" s="63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BN206" s="25"/>
      <c r="BO206" s="26"/>
      <c r="CD206" s="25"/>
      <c r="CE206" s="26"/>
    </row>
    <row r="207" spans="2:94" ht="24.95" customHeight="1" x14ac:dyDescent="0.2">
      <c r="B207" s="78">
        <v>44499</v>
      </c>
      <c r="C207" s="64">
        <f t="shared" si="82"/>
        <v>0</v>
      </c>
      <c r="D207" s="79">
        <f t="shared" si="83"/>
        <v>0</v>
      </c>
      <c r="E207" s="64">
        <f t="shared" si="84"/>
        <v>164</v>
      </c>
      <c r="F207" s="79">
        <f t="shared" si="85"/>
        <v>0.47126436781609193</v>
      </c>
      <c r="G207" s="64" t="s">
        <v>194</v>
      </c>
      <c r="H207" s="70">
        <f t="shared" si="88"/>
        <v>5.9171597633136093E-3</v>
      </c>
      <c r="I207" s="215"/>
      <c r="J207" s="215"/>
      <c r="K207" s="25"/>
      <c r="L207" s="25"/>
      <c r="O207" s="63"/>
      <c r="P207" s="63"/>
      <c r="Q207" s="63"/>
      <c r="R207" s="63"/>
      <c r="S207" s="63"/>
      <c r="T207" s="63"/>
      <c r="U207" s="63"/>
      <c r="V207" s="63"/>
      <c r="W207" s="63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BN207" s="25"/>
      <c r="BO207" s="26"/>
      <c r="CD207" s="25"/>
      <c r="CE207" s="26"/>
    </row>
    <row r="208" spans="2:94" ht="24.95" customHeight="1" x14ac:dyDescent="0.2">
      <c r="B208" s="78">
        <v>44500</v>
      </c>
      <c r="C208" s="64">
        <f t="shared" si="82"/>
        <v>0</v>
      </c>
      <c r="D208" s="79">
        <f t="shared" si="83"/>
        <v>0</v>
      </c>
      <c r="E208" s="64">
        <f t="shared" si="84"/>
        <v>164</v>
      </c>
      <c r="F208" s="79">
        <f t="shared" si="85"/>
        <v>0.47126436781609193</v>
      </c>
      <c r="G208" s="64" t="s">
        <v>198</v>
      </c>
      <c r="H208" s="70">
        <f t="shared" si="88"/>
        <v>5.9171597633136093E-3</v>
      </c>
      <c r="I208" s="215"/>
      <c r="J208" s="215"/>
      <c r="K208" s="25"/>
      <c r="L208" s="25"/>
      <c r="O208" s="63"/>
      <c r="P208" s="63"/>
      <c r="Q208" s="63"/>
      <c r="R208" s="63"/>
      <c r="S208" s="63"/>
      <c r="T208" s="63"/>
      <c r="U208" s="63"/>
      <c r="V208" s="63"/>
      <c r="W208" s="63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BN208" s="25"/>
      <c r="BO208" s="26"/>
      <c r="CD208" s="25"/>
      <c r="CE208" s="26"/>
    </row>
    <row r="209" spans="2:83" ht="24.95" customHeight="1" x14ac:dyDescent="0.2">
      <c r="B209" s="78">
        <v>44501</v>
      </c>
      <c r="C209" s="64">
        <f t="shared" si="82"/>
        <v>0</v>
      </c>
      <c r="D209" s="79">
        <f t="shared" si="83"/>
        <v>0</v>
      </c>
      <c r="E209" s="64">
        <f t="shared" si="84"/>
        <v>164</v>
      </c>
      <c r="F209" s="79">
        <f t="shared" si="85"/>
        <v>0.47126436781609193</v>
      </c>
      <c r="G209" s="302" t="s">
        <v>320</v>
      </c>
      <c r="H209" s="70">
        <f t="shared" si="88"/>
        <v>5.9171597633136093E-3</v>
      </c>
      <c r="I209" s="215"/>
      <c r="J209" s="215"/>
      <c r="K209" s="64"/>
      <c r="L209" s="64"/>
      <c r="M209" s="64"/>
      <c r="N209" s="64"/>
      <c r="O209" s="63"/>
      <c r="P209" s="63"/>
      <c r="Q209" s="63"/>
      <c r="R209" s="63"/>
      <c r="S209" s="63"/>
      <c r="T209" s="63"/>
      <c r="U209" s="63"/>
      <c r="V209" s="63"/>
      <c r="W209" s="63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BN209" s="25"/>
      <c r="BO209" s="26"/>
      <c r="CD209" s="25"/>
      <c r="CE209" s="26"/>
    </row>
    <row r="210" spans="2:83" ht="24.95" customHeight="1" x14ac:dyDescent="0.2">
      <c r="B210" s="78">
        <v>44502</v>
      </c>
      <c r="C210" s="64">
        <f t="shared" si="82"/>
        <v>2</v>
      </c>
      <c r="D210" s="79">
        <f t="shared" si="83"/>
        <v>5.7471264367816091E-3</v>
      </c>
      <c r="E210" s="64">
        <f t="shared" si="84"/>
        <v>166</v>
      </c>
      <c r="F210" s="79">
        <f t="shared" si="85"/>
        <v>0.47701149425287354</v>
      </c>
      <c r="G210" s="302" t="s">
        <v>201</v>
      </c>
      <c r="H210" s="70">
        <f t="shared" si="88"/>
        <v>5.9171597633136093E-3</v>
      </c>
      <c r="I210" s="215"/>
      <c r="J210" s="215"/>
      <c r="K210" s="25"/>
      <c r="L210" s="25"/>
      <c r="O210" s="63"/>
      <c r="P210" s="63"/>
      <c r="Q210" s="63"/>
      <c r="R210" s="63"/>
      <c r="S210" s="63"/>
      <c r="T210" s="63"/>
      <c r="U210" s="63"/>
      <c r="V210" s="63"/>
      <c r="W210" s="63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BN210" s="25"/>
      <c r="BO210" s="26"/>
      <c r="CD210" s="25"/>
      <c r="CE210" s="26"/>
    </row>
    <row r="211" spans="2:83" ht="24.95" customHeight="1" x14ac:dyDescent="0.2">
      <c r="B211" s="78">
        <v>44503</v>
      </c>
      <c r="C211" s="64">
        <f t="shared" si="82"/>
        <v>3</v>
      </c>
      <c r="D211" s="79">
        <f t="shared" si="83"/>
        <v>8.6206896551724137E-3</v>
      </c>
      <c r="E211" s="64">
        <f t="shared" si="84"/>
        <v>169</v>
      </c>
      <c r="F211" s="79">
        <f t="shared" si="85"/>
        <v>0.48563218390804597</v>
      </c>
      <c r="G211" s="310" t="s">
        <v>112</v>
      </c>
      <c r="H211" s="70">
        <f t="shared" si="88"/>
        <v>5.9171597633136093E-3</v>
      </c>
      <c r="I211" s="215"/>
      <c r="J211" s="215"/>
      <c r="K211" s="25"/>
      <c r="L211" s="25"/>
      <c r="O211" s="63"/>
      <c r="P211" s="63"/>
      <c r="Q211" s="63"/>
      <c r="R211" s="63"/>
      <c r="S211" s="63"/>
      <c r="T211" s="63"/>
      <c r="U211" s="63"/>
      <c r="V211" s="63"/>
      <c r="W211" s="63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BN211" s="25"/>
      <c r="BO211" s="26"/>
      <c r="CD211" s="25"/>
      <c r="CE211" s="26"/>
    </row>
    <row r="212" spans="2:83" ht="24.95" customHeight="1" x14ac:dyDescent="0.2">
      <c r="B212" s="78">
        <v>44504</v>
      </c>
      <c r="C212" s="64">
        <f>COUNTIF($C$5:$C$160,B212)</f>
        <v>0</v>
      </c>
      <c r="D212" s="79">
        <f t="shared" si="83"/>
        <v>0</v>
      </c>
      <c r="E212" s="64">
        <f t="shared" si="84"/>
        <v>169</v>
      </c>
      <c r="F212" s="79">
        <f t="shared" si="85"/>
        <v>0.48563218390804597</v>
      </c>
      <c r="G212" s="302" t="s">
        <v>55</v>
      </c>
      <c r="H212" s="70">
        <f t="shared" si="88"/>
        <v>6.5088757396449703E-2</v>
      </c>
      <c r="I212" s="215"/>
      <c r="J212" s="215"/>
      <c r="K212" s="25"/>
      <c r="L212" s="25"/>
      <c r="O212" s="63"/>
      <c r="P212" s="63"/>
      <c r="Q212" s="63"/>
      <c r="R212" s="63"/>
      <c r="S212" s="63"/>
      <c r="T212" s="63"/>
      <c r="U212" s="63"/>
      <c r="V212" s="63"/>
      <c r="W212" s="63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BN212" s="25"/>
      <c r="BO212" s="26"/>
      <c r="CD212" s="25"/>
      <c r="CE212" s="26"/>
    </row>
    <row r="213" spans="2:83" ht="24.95" customHeight="1" x14ac:dyDescent="0.2">
      <c r="B213" s="78"/>
      <c r="C213" s="64"/>
      <c r="D213" s="79"/>
      <c r="E213" s="64">
        <f t="shared" si="84"/>
        <v>169</v>
      </c>
      <c r="F213" s="79">
        <f t="shared" si="85"/>
        <v>0.48563218390804597</v>
      </c>
      <c r="I213" s="215"/>
      <c r="J213" s="215"/>
      <c r="K213" s="25"/>
      <c r="L213" s="25"/>
      <c r="O213" s="63"/>
      <c r="P213" s="63"/>
      <c r="Q213" s="63"/>
      <c r="R213" s="63"/>
      <c r="S213" s="63"/>
      <c r="T213" s="63"/>
      <c r="U213" s="63"/>
      <c r="V213" s="63"/>
      <c r="W213" s="63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BN213" s="25"/>
      <c r="BO213" s="26"/>
      <c r="CD213" s="25"/>
      <c r="CE213" s="26"/>
    </row>
    <row r="214" spans="2:83" ht="24.95" customHeight="1" x14ac:dyDescent="0.2">
      <c r="B214" s="78"/>
      <c r="C214" s="64"/>
      <c r="D214" s="79"/>
      <c r="E214" s="64">
        <f t="shared" si="84"/>
        <v>169</v>
      </c>
      <c r="F214" s="79">
        <f t="shared" si="85"/>
        <v>0.48563218390804597</v>
      </c>
      <c r="G214" s="69" t="s">
        <v>173</v>
      </c>
      <c r="H214" s="70">
        <f t="shared" ref="H214:H219" si="89">+COUNTIF($F$5:$F$173,G214)/169</f>
        <v>0</v>
      </c>
      <c r="I214" s="215"/>
      <c r="J214" s="215"/>
      <c r="K214" s="25"/>
      <c r="L214" s="25"/>
      <c r="O214" s="63"/>
      <c r="P214" s="63"/>
      <c r="Q214" s="63"/>
      <c r="R214" s="63"/>
      <c r="S214" s="63"/>
      <c r="T214" s="63"/>
      <c r="U214" s="63"/>
      <c r="V214" s="63"/>
      <c r="W214" s="63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BN214" s="25"/>
      <c r="BO214" s="26"/>
      <c r="CD214" s="25"/>
      <c r="CE214" s="26"/>
    </row>
    <row r="215" spans="2:83" ht="24.95" customHeight="1" x14ac:dyDescent="0.2">
      <c r="B215" s="78"/>
      <c r="C215" s="64"/>
      <c r="D215" s="79"/>
      <c r="E215" s="64"/>
      <c r="F215" s="64"/>
      <c r="G215" s="69" t="s">
        <v>90</v>
      </c>
      <c r="H215" s="70">
        <f t="shared" si="89"/>
        <v>0</v>
      </c>
      <c r="I215" s="215"/>
      <c r="J215" s="215"/>
      <c r="K215" s="25"/>
      <c r="L215" s="25"/>
      <c r="O215" s="63"/>
      <c r="P215" s="63"/>
      <c r="Q215" s="63"/>
      <c r="R215" s="63"/>
      <c r="S215" s="63"/>
      <c r="T215" s="63"/>
      <c r="U215" s="63"/>
      <c r="V215" s="63"/>
      <c r="W215" s="63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BN215" s="25"/>
      <c r="BO215" s="26"/>
      <c r="CD215" s="25"/>
      <c r="CE215" s="26"/>
    </row>
    <row r="216" spans="2:83" ht="24.95" customHeight="1" x14ac:dyDescent="0.2">
      <c r="B216" s="63"/>
      <c r="C216" s="74"/>
      <c r="D216" s="64"/>
      <c r="E216" s="64"/>
      <c r="F216" s="68"/>
      <c r="G216" s="69" t="s">
        <v>137</v>
      </c>
      <c r="H216" s="70">
        <f t="shared" si="89"/>
        <v>0</v>
      </c>
      <c r="I216" s="68"/>
      <c r="J216" s="68"/>
      <c r="K216" s="25"/>
      <c r="L216" s="25"/>
      <c r="O216" s="63"/>
      <c r="P216" s="63"/>
      <c r="Q216" s="63"/>
      <c r="R216" s="63"/>
      <c r="S216" s="63"/>
      <c r="T216" s="63"/>
      <c r="U216" s="63"/>
      <c r="V216" s="63"/>
      <c r="W216" s="63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BN216" s="25"/>
      <c r="BO216" s="26"/>
      <c r="CD216" s="25"/>
      <c r="CE216" s="26"/>
    </row>
    <row r="217" spans="2:83" ht="24.95" customHeight="1" x14ac:dyDescent="0.2">
      <c r="G217" s="69" t="s">
        <v>170</v>
      </c>
      <c r="H217" s="70">
        <f t="shared" si="89"/>
        <v>0</v>
      </c>
      <c r="I217" s="68"/>
      <c r="J217" s="68"/>
      <c r="K217" s="68"/>
      <c r="O217" s="63"/>
      <c r="P217" s="63"/>
      <c r="Q217" s="63"/>
      <c r="R217" s="63"/>
      <c r="S217" s="63"/>
      <c r="T217" s="63"/>
      <c r="U217" s="63"/>
      <c r="V217" s="63"/>
      <c r="W217" s="63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BN217" s="25"/>
      <c r="BO217" s="26"/>
      <c r="CD217" s="25"/>
      <c r="CE217" s="26"/>
    </row>
    <row r="218" spans="2:83" ht="24.95" customHeight="1" x14ac:dyDescent="0.2">
      <c r="G218" s="69" t="s">
        <v>171</v>
      </c>
      <c r="H218" s="70">
        <f t="shared" si="89"/>
        <v>0</v>
      </c>
      <c r="I218" s="68"/>
      <c r="J218" s="68"/>
      <c r="K218" s="68"/>
      <c r="O218" s="63"/>
      <c r="P218" s="63"/>
      <c r="Q218" s="63"/>
      <c r="R218" s="63"/>
      <c r="S218" s="63"/>
      <c r="T218" s="63"/>
      <c r="U218" s="63"/>
      <c r="V218" s="63"/>
      <c r="W218" s="63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BN218" s="25"/>
      <c r="BO218" s="26"/>
      <c r="CD218" s="25"/>
      <c r="CE218" s="26"/>
    </row>
    <row r="219" spans="2:83" x14ac:dyDescent="0.2">
      <c r="G219" s="69" t="s">
        <v>169</v>
      </c>
      <c r="H219" s="70">
        <f t="shared" si="89"/>
        <v>0</v>
      </c>
      <c r="I219" s="68"/>
      <c r="J219" s="68"/>
      <c r="K219" s="68"/>
      <c r="M219" s="64"/>
      <c r="N219" s="82"/>
      <c r="O219" s="63"/>
      <c r="P219" s="63"/>
      <c r="Q219" s="63"/>
      <c r="R219" s="63"/>
      <c r="S219" s="63"/>
      <c r="T219" s="63"/>
      <c r="U219" s="63"/>
      <c r="V219" s="63"/>
      <c r="W219" s="63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BN219" s="25"/>
      <c r="BO219" s="26"/>
      <c r="CD219" s="25"/>
      <c r="CE219" s="26"/>
    </row>
    <row r="220" spans="2:83" x14ac:dyDescent="0.2">
      <c r="I220" s="68"/>
      <c r="J220" s="68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BN220" s="25"/>
      <c r="BO220" s="26"/>
      <c r="CD220" s="25"/>
      <c r="CE220" s="26"/>
    </row>
    <row r="221" spans="2:83" x14ac:dyDescent="0.25">
      <c r="BP221" s="35"/>
    </row>
    <row r="222" spans="2:83" x14ac:dyDescent="0.25">
      <c r="BP222" s="35"/>
    </row>
    <row r="223" spans="2:83" x14ac:dyDescent="0.25">
      <c r="BP223" s="35"/>
    </row>
    <row r="224" spans="2:83" x14ac:dyDescent="0.25">
      <c r="BP224" s="35"/>
    </row>
    <row r="225" spans="13:68" x14ac:dyDescent="0.25">
      <c r="BP225" s="35"/>
    </row>
    <row r="226" spans="13:68" x14ac:dyDescent="0.25">
      <c r="BP226" s="35"/>
    </row>
    <row r="227" spans="13:68" x14ac:dyDescent="0.25">
      <c r="BP227" s="35"/>
    </row>
    <row r="228" spans="13:68" x14ac:dyDescent="0.25">
      <c r="BP228" s="35"/>
    </row>
    <row r="229" spans="13:68" x14ac:dyDescent="0.25"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BP229" s="35"/>
    </row>
    <row r="230" spans="13:68" x14ac:dyDescent="0.25">
      <c r="BP230" s="35"/>
    </row>
    <row r="231" spans="13:68" x14ac:dyDescent="0.25">
      <c r="BP231" s="35"/>
    </row>
    <row r="232" spans="13:68" x14ac:dyDescent="0.25">
      <c r="BP232" s="35"/>
    </row>
    <row r="233" spans="13:68" x14ac:dyDescent="0.25">
      <c r="BP233" s="35"/>
    </row>
    <row r="234" spans="13:68" x14ac:dyDescent="0.25">
      <c r="BP234" s="35"/>
    </row>
    <row r="235" spans="13:68" x14ac:dyDescent="0.25">
      <c r="BP235" s="35"/>
    </row>
    <row r="236" spans="13:68" x14ac:dyDescent="0.25">
      <c r="BP236" s="35"/>
    </row>
    <row r="237" spans="13:68" x14ac:dyDescent="0.25">
      <c r="BP237" s="35"/>
    </row>
    <row r="238" spans="13:68" x14ac:dyDescent="0.25">
      <c r="BP238" s="35"/>
    </row>
    <row r="239" spans="13:68" x14ac:dyDescent="0.25">
      <c r="BP239" s="35"/>
    </row>
    <row r="240" spans="13:68" x14ac:dyDescent="0.25">
      <c r="BP240" s="35"/>
    </row>
    <row r="241" spans="68:68" x14ac:dyDescent="0.25">
      <c r="BP241" s="35"/>
    </row>
    <row r="242" spans="68:68" x14ac:dyDescent="0.25">
      <c r="BP242" s="35"/>
    </row>
    <row r="243" spans="68:68" x14ac:dyDescent="0.25">
      <c r="BP243" s="35"/>
    </row>
    <row r="244" spans="68:68" x14ac:dyDescent="0.25">
      <c r="BP244" s="35"/>
    </row>
    <row r="245" spans="68:68" x14ac:dyDescent="0.25">
      <c r="BP245" s="35"/>
    </row>
    <row r="246" spans="68:68" x14ac:dyDescent="0.25">
      <c r="BP246" s="35"/>
    </row>
    <row r="247" spans="68:68" x14ac:dyDescent="0.25">
      <c r="BP247" s="35"/>
    </row>
    <row r="248" spans="68:68" x14ac:dyDescent="0.25">
      <c r="BP248" s="35"/>
    </row>
    <row r="249" spans="68:68" x14ac:dyDescent="0.25">
      <c r="BP249" s="35"/>
    </row>
    <row r="250" spans="68:68" x14ac:dyDescent="0.25">
      <c r="BP250" s="35"/>
    </row>
    <row r="251" spans="68:68" x14ac:dyDescent="0.25">
      <c r="BP251" s="35"/>
    </row>
    <row r="252" spans="68:68" x14ac:dyDescent="0.25">
      <c r="BP252" s="35"/>
    </row>
    <row r="253" spans="68:68" x14ac:dyDescent="0.25">
      <c r="BP253" s="35"/>
    </row>
    <row r="254" spans="68:68" x14ac:dyDescent="0.25">
      <c r="BP254" s="35"/>
    </row>
    <row r="255" spans="68:68" x14ac:dyDescent="0.25">
      <c r="BP255" s="35"/>
    </row>
    <row r="256" spans="68:68" x14ac:dyDescent="0.25">
      <c r="BP256" s="35"/>
    </row>
    <row r="257" spans="68:68" x14ac:dyDescent="0.25">
      <c r="BP257" s="35"/>
    </row>
    <row r="258" spans="68:68" x14ac:dyDescent="0.25">
      <c r="BP258" s="35"/>
    </row>
    <row r="259" spans="68:68" x14ac:dyDescent="0.25">
      <c r="BP259" s="35"/>
    </row>
    <row r="260" spans="68:68" x14ac:dyDescent="0.25">
      <c r="BP260" s="35"/>
    </row>
    <row r="261" spans="68:68" x14ac:dyDescent="0.25">
      <c r="BP261" s="35"/>
    </row>
    <row r="262" spans="68:68" x14ac:dyDescent="0.25">
      <c r="BP262" s="35"/>
    </row>
    <row r="263" spans="68:68" x14ac:dyDescent="0.25">
      <c r="BP263" s="35"/>
    </row>
    <row r="264" spans="68:68" x14ac:dyDescent="0.25">
      <c r="BP264" s="35"/>
    </row>
    <row r="265" spans="68:68" x14ac:dyDescent="0.25">
      <c r="BP265" s="35"/>
    </row>
    <row r="266" spans="68:68" x14ac:dyDescent="0.25">
      <c r="BP266" s="35"/>
    </row>
    <row r="267" spans="68:68" x14ac:dyDescent="0.25">
      <c r="BP267" s="35"/>
    </row>
    <row r="268" spans="68:68" x14ac:dyDescent="0.25">
      <c r="BP268" s="35"/>
    </row>
    <row r="269" spans="68:68" x14ac:dyDescent="0.25">
      <c r="BP269" s="35"/>
    </row>
    <row r="270" spans="68:68" x14ac:dyDescent="0.25">
      <c r="BP270" s="35"/>
    </row>
    <row r="271" spans="68:68" x14ac:dyDescent="0.25">
      <c r="BP271" s="35"/>
    </row>
    <row r="272" spans="68:68" x14ac:dyDescent="0.25">
      <c r="BP272" s="35"/>
    </row>
    <row r="273" spans="68:68" x14ac:dyDescent="0.25">
      <c r="BP273" s="35"/>
    </row>
    <row r="274" spans="68:68" x14ac:dyDescent="0.25">
      <c r="BP274" s="35"/>
    </row>
    <row r="275" spans="68:68" x14ac:dyDescent="0.25">
      <c r="BP275" s="35"/>
    </row>
    <row r="276" spans="68:68" x14ac:dyDescent="0.25">
      <c r="BP276" s="35"/>
    </row>
    <row r="277" spans="68:68" x14ac:dyDescent="0.25">
      <c r="BP277" s="35"/>
    </row>
    <row r="278" spans="68:68" x14ac:dyDescent="0.25">
      <c r="BP278" s="35"/>
    </row>
    <row r="279" spans="68:68" x14ac:dyDescent="0.25">
      <c r="BP279" s="35"/>
    </row>
    <row r="280" spans="68:68" x14ac:dyDescent="0.25">
      <c r="BP280" s="35"/>
    </row>
    <row r="281" spans="68:68" x14ac:dyDescent="0.25">
      <c r="BP281" s="35"/>
    </row>
    <row r="282" spans="68:68" x14ac:dyDescent="0.25">
      <c r="BP282" s="35"/>
    </row>
    <row r="283" spans="68:68" x14ac:dyDescent="0.25">
      <c r="BP283" s="35"/>
    </row>
    <row r="284" spans="68:68" x14ac:dyDescent="0.25">
      <c r="BP284" s="35"/>
    </row>
    <row r="285" spans="68:68" x14ac:dyDescent="0.25">
      <c r="BP285" s="35"/>
    </row>
    <row r="286" spans="68:68" x14ac:dyDescent="0.25">
      <c r="BP286" s="35"/>
    </row>
    <row r="287" spans="68:68" x14ac:dyDescent="0.25">
      <c r="BP287" s="35"/>
    </row>
    <row r="288" spans="68:68" x14ac:dyDescent="0.25">
      <c r="BP288" s="35"/>
    </row>
    <row r="289" spans="68:68" x14ac:dyDescent="0.25">
      <c r="BP289" s="35"/>
    </row>
    <row r="290" spans="68:68" x14ac:dyDescent="0.25">
      <c r="BP290" s="35"/>
    </row>
    <row r="291" spans="68:68" x14ac:dyDescent="0.25">
      <c r="BP291" s="35"/>
    </row>
    <row r="292" spans="68:68" x14ac:dyDescent="0.25">
      <c r="BP292" s="35"/>
    </row>
    <row r="293" spans="68:68" x14ac:dyDescent="0.25">
      <c r="BP293" s="35"/>
    </row>
    <row r="294" spans="68:68" x14ac:dyDescent="0.25">
      <c r="BP294" s="35"/>
    </row>
    <row r="295" spans="68:68" x14ac:dyDescent="0.25">
      <c r="BP295" s="35"/>
    </row>
    <row r="296" spans="68:68" x14ac:dyDescent="0.25">
      <c r="BP296" s="35"/>
    </row>
    <row r="297" spans="68:68" x14ac:dyDescent="0.25">
      <c r="BP297" s="35"/>
    </row>
    <row r="298" spans="68:68" x14ac:dyDescent="0.25">
      <c r="BP298" s="35"/>
    </row>
    <row r="299" spans="68:68" x14ac:dyDescent="0.25">
      <c r="BP299" s="35"/>
    </row>
    <row r="300" spans="68:68" x14ac:dyDescent="0.25">
      <c r="BP300" s="35"/>
    </row>
    <row r="301" spans="68:68" x14ac:dyDescent="0.25">
      <c r="BP301" s="35"/>
    </row>
    <row r="302" spans="68:68" x14ac:dyDescent="0.25">
      <c r="BP302" s="35"/>
    </row>
    <row r="303" spans="68:68" x14ac:dyDescent="0.25">
      <c r="BP303" s="35"/>
    </row>
    <row r="304" spans="68:68" x14ac:dyDescent="0.25">
      <c r="BP304" s="35"/>
    </row>
    <row r="305" spans="68:68" x14ac:dyDescent="0.25">
      <c r="BP305" s="35"/>
    </row>
    <row r="306" spans="68:68" x14ac:dyDescent="0.25">
      <c r="BP306" s="35"/>
    </row>
    <row r="307" spans="68:68" x14ac:dyDescent="0.25">
      <c r="BP307" s="35"/>
    </row>
    <row r="308" spans="68:68" x14ac:dyDescent="0.25">
      <c r="BP308" s="35"/>
    </row>
    <row r="309" spans="68:68" x14ac:dyDescent="0.25">
      <c r="BP309" s="35"/>
    </row>
    <row r="310" spans="68:68" x14ac:dyDescent="0.25">
      <c r="BP310" s="35"/>
    </row>
    <row r="311" spans="68:68" x14ac:dyDescent="0.25">
      <c r="BP311" s="35"/>
    </row>
    <row r="312" spans="68:68" x14ac:dyDescent="0.25">
      <c r="BP312" s="35"/>
    </row>
    <row r="313" spans="68:68" x14ac:dyDescent="0.25">
      <c r="BP313" s="35"/>
    </row>
    <row r="314" spans="68:68" x14ac:dyDescent="0.25">
      <c r="BP314" s="35"/>
    </row>
    <row r="315" spans="68:68" x14ac:dyDescent="0.25">
      <c r="BP315" s="35"/>
    </row>
    <row r="316" spans="68:68" x14ac:dyDescent="0.25">
      <c r="BP316" s="35"/>
    </row>
    <row r="317" spans="68:68" x14ac:dyDescent="0.25">
      <c r="BP317" s="35"/>
    </row>
    <row r="318" spans="68:68" x14ac:dyDescent="0.25">
      <c r="BP318" s="35"/>
    </row>
    <row r="319" spans="68:68" x14ac:dyDescent="0.25">
      <c r="BP319" s="35"/>
    </row>
    <row r="320" spans="68:68" x14ac:dyDescent="0.25">
      <c r="BP320" s="35"/>
    </row>
    <row r="321" spans="68:68" x14ac:dyDescent="0.25">
      <c r="BP321" s="35"/>
    </row>
    <row r="322" spans="68:68" x14ac:dyDescent="0.25">
      <c r="BP322" s="35"/>
    </row>
    <row r="323" spans="68:68" x14ac:dyDescent="0.25">
      <c r="BP323" s="35"/>
    </row>
    <row r="324" spans="68:68" x14ac:dyDescent="0.25">
      <c r="BP324" s="35"/>
    </row>
    <row r="325" spans="68:68" x14ac:dyDescent="0.25">
      <c r="BP325" s="35"/>
    </row>
    <row r="326" spans="68:68" x14ac:dyDescent="0.25">
      <c r="BP326" s="35"/>
    </row>
    <row r="327" spans="68:68" x14ac:dyDescent="0.25">
      <c r="BP327" s="35"/>
    </row>
    <row r="328" spans="68:68" x14ac:dyDescent="0.25">
      <c r="BP328" s="35"/>
    </row>
    <row r="329" spans="68:68" x14ac:dyDescent="0.25">
      <c r="BP329" s="35"/>
    </row>
    <row r="330" spans="68:68" x14ac:dyDescent="0.25">
      <c r="BP330" s="35"/>
    </row>
    <row r="331" spans="68:68" x14ac:dyDescent="0.25">
      <c r="BP331" s="35"/>
    </row>
    <row r="332" spans="68:68" x14ac:dyDescent="0.25">
      <c r="BP332" s="35"/>
    </row>
    <row r="333" spans="68:68" x14ac:dyDescent="0.25">
      <c r="BP333" s="35"/>
    </row>
    <row r="334" spans="68:68" x14ac:dyDescent="0.25">
      <c r="BP334" s="35"/>
    </row>
    <row r="335" spans="68:68" x14ac:dyDescent="0.25">
      <c r="BP335" s="35"/>
    </row>
    <row r="336" spans="68:68" x14ac:dyDescent="0.25">
      <c r="BP336" s="35"/>
    </row>
    <row r="337" spans="68:68" x14ac:dyDescent="0.25">
      <c r="BP337" s="35"/>
    </row>
    <row r="338" spans="68:68" x14ac:dyDescent="0.25">
      <c r="BP338" s="35"/>
    </row>
    <row r="339" spans="68:68" x14ac:dyDescent="0.25">
      <c r="BP339" s="35"/>
    </row>
    <row r="340" spans="68:68" x14ac:dyDescent="0.25">
      <c r="BP340" s="35"/>
    </row>
    <row r="341" spans="68:68" x14ac:dyDescent="0.25">
      <c r="BP341" s="35"/>
    </row>
    <row r="342" spans="68:68" x14ac:dyDescent="0.25">
      <c r="BP342" s="35"/>
    </row>
    <row r="343" spans="68:68" x14ac:dyDescent="0.25">
      <c r="BP343" s="35"/>
    </row>
    <row r="344" spans="68:68" x14ac:dyDescent="0.25">
      <c r="BP344" s="35"/>
    </row>
    <row r="345" spans="68:68" x14ac:dyDescent="0.25">
      <c r="BP345" s="35"/>
    </row>
    <row r="346" spans="68:68" x14ac:dyDescent="0.25">
      <c r="BP346" s="35"/>
    </row>
    <row r="347" spans="68:68" x14ac:dyDescent="0.25">
      <c r="BP347" s="35"/>
    </row>
    <row r="348" spans="68:68" x14ac:dyDescent="0.25">
      <c r="BP348" s="35"/>
    </row>
    <row r="349" spans="68:68" x14ac:dyDescent="0.25">
      <c r="BP349" s="35"/>
    </row>
    <row r="350" spans="68:68" x14ac:dyDescent="0.25">
      <c r="BP350" s="35"/>
    </row>
    <row r="351" spans="68:68" x14ac:dyDescent="0.25">
      <c r="BP351" s="35"/>
    </row>
    <row r="352" spans="68:68" x14ac:dyDescent="0.25">
      <c r="BP352" s="35"/>
    </row>
    <row r="353" spans="68:68" x14ac:dyDescent="0.25">
      <c r="BP353" s="35"/>
    </row>
    <row r="354" spans="68:68" x14ac:dyDescent="0.25">
      <c r="BP354" s="35"/>
    </row>
    <row r="355" spans="68:68" x14ac:dyDescent="0.25">
      <c r="BP355" s="35"/>
    </row>
    <row r="356" spans="68:68" x14ac:dyDescent="0.25">
      <c r="BP356" s="35"/>
    </row>
    <row r="357" spans="68:68" x14ac:dyDescent="0.25">
      <c r="BP357" s="35"/>
    </row>
    <row r="358" spans="68:68" x14ac:dyDescent="0.25">
      <c r="BP358" s="35"/>
    </row>
    <row r="359" spans="68:68" x14ac:dyDescent="0.25">
      <c r="BP359" s="35"/>
    </row>
    <row r="360" spans="68:68" x14ac:dyDescent="0.25">
      <c r="BP360" s="35"/>
    </row>
    <row r="361" spans="68:68" x14ac:dyDescent="0.25">
      <c r="BP361" s="35"/>
    </row>
    <row r="362" spans="68:68" x14ac:dyDescent="0.25">
      <c r="BP362" s="35"/>
    </row>
    <row r="363" spans="68:68" x14ac:dyDescent="0.25">
      <c r="BP363" s="35"/>
    </row>
    <row r="364" spans="68:68" x14ac:dyDescent="0.25">
      <c r="BP364" s="35"/>
    </row>
    <row r="365" spans="68:68" x14ac:dyDescent="0.25">
      <c r="BP365" s="35"/>
    </row>
    <row r="366" spans="68:68" x14ac:dyDescent="0.25">
      <c r="BP366" s="35"/>
    </row>
    <row r="367" spans="68:68" x14ac:dyDescent="0.25">
      <c r="BP367" s="35"/>
    </row>
    <row r="368" spans="68:68" x14ac:dyDescent="0.25">
      <c r="BP368" s="35"/>
    </row>
    <row r="369" spans="68:68" x14ac:dyDescent="0.25">
      <c r="BP369" s="35"/>
    </row>
    <row r="370" spans="68:68" x14ac:dyDescent="0.25">
      <c r="BP370" s="35"/>
    </row>
    <row r="371" spans="68:68" x14ac:dyDescent="0.25">
      <c r="BP371" s="35"/>
    </row>
    <row r="372" spans="68:68" x14ac:dyDescent="0.25">
      <c r="BP372" s="35"/>
    </row>
    <row r="373" spans="68:68" x14ac:dyDescent="0.25">
      <c r="BP373" s="35"/>
    </row>
    <row r="374" spans="68:68" x14ac:dyDescent="0.25">
      <c r="BP374" s="35"/>
    </row>
    <row r="375" spans="68:68" x14ac:dyDescent="0.25">
      <c r="BP375" s="35"/>
    </row>
    <row r="376" spans="68:68" x14ac:dyDescent="0.25">
      <c r="BP376" s="35"/>
    </row>
    <row r="377" spans="68:68" x14ac:dyDescent="0.25">
      <c r="BP377" s="35"/>
    </row>
    <row r="378" spans="68:68" x14ac:dyDescent="0.25">
      <c r="BP378" s="35"/>
    </row>
    <row r="379" spans="68:68" x14ac:dyDescent="0.25">
      <c r="BP379" s="35"/>
    </row>
    <row r="380" spans="68:68" x14ac:dyDescent="0.25">
      <c r="BP380" s="35"/>
    </row>
    <row r="381" spans="68:68" x14ac:dyDescent="0.25">
      <c r="BP381" s="35"/>
    </row>
    <row r="382" spans="68:68" x14ac:dyDescent="0.25">
      <c r="BP382" s="35"/>
    </row>
    <row r="383" spans="68:68" x14ac:dyDescent="0.25">
      <c r="BP383" s="35"/>
    </row>
    <row r="384" spans="68:68" x14ac:dyDescent="0.25">
      <c r="BP384" s="35"/>
    </row>
    <row r="385" spans="68:68" x14ac:dyDescent="0.25">
      <c r="BP385" s="35"/>
    </row>
    <row r="386" spans="68:68" x14ac:dyDescent="0.25">
      <c r="BP386" s="35"/>
    </row>
    <row r="387" spans="68:68" x14ac:dyDescent="0.25">
      <c r="BP387" s="35"/>
    </row>
    <row r="388" spans="68:68" x14ac:dyDescent="0.25">
      <c r="BP388" s="35"/>
    </row>
    <row r="389" spans="68:68" x14ac:dyDescent="0.25">
      <c r="BP389" s="35"/>
    </row>
    <row r="390" spans="68:68" x14ac:dyDescent="0.25">
      <c r="BP390" s="35"/>
    </row>
    <row r="391" spans="68:68" x14ac:dyDescent="0.25">
      <c r="BP391" s="35"/>
    </row>
    <row r="392" spans="68:68" x14ac:dyDescent="0.25">
      <c r="BP392" s="35"/>
    </row>
    <row r="393" spans="68:68" x14ac:dyDescent="0.25">
      <c r="BP393" s="35"/>
    </row>
    <row r="394" spans="68:68" x14ac:dyDescent="0.25">
      <c r="BP394" s="35"/>
    </row>
    <row r="395" spans="68:68" x14ac:dyDescent="0.25">
      <c r="BP395" s="35"/>
    </row>
    <row r="396" spans="68:68" x14ac:dyDescent="0.25">
      <c r="BP396" s="35"/>
    </row>
    <row r="397" spans="68:68" x14ac:dyDescent="0.25">
      <c r="BP397" s="35"/>
    </row>
    <row r="398" spans="68:68" x14ac:dyDescent="0.25">
      <c r="BP398" s="35"/>
    </row>
    <row r="399" spans="68:68" x14ac:dyDescent="0.25">
      <c r="BP399" s="35"/>
    </row>
    <row r="400" spans="68:68" x14ac:dyDescent="0.25">
      <c r="BP400" s="35"/>
    </row>
    <row r="401" spans="68:68" x14ac:dyDescent="0.25">
      <c r="BP401" s="35"/>
    </row>
    <row r="402" spans="68:68" x14ac:dyDescent="0.25">
      <c r="BP402" s="35"/>
    </row>
    <row r="403" spans="68:68" x14ac:dyDescent="0.25">
      <c r="BP403" s="35"/>
    </row>
    <row r="404" spans="68:68" x14ac:dyDescent="0.25">
      <c r="BP404" s="35"/>
    </row>
    <row r="405" spans="68:68" x14ac:dyDescent="0.25">
      <c r="BP405" s="35"/>
    </row>
    <row r="406" spans="68:68" x14ac:dyDescent="0.25">
      <c r="BP406" s="35"/>
    </row>
    <row r="407" spans="68:68" x14ac:dyDescent="0.25">
      <c r="BP407" s="35"/>
    </row>
    <row r="408" spans="68:68" x14ac:dyDescent="0.25">
      <c r="BP408" s="35"/>
    </row>
    <row r="409" spans="68:68" x14ac:dyDescent="0.25">
      <c r="BP409" s="35"/>
    </row>
    <row r="410" spans="68:68" x14ac:dyDescent="0.25">
      <c r="BP410" s="35"/>
    </row>
    <row r="411" spans="68:68" x14ac:dyDescent="0.25">
      <c r="BP411" s="35"/>
    </row>
    <row r="412" spans="68:68" x14ac:dyDescent="0.25">
      <c r="BP412" s="35"/>
    </row>
    <row r="413" spans="68:68" x14ac:dyDescent="0.25">
      <c r="BP413" s="35"/>
    </row>
    <row r="414" spans="68:68" x14ac:dyDescent="0.25">
      <c r="BP414" s="35"/>
    </row>
    <row r="415" spans="68:68" x14ac:dyDescent="0.25">
      <c r="BP415" s="35"/>
    </row>
    <row r="416" spans="68:68" x14ac:dyDescent="0.25">
      <c r="BP416" s="35"/>
    </row>
    <row r="417" spans="68:68" x14ac:dyDescent="0.25">
      <c r="BP417" s="35"/>
    </row>
    <row r="418" spans="68:68" x14ac:dyDescent="0.25">
      <c r="BP418" s="35"/>
    </row>
    <row r="419" spans="68:68" x14ac:dyDescent="0.25">
      <c r="BP419" s="35"/>
    </row>
    <row r="420" spans="68:68" x14ac:dyDescent="0.25">
      <c r="BP420" s="35"/>
    </row>
    <row r="421" spans="68:68" x14ac:dyDescent="0.25">
      <c r="BP421" s="35"/>
    </row>
    <row r="422" spans="68:68" x14ac:dyDescent="0.25">
      <c r="BP422" s="35"/>
    </row>
    <row r="423" spans="68:68" x14ac:dyDescent="0.25">
      <c r="BP423" s="35"/>
    </row>
    <row r="424" spans="68:68" x14ac:dyDescent="0.25">
      <c r="BP424" s="35"/>
    </row>
    <row r="425" spans="68:68" x14ac:dyDescent="0.25">
      <c r="BP425" s="35"/>
    </row>
    <row r="426" spans="68:68" x14ac:dyDescent="0.25">
      <c r="BP426" s="35"/>
    </row>
    <row r="427" spans="68:68" x14ac:dyDescent="0.25">
      <c r="BP427" s="35"/>
    </row>
    <row r="428" spans="68:68" x14ac:dyDescent="0.25">
      <c r="BP428" s="35"/>
    </row>
    <row r="429" spans="68:68" x14ac:dyDescent="0.25">
      <c r="BP429" s="35"/>
    </row>
    <row r="430" spans="68:68" x14ac:dyDescent="0.25">
      <c r="BP430" s="35"/>
    </row>
    <row r="431" spans="68:68" x14ac:dyDescent="0.25">
      <c r="BP431" s="35"/>
    </row>
    <row r="432" spans="68:68" x14ac:dyDescent="0.25">
      <c r="BP432" s="35"/>
    </row>
    <row r="433" spans="68:68" x14ac:dyDescent="0.25">
      <c r="BP433" s="35"/>
    </row>
    <row r="434" spans="68:68" x14ac:dyDescent="0.25">
      <c r="BP434" s="35"/>
    </row>
    <row r="435" spans="68:68" x14ac:dyDescent="0.25">
      <c r="BP435" s="35"/>
    </row>
    <row r="436" spans="68:68" x14ac:dyDescent="0.25">
      <c r="BP436" s="35"/>
    </row>
    <row r="437" spans="68:68" x14ac:dyDescent="0.25">
      <c r="BP437" s="35"/>
    </row>
    <row r="438" spans="68:68" x14ac:dyDescent="0.25">
      <c r="BP438" s="35"/>
    </row>
    <row r="439" spans="68:68" x14ac:dyDescent="0.25">
      <c r="BP439" s="35"/>
    </row>
    <row r="440" spans="68:68" x14ac:dyDescent="0.25">
      <c r="BP440" s="35"/>
    </row>
    <row r="441" spans="68:68" x14ac:dyDescent="0.25">
      <c r="BP441" s="35"/>
    </row>
    <row r="442" spans="68:68" x14ac:dyDescent="0.25">
      <c r="BP442" s="35"/>
    </row>
    <row r="443" spans="68:68" x14ac:dyDescent="0.25">
      <c r="BP443" s="35"/>
    </row>
    <row r="444" spans="68:68" x14ac:dyDescent="0.25">
      <c r="BP444" s="35"/>
    </row>
    <row r="445" spans="68:68" x14ac:dyDescent="0.25">
      <c r="BP445" s="35"/>
    </row>
    <row r="446" spans="68:68" x14ac:dyDescent="0.25">
      <c r="BP446" s="35"/>
    </row>
    <row r="447" spans="68:68" x14ac:dyDescent="0.25">
      <c r="BP447" s="35"/>
    </row>
    <row r="448" spans="68:68" x14ac:dyDescent="0.25">
      <c r="BP448" s="35"/>
    </row>
    <row r="449" spans="68:68" x14ac:dyDescent="0.25">
      <c r="BP449" s="35"/>
    </row>
    <row r="450" spans="68:68" x14ac:dyDescent="0.25">
      <c r="BP450" s="35"/>
    </row>
    <row r="451" spans="68:68" x14ac:dyDescent="0.25">
      <c r="BP451" s="35"/>
    </row>
    <row r="452" spans="68:68" x14ac:dyDescent="0.25">
      <c r="BP452" s="35"/>
    </row>
    <row r="453" spans="68:68" x14ac:dyDescent="0.25">
      <c r="BP453" s="35"/>
    </row>
    <row r="454" spans="68:68" x14ac:dyDescent="0.25">
      <c r="BP454" s="35"/>
    </row>
    <row r="455" spans="68:68" x14ac:dyDescent="0.25">
      <c r="BP455" s="35"/>
    </row>
    <row r="456" spans="68:68" x14ac:dyDescent="0.25">
      <c r="BP456" s="35"/>
    </row>
    <row r="457" spans="68:68" x14ac:dyDescent="0.25">
      <c r="BP457" s="35"/>
    </row>
    <row r="458" spans="68:68" x14ac:dyDescent="0.25">
      <c r="BP458" s="35"/>
    </row>
    <row r="459" spans="68:68" x14ac:dyDescent="0.25">
      <c r="BP459" s="35"/>
    </row>
    <row r="460" spans="68:68" x14ac:dyDescent="0.25">
      <c r="BP460" s="35"/>
    </row>
    <row r="461" spans="68:68" x14ac:dyDescent="0.25">
      <c r="BP461" s="35"/>
    </row>
    <row r="462" spans="68:68" x14ac:dyDescent="0.25">
      <c r="BP462" s="35"/>
    </row>
    <row r="463" spans="68:68" x14ac:dyDescent="0.25">
      <c r="BP463" s="35"/>
    </row>
    <row r="464" spans="68:68" x14ac:dyDescent="0.25">
      <c r="BP464" s="35"/>
    </row>
    <row r="465" spans="68:68" x14ac:dyDescent="0.25">
      <c r="BP465" s="35"/>
    </row>
    <row r="466" spans="68:68" x14ac:dyDescent="0.25">
      <c r="BP466" s="35"/>
    </row>
    <row r="467" spans="68:68" x14ac:dyDescent="0.25">
      <c r="BP467" s="35"/>
    </row>
    <row r="468" spans="68:68" x14ac:dyDescent="0.25">
      <c r="BP468" s="35"/>
    </row>
    <row r="469" spans="68:68" x14ac:dyDescent="0.25">
      <c r="BP469" s="35"/>
    </row>
    <row r="470" spans="68:68" x14ac:dyDescent="0.25">
      <c r="BP470" s="35"/>
    </row>
    <row r="471" spans="68:68" x14ac:dyDescent="0.25">
      <c r="BP471" s="35"/>
    </row>
    <row r="472" spans="68:68" x14ac:dyDescent="0.25">
      <c r="BP472" s="35"/>
    </row>
    <row r="473" spans="68:68" x14ac:dyDescent="0.25">
      <c r="BP473" s="35"/>
    </row>
    <row r="474" spans="68:68" x14ac:dyDescent="0.25">
      <c r="BP474" s="35"/>
    </row>
    <row r="475" spans="68:68" x14ac:dyDescent="0.25">
      <c r="BP475" s="35"/>
    </row>
    <row r="476" spans="68:68" x14ac:dyDescent="0.25">
      <c r="BP476" s="35"/>
    </row>
    <row r="477" spans="68:68" x14ac:dyDescent="0.25">
      <c r="BP477" s="35"/>
    </row>
    <row r="478" spans="68:68" x14ac:dyDescent="0.25">
      <c r="BP478" s="35"/>
    </row>
    <row r="479" spans="68:68" x14ac:dyDescent="0.25">
      <c r="BP479" s="35"/>
    </row>
    <row r="480" spans="68:68" x14ac:dyDescent="0.25">
      <c r="BP480" s="35"/>
    </row>
    <row r="481" spans="68:68" x14ac:dyDescent="0.25">
      <c r="BP481" s="35"/>
    </row>
    <row r="482" spans="68:68" x14ac:dyDescent="0.25">
      <c r="BP482" s="35"/>
    </row>
    <row r="483" spans="68:68" x14ac:dyDescent="0.25">
      <c r="BP483" s="35"/>
    </row>
    <row r="484" spans="68:68" x14ac:dyDescent="0.25">
      <c r="BP484" s="35"/>
    </row>
    <row r="485" spans="68:68" x14ac:dyDescent="0.25">
      <c r="BP485" s="35"/>
    </row>
    <row r="486" spans="68:68" x14ac:dyDescent="0.25">
      <c r="BP486" s="35"/>
    </row>
    <row r="487" spans="68:68" x14ac:dyDescent="0.25">
      <c r="BP487" s="35"/>
    </row>
    <row r="488" spans="68:68" x14ac:dyDescent="0.25">
      <c r="BP488" s="35"/>
    </row>
    <row r="489" spans="68:68" x14ac:dyDescent="0.25">
      <c r="BP489" s="35"/>
    </row>
    <row r="490" spans="68:68" x14ac:dyDescent="0.25">
      <c r="BP490" s="35"/>
    </row>
    <row r="491" spans="68:68" x14ac:dyDescent="0.25">
      <c r="BP491" s="35"/>
    </row>
    <row r="492" spans="68:68" x14ac:dyDescent="0.25">
      <c r="BP492" s="35"/>
    </row>
    <row r="493" spans="68:68" x14ac:dyDescent="0.25">
      <c r="BP493" s="35"/>
    </row>
    <row r="494" spans="68:68" x14ac:dyDescent="0.25">
      <c r="BP494" s="35"/>
    </row>
    <row r="495" spans="68:68" x14ac:dyDescent="0.25">
      <c r="BP495" s="35"/>
    </row>
    <row r="496" spans="68:68" x14ac:dyDescent="0.25">
      <c r="BP496" s="35"/>
    </row>
    <row r="497" spans="68:68" x14ac:dyDescent="0.25">
      <c r="BP497" s="35"/>
    </row>
    <row r="498" spans="68:68" x14ac:dyDescent="0.25">
      <c r="BP498" s="35"/>
    </row>
    <row r="499" spans="68:68" x14ac:dyDescent="0.25">
      <c r="BP499" s="35"/>
    </row>
    <row r="500" spans="68:68" x14ac:dyDescent="0.25">
      <c r="BP500" s="35"/>
    </row>
    <row r="501" spans="68:68" x14ac:dyDescent="0.25">
      <c r="BP501" s="35"/>
    </row>
    <row r="502" spans="68:68" x14ac:dyDescent="0.25">
      <c r="BP502" s="35"/>
    </row>
    <row r="503" spans="68:68" x14ac:dyDescent="0.25">
      <c r="BP503" s="35"/>
    </row>
    <row r="504" spans="68:68" x14ac:dyDescent="0.25">
      <c r="BP504" s="35"/>
    </row>
    <row r="505" spans="68:68" x14ac:dyDescent="0.25">
      <c r="BP505" s="35"/>
    </row>
    <row r="506" spans="68:68" x14ac:dyDescent="0.25">
      <c r="BP506" s="35"/>
    </row>
    <row r="507" spans="68:68" x14ac:dyDescent="0.25">
      <c r="BP507" s="35"/>
    </row>
    <row r="508" spans="68:68" x14ac:dyDescent="0.25">
      <c r="BP508" s="35"/>
    </row>
    <row r="509" spans="68:68" x14ac:dyDescent="0.25">
      <c r="BP509" s="35"/>
    </row>
    <row r="510" spans="68:68" x14ac:dyDescent="0.25">
      <c r="BP510" s="35"/>
    </row>
    <row r="511" spans="68:68" x14ac:dyDescent="0.25">
      <c r="BP511" s="35"/>
    </row>
    <row r="512" spans="68:68" x14ac:dyDescent="0.25">
      <c r="BP512" s="35"/>
    </row>
    <row r="513" spans="68:68" x14ac:dyDescent="0.25">
      <c r="BP513" s="35"/>
    </row>
    <row r="514" spans="68:68" x14ac:dyDescent="0.25">
      <c r="BP514" s="35"/>
    </row>
    <row r="515" spans="68:68" x14ac:dyDescent="0.25">
      <c r="BP515" s="35"/>
    </row>
    <row r="516" spans="68:68" x14ac:dyDescent="0.25">
      <c r="BP516" s="35"/>
    </row>
    <row r="517" spans="68:68" x14ac:dyDescent="0.25">
      <c r="BP517" s="35"/>
    </row>
    <row r="518" spans="68:68" x14ac:dyDescent="0.25">
      <c r="BP518" s="35"/>
    </row>
    <row r="519" spans="68:68" x14ac:dyDescent="0.25">
      <c r="BP519" s="35"/>
    </row>
    <row r="520" spans="68:68" x14ac:dyDescent="0.25">
      <c r="BP520" s="35"/>
    </row>
    <row r="521" spans="68:68" x14ac:dyDescent="0.25">
      <c r="BP521" s="35"/>
    </row>
    <row r="522" spans="68:68" x14ac:dyDescent="0.25">
      <c r="BP522" s="35"/>
    </row>
    <row r="523" spans="68:68" x14ac:dyDescent="0.25">
      <c r="BP523" s="35"/>
    </row>
    <row r="524" spans="68:68" x14ac:dyDescent="0.25">
      <c r="BP524" s="35"/>
    </row>
    <row r="525" spans="68:68" x14ac:dyDescent="0.25">
      <c r="BP525" s="35"/>
    </row>
    <row r="526" spans="68:68" x14ac:dyDescent="0.25">
      <c r="BP526" s="35"/>
    </row>
    <row r="527" spans="68:68" x14ac:dyDescent="0.25">
      <c r="BP527" s="35"/>
    </row>
    <row r="528" spans="68:68" x14ac:dyDescent="0.25">
      <c r="BP528" s="35"/>
    </row>
    <row r="529" spans="68:68" x14ac:dyDescent="0.25">
      <c r="BP529" s="35"/>
    </row>
    <row r="530" spans="68:68" x14ac:dyDescent="0.25">
      <c r="BP530" s="35"/>
    </row>
    <row r="531" spans="68:68" x14ac:dyDescent="0.25">
      <c r="BP531" s="35"/>
    </row>
    <row r="532" spans="68:68" x14ac:dyDescent="0.25">
      <c r="BP532" s="35"/>
    </row>
    <row r="533" spans="68:68" x14ac:dyDescent="0.25">
      <c r="BP533" s="35"/>
    </row>
    <row r="534" spans="68:68" x14ac:dyDescent="0.25">
      <c r="BP534" s="35"/>
    </row>
    <row r="535" spans="68:68" x14ac:dyDescent="0.25">
      <c r="BP535" s="35"/>
    </row>
    <row r="536" spans="68:68" x14ac:dyDescent="0.25">
      <c r="BP536" s="35"/>
    </row>
    <row r="537" spans="68:68" x14ac:dyDescent="0.25">
      <c r="BP537" s="35"/>
    </row>
    <row r="538" spans="68:68" x14ac:dyDescent="0.25">
      <c r="BP538" s="35"/>
    </row>
    <row r="539" spans="68:68" x14ac:dyDescent="0.25">
      <c r="BP539" s="35"/>
    </row>
    <row r="540" spans="68:68" x14ac:dyDescent="0.25">
      <c r="BP540" s="35"/>
    </row>
    <row r="541" spans="68:68" x14ac:dyDescent="0.25">
      <c r="BP541" s="35"/>
    </row>
    <row r="542" spans="68:68" x14ac:dyDescent="0.25">
      <c r="BP542" s="35"/>
    </row>
    <row r="543" spans="68:68" x14ac:dyDescent="0.25">
      <c r="BP543" s="35"/>
    </row>
    <row r="544" spans="68:68" x14ac:dyDescent="0.25">
      <c r="BP544" s="35"/>
    </row>
    <row r="545" spans="68:68" x14ac:dyDescent="0.25">
      <c r="BP545" s="35"/>
    </row>
    <row r="546" spans="68:68" x14ac:dyDescent="0.25">
      <c r="BP546" s="35"/>
    </row>
    <row r="547" spans="68:68" x14ac:dyDescent="0.25">
      <c r="BP547" s="35"/>
    </row>
    <row r="548" spans="68:68" x14ac:dyDescent="0.25">
      <c r="BP548" s="35"/>
    </row>
    <row r="549" spans="68:68" x14ac:dyDescent="0.25">
      <c r="BP549" s="35"/>
    </row>
    <row r="550" spans="68:68" x14ac:dyDescent="0.25">
      <c r="BP550" s="35"/>
    </row>
    <row r="551" spans="68:68" x14ac:dyDescent="0.25">
      <c r="BP551" s="35"/>
    </row>
    <row r="552" spans="68:68" x14ac:dyDescent="0.25">
      <c r="BP552" s="35"/>
    </row>
    <row r="553" spans="68:68" x14ac:dyDescent="0.25">
      <c r="BP553" s="35"/>
    </row>
    <row r="554" spans="68:68" x14ac:dyDescent="0.25">
      <c r="BP554" s="35"/>
    </row>
    <row r="555" spans="68:68" x14ac:dyDescent="0.25">
      <c r="BP555" s="35"/>
    </row>
    <row r="556" spans="68:68" x14ac:dyDescent="0.25">
      <c r="BP556" s="35"/>
    </row>
    <row r="557" spans="68:68" x14ac:dyDescent="0.25">
      <c r="BP557" s="35"/>
    </row>
    <row r="558" spans="68:68" x14ac:dyDescent="0.25">
      <c r="BP558" s="35"/>
    </row>
    <row r="559" spans="68:68" x14ac:dyDescent="0.25">
      <c r="BP559" s="35"/>
    </row>
    <row r="560" spans="68:68" x14ac:dyDescent="0.25">
      <c r="BP560" s="35"/>
    </row>
    <row r="561" spans="68:68" x14ac:dyDescent="0.25">
      <c r="BP561" s="35"/>
    </row>
    <row r="562" spans="68:68" x14ac:dyDescent="0.25">
      <c r="BP562" s="35"/>
    </row>
    <row r="563" spans="68:68" x14ac:dyDescent="0.25">
      <c r="BP563" s="35"/>
    </row>
    <row r="564" spans="68:68" x14ac:dyDescent="0.25">
      <c r="BP564" s="35"/>
    </row>
    <row r="565" spans="68:68" x14ac:dyDescent="0.25">
      <c r="BP565" s="35"/>
    </row>
    <row r="566" spans="68:68" x14ac:dyDescent="0.25">
      <c r="BP566" s="35"/>
    </row>
    <row r="567" spans="68:68" x14ac:dyDescent="0.25">
      <c r="BP567" s="35"/>
    </row>
    <row r="568" spans="68:68" x14ac:dyDescent="0.25">
      <c r="BP568" s="35"/>
    </row>
    <row r="569" spans="68:68" x14ac:dyDescent="0.25">
      <c r="BP569" s="35"/>
    </row>
    <row r="570" spans="68:68" x14ac:dyDescent="0.25">
      <c r="BP570" s="35"/>
    </row>
    <row r="571" spans="68:68" x14ac:dyDescent="0.25">
      <c r="BP571" s="35"/>
    </row>
    <row r="572" spans="68:68" x14ac:dyDescent="0.25">
      <c r="BP572" s="35"/>
    </row>
    <row r="573" spans="68:68" x14ac:dyDescent="0.25">
      <c r="BP573" s="35"/>
    </row>
    <row r="574" spans="68:68" x14ac:dyDescent="0.25">
      <c r="BP574" s="35"/>
    </row>
    <row r="575" spans="68:68" x14ac:dyDescent="0.25">
      <c r="BP575" s="35"/>
    </row>
    <row r="576" spans="68:68" x14ac:dyDescent="0.25">
      <c r="BP576" s="35"/>
    </row>
    <row r="577" spans="68:68" x14ac:dyDescent="0.25">
      <c r="BP577" s="35"/>
    </row>
    <row r="578" spans="68:68" x14ac:dyDescent="0.25">
      <c r="BP578" s="35"/>
    </row>
    <row r="579" spans="68:68" x14ac:dyDescent="0.25">
      <c r="BP579" s="35"/>
    </row>
    <row r="580" spans="68:68" x14ac:dyDescent="0.25">
      <c r="BP580" s="35"/>
    </row>
    <row r="581" spans="68:68" x14ac:dyDescent="0.25">
      <c r="BP581" s="35"/>
    </row>
    <row r="582" spans="68:68" x14ac:dyDescent="0.25">
      <c r="BP582" s="35"/>
    </row>
    <row r="583" spans="68:68" x14ac:dyDescent="0.25">
      <c r="BP583" s="35"/>
    </row>
    <row r="584" spans="68:68" x14ac:dyDescent="0.25">
      <c r="BP584" s="35"/>
    </row>
    <row r="585" spans="68:68" x14ac:dyDescent="0.25">
      <c r="BP585" s="35"/>
    </row>
    <row r="586" spans="68:68" x14ac:dyDescent="0.25">
      <c r="BP586" s="35"/>
    </row>
    <row r="587" spans="68:68" x14ac:dyDescent="0.25">
      <c r="BP587" s="35"/>
    </row>
    <row r="588" spans="68:68" x14ac:dyDescent="0.25">
      <c r="BP588" s="35"/>
    </row>
    <row r="589" spans="68:68" x14ac:dyDescent="0.25">
      <c r="BP589" s="35"/>
    </row>
    <row r="590" spans="68:68" x14ac:dyDescent="0.25">
      <c r="BP590" s="35"/>
    </row>
    <row r="591" spans="68:68" x14ac:dyDescent="0.25">
      <c r="BP591" s="35"/>
    </row>
    <row r="592" spans="68:68" x14ac:dyDescent="0.25">
      <c r="BP592" s="35"/>
    </row>
    <row r="593" spans="68:68" x14ac:dyDescent="0.25">
      <c r="BP593" s="35"/>
    </row>
    <row r="594" spans="68:68" x14ac:dyDescent="0.25">
      <c r="BP594" s="35"/>
    </row>
    <row r="595" spans="68:68" x14ac:dyDescent="0.25">
      <c r="BP595" s="35"/>
    </row>
    <row r="596" spans="68:68" x14ac:dyDescent="0.25">
      <c r="BP596" s="35"/>
    </row>
    <row r="597" spans="68:68" x14ac:dyDescent="0.25">
      <c r="BP597" s="35"/>
    </row>
    <row r="598" spans="68:68" x14ac:dyDescent="0.25">
      <c r="BP598" s="35"/>
    </row>
    <row r="599" spans="68:68" x14ac:dyDescent="0.25">
      <c r="BP599" s="35"/>
    </row>
    <row r="600" spans="68:68" x14ac:dyDescent="0.25">
      <c r="BP600" s="35"/>
    </row>
    <row r="601" spans="68:68" x14ac:dyDescent="0.25">
      <c r="BP601" s="35"/>
    </row>
    <row r="602" spans="68:68" x14ac:dyDescent="0.25">
      <c r="BP602" s="35"/>
    </row>
    <row r="603" spans="68:68" x14ac:dyDescent="0.25">
      <c r="BP603" s="35"/>
    </row>
    <row r="604" spans="68:68" x14ac:dyDescent="0.25">
      <c r="BP604" s="35"/>
    </row>
    <row r="605" spans="68:68" x14ac:dyDescent="0.25">
      <c r="BP605" s="35"/>
    </row>
    <row r="606" spans="68:68" x14ac:dyDescent="0.25">
      <c r="BP606" s="35"/>
    </row>
    <row r="607" spans="68:68" x14ac:dyDescent="0.25">
      <c r="BP607" s="35"/>
    </row>
    <row r="608" spans="68:68" x14ac:dyDescent="0.25">
      <c r="BP608" s="35"/>
    </row>
    <row r="609" spans="68:68" x14ac:dyDescent="0.25">
      <c r="BP609" s="35"/>
    </row>
    <row r="610" spans="68:68" x14ac:dyDescent="0.25">
      <c r="BP610" s="35"/>
    </row>
    <row r="611" spans="68:68" x14ac:dyDescent="0.25">
      <c r="BP611" s="35"/>
    </row>
    <row r="612" spans="68:68" x14ac:dyDescent="0.25">
      <c r="BP612" s="35"/>
    </row>
    <row r="613" spans="68:68" x14ac:dyDescent="0.25">
      <c r="BP613" s="35"/>
    </row>
    <row r="614" spans="68:68" x14ac:dyDescent="0.25">
      <c r="BP614" s="35"/>
    </row>
    <row r="615" spans="68:68" x14ac:dyDescent="0.25">
      <c r="BP615" s="35"/>
    </row>
    <row r="616" spans="68:68" x14ac:dyDescent="0.25">
      <c r="BP616" s="35"/>
    </row>
    <row r="617" spans="68:68" x14ac:dyDescent="0.25">
      <c r="BP617" s="35"/>
    </row>
    <row r="618" spans="68:68" x14ac:dyDescent="0.25">
      <c r="BP618" s="35"/>
    </row>
    <row r="619" spans="68:68" x14ac:dyDescent="0.25">
      <c r="BP619" s="35"/>
    </row>
    <row r="620" spans="68:68" x14ac:dyDescent="0.25">
      <c r="BP620" s="35"/>
    </row>
    <row r="621" spans="68:68" x14ac:dyDescent="0.25">
      <c r="BP621" s="35"/>
    </row>
    <row r="622" spans="68:68" x14ac:dyDescent="0.25">
      <c r="BP622" s="35"/>
    </row>
    <row r="623" spans="68:68" x14ac:dyDescent="0.25">
      <c r="BP623" s="35"/>
    </row>
    <row r="624" spans="68:68" x14ac:dyDescent="0.25">
      <c r="BP624" s="35"/>
    </row>
    <row r="625" spans="68:68" x14ac:dyDescent="0.25">
      <c r="BP625" s="35"/>
    </row>
    <row r="626" spans="68:68" x14ac:dyDescent="0.25">
      <c r="BP626" s="35"/>
    </row>
    <row r="627" spans="68:68" x14ac:dyDescent="0.25">
      <c r="BP627" s="35"/>
    </row>
    <row r="628" spans="68:68" x14ac:dyDescent="0.25">
      <c r="BP628" s="35"/>
    </row>
    <row r="629" spans="68:68" x14ac:dyDescent="0.25">
      <c r="BP629" s="35"/>
    </row>
    <row r="630" spans="68:68" x14ac:dyDescent="0.25">
      <c r="BP630" s="35"/>
    </row>
    <row r="631" spans="68:68" x14ac:dyDescent="0.25">
      <c r="BP631" s="35"/>
    </row>
    <row r="632" spans="68:68" x14ac:dyDescent="0.25">
      <c r="BP632" s="35"/>
    </row>
    <row r="633" spans="68:68" x14ac:dyDescent="0.25">
      <c r="BP633" s="35"/>
    </row>
    <row r="634" spans="68:68" x14ac:dyDescent="0.25">
      <c r="BP634" s="35"/>
    </row>
    <row r="635" spans="68:68" x14ac:dyDescent="0.25">
      <c r="BP635" s="35"/>
    </row>
    <row r="636" spans="68:68" x14ac:dyDescent="0.25">
      <c r="BP636" s="35"/>
    </row>
    <row r="637" spans="68:68" x14ac:dyDescent="0.25">
      <c r="BP637" s="35"/>
    </row>
    <row r="638" spans="68:68" x14ac:dyDescent="0.25">
      <c r="BP638" s="35"/>
    </row>
    <row r="639" spans="68:68" x14ac:dyDescent="0.25">
      <c r="BP639" s="35"/>
    </row>
    <row r="640" spans="68:68" x14ac:dyDescent="0.25">
      <c r="BP640" s="35"/>
    </row>
    <row r="641" spans="68:68" x14ac:dyDescent="0.25">
      <c r="BP641" s="35"/>
    </row>
    <row r="642" spans="68:68" x14ac:dyDescent="0.25">
      <c r="BP642" s="35"/>
    </row>
    <row r="643" spans="68:68" x14ac:dyDescent="0.25">
      <c r="BP643" s="35"/>
    </row>
    <row r="644" spans="68:68" x14ac:dyDescent="0.25">
      <c r="BP644" s="35"/>
    </row>
    <row r="645" spans="68:68" x14ac:dyDescent="0.25">
      <c r="BP645" s="35"/>
    </row>
    <row r="646" spans="68:68" x14ac:dyDescent="0.25">
      <c r="BP646" s="35"/>
    </row>
    <row r="647" spans="68:68" x14ac:dyDescent="0.25">
      <c r="BP647" s="35"/>
    </row>
    <row r="648" spans="68:68" x14ac:dyDescent="0.25">
      <c r="BP648" s="35"/>
    </row>
    <row r="649" spans="68:68" x14ac:dyDescent="0.25">
      <c r="BP649" s="35"/>
    </row>
    <row r="650" spans="68:68" x14ac:dyDescent="0.25">
      <c r="BP650" s="35"/>
    </row>
    <row r="651" spans="68:68" x14ac:dyDescent="0.25">
      <c r="BP651" s="35"/>
    </row>
    <row r="652" spans="68:68" x14ac:dyDescent="0.25">
      <c r="BP652" s="35"/>
    </row>
    <row r="653" spans="68:68" x14ac:dyDescent="0.25">
      <c r="BP653" s="35"/>
    </row>
    <row r="654" spans="68:68" x14ac:dyDescent="0.25">
      <c r="BP654" s="35"/>
    </row>
    <row r="655" spans="68:68" x14ac:dyDescent="0.25">
      <c r="BP655" s="35"/>
    </row>
    <row r="656" spans="68:68" x14ac:dyDescent="0.25">
      <c r="BP656" s="35"/>
    </row>
    <row r="657" spans="68:68" x14ac:dyDescent="0.25">
      <c r="BP657" s="35"/>
    </row>
    <row r="658" spans="68:68" x14ac:dyDescent="0.25">
      <c r="BP658" s="35"/>
    </row>
    <row r="659" spans="68:68" x14ac:dyDescent="0.25">
      <c r="BP659" s="35"/>
    </row>
    <row r="660" spans="68:68" x14ac:dyDescent="0.25">
      <c r="BP660" s="35"/>
    </row>
    <row r="661" spans="68:68" x14ac:dyDescent="0.25">
      <c r="BP661" s="35"/>
    </row>
    <row r="662" spans="68:68" x14ac:dyDescent="0.25">
      <c r="BP662" s="35"/>
    </row>
    <row r="663" spans="68:68" x14ac:dyDescent="0.25">
      <c r="BP663" s="35"/>
    </row>
    <row r="664" spans="68:68" x14ac:dyDescent="0.25">
      <c r="BP664" s="35"/>
    </row>
    <row r="665" spans="68:68" x14ac:dyDescent="0.25">
      <c r="BP665" s="35"/>
    </row>
    <row r="666" spans="68:68" x14ac:dyDescent="0.25">
      <c r="BP666" s="35"/>
    </row>
    <row r="667" spans="68:68" x14ac:dyDescent="0.25">
      <c r="BP667" s="35"/>
    </row>
    <row r="668" spans="68:68" x14ac:dyDescent="0.25">
      <c r="BP668" s="35"/>
    </row>
    <row r="669" spans="68:68" x14ac:dyDescent="0.25">
      <c r="BP669" s="35"/>
    </row>
    <row r="670" spans="68:68" x14ac:dyDescent="0.25">
      <c r="BP670" s="35"/>
    </row>
    <row r="671" spans="68:68" x14ac:dyDescent="0.25">
      <c r="BP671" s="35"/>
    </row>
    <row r="672" spans="68:68" x14ac:dyDescent="0.25">
      <c r="BP672" s="35"/>
    </row>
    <row r="673" spans="68:68" x14ac:dyDescent="0.25">
      <c r="BP673" s="35"/>
    </row>
    <row r="674" spans="68:68" x14ac:dyDescent="0.25">
      <c r="BP674" s="35"/>
    </row>
    <row r="675" spans="68:68" x14ac:dyDescent="0.25">
      <c r="BP675" s="35"/>
    </row>
    <row r="676" spans="68:68" x14ac:dyDescent="0.25">
      <c r="BP676" s="35"/>
    </row>
    <row r="677" spans="68:68" x14ac:dyDescent="0.25">
      <c r="BP677" s="35"/>
    </row>
    <row r="678" spans="68:68" x14ac:dyDescent="0.25">
      <c r="BP678" s="35"/>
    </row>
    <row r="679" spans="68:68" x14ac:dyDescent="0.25">
      <c r="BP679" s="35"/>
    </row>
    <row r="680" spans="68:68" x14ac:dyDescent="0.25">
      <c r="BP680" s="35"/>
    </row>
    <row r="681" spans="68:68" x14ac:dyDescent="0.25">
      <c r="BP681" s="35"/>
    </row>
    <row r="682" spans="68:68" x14ac:dyDescent="0.25">
      <c r="BP682" s="35"/>
    </row>
    <row r="683" spans="68:68" x14ac:dyDescent="0.25">
      <c r="BP683" s="35"/>
    </row>
    <row r="684" spans="68:68" x14ac:dyDescent="0.25">
      <c r="BP684" s="35"/>
    </row>
    <row r="685" spans="68:68" x14ac:dyDescent="0.25">
      <c r="BP685" s="35"/>
    </row>
    <row r="686" spans="68:68" x14ac:dyDescent="0.25">
      <c r="BP686" s="35"/>
    </row>
    <row r="687" spans="68:68" x14ac:dyDescent="0.25">
      <c r="BP687" s="35"/>
    </row>
    <row r="688" spans="68:68" x14ac:dyDescent="0.25">
      <c r="BP688" s="35"/>
    </row>
    <row r="689" spans="68:68" x14ac:dyDescent="0.25">
      <c r="BP689" s="35"/>
    </row>
    <row r="690" spans="68:68" x14ac:dyDescent="0.25">
      <c r="BP690" s="35"/>
    </row>
    <row r="691" spans="68:68" x14ac:dyDescent="0.25">
      <c r="BP691" s="35"/>
    </row>
    <row r="692" spans="68:68" x14ac:dyDescent="0.25">
      <c r="BP692" s="35"/>
    </row>
    <row r="693" spans="68:68" x14ac:dyDescent="0.25">
      <c r="BP693" s="35"/>
    </row>
    <row r="694" spans="68:68" x14ac:dyDescent="0.25">
      <c r="BP694" s="35"/>
    </row>
    <row r="695" spans="68:68" x14ac:dyDescent="0.25">
      <c r="BP695" s="35"/>
    </row>
    <row r="696" spans="68:68" x14ac:dyDescent="0.25">
      <c r="BP696" s="35"/>
    </row>
    <row r="697" spans="68:68" x14ac:dyDescent="0.25">
      <c r="BP697" s="35"/>
    </row>
    <row r="698" spans="68:68" x14ac:dyDescent="0.25">
      <c r="BP698" s="35"/>
    </row>
    <row r="699" spans="68:68" x14ac:dyDescent="0.25">
      <c r="BP699" s="35"/>
    </row>
    <row r="700" spans="68:68" x14ac:dyDescent="0.25">
      <c r="BP700" s="35"/>
    </row>
    <row r="701" spans="68:68" x14ac:dyDescent="0.25">
      <c r="BP701" s="35"/>
    </row>
    <row r="702" spans="68:68" x14ac:dyDescent="0.25">
      <c r="BP702" s="35"/>
    </row>
    <row r="703" spans="68:68" x14ac:dyDescent="0.25">
      <c r="BP703" s="35"/>
    </row>
    <row r="704" spans="68:68" x14ac:dyDescent="0.25">
      <c r="BP704" s="35"/>
    </row>
    <row r="705" spans="68:68" x14ac:dyDescent="0.25">
      <c r="BP705" s="35"/>
    </row>
    <row r="706" spans="68:68" x14ac:dyDescent="0.25">
      <c r="BP706" s="35"/>
    </row>
    <row r="707" spans="68:68" x14ac:dyDescent="0.25">
      <c r="BP707" s="35"/>
    </row>
    <row r="708" spans="68:68" x14ac:dyDescent="0.25">
      <c r="BP708" s="35"/>
    </row>
    <row r="709" spans="68:68" x14ac:dyDescent="0.25">
      <c r="BP709" s="35"/>
    </row>
    <row r="710" spans="68:68" x14ac:dyDescent="0.25">
      <c r="BP710" s="35"/>
    </row>
    <row r="711" spans="68:68" x14ac:dyDescent="0.25">
      <c r="BP711" s="35"/>
    </row>
    <row r="712" spans="68:68" x14ac:dyDescent="0.25">
      <c r="BP712" s="35"/>
    </row>
    <row r="713" spans="68:68" x14ac:dyDescent="0.25">
      <c r="BP713" s="35"/>
    </row>
    <row r="714" spans="68:68" x14ac:dyDescent="0.25">
      <c r="BP714" s="35"/>
    </row>
    <row r="715" spans="68:68" x14ac:dyDescent="0.25">
      <c r="BP715" s="35"/>
    </row>
    <row r="716" spans="68:68" x14ac:dyDescent="0.25">
      <c r="BP716" s="35"/>
    </row>
    <row r="717" spans="68:68" x14ac:dyDescent="0.25">
      <c r="BP717" s="35"/>
    </row>
    <row r="718" spans="68:68" x14ac:dyDescent="0.25">
      <c r="BP718" s="35"/>
    </row>
    <row r="719" spans="68:68" x14ac:dyDescent="0.25">
      <c r="BP719" s="35"/>
    </row>
    <row r="720" spans="68:68" x14ac:dyDescent="0.25">
      <c r="BP720" s="35"/>
    </row>
    <row r="721" spans="68:68" x14ac:dyDescent="0.25">
      <c r="BP721" s="35"/>
    </row>
    <row r="722" spans="68:68" x14ac:dyDescent="0.25">
      <c r="BP722" s="35"/>
    </row>
    <row r="723" spans="68:68" x14ac:dyDescent="0.25">
      <c r="BP723" s="35"/>
    </row>
    <row r="724" spans="68:68" x14ac:dyDescent="0.25">
      <c r="BP724" s="35"/>
    </row>
    <row r="725" spans="68:68" x14ac:dyDescent="0.25">
      <c r="BP725" s="35"/>
    </row>
    <row r="726" spans="68:68" x14ac:dyDescent="0.25">
      <c r="BP726" s="35"/>
    </row>
    <row r="727" spans="68:68" x14ac:dyDescent="0.25">
      <c r="BP727" s="35"/>
    </row>
    <row r="728" spans="68:68" x14ac:dyDescent="0.25">
      <c r="BP728" s="35"/>
    </row>
    <row r="729" spans="68:68" x14ac:dyDescent="0.25">
      <c r="BP729" s="35"/>
    </row>
    <row r="730" spans="68:68" x14ac:dyDescent="0.25">
      <c r="BP730" s="35"/>
    </row>
    <row r="731" spans="68:68" x14ac:dyDescent="0.25">
      <c r="BP731" s="35"/>
    </row>
    <row r="732" spans="68:68" x14ac:dyDescent="0.25">
      <c r="BP732" s="35"/>
    </row>
    <row r="733" spans="68:68" x14ac:dyDescent="0.25">
      <c r="BP733" s="35"/>
    </row>
    <row r="734" spans="68:68" x14ac:dyDescent="0.25">
      <c r="BP734" s="35"/>
    </row>
    <row r="735" spans="68:68" x14ac:dyDescent="0.25">
      <c r="BP735" s="35"/>
    </row>
    <row r="736" spans="68:68" x14ac:dyDescent="0.25">
      <c r="BP736" s="35"/>
    </row>
    <row r="737" spans="68:68" x14ac:dyDescent="0.25">
      <c r="BP737" s="35"/>
    </row>
    <row r="738" spans="68:68" x14ac:dyDescent="0.25">
      <c r="BP738" s="35"/>
    </row>
    <row r="739" spans="68:68" x14ac:dyDescent="0.25">
      <c r="BP739" s="35"/>
    </row>
    <row r="740" spans="68:68" x14ac:dyDescent="0.25">
      <c r="BP740" s="35"/>
    </row>
    <row r="741" spans="68:68" x14ac:dyDescent="0.25">
      <c r="BP741" s="35"/>
    </row>
    <row r="742" spans="68:68" x14ac:dyDescent="0.25">
      <c r="BP742" s="35"/>
    </row>
    <row r="743" spans="68:68" x14ac:dyDescent="0.25">
      <c r="BP743" s="35"/>
    </row>
    <row r="744" spans="68:68" x14ac:dyDescent="0.25">
      <c r="BP744" s="35"/>
    </row>
    <row r="745" spans="68:68" x14ac:dyDescent="0.25">
      <c r="BP745" s="35"/>
    </row>
    <row r="746" spans="68:68" x14ac:dyDescent="0.25">
      <c r="BP746" s="35"/>
    </row>
    <row r="747" spans="68:68" x14ac:dyDescent="0.25">
      <c r="BP747" s="35"/>
    </row>
    <row r="748" spans="68:68" x14ac:dyDescent="0.25">
      <c r="BP748" s="35"/>
    </row>
    <row r="749" spans="68:68" x14ac:dyDescent="0.25">
      <c r="BP749" s="35"/>
    </row>
    <row r="750" spans="68:68" x14ac:dyDescent="0.25">
      <c r="BP750" s="35"/>
    </row>
    <row r="751" spans="68:68" x14ac:dyDescent="0.25">
      <c r="BP751" s="35"/>
    </row>
    <row r="752" spans="68:68" x14ac:dyDescent="0.25">
      <c r="BP752" s="35"/>
    </row>
    <row r="753" spans="68:68" x14ac:dyDescent="0.25">
      <c r="BP753" s="35"/>
    </row>
    <row r="754" spans="68:68" x14ac:dyDescent="0.25">
      <c r="BP754" s="35"/>
    </row>
    <row r="755" spans="68:68" x14ac:dyDescent="0.25">
      <c r="BP755" s="35"/>
    </row>
    <row r="756" spans="68:68" x14ac:dyDescent="0.25">
      <c r="BP756" s="35"/>
    </row>
    <row r="757" spans="68:68" x14ac:dyDescent="0.25">
      <c r="BP757" s="35"/>
    </row>
    <row r="758" spans="68:68" x14ac:dyDescent="0.25">
      <c r="BP758" s="35"/>
    </row>
    <row r="759" spans="68:68" x14ac:dyDescent="0.25">
      <c r="BP759" s="35"/>
    </row>
    <row r="760" spans="68:68" x14ac:dyDescent="0.25">
      <c r="BP760" s="35"/>
    </row>
    <row r="761" spans="68:68" x14ac:dyDescent="0.25">
      <c r="BP761" s="35"/>
    </row>
    <row r="762" spans="68:68" x14ac:dyDescent="0.25">
      <c r="BP762" s="35"/>
    </row>
    <row r="763" spans="68:68" x14ac:dyDescent="0.25">
      <c r="BP763" s="35"/>
    </row>
    <row r="764" spans="68:68" x14ac:dyDescent="0.25">
      <c r="BP764" s="35"/>
    </row>
    <row r="765" spans="68:68" x14ac:dyDescent="0.25">
      <c r="BP765" s="35"/>
    </row>
    <row r="766" spans="68:68" x14ac:dyDescent="0.25">
      <c r="BP766" s="35"/>
    </row>
    <row r="767" spans="68:68" x14ac:dyDescent="0.25">
      <c r="BP767" s="35"/>
    </row>
    <row r="768" spans="68:68" x14ac:dyDescent="0.25">
      <c r="BP768" s="35"/>
    </row>
    <row r="769" spans="68:68" x14ac:dyDescent="0.25">
      <c r="BP769" s="35"/>
    </row>
    <row r="770" spans="68:68" x14ac:dyDescent="0.25">
      <c r="BP770" s="35"/>
    </row>
    <row r="771" spans="68:68" x14ac:dyDescent="0.25">
      <c r="BP771" s="35"/>
    </row>
    <row r="772" spans="68:68" x14ac:dyDescent="0.25">
      <c r="BP772" s="35"/>
    </row>
    <row r="773" spans="68:68" x14ac:dyDescent="0.25">
      <c r="BP773" s="35"/>
    </row>
    <row r="774" spans="68:68" x14ac:dyDescent="0.25">
      <c r="BP774" s="35"/>
    </row>
    <row r="775" spans="68:68" x14ac:dyDescent="0.25">
      <c r="BP775" s="35"/>
    </row>
    <row r="776" spans="68:68" x14ac:dyDescent="0.25">
      <c r="BP776" s="35"/>
    </row>
    <row r="777" spans="68:68" x14ac:dyDescent="0.25">
      <c r="BP777" s="35"/>
    </row>
    <row r="778" spans="68:68" x14ac:dyDescent="0.25">
      <c r="BP778" s="35"/>
    </row>
    <row r="779" spans="68:68" x14ac:dyDescent="0.25">
      <c r="BP779" s="35"/>
    </row>
    <row r="780" spans="68:68" x14ac:dyDescent="0.25">
      <c r="BP780" s="35"/>
    </row>
    <row r="781" spans="68:68" x14ac:dyDescent="0.25">
      <c r="BP781" s="35"/>
    </row>
    <row r="782" spans="68:68" x14ac:dyDescent="0.25">
      <c r="BP782" s="35"/>
    </row>
    <row r="783" spans="68:68" x14ac:dyDescent="0.25">
      <c r="BP783" s="35"/>
    </row>
    <row r="784" spans="68:68" x14ac:dyDescent="0.25">
      <c r="BP784" s="35"/>
    </row>
    <row r="785" spans="68:68" x14ac:dyDescent="0.25">
      <c r="BP785" s="35"/>
    </row>
    <row r="786" spans="68:68" x14ac:dyDescent="0.25">
      <c r="BP786" s="35"/>
    </row>
    <row r="787" spans="68:68" x14ac:dyDescent="0.25">
      <c r="BP787" s="35"/>
    </row>
    <row r="788" spans="68:68" x14ac:dyDescent="0.25">
      <c r="BP788" s="35"/>
    </row>
    <row r="789" spans="68:68" x14ac:dyDescent="0.25">
      <c r="BP789" s="35"/>
    </row>
    <row r="790" spans="68:68" x14ac:dyDescent="0.25">
      <c r="BP790" s="35"/>
    </row>
    <row r="791" spans="68:68" x14ac:dyDescent="0.25">
      <c r="BP791" s="35"/>
    </row>
    <row r="792" spans="68:68" x14ac:dyDescent="0.25">
      <c r="BP792" s="35"/>
    </row>
    <row r="793" spans="68:68" x14ac:dyDescent="0.25">
      <c r="BP793" s="35"/>
    </row>
    <row r="794" spans="68:68" x14ac:dyDescent="0.25">
      <c r="BP794" s="35"/>
    </row>
    <row r="795" spans="68:68" x14ac:dyDescent="0.25">
      <c r="BP795" s="35"/>
    </row>
    <row r="796" spans="68:68" x14ac:dyDescent="0.25">
      <c r="BP796" s="35"/>
    </row>
    <row r="797" spans="68:68" x14ac:dyDescent="0.25">
      <c r="BP797" s="35"/>
    </row>
    <row r="798" spans="68:68" x14ac:dyDescent="0.25">
      <c r="BP798" s="35"/>
    </row>
    <row r="799" spans="68:68" x14ac:dyDescent="0.25">
      <c r="BP799" s="35"/>
    </row>
    <row r="800" spans="68:68" x14ac:dyDescent="0.25">
      <c r="BP800" s="35"/>
    </row>
    <row r="801" spans="68:68" x14ac:dyDescent="0.25">
      <c r="BP801" s="35"/>
    </row>
    <row r="802" spans="68:68" x14ac:dyDescent="0.25">
      <c r="BP802" s="35"/>
    </row>
    <row r="803" spans="68:68" x14ac:dyDescent="0.25">
      <c r="BP803" s="35"/>
    </row>
    <row r="804" spans="68:68" x14ac:dyDescent="0.25">
      <c r="BP804" s="35"/>
    </row>
    <row r="805" spans="68:68" x14ac:dyDescent="0.25">
      <c r="BP805" s="35"/>
    </row>
    <row r="806" spans="68:68" x14ac:dyDescent="0.25">
      <c r="BP806" s="35"/>
    </row>
    <row r="807" spans="68:68" x14ac:dyDescent="0.25">
      <c r="BP807" s="35"/>
    </row>
    <row r="808" spans="68:68" x14ac:dyDescent="0.25">
      <c r="BP808" s="35"/>
    </row>
    <row r="809" spans="68:68" x14ac:dyDescent="0.25">
      <c r="BP809" s="35"/>
    </row>
    <row r="810" spans="68:68" x14ac:dyDescent="0.25">
      <c r="BP810" s="35"/>
    </row>
    <row r="811" spans="68:68" x14ac:dyDescent="0.25">
      <c r="BP811" s="35"/>
    </row>
    <row r="812" spans="68:68" x14ac:dyDescent="0.25">
      <c r="BP812" s="35"/>
    </row>
    <row r="813" spans="68:68" x14ac:dyDescent="0.25">
      <c r="BP813" s="35"/>
    </row>
    <row r="814" spans="68:68" x14ac:dyDescent="0.25">
      <c r="BP814" s="35"/>
    </row>
    <row r="815" spans="68:68" x14ac:dyDescent="0.25">
      <c r="BP815" s="35"/>
    </row>
    <row r="816" spans="68:68" x14ac:dyDescent="0.25">
      <c r="BP816" s="35"/>
    </row>
    <row r="817" spans="68:68" x14ac:dyDescent="0.25">
      <c r="BP817" s="35"/>
    </row>
    <row r="818" spans="68:68" x14ac:dyDescent="0.25">
      <c r="BP818" s="35"/>
    </row>
    <row r="819" spans="68:68" x14ac:dyDescent="0.25">
      <c r="BP819" s="35"/>
    </row>
    <row r="820" spans="68:68" x14ac:dyDescent="0.25">
      <c r="BP820" s="35"/>
    </row>
    <row r="821" spans="68:68" x14ac:dyDescent="0.25">
      <c r="BP821" s="35"/>
    </row>
    <row r="822" spans="68:68" x14ac:dyDescent="0.25">
      <c r="BP822" s="35"/>
    </row>
    <row r="823" spans="68:68" x14ac:dyDescent="0.25">
      <c r="BP823" s="35"/>
    </row>
    <row r="824" spans="68:68" x14ac:dyDescent="0.25">
      <c r="BP824" s="35"/>
    </row>
    <row r="825" spans="68:68" x14ac:dyDescent="0.25">
      <c r="BP825" s="35"/>
    </row>
    <row r="826" spans="68:68" x14ac:dyDescent="0.25">
      <c r="BP826" s="35"/>
    </row>
    <row r="827" spans="68:68" x14ac:dyDescent="0.25">
      <c r="BP827" s="35"/>
    </row>
    <row r="828" spans="68:68" x14ac:dyDescent="0.25">
      <c r="BP828" s="35"/>
    </row>
    <row r="829" spans="68:68" x14ac:dyDescent="0.25">
      <c r="BP829" s="35"/>
    </row>
    <row r="830" spans="68:68" x14ac:dyDescent="0.25">
      <c r="BP830" s="35"/>
    </row>
    <row r="831" spans="68:68" x14ac:dyDescent="0.25">
      <c r="BP831" s="35"/>
    </row>
    <row r="832" spans="68:68" x14ac:dyDescent="0.25">
      <c r="BP832" s="35"/>
    </row>
    <row r="833" spans="68:68" x14ac:dyDescent="0.25">
      <c r="BP833" s="35"/>
    </row>
    <row r="834" spans="68:68" x14ac:dyDescent="0.25">
      <c r="BP834" s="35"/>
    </row>
    <row r="835" spans="68:68" x14ac:dyDescent="0.25">
      <c r="BP835" s="35"/>
    </row>
    <row r="836" spans="68:68" x14ac:dyDescent="0.25">
      <c r="BP836" s="35"/>
    </row>
    <row r="837" spans="68:68" x14ac:dyDescent="0.25">
      <c r="BP837" s="35"/>
    </row>
    <row r="838" spans="68:68" x14ac:dyDescent="0.25">
      <c r="BP838" s="35"/>
    </row>
    <row r="839" spans="68:68" x14ac:dyDescent="0.25">
      <c r="BP839" s="35"/>
    </row>
    <row r="840" spans="68:68" x14ac:dyDescent="0.25">
      <c r="BP840" s="35"/>
    </row>
    <row r="841" spans="68:68" x14ac:dyDescent="0.25">
      <c r="BP841" s="35"/>
    </row>
    <row r="842" spans="68:68" x14ac:dyDescent="0.25">
      <c r="BP842" s="35"/>
    </row>
    <row r="843" spans="68:68" x14ac:dyDescent="0.25">
      <c r="BP843" s="35"/>
    </row>
    <row r="844" spans="68:68" x14ac:dyDescent="0.25">
      <c r="BP844" s="35"/>
    </row>
    <row r="845" spans="68:68" x14ac:dyDescent="0.25">
      <c r="BP845" s="35"/>
    </row>
    <row r="846" spans="68:68" x14ac:dyDescent="0.25">
      <c r="BP846" s="35"/>
    </row>
    <row r="847" spans="68:68" x14ac:dyDescent="0.25">
      <c r="BP847" s="35"/>
    </row>
    <row r="848" spans="68:68" x14ac:dyDescent="0.25">
      <c r="BP848" s="35"/>
    </row>
    <row r="849" spans="68:68" x14ac:dyDescent="0.25">
      <c r="BP849" s="35"/>
    </row>
    <row r="850" spans="68:68" x14ac:dyDescent="0.25">
      <c r="BP850" s="35"/>
    </row>
    <row r="851" spans="68:68" x14ac:dyDescent="0.25">
      <c r="BP851" s="35"/>
    </row>
    <row r="852" spans="68:68" x14ac:dyDescent="0.25">
      <c r="BP852" s="35"/>
    </row>
    <row r="853" spans="68:68" x14ac:dyDescent="0.25">
      <c r="BP853" s="35"/>
    </row>
    <row r="854" spans="68:68" x14ac:dyDescent="0.25">
      <c r="BP854" s="35"/>
    </row>
    <row r="855" spans="68:68" x14ac:dyDescent="0.25">
      <c r="BP855" s="35"/>
    </row>
    <row r="856" spans="68:68" x14ac:dyDescent="0.25">
      <c r="BP856" s="35"/>
    </row>
    <row r="857" spans="68:68" x14ac:dyDescent="0.25">
      <c r="BP857" s="35"/>
    </row>
    <row r="858" spans="68:68" x14ac:dyDescent="0.25">
      <c r="BP858" s="35"/>
    </row>
    <row r="859" spans="68:68" x14ac:dyDescent="0.25">
      <c r="BP859" s="35"/>
    </row>
    <row r="860" spans="68:68" x14ac:dyDescent="0.25">
      <c r="BP860" s="35"/>
    </row>
    <row r="861" spans="68:68" x14ac:dyDescent="0.25">
      <c r="BP861" s="35"/>
    </row>
    <row r="862" spans="68:68" x14ac:dyDescent="0.25">
      <c r="BP862" s="35"/>
    </row>
    <row r="863" spans="68:68" x14ac:dyDescent="0.25">
      <c r="BP863" s="35"/>
    </row>
    <row r="864" spans="68:68" x14ac:dyDescent="0.25">
      <c r="BP864" s="35"/>
    </row>
    <row r="865" spans="68:68" x14ac:dyDescent="0.25">
      <c r="BP865" s="35"/>
    </row>
    <row r="866" spans="68:68" x14ac:dyDescent="0.25">
      <c r="BP866" s="35"/>
    </row>
    <row r="867" spans="68:68" x14ac:dyDescent="0.25">
      <c r="BP867" s="35"/>
    </row>
    <row r="868" spans="68:68" x14ac:dyDescent="0.25">
      <c r="BP868" s="35"/>
    </row>
    <row r="869" spans="68:68" x14ac:dyDescent="0.25">
      <c r="BP869" s="35"/>
    </row>
    <row r="870" spans="68:68" x14ac:dyDescent="0.25">
      <c r="BP870" s="35"/>
    </row>
    <row r="871" spans="68:68" x14ac:dyDescent="0.25">
      <c r="BP871" s="35"/>
    </row>
    <row r="872" spans="68:68" x14ac:dyDescent="0.25">
      <c r="BP872" s="35"/>
    </row>
    <row r="873" spans="68:68" x14ac:dyDescent="0.25">
      <c r="BP873" s="35"/>
    </row>
    <row r="874" spans="68:68" x14ac:dyDescent="0.25">
      <c r="BP874" s="35"/>
    </row>
    <row r="875" spans="68:68" x14ac:dyDescent="0.25">
      <c r="BP875" s="35"/>
    </row>
    <row r="876" spans="68:68" x14ac:dyDescent="0.25">
      <c r="BP876" s="35"/>
    </row>
    <row r="877" spans="68:68" x14ac:dyDescent="0.25">
      <c r="BP877" s="35"/>
    </row>
    <row r="878" spans="68:68" x14ac:dyDescent="0.25">
      <c r="BP878" s="35"/>
    </row>
    <row r="879" spans="68:68" x14ac:dyDescent="0.25">
      <c r="BP879" s="35"/>
    </row>
    <row r="880" spans="68:68" x14ac:dyDescent="0.25">
      <c r="BP880" s="35"/>
    </row>
    <row r="881" spans="68:68" x14ac:dyDescent="0.25">
      <c r="BP881" s="35"/>
    </row>
    <row r="882" spans="68:68" x14ac:dyDescent="0.25">
      <c r="BP882" s="35"/>
    </row>
    <row r="883" spans="68:68" x14ac:dyDescent="0.25">
      <c r="BP883" s="35"/>
    </row>
    <row r="884" spans="68:68" x14ac:dyDescent="0.25">
      <c r="BP884" s="35"/>
    </row>
    <row r="885" spans="68:68" x14ac:dyDescent="0.25">
      <c r="BP885" s="35"/>
    </row>
    <row r="886" spans="68:68" x14ac:dyDescent="0.25">
      <c r="BP886" s="35"/>
    </row>
    <row r="887" spans="68:68" x14ac:dyDescent="0.25">
      <c r="BP887" s="35"/>
    </row>
    <row r="888" spans="68:68" x14ac:dyDescent="0.25">
      <c r="BP888" s="35"/>
    </row>
    <row r="889" spans="68:68" x14ac:dyDescent="0.25">
      <c r="BP889" s="35"/>
    </row>
    <row r="890" spans="68:68" x14ac:dyDescent="0.25">
      <c r="BP890" s="35"/>
    </row>
    <row r="891" spans="68:68" x14ac:dyDescent="0.25">
      <c r="BP891" s="35"/>
    </row>
    <row r="892" spans="68:68" x14ac:dyDescent="0.25">
      <c r="BP892" s="35"/>
    </row>
    <row r="893" spans="68:68" x14ac:dyDescent="0.25">
      <c r="BP893" s="35"/>
    </row>
    <row r="894" spans="68:68" x14ac:dyDescent="0.25">
      <c r="BP894" s="35"/>
    </row>
    <row r="895" spans="68:68" x14ac:dyDescent="0.25">
      <c r="BP895" s="35"/>
    </row>
    <row r="896" spans="68:68" x14ac:dyDescent="0.25">
      <c r="BP896" s="35"/>
    </row>
    <row r="897" spans="68:68" x14ac:dyDescent="0.25">
      <c r="BP897" s="35"/>
    </row>
    <row r="898" spans="68:68" x14ac:dyDescent="0.25">
      <c r="BP898" s="35"/>
    </row>
    <row r="899" spans="68:68" x14ac:dyDescent="0.25">
      <c r="BP899" s="35"/>
    </row>
    <row r="900" spans="68:68" x14ac:dyDescent="0.25">
      <c r="BP900" s="35"/>
    </row>
    <row r="901" spans="68:68" x14ac:dyDescent="0.25">
      <c r="BP901" s="35"/>
    </row>
    <row r="902" spans="68:68" x14ac:dyDescent="0.25">
      <c r="BP902" s="35"/>
    </row>
    <row r="903" spans="68:68" x14ac:dyDescent="0.25">
      <c r="BP903" s="35"/>
    </row>
    <row r="904" spans="68:68" x14ac:dyDescent="0.25">
      <c r="BP904" s="35"/>
    </row>
    <row r="905" spans="68:68" x14ac:dyDescent="0.25">
      <c r="BP905" s="35"/>
    </row>
    <row r="906" spans="68:68" x14ac:dyDescent="0.25">
      <c r="BP906" s="35"/>
    </row>
    <row r="907" spans="68:68" x14ac:dyDescent="0.25">
      <c r="BP907" s="35"/>
    </row>
    <row r="908" spans="68:68" x14ac:dyDescent="0.25">
      <c r="BP908" s="35"/>
    </row>
    <row r="909" spans="68:68" x14ac:dyDescent="0.25">
      <c r="BP909" s="35"/>
    </row>
    <row r="910" spans="68:68" x14ac:dyDescent="0.25">
      <c r="BP910" s="35"/>
    </row>
    <row r="911" spans="68:68" x14ac:dyDescent="0.25">
      <c r="BP911" s="35"/>
    </row>
    <row r="912" spans="68:68" x14ac:dyDescent="0.25">
      <c r="BP912" s="35"/>
    </row>
    <row r="913" spans="68:68" x14ac:dyDescent="0.25">
      <c r="BP913" s="35"/>
    </row>
    <row r="914" spans="68:68" x14ac:dyDescent="0.25">
      <c r="BP914" s="35"/>
    </row>
    <row r="915" spans="68:68" x14ac:dyDescent="0.25">
      <c r="BP915" s="35"/>
    </row>
    <row r="916" spans="68:68" x14ac:dyDescent="0.25">
      <c r="BP916" s="35"/>
    </row>
    <row r="917" spans="68:68" x14ac:dyDescent="0.25">
      <c r="BP917" s="35"/>
    </row>
    <row r="918" spans="68:68" x14ac:dyDescent="0.25">
      <c r="BP918" s="35"/>
    </row>
    <row r="919" spans="68:68" x14ac:dyDescent="0.25">
      <c r="BP919" s="35"/>
    </row>
    <row r="920" spans="68:68" x14ac:dyDescent="0.25">
      <c r="BP920" s="35"/>
    </row>
    <row r="921" spans="68:68" x14ac:dyDescent="0.25">
      <c r="BP921" s="35"/>
    </row>
    <row r="922" spans="68:68" x14ac:dyDescent="0.25">
      <c r="BP922" s="35"/>
    </row>
    <row r="923" spans="68:68" x14ac:dyDescent="0.25">
      <c r="BP923" s="35"/>
    </row>
    <row r="924" spans="68:68" x14ac:dyDescent="0.25">
      <c r="BP924" s="35"/>
    </row>
    <row r="925" spans="68:68" x14ac:dyDescent="0.25">
      <c r="BP925" s="35"/>
    </row>
    <row r="926" spans="68:68" x14ac:dyDescent="0.25">
      <c r="BP926" s="35"/>
    </row>
    <row r="927" spans="68:68" x14ac:dyDescent="0.25">
      <c r="BP927" s="35"/>
    </row>
    <row r="928" spans="68:68" x14ac:dyDescent="0.25">
      <c r="BP928" s="35"/>
    </row>
    <row r="929" spans="68:68" x14ac:dyDescent="0.25">
      <c r="BP929" s="35"/>
    </row>
    <row r="930" spans="68:68" x14ac:dyDescent="0.25">
      <c r="BP930" s="35"/>
    </row>
    <row r="931" spans="68:68" x14ac:dyDescent="0.25">
      <c r="BP931" s="35"/>
    </row>
    <row r="932" spans="68:68" x14ac:dyDescent="0.25">
      <c r="BP932" s="35"/>
    </row>
    <row r="933" spans="68:68" x14ac:dyDescent="0.25">
      <c r="BP933" s="35"/>
    </row>
    <row r="934" spans="68:68" x14ac:dyDescent="0.25">
      <c r="BP934" s="35"/>
    </row>
    <row r="935" spans="68:68" x14ac:dyDescent="0.25">
      <c r="BP935" s="35"/>
    </row>
    <row r="936" spans="68:68" x14ac:dyDescent="0.25">
      <c r="BP936" s="35"/>
    </row>
    <row r="937" spans="68:68" x14ac:dyDescent="0.25">
      <c r="BP937" s="35"/>
    </row>
    <row r="938" spans="68:68" x14ac:dyDescent="0.25">
      <c r="BP938" s="35"/>
    </row>
    <row r="939" spans="68:68" x14ac:dyDescent="0.25">
      <c r="BP939" s="35"/>
    </row>
    <row r="940" spans="68:68" x14ac:dyDescent="0.25">
      <c r="BP940" s="35"/>
    </row>
    <row r="941" spans="68:68" x14ac:dyDescent="0.25">
      <c r="BP941" s="35"/>
    </row>
    <row r="942" spans="68:68" x14ac:dyDescent="0.25">
      <c r="BP942" s="35"/>
    </row>
    <row r="943" spans="68:68" x14ac:dyDescent="0.25">
      <c r="BP943" s="35"/>
    </row>
    <row r="944" spans="68:68" x14ac:dyDescent="0.25">
      <c r="BP944" s="35"/>
    </row>
    <row r="945" spans="68:68" x14ac:dyDescent="0.25">
      <c r="BP945" s="35"/>
    </row>
    <row r="946" spans="68:68" x14ac:dyDescent="0.25">
      <c r="BP946" s="35"/>
    </row>
    <row r="947" spans="68:68" x14ac:dyDescent="0.25">
      <c r="BP947" s="35"/>
    </row>
    <row r="948" spans="68:68" x14ac:dyDescent="0.25">
      <c r="BP948" s="35"/>
    </row>
    <row r="949" spans="68:68" x14ac:dyDescent="0.25">
      <c r="BP949" s="35"/>
    </row>
    <row r="950" spans="68:68" x14ac:dyDescent="0.25">
      <c r="BP950" s="35"/>
    </row>
    <row r="951" spans="68:68" x14ac:dyDescent="0.25">
      <c r="BP951" s="35"/>
    </row>
    <row r="952" spans="68:68" x14ac:dyDescent="0.25">
      <c r="BP952" s="35"/>
    </row>
    <row r="953" spans="68:68" x14ac:dyDescent="0.25">
      <c r="BP953" s="35"/>
    </row>
    <row r="954" spans="68:68" x14ac:dyDescent="0.25">
      <c r="BP954" s="35"/>
    </row>
    <row r="955" spans="68:68" x14ac:dyDescent="0.25">
      <c r="BP955" s="35"/>
    </row>
    <row r="956" spans="68:68" x14ac:dyDescent="0.25">
      <c r="BP956" s="35"/>
    </row>
    <row r="957" spans="68:68" x14ac:dyDescent="0.25">
      <c r="BP957" s="35"/>
    </row>
    <row r="958" spans="68:68" x14ac:dyDescent="0.25">
      <c r="BP958" s="35"/>
    </row>
    <row r="959" spans="68:68" x14ac:dyDescent="0.25">
      <c r="BP959" s="35"/>
    </row>
    <row r="960" spans="68:68" x14ac:dyDescent="0.25">
      <c r="BP960" s="35"/>
    </row>
    <row r="961" spans="68:68" x14ac:dyDescent="0.25">
      <c r="BP961" s="35"/>
    </row>
    <row r="962" spans="68:68" x14ac:dyDescent="0.25">
      <c r="BP962" s="35"/>
    </row>
    <row r="963" spans="68:68" x14ac:dyDescent="0.25">
      <c r="BP963" s="35"/>
    </row>
    <row r="964" spans="68:68" x14ac:dyDescent="0.25">
      <c r="BP964" s="35"/>
    </row>
    <row r="965" spans="68:68" x14ac:dyDescent="0.25">
      <c r="BP965" s="35"/>
    </row>
    <row r="966" spans="68:68" x14ac:dyDescent="0.25">
      <c r="BP966" s="35"/>
    </row>
    <row r="967" spans="68:68" x14ac:dyDescent="0.25">
      <c r="BP967" s="35"/>
    </row>
    <row r="968" spans="68:68" x14ac:dyDescent="0.25">
      <c r="BP968" s="35"/>
    </row>
    <row r="969" spans="68:68" x14ac:dyDescent="0.25">
      <c r="BP969" s="35"/>
    </row>
    <row r="970" spans="68:68" x14ac:dyDescent="0.25">
      <c r="BP970" s="35"/>
    </row>
    <row r="971" spans="68:68" x14ac:dyDescent="0.25">
      <c r="BP971" s="35"/>
    </row>
    <row r="972" spans="68:68" x14ac:dyDescent="0.25">
      <c r="BP972" s="35"/>
    </row>
    <row r="973" spans="68:68" x14ac:dyDescent="0.25">
      <c r="BP973" s="35"/>
    </row>
    <row r="974" spans="68:68" x14ac:dyDescent="0.25">
      <c r="BP974" s="35"/>
    </row>
    <row r="975" spans="68:68" x14ac:dyDescent="0.25">
      <c r="BP975" s="35"/>
    </row>
    <row r="976" spans="68:68" x14ac:dyDescent="0.25">
      <c r="BP976" s="35"/>
    </row>
    <row r="977" spans="68:68" x14ac:dyDescent="0.25">
      <c r="BP977" s="35"/>
    </row>
    <row r="978" spans="68:68" x14ac:dyDescent="0.25">
      <c r="BP978" s="35"/>
    </row>
    <row r="979" spans="68:68" x14ac:dyDescent="0.25">
      <c r="BP979" s="35"/>
    </row>
    <row r="980" spans="68:68" x14ac:dyDescent="0.25">
      <c r="BP980" s="35"/>
    </row>
    <row r="981" spans="68:68" x14ac:dyDescent="0.25">
      <c r="BP981" s="35"/>
    </row>
    <row r="982" spans="68:68" x14ac:dyDescent="0.25">
      <c r="BP982" s="35"/>
    </row>
    <row r="983" spans="68:68" x14ac:dyDescent="0.25">
      <c r="BP983" s="35"/>
    </row>
    <row r="984" spans="68:68" x14ac:dyDescent="0.25">
      <c r="BP984" s="35"/>
    </row>
    <row r="985" spans="68:68" x14ac:dyDescent="0.25">
      <c r="BP985" s="35"/>
    </row>
    <row r="986" spans="68:68" x14ac:dyDescent="0.25">
      <c r="BP986" s="35"/>
    </row>
    <row r="987" spans="68:68" x14ac:dyDescent="0.25">
      <c r="BP987" s="35"/>
    </row>
    <row r="988" spans="68:68" x14ac:dyDescent="0.25">
      <c r="BP988" s="35"/>
    </row>
    <row r="989" spans="68:68" x14ac:dyDescent="0.25">
      <c r="BP989" s="35"/>
    </row>
    <row r="990" spans="68:68" x14ac:dyDescent="0.25">
      <c r="BP990" s="35"/>
    </row>
    <row r="991" spans="68:68" x14ac:dyDescent="0.25">
      <c r="BP991" s="35"/>
    </row>
    <row r="992" spans="68:68" x14ac:dyDescent="0.25">
      <c r="BP992" s="35"/>
    </row>
    <row r="993" spans="68:68" x14ac:dyDescent="0.25">
      <c r="BP993" s="35"/>
    </row>
    <row r="994" spans="68:68" x14ac:dyDescent="0.25">
      <c r="BP994" s="35"/>
    </row>
    <row r="995" spans="68:68" x14ac:dyDescent="0.25">
      <c r="BP995" s="35"/>
    </row>
    <row r="996" spans="68:68" x14ac:dyDescent="0.25">
      <c r="BP996" s="35"/>
    </row>
    <row r="997" spans="68:68" x14ac:dyDescent="0.25">
      <c r="BP997" s="35"/>
    </row>
    <row r="998" spans="68:68" x14ac:dyDescent="0.25">
      <c r="BP998" s="35"/>
    </row>
    <row r="999" spans="68:68" x14ac:dyDescent="0.25">
      <c r="BP999" s="35"/>
    </row>
    <row r="1000" spans="68:68" x14ac:dyDescent="0.25">
      <c r="BP1000" s="35"/>
    </row>
    <row r="1001" spans="68:68" x14ac:dyDescent="0.25">
      <c r="BP1001" s="35"/>
    </row>
    <row r="1002" spans="68:68" x14ac:dyDescent="0.25">
      <c r="BP1002" s="35"/>
    </row>
    <row r="1003" spans="68:68" x14ac:dyDescent="0.25">
      <c r="BP1003" s="35"/>
    </row>
    <row r="1004" spans="68:68" x14ac:dyDescent="0.25">
      <c r="BP1004" s="35"/>
    </row>
    <row r="1005" spans="68:68" x14ac:dyDescent="0.25">
      <c r="BP1005" s="35"/>
    </row>
    <row r="1006" spans="68:68" x14ac:dyDescent="0.25">
      <c r="BP1006" s="35"/>
    </row>
    <row r="1007" spans="68:68" x14ac:dyDescent="0.25">
      <c r="BP1007" s="35"/>
    </row>
    <row r="1008" spans="68:68" x14ac:dyDescent="0.25">
      <c r="BP1008" s="35"/>
    </row>
    <row r="1009" spans="68:68" x14ac:dyDescent="0.25">
      <c r="BP1009" s="35"/>
    </row>
    <row r="1010" spans="68:68" x14ac:dyDescent="0.25">
      <c r="BP1010" s="35"/>
    </row>
    <row r="1011" spans="68:68" x14ac:dyDescent="0.25">
      <c r="BP1011" s="35"/>
    </row>
    <row r="1012" spans="68:68" x14ac:dyDescent="0.25">
      <c r="BP1012" s="35"/>
    </row>
    <row r="1013" spans="68:68" x14ac:dyDescent="0.25">
      <c r="BP1013" s="35"/>
    </row>
    <row r="1014" spans="68:68" x14ac:dyDescent="0.25">
      <c r="BP1014" s="35"/>
    </row>
    <row r="1015" spans="68:68" x14ac:dyDescent="0.25">
      <c r="BP1015" s="35"/>
    </row>
    <row r="1016" spans="68:68" x14ac:dyDescent="0.25">
      <c r="BP1016" s="35"/>
    </row>
    <row r="1017" spans="68:68" x14ac:dyDescent="0.25">
      <c r="BP1017" s="35"/>
    </row>
    <row r="1018" spans="68:68" x14ac:dyDescent="0.25">
      <c r="BP1018" s="35"/>
    </row>
    <row r="1019" spans="68:68" x14ac:dyDescent="0.25">
      <c r="BP1019" s="35"/>
    </row>
    <row r="1020" spans="68:68" x14ac:dyDescent="0.25">
      <c r="BP1020" s="35"/>
    </row>
    <row r="1021" spans="68:68" x14ac:dyDescent="0.25">
      <c r="BP1021" s="35"/>
    </row>
    <row r="1022" spans="68:68" x14ac:dyDescent="0.25">
      <c r="BP1022" s="35"/>
    </row>
    <row r="1023" spans="68:68" x14ac:dyDescent="0.25">
      <c r="BP1023" s="35"/>
    </row>
    <row r="1024" spans="68:68" x14ac:dyDescent="0.25">
      <c r="BP1024" s="35"/>
    </row>
    <row r="1025" spans="68:68" x14ac:dyDescent="0.25">
      <c r="BP1025" s="35"/>
    </row>
    <row r="1026" spans="68:68" x14ac:dyDescent="0.25">
      <c r="BP1026" s="35"/>
    </row>
    <row r="1027" spans="68:68" x14ac:dyDescent="0.25">
      <c r="BP1027" s="35"/>
    </row>
    <row r="1028" spans="68:68" x14ac:dyDescent="0.25">
      <c r="BP1028" s="35"/>
    </row>
    <row r="1029" spans="68:68" x14ac:dyDescent="0.25">
      <c r="BP1029" s="35"/>
    </row>
    <row r="1030" spans="68:68" x14ac:dyDescent="0.25">
      <c r="BP1030" s="35"/>
    </row>
    <row r="1031" spans="68:68" x14ac:dyDescent="0.25">
      <c r="BP1031" s="35"/>
    </row>
    <row r="1032" spans="68:68" x14ac:dyDescent="0.25">
      <c r="BP1032" s="35"/>
    </row>
    <row r="1033" spans="68:68" x14ac:dyDescent="0.25">
      <c r="BP1033" s="35"/>
    </row>
    <row r="1034" spans="68:68" x14ac:dyDescent="0.25">
      <c r="BP1034" s="35"/>
    </row>
    <row r="1035" spans="68:68" x14ac:dyDescent="0.25">
      <c r="BP1035" s="35"/>
    </row>
    <row r="1036" spans="68:68" x14ac:dyDescent="0.25">
      <c r="BP1036" s="35"/>
    </row>
    <row r="1037" spans="68:68" x14ac:dyDescent="0.25">
      <c r="BP1037" s="35"/>
    </row>
    <row r="1038" spans="68:68" x14ac:dyDescent="0.25">
      <c r="BP1038" s="35"/>
    </row>
    <row r="1039" spans="68:68" x14ac:dyDescent="0.25">
      <c r="BP1039" s="35"/>
    </row>
    <row r="1040" spans="68:68" x14ac:dyDescent="0.25">
      <c r="BP1040" s="35"/>
    </row>
    <row r="1041" spans="68:68" x14ac:dyDescent="0.25">
      <c r="BP1041" s="35"/>
    </row>
    <row r="1042" spans="68:68" x14ac:dyDescent="0.25">
      <c r="BP1042" s="35"/>
    </row>
    <row r="1043" spans="68:68" x14ac:dyDescent="0.25">
      <c r="BP1043" s="35"/>
    </row>
    <row r="1044" spans="68:68" x14ac:dyDescent="0.25">
      <c r="BP1044" s="35"/>
    </row>
    <row r="1045" spans="68:68" x14ac:dyDescent="0.25">
      <c r="BP1045" s="35"/>
    </row>
    <row r="1046" spans="68:68" x14ac:dyDescent="0.25">
      <c r="BP1046" s="35"/>
    </row>
    <row r="1047" spans="68:68" x14ac:dyDescent="0.25">
      <c r="BP1047" s="35"/>
    </row>
    <row r="1048" spans="68:68" x14ac:dyDescent="0.25">
      <c r="BP1048" s="35"/>
    </row>
    <row r="1049" spans="68:68" x14ac:dyDescent="0.25">
      <c r="BP1049" s="35"/>
    </row>
    <row r="1050" spans="68:68" x14ac:dyDescent="0.25">
      <c r="BP1050" s="35"/>
    </row>
    <row r="1051" spans="68:68" x14ac:dyDescent="0.25">
      <c r="BP1051" s="35"/>
    </row>
    <row r="1052" spans="68:68" x14ac:dyDescent="0.25">
      <c r="BP1052" s="35"/>
    </row>
    <row r="1053" spans="68:68" x14ac:dyDescent="0.25">
      <c r="BP1053" s="35"/>
    </row>
    <row r="1054" spans="68:68" x14ac:dyDescent="0.25">
      <c r="BP1054" s="35"/>
    </row>
    <row r="1055" spans="68:68" x14ac:dyDescent="0.25">
      <c r="BP1055" s="35"/>
    </row>
    <row r="1056" spans="68:68" x14ac:dyDescent="0.25">
      <c r="BP1056" s="35"/>
    </row>
    <row r="1057" spans="68:68" x14ac:dyDescent="0.25">
      <c r="BP1057" s="35"/>
    </row>
    <row r="1058" spans="68:68" x14ac:dyDescent="0.25">
      <c r="BP1058" s="35"/>
    </row>
    <row r="1059" spans="68:68" x14ac:dyDescent="0.25">
      <c r="BP1059" s="35"/>
    </row>
    <row r="1060" spans="68:68" x14ac:dyDescent="0.25">
      <c r="BP1060" s="35"/>
    </row>
    <row r="1061" spans="68:68" x14ac:dyDescent="0.25">
      <c r="BP1061" s="35"/>
    </row>
    <row r="1062" spans="68:68" x14ac:dyDescent="0.25">
      <c r="BP1062" s="35"/>
    </row>
    <row r="1063" spans="68:68" x14ac:dyDescent="0.25">
      <c r="BP1063" s="35"/>
    </row>
    <row r="1064" spans="68:68" x14ac:dyDescent="0.25">
      <c r="BP1064" s="35"/>
    </row>
    <row r="1065" spans="68:68" x14ac:dyDescent="0.25">
      <c r="BP1065" s="35"/>
    </row>
    <row r="1066" spans="68:68" x14ac:dyDescent="0.25">
      <c r="BP1066" s="35"/>
    </row>
    <row r="1067" spans="68:68" x14ac:dyDescent="0.25">
      <c r="BP1067" s="35"/>
    </row>
    <row r="1068" spans="68:68" x14ac:dyDescent="0.25">
      <c r="BP1068" s="35"/>
    </row>
    <row r="1069" spans="68:68" x14ac:dyDescent="0.25">
      <c r="BP1069" s="35"/>
    </row>
    <row r="1070" spans="68:68" x14ac:dyDescent="0.25">
      <c r="BP1070" s="35"/>
    </row>
    <row r="1071" spans="68:68" x14ac:dyDescent="0.25">
      <c r="BP1071" s="35"/>
    </row>
    <row r="1072" spans="68:68" x14ac:dyDescent="0.25">
      <c r="BP1072" s="35"/>
    </row>
    <row r="1073" spans="68:68" x14ac:dyDescent="0.25">
      <c r="BP1073" s="35"/>
    </row>
    <row r="1074" spans="68:68" x14ac:dyDescent="0.25">
      <c r="BP1074" s="35"/>
    </row>
    <row r="1075" spans="68:68" x14ac:dyDescent="0.25">
      <c r="BP1075" s="35"/>
    </row>
    <row r="1076" spans="68:68" x14ac:dyDescent="0.25">
      <c r="BP1076" s="35"/>
    </row>
    <row r="1077" spans="68:68" x14ac:dyDescent="0.25">
      <c r="BP1077" s="35"/>
    </row>
    <row r="1078" spans="68:68" x14ac:dyDescent="0.25">
      <c r="BP1078" s="35"/>
    </row>
    <row r="1079" spans="68:68" x14ac:dyDescent="0.25">
      <c r="BP1079" s="35"/>
    </row>
    <row r="1080" spans="68:68" x14ac:dyDescent="0.25">
      <c r="BP1080" s="35"/>
    </row>
    <row r="1081" spans="68:68" x14ac:dyDescent="0.25">
      <c r="BP1081" s="35"/>
    </row>
    <row r="1082" spans="68:68" x14ac:dyDescent="0.25">
      <c r="BP1082" s="35"/>
    </row>
    <row r="1083" spans="68:68" x14ac:dyDescent="0.25">
      <c r="BP1083" s="35"/>
    </row>
    <row r="1084" spans="68:68" x14ac:dyDescent="0.25">
      <c r="BP1084" s="35"/>
    </row>
    <row r="1085" spans="68:68" x14ac:dyDescent="0.25">
      <c r="BP1085" s="35"/>
    </row>
    <row r="1086" spans="68:68" x14ac:dyDescent="0.25">
      <c r="BP1086" s="35"/>
    </row>
    <row r="1087" spans="68:68" x14ac:dyDescent="0.25">
      <c r="BP1087" s="35"/>
    </row>
    <row r="1088" spans="68:68" x14ac:dyDescent="0.25">
      <c r="BP1088" s="35"/>
    </row>
    <row r="1089" spans="68:68" x14ac:dyDescent="0.25">
      <c r="BP1089" s="35"/>
    </row>
    <row r="1090" spans="68:68" x14ac:dyDescent="0.25">
      <c r="BP1090" s="35"/>
    </row>
    <row r="1091" spans="68:68" x14ac:dyDescent="0.25">
      <c r="BP1091" s="35"/>
    </row>
    <row r="1092" spans="68:68" x14ac:dyDescent="0.25">
      <c r="BP1092" s="35"/>
    </row>
    <row r="1093" spans="68:68" x14ac:dyDescent="0.25">
      <c r="BP1093" s="35"/>
    </row>
    <row r="1094" spans="68:68" x14ac:dyDescent="0.25">
      <c r="BP1094" s="35"/>
    </row>
    <row r="1095" spans="68:68" x14ac:dyDescent="0.25">
      <c r="BP1095" s="35"/>
    </row>
    <row r="1096" spans="68:68" x14ac:dyDescent="0.25">
      <c r="BP1096" s="35"/>
    </row>
    <row r="1097" spans="68:68" x14ac:dyDescent="0.25">
      <c r="BP1097" s="35"/>
    </row>
    <row r="1098" spans="68:68" x14ac:dyDescent="0.25">
      <c r="BP1098" s="35"/>
    </row>
    <row r="1099" spans="68:68" x14ac:dyDescent="0.25">
      <c r="BP1099" s="35"/>
    </row>
    <row r="1100" spans="68:68" x14ac:dyDescent="0.25">
      <c r="BP1100" s="35"/>
    </row>
    <row r="1101" spans="68:68" x14ac:dyDescent="0.25">
      <c r="BP1101" s="35"/>
    </row>
    <row r="1102" spans="68:68" x14ac:dyDescent="0.25">
      <c r="BP1102" s="35"/>
    </row>
    <row r="1103" spans="68:68" x14ac:dyDescent="0.25">
      <c r="BP1103" s="35"/>
    </row>
    <row r="1104" spans="68:68" x14ac:dyDescent="0.25">
      <c r="BP1104" s="35"/>
    </row>
    <row r="1105" spans="68:68" x14ac:dyDescent="0.25">
      <c r="BP1105" s="35"/>
    </row>
    <row r="1106" spans="68:68" x14ac:dyDescent="0.25">
      <c r="BP1106" s="35"/>
    </row>
    <row r="1107" spans="68:68" x14ac:dyDescent="0.25">
      <c r="BP1107" s="35"/>
    </row>
    <row r="1108" spans="68:68" x14ac:dyDescent="0.25">
      <c r="BP1108" s="35"/>
    </row>
    <row r="1109" spans="68:68" x14ac:dyDescent="0.25">
      <c r="BP1109" s="35"/>
    </row>
    <row r="1110" spans="68:68" x14ac:dyDescent="0.25">
      <c r="BP1110" s="35"/>
    </row>
    <row r="1111" spans="68:68" x14ac:dyDescent="0.25">
      <c r="BP1111" s="35"/>
    </row>
    <row r="1112" spans="68:68" x14ac:dyDescent="0.25">
      <c r="BP1112" s="35"/>
    </row>
    <row r="1113" spans="68:68" x14ac:dyDescent="0.25">
      <c r="BP1113" s="35"/>
    </row>
    <row r="1114" spans="68:68" x14ac:dyDescent="0.25">
      <c r="BP1114" s="35"/>
    </row>
    <row r="1115" spans="68:68" x14ac:dyDescent="0.25">
      <c r="BP1115" s="35"/>
    </row>
    <row r="1116" spans="68:68" x14ac:dyDescent="0.25">
      <c r="BP1116" s="35"/>
    </row>
    <row r="1117" spans="68:68" x14ac:dyDescent="0.25">
      <c r="BP1117" s="35"/>
    </row>
    <row r="1118" spans="68:68" x14ac:dyDescent="0.25">
      <c r="BP1118" s="35"/>
    </row>
    <row r="1119" spans="68:68" x14ac:dyDescent="0.25">
      <c r="BP1119" s="35"/>
    </row>
    <row r="1120" spans="68:68" x14ac:dyDescent="0.25">
      <c r="BP1120" s="35"/>
    </row>
    <row r="1121" spans="68:68" x14ac:dyDescent="0.25">
      <c r="BP1121" s="35"/>
    </row>
    <row r="1122" spans="68:68" x14ac:dyDescent="0.25">
      <c r="BP1122" s="35"/>
    </row>
    <row r="1123" spans="68:68" x14ac:dyDescent="0.25">
      <c r="BP1123" s="35"/>
    </row>
    <row r="1124" spans="68:68" x14ac:dyDescent="0.25">
      <c r="BP1124" s="35"/>
    </row>
    <row r="1125" spans="68:68" x14ac:dyDescent="0.25">
      <c r="BP1125" s="35"/>
    </row>
    <row r="1126" spans="68:68" x14ac:dyDescent="0.25">
      <c r="BP1126" s="35"/>
    </row>
    <row r="1127" spans="68:68" x14ac:dyDescent="0.25">
      <c r="BP1127" s="35"/>
    </row>
    <row r="1128" spans="68:68" x14ac:dyDescent="0.25">
      <c r="BP1128" s="35"/>
    </row>
    <row r="1129" spans="68:68" x14ac:dyDescent="0.25">
      <c r="BP1129" s="35"/>
    </row>
    <row r="1130" spans="68:68" x14ac:dyDescent="0.25">
      <c r="BP1130" s="35"/>
    </row>
    <row r="1131" spans="68:68" x14ac:dyDescent="0.25">
      <c r="BP1131" s="35"/>
    </row>
    <row r="1132" spans="68:68" x14ac:dyDescent="0.25">
      <c r="BP1132" s="35"/>
    </row>
    <row r="1133" spans="68:68" x14ac:dyDescent="0.25">
      <c r="BP1133" s="35"/>
    </row>
    <row r="1134" spans="68:68" x14ac:dyDescent="0.25">
      <c r="BP1134" s="35"/>
    </row>
    <row r="1135" spans="68:68" x14ac:dyDescent="0.25">
      <c r="BP1135" s="35"/>
    </row>
    <row r="1136" spans="68:68" x14ac:dyDescent="0.25">
      <c r="BP1136" s="35"/>
    </row>
    <row r="1137" spans="68:68" x14ac:dyDescent="0.25">
      <c r="BP1137" s="35"/>
    </row>
    <row r="1138" spans="68:68" x14ac:dyDescent="0.25">
      <c r="BP1138" s="35"/>
    </row>
    <row r="1139" spans="68:68" x14ac:dyDescent="0.25">
      <c r="BP1139" s="35"/>
    </row>
    <row r="1140" spans="68:68" x14ac:dyDescent="0.25">
      <c r="BP1140" s="35"/>
    </row>
    <row r="1141" spans="68:68" x14ac:dyDescent="0.25">
      <c r="BP1141" s="35"/>
    </row>
    <row r="1142" spans="68:68" x14ac:dyDescent="0.25">
      <c r="BP1142" s="35"/>
    </row>
    <row r="1143" spans="68:68" x14ac:dyDescent="0.25">
      <c r="BP1143" s="35"/>
    </row>
    <row r="1144" spans="68:68" x14ac:dyDescent="0.25">
      <c r="BP1144" s="35"/>
    </row>
    <row r="1145" spans="68:68" x14ac:dyDescent="0.25">
      <c r="BP1145" s="35"/>
    </row>
    <row r="1146" spans="68:68" x14ac:dyDescent="0.25">
      <c r="BP1146" s="35"/>
    </row>
    <row r="1147" spans="68:68" x14ac:dyDescent="0.25">
      <c r="BP1147" s="35"/>
    </row>
    <row r="1148" spans="68:68" x14ac:dyDescent="0.25">
      <c r="BP1148" s="35"/>
    </row>
    <row r="1149" spans="68:68" x14ac:dyDescent="0.25">
      <c r="BP1149" s="35"/>
    </row>
    <row r="1150" spans="68:68" x14ac:dyDescent="0.25">
      <c r="BP1150" s="35"/>
    </row>
    <row r="1151" spans="68:68" x14ac:dyDescent="0.25">
      <c r="BP1151" s="35"/>
    </row>
    <row r="1152" spans="68:68" x14ac:dyDescent="0.25">
      <c r="BP1152" s="35"/>
    </row>
    <row r="1153" spans="68:68" x14ac:dyDescent="0.25">
      <c r="BP1153" s="35"/>
    </row>
    <row r="1154" spans="68:68" x14ac:dyDescent="0.25">
      <c r="BP1154" s="35"/>
    </row>
    <row r="1155" spans="68:68" x14ac:dyDescent="0.25">
      <c r="BP1155" s="35"/>
    </row>
    <row r="1156" spans="68:68" x14ac:dyDescent="0.25">
      <c r="BP1156" s="35"/>
    </row>
    <row r="1157" spans="68:68" x14ac:dyDescent="0.25">
      <c r="BP1157" s="35"/>
    </row>
    <row r="1158" spans="68:68" x14ac:dyDescent="0.25">
      <c r="BP1158" s="35"/>
    </row>
    <row r="1159" spans="68:68" x14ac:dyDescent="0.25">
      <c r="BP1159" s="35"/>
    </row>
    <row r="1160" spans="68:68" x14ac:dyDescent="0.25">
      <c r="BP1160" s="35"/>
    </row>
    <row r="1161" spans="68:68" x14ac:dyDescent="0.25">
      <c r="BP1161" s="35"/>
    </row>
    <row r="1162" spans="68:68" x14ac:dyDescent="0.25">
      <c r="BP1162" s="35"/>
    </row>
    <row r="1163" spans="68:68" x14ac:dyDescent="0.25">
      <c r="BP1163" s="35"/>
    </row>
    <row r="1164" spans="68:68" x14ac:dyDescent="0.25">
      <c r="BP1164" s="35"/>
    </row>
    <row r="1165" spans="68:68" x14ac:dyDescent="0.25">
      <c r="BP1165" s="35"/>
    </row>
    <row r="1166" spans="68:68" x14ac:dyDescent="0.25">
      <c r="BP1166" s="35"/>
    </row>
    <row r="1167" spans="68:68" x14ac:dyDescent="0.25">
      <c r="BP1167" s="35"/>
    </row>
    <row r="1168" spans="68:68" x14ac:dyDescent="0.25">
      <c r="BP1168" s="35"/>
    </row>
    <row r="1169" spans="68:68" x14ac:dyDescent="0.25">
      <c r="BP1169" s="35"/>
    </row>
    <row r="1170" spans="68:68" x14ac:dyDescent="0.25">
      <c r="BP1170" s="35"/>
    </row>
    <row r="1171" spans="68:68" x14ac:dyDescent="0.25">
      <c r="BP1171" s="35"/>
    </row>
    <row r="1172" spans="68:68" x14ac:dyDescent="0.25">
      <c r="BP1172" s="35"/>
    </row>
    <row r="1173" spans="68:68" x14ac:dyDescent="0.25">
      <c r="BP1173" s="35"/>
    </row>
    <row r="1174" spans="68:68" x14ac:dyDescent="0.25">
      <c r="BP1174" s="35"/>
    </row>
    <row r="1175" spans="68:68" x14ac:dyDescent="0.25">
      <c r="BP1175" s="35"/>
    </row>
    <row r="1176" spans="68:68" x14ac:dyDescent="0.25">
      <c r="BP1176" s="35"/>
    </row>
    <row r="1177" spans="68:68" x14ac:dyDescent="0.25">
      <c r="BP1177" s="35"/>
    </row>
    <row r="1178" spans="68:68" x14ac:dyDescent="0.25">
      <c r="BP1178" s="35"/>
    </row>
    <row r="1179" spans="68:68" x14ac:dyDescent="0.25">
      <c r="BP1179" s="35"/>
    </row>
    <row r="1180" spans="68:68" x14ac:dyDescent="0.25">
      <c r="BP1180" s="35"/>
    </row>
    <row r="1181" spans="68:68" x14ac:dyDescent="0.25">
      <c r="BP1181" s="35"/>
    </row>
    <row r="1182" spans="68:68" x14ac:dyDescent="0.25">
      <c r="BP1182" s="35"/>
    </row>
    <row r="1183" spans="68:68" x14ac:dyDescent="0.25">
      <c r="BP1183" s="35"/>
    </row>
    <row r="1184" spans="68:68" x14ac:dyDescent="0.25">
      <c r="BP1184" s="35"/>
    </row>
    <row r="1185" spans="68:68" x14ac:dyDescent="0.25">
      <c r="BP1185" s="35"/>
    </row>
    <row r="1186" spans="68:68" x14ac:dyDescent="0.25">
      <c r="BP1186" s="35"/>
    </row>
    <row r="1187" spans="68:68" x14ac:dyDescent="0.25">
      <c r="BP1187" s="35"/>
    </row>
    <row r="1188" spans="68:68" x14ac:dyDescent="0.25">
      <c r="BP1188" s="35"/>
    </row>
    <row r="1189" spans="68:68" x14ac:dyDescent="0.25">
      <c r="BP1189" s="35"/>
    </row>
    <row r="1190" spans="68:68" x14ac:dyDescent="0.25">
      <c r="BP1190" s="35"/>
    </row>
    <row r="1191" spans="68:68" x14ac:dyDescent="0.25">
      <c r="BP1191" s="35"/>
    </row>
    <row r="1192" spans="68:68" x14ac:dyDescent="0.25">
      <c r="BP1192" s="35"/>
    </row>
    <row r="1193" spans="68:68" x14ac:dyDescent="0.25">
      <c r="BP1193" s="35"/>
    </row>
    <row r="1194" spans="68:68" x14ac:dyDescent="0.25">
      <c r="BP1194" s="35"/>
    </row>
    <row r="1195" spans="68:68" x14ac:dyDescent="0.25">
      <c r="BP1195" s="35"/>
    </row>
    <row r="1196" spans="68:68" x14ac:dyDescent="0.25">
      <c r="BP1196" s="35"/>
    </row>
    <row r="1197" spans="68:68" x14ac:dyDescent="0.25">
      <c r="BP1197" s="35"/>
    </row>
    <row r="1198" spans="68:68" x14ac:dyDescent="0.25">
      <c r="BP1198" s="35"/>
    </row>
    <row r="1199" spans="68:68" x14ac:dyDescent="0.25">
      <c r="BP1199" s="35"/>
    </row>
    <row r="1200" spans="68:68" x14ac:dyDescent="0.25">
      <c r="BP1200" s="35"/>
    </row>
    <row r="1201" spans="68:68" x14ac:dyDescent="0.25">
      <c r="BP1201" s="35"/>
    </row>
    <row r="1202" spans="68:68" x14ac:dyDescent="0.25">
      <c r="BP1202" s="35"/>
    </row>
    <row r="1203" spans="68:68" x14ac:dyDescent="0.25">
      <c r="BP1203" s="35"/>
    </row>
    <row r="1204" spans="68:68" x14ac:dyDescent="0.25">
      <c r="BP1204" s="35"/>
    </row>
    <row r="1205" spans="68:68" x14ac:dyDescent="0.25">
      <c r="BP1205" s="35"/>
    </row>
    <row r="1206" spans="68:68" x14ac:dyDescent="0.25">
      <c r="BP1206" s="35"/>
    </row>
    <row r="1207" spans="68:68" x14ac:dyDescent="0.25">
      <c r="BP1207" s="35"/>
    </row>
    <row r="1208" spans="68:68" x14ac:dyDescent="0.25">
      <c r="BP1208" s="35"/>
    </row>
    <row r="1209" spans="68:68" x14ac:dyDescent="0.25">
      <c r="BP1209" s="35"/>
    </row>
    <row r="1210" spans="68:68" x14ac:dyDescent="0.25">
      <c r="BP1210" s="35"/>
    </row>
    <row r="1211" spans="68:68" x14ac:dyDescent="0.25">
      <c r="BP1211" s="35"/>
    </row>
    <row r="1212" spans="68:68" x14ac:dyDescent="0.25">
      <c r="BP1212" s="35"/>
    </row>
    <row r="1213" spans="68:68" x14ac:dyDescent="0.25">
      <c r="BP1213" s="35"/>
    </row>
    <row r="1214" spans="68:68" x14ac:dyDescent="0.25">
      <c r="BP1214" s="35"/>
    </row>
    <row r="1215" spans="68:68" x14ac:dyDescent="0.25">
      <c r="BP1215" s="35"/>
    </row>
    <row r="1216" spans="68:68" x14ac:dyDescent="0.25">
      <c r="BP1216" s="35"/>
    </row>
    <row r="1217" spans="68:68" x14ac:dyDescent="0.25">
      <c r="BP1217" s="35"/>
    </row>
    <row r="1218" spans="68:68" x14ac:dyDescent="0.25">
      <c r="BP1218" s="35"/>
    </row>
    <row r="1219" spans="68:68" x14ac:dyDescent="0.25">
      <c r="BP1219" s="35"/>
    </row>
    <row r="1220" spans="68:68" x14ac:dyDescent="0.25">
      <c r="BP1220" s="35"/>
    </row>
    <row r="1221" spans="68:68" x14ac:dyDescent="0.25">
      <c r="BP1221" s="35"/>
    </row>
    <row r="1222" spans="68:68" x14ac:dyDescent="0.25">
      <c r="BP1222" s="35"/>
    </row>
    <row r="1223" spans="68:68" x14ac:dyDescent="0.25">
      <c r="BP1223" s="35"/>
    </row>
    <row r="1224" spans="68:68" x14ac:dyDescent="0.25">
      <c r="BP1224" s="35"/>
    </row>
    <row r="1225" spans="68:68" x14ac:dyDescent="0.25">
      <c r="BP1225" s="35"/>
    </row>
    <row r="1226" spans="68:68" x14ac:dyDescent="0.25">
      <c r="BP1226" s="35"/>
    </row>
    <row r="1227" spans="68:68" x14ac:dyDescent="0.25">
      <c r="BP1227" s="35"/>
    </row>
    <row r="1228" spans="68:68" x14ac:dyDescent="0.25">
      <c r="BP1228" s="35"/>
    </row>
    <row r="1229" spans="68:68" x14ac:dyDescent="0.25">
      <c r="BP1229" s="35"/>
    </row>
    <row r="1230" spans="68:68" x14ac:dyDescent="0.25">
      <c r="BP1230" s="35"/>
    </row>
    <row r="1231" spans="68:68" x14ac:dyDescent="0.25">
      <c r="BP1231" s="35"/>
    </row>
    <row r="1232" spans="68:68" x14ac:dyDescent="0.25">
      <c r="BP1232" s="35"/>
    </row>
    <row r="1233" spans="68:68" x14ac:dyDescent="0.25">
      <c r="BP1233" s="35"/>
    </row>
    <row r="1234" spans="68:68" x14ac:dyDescent="0.25">
      <c r="BP1234" s="35"/>
    </row>
    <row r="1235" spans="68:68" x14ac:dyDescent="0.25">
      <c r="BP1235" s="35"/>
    </row>
    <row r="1236" spans="68:68" x14ac:dyDescent="0.25">
      <c r="BP1236" s="35"/>
    </row>
    <row r="1237" spans="68:68" x14ac:dyDescent="0.25">
      <c r="BP1237" s="35"/>
    </row>
    <row r="1238" spans="68:68" x14ac:dyDescent="0.25">
      <c r="BP1238" s="35"/>
    </row>
    <row r="1239" spans="68:68" x14ac:dyDescent="0.25">
      <c r="BP1239" s="35"/>
    </row>
    <row r="1240" spans="68:68" x14ac:dyDescent="0.25">
      <c r="BP1240" s="35"/>
    </row>
    <row r="1241" spans="68:68" x14ac:dyDescent="0.25">
      <c r="BP1241" s="35"/>
    </row>
    <row r="1242" spans="68:68" x14ac:dyDescent="0.25">
      <c r="BP1242" s="35"/>
    </row>
    <row r="1243" spans="68:68" x14ac:dyDescent="0.25">
      <c r="BP1243" s="35"/>
    </row>
    <row r="1244" spans="68:68" x14ac:dyDescent="0.25">
      <c r="BP1244" s="35"/>
    </row>
    <row r="1245" spans="68:68" x14ac:dyDescent="0.25">
      <c r="BP1245" s="35"/>
    </row>
    <row r="1246" spans="68:68" x14ac:dyDescent="0.25">
      <c r="BP1246" s="35"/>
    </row>
    <row r="1247" spans="68:68" x14ac:dyDescent="0.25">
      <c r="BP1247" s="35"/>
    </row>
    <row r="1248" spans="68:68" x14ac:dyDescent="0.25">
      <c r="BP1248" s="35"/>
    </row>
    <row r="1249" spans="68:68" x14ac:dyDescent="0.25">
      <c r="BP1249" s="35"/>
    </row>
    <row r="1250" spans="68:68" x14ac:dyDescent="0.25">
      <c r="BP1250" s="35"/>
    </row>
    <row r="1251" spans="68:68" x14ac:dyDescent="0.25">
      <c r="BP1251" s="35"/>
    </row>
    <row r="1252" spans="68:68" x14ac:dyDescent="0.25">
      <c r="BP1252" s="35"/>
    </row>
    <row r="1253" spans="68:68" x14ac:dyDescent="0.25">
      <c r="BP1253" s="35"/>
    </row>
    <row r="1254" spans="68:68" x14ac:dyDescent="0.25">
      <c r="BP1254" s="35"/>
    </row>
    <row r="1255" spans="68:68" x14ac:dyDescent="0.25">
      <c r="BP1255" s="35"/>
    </row>
    <row r="1256" spans="68:68" x14ac:dyDescent="0.25">
      <c r="BP1256" s="35"/>
    </row>
    <row r="1257" spans="68:68" x14ac:dyDescent="0.25">
      <c r="BP1257" s="35"/>
    </row>
    <row r="1258" spans="68:68" x14ac:dyDescent="0.25">
      <c r="BP1258" s="35"/>
    </row>
    <row r="1259" spans="68:68" x14ac:dyDescent="0.25">
      <c r="BP1259" s="35"/>
    </row>
    <row r="1260" spans="68:68" x14ac:dyDescent="0.25">
      <c r="BP1260" s="35"/>
    </row>
    <row r="1261" spans="68:68" x14ac:dyDescent="0.25">
      <c r="BP1261" s="35"/>
    </row>
    <row r="1262" spans="68:68" x14ac:dyDescent="0.25">
      <c r="BP1262" s="35"/>
    </row>
    <row r="1263" spans="68:68" x14ac:dyDescent="0.25">
      <c r="BP1263" s="35"/>
    </row>
    <row r="1264" spans="68:68" x14ac:dyDescent="0.25">
      <c r="BP1264" s="35"/>
    </row>
    <row r="1265" spans="68:68" x14ac:dyDescent="0.25">
      <c r="BP1265" s="35"/>
    </row>
    <row r="1266" spans="68:68" x14ac:dyDescent="0.25">
      <c r="BP1266" s="35"/>
    </row>
    <row r="1267" spans="68:68" x14ac:dyDescent="0.25">
      <c r="BP1267" s="35"/>
    </row>
    <row r="1268" spans="68:68" x14ac:dyDescent="0.25">
      <c r="BP1268" s="35"/>
    </row>
    <row r="1269" spans="68:68" x14ac:dyDescent="0.25">
      <c r="BP1269" s="35"/>
    </row>
    <row r="1270" spans="68:68" x14ac:dyDescent="0.25">
      <c r="BP1270" s="35"/>
    </row>
    <row r="1271" spans="68:68" x14ac:dyDescent="0.25">
      <c r="BP1271" s="35"/>
    </row>
    <row r="1272" spans="68:68" x14ac:dyDescent="0.25">
      <c r="BP1272" s="35"/>
    </row>
    <row r="1273" spans="68:68" x14ac:dyDescent="0.25">
      <c r="BP1273" s="35"/>
    </row>
    <row r="1274" spans="68:68" x14ac:dyDescent="0.25">
      <c r="BP1274" s="35"/>
    </row>
    <row r="1275" spans="68:68" x14ac:dyDescent="0.25">
      <c r="BP1275" s="35"/>
    </row>
    <row r="1276" spans="68:68" x14ac:dyDescent="0.25">
      <c r="BP1276" s="35"/>
    </row>
    <row r="1277" spans="68:68" x14ac:dyDescent="0.25">
      <c r="BP1277" s="35"/>
    </row>
    <row r="1278" spans="68:68" x14ac:dyDescent="0.25">
      <c r="BP1278" s="35"/>
    </row>
    <row r="1279" spans="68:68" x14ac:dyDescent="0.25">
      <c r="BP1279" s="35"/>
    </row>
    <row r="1280" spans="68:68" x14ac:dyDescent="0.25">
      <c r="BP1280" s="35"/>
    </row>
    <row r="1281" spans="68:68" x14ac:dyDescent="0.25">
      <c r="BP1281" s="35"/>
    </row>
    <row r="1282" spans="68:68" x14ac:dyDescent="0.25">
      <c r="BP1282" s="35"/>
    </row>
    <row r="1283" spans="68:68" x14ac:dyDescent="0.25">
      <c r="BP1283" s="35"/>
    </row>
    <row r="1284" spans="68:68" x14ac:dyDescent="0.25">
      <c r="BP1284" s="35"/>
    </row>
    <row r="1285" spans="68:68" x14ac:dyDescent="0.25">
      <c r="BP1285" s="35"/>
    </row>
    <row r="1286" spans="68:68" x14ac:dyDescent="0.25">
      <c r="BP1286" s="35"/>
    </row>
    <row r="1287" spans="68:68" x14ac:dyDescent="0.25">
      <c r="BP1287" s="35"/>
    </row>
    <row r="1288" spans="68:68" x14ac:dyDescent="0.25">
      <c r="BP1288" s="35"/>
    </row>
    <row r="1289" spans="68:68" x14ac:dyDescent="0.25">
      <c r="BP1289" s="35"/>
    </row>
    <row r="1290" spans="68:68" x14ac:dyDescent="0.25">
      <c r="BP1290" s="35"/>
    </row>
    <row r="1291" spans="68:68" x14ac:dyDescent="0.25">
      <c r="BP1291" s="35"/>
    </row>
    <row r="1292" spans="68:68" x14ac:dyDescent="0.25">
      <c r="BP1292" s="35"/>
    </row>
    <row r="1293" spans="68:68" x14ac:dyDescent="0.25">
      <c r="BP1293" s="35"/>
    </row>
    <row r="1294" spans="68:68" x14ac:dyDescent="0.25">
      <c r="BP1294" s="35"/>
    </row>
    <row r="1295" spans="68:68" x14ac:dyDescent="0.25">
      <c r="BP1295" s="35"/>
    </row>
    <row r="1296" spans="68:68" x14ac:dyDescent="0.25">
      <c r="BP1296" s="35"/>
    </row>
    <row r="1297" spans="68:68" x14ac:dyDescent="0.25">
      <c r="BP1297" s="35"/>
    </row>
    <row r="1298" spans="68:68" x14ac:dyDescent="0.25">
      <c r="BP1298" s="35"/>
    </row>
    <row r="1299" spans="68:68" x14ac:dyDescent="0.25">
      <c r="BP1299" s="35"/>
    </row>
    <row r="1300" spans="68:68" x14ac:dyDescent="0.25">
      <c r="BP1300" s="35"/>
    </row>
    <row r="1301" spans="68:68" x14ac:dyDescent="0.25">
      <c r="BP1301" s="35"/>
    </row>
    <row r="1302" spans="68:68" x14ac:dyDescent="0.25">
      <c r="BP1302" s="35"/>
    </row>
    <row r="1303" spans="68:68" x14ac:dyDescent="0.25">
      <c r="BP1303" s="35"/>
    </row>
    <row r="1304" spans="68:68" x14ac:dyDescent="0.25">
      <c r="BP1304" s="35"/>
    </row>
    <row r="1305" spans="68:68" x14ac:dyDescent="0.25">
      <c r="BP1305" s="35"/>
    </row>
    <row r="1306" spans="68:68" x14ac:dyDescent="0.25">
      <c r="BP1306" s="35"/>
    </row>
    <row r="1307" spans="68:68" x14ac:dyDescent="0.25">
      <c r="BP1307" s="35"/>
    </row>
    <row r="1308" spans="68:68" x14ac:dyDescent="0.25">
      <c r="BP1308" s="35"/>
    </row>
    <row r="1309" spans="68:68" x14ac:dyDescent="0.25">
      <c r="BP1309" s="35"/>
    </row>
    <row r="1310" spans="68:68" x14ac:dyDescent="0.25">
      <c r="BP1310" s="35"/>
    </row>
    <row r="1311" spans="68:68" x14ac:dyDescent="0.25">
      <c r="BP1311" s="35"/>
    </row>
    <row r="1312" spans="68:68" x14ac:dyDescent="0.25">
      <c r="BP1312" s="35"/>
    </row>
    <row r="1313" spans="68:68" x14ac:dyDescent="0.25">
      <c r="BP1313" s="35"/>
    </row>
    <row r="1314" spans="68:68" x14ac:dyDescent="0.25">
      <c r="BP1314" s="35"/>
    </row>
    <row r="1315" spans="68:68" x14ac:dyDescent="0.25">
      <c r="BP1315" s="35"/>
    </row>
    <row r="1316" spans="68:68" x14ac:dyDescent="0.25">
      <c r="BP1316" s="35"/>
    </row>
    <row r="1317" spans="68:68" x14ac:dyDescent="0.25">
      <c r="BP1317" s="35"/>
    </row>
    <row r="1318" spans="68:68" x14ac:dyDescent="0.25">
      <c r="BP1318" s="35"/>
    </row>
    <row r="1319" spans="68:68" x14ac:dyDescent="0.25">
      <c r="BP1319" s="35"/>
    </row>
    <row r="1320" spans="68:68" x14ac:dyDescent="0.25">
      <c r="BP1320" s="35"/>
    </row>
    <row r="1321" spans="68:68" x14ac:dyDescent="0.25">
      <c r="BP1321" s="35"/>
    </row>
    <row r="1322" spans="68:68" x14ac:dyDescent="0.25">
      <c r="BP1322" s="35"/>
    </row>
    <row r="1323" spans="68:68" x14ac:dyDescent="0.25">
      <c r="BP1323" s="35"/>
    </row>
    <row r="1324" spans="68:68" x14ac:dyDescent="0.25">
      <c r="BP1324" s="35"/>
    </row>
    <row r="1325" spans="68:68" x14ac:dyDescent="0.25">
      <c r="BP1325" s="35"/>
    </row>
    <row r="1326" spans="68:68" x14ac:dyDescent="0.25">
      <c r="BP1326" s="35"/>
    </row>
    <row r="1327" spans="68:68" x14ac:dyDescent="0.25">
      <c r="BP1327" s="35"/>
    </row>
    <row r="1328" spans="68:68" x14ac:dyDescent="0.25">
      <c r="BP1328" s="35"/>
    </row>
    <row r="1329" spans="68:68" x14ac:dyDescent="0.25">
      <c r="BP1329" s="35"/>
    </row>
    <row r="1330" spans="68:68" x14ac:dyDescent="0.25">
      <c r="BP1330" s="35"/>
    </row>
    <row r="1331" spans="68:68" x14ac:dyDescent="0.25">
      <c r="BP1331" s="35"/>
    </row>
    <row r="1332" spans="68:68" x14ac:dyDescent="0.25">
      <c r="BP1332" s="35"/>
    </row>
    <row r="1333" spans="68:68" x14ac:dyDescent="0.25">
      <c r="BP1333" s="35"/>
    </row>
    <row r="1334" spans="68:68" x14ac:dyDescent="0.25">
      <c r="BP1334" s="35"/>
    </row>
    <row r="1335" spans="68:68" x14ac:dyDescent="0.25">
      <c r="BP1335" s="35"/>
    </row>
    <row r="1336" spans="68:68" x14ac:dyDescent="0.25">
      <c r="BP1336" s="35"/>
    </row>
    <row r="1337" spans="68:68" x14ac:dyDescent="0.25">
      <c r="BP1337" s="35"/>
    </row>
    <row r="1338" spans="68:68" x14ac:dyDescent="0.25">
      <c r="BP1338" s="35"/>
    </row>
    <row r="1339" spans="68:68" x14ac:dyDescent="0.25">
      <c r="BP1339" s="35"/>
    </row>
    <row r="1340" spans="68:68" x14ac:dyDescent="0.25">
      <c r="BP1340" s="35"/>
    </row>
    <row r="1341" spans="68:68" x14ac:dyDescent="0.25">
      <c r="BP1341" s="35"/>
    </row>
    <row r="1342" spans="68:68" x14ac:dyDescent="0.25">
      <c r="BP1342" s="35"/>
    </row>
    <row r="1343" spans="68:68" x14ac:dyDescent="0.25">
      <c r="BP1343" s="35"/>
    </row>
    <row r="1344" spans="68:68" x14ac:dyDescent="0.25">
      <c r="BP1344" s="35"/>
    </row>
    <row r="1345" spans="68:68" x14ac:dyDescent="0.25">
      <c r="BP1345" s="35"/>
    </row>
    <row r="1346" spans="68:68" x14ac:dyDescent="0.25">
      <c r="BP1346" s="35"/>
    </row>
    <row r="1347" spans="68:68" x14ac:dyDescent="0.25">
      <c r="BP1347" s="35"/>
    </row>
    <row r="1348" spans="68:68" x14ac:dyDescent="0.25">
      <c r="BP1348" s="35"/>
    </row>
    <row r="1349" spans="68:68" x14ac:dyDescent="0.25">
      <c r="BP1349" s="35"/>
    </row>
    <row r="1350" spans="68:68" x14ac:dyDescent="0.25">
      <c r="BP1350" s="35"/>
    </row>
    <row r="1351" spans="68:68" x14ac:dyDescent="0.25">
      <c r="BP1351" s="35"/>
    </row>
    <row r="1352" spans="68:68" x14ac:dyDescent="0.25">
      <c r="BP1352" s="35"/>
    </row>
    <row r="1353" spans="68:68" x14ac:dyDescent="0.25">
      <c r="BP1353" s="35"/>
    </row>
    <row r="1354" spans="68:68" x14ac:dyDescent="0.25">
      <c r="BP1354" s="35"/>
    </row>
    <row r="1355" spans="68:68" x14ac:dyDescent="0.25">
      <c r="BP1355" s="35"/>
    </row>
    <row r="1356" spans="68:68" x14ac:dyDescent="0.25">
      <c r="BP1356" s="35"/>
    </row>
    <row r="1357" spans="68:68" x14ac:dyDescent="0.25">
      <c r="BP1357" s="35"/>
    </row>
    <row r="1358" spans="68:68" x14ac:dyDescent="0.25">
      <c r="BP1358" s="35"/>
    </row>
    <row r="1359" spans="68:68" x14ac:dyDescent="0.25">
      <c r="BP1359" s="35"/>
    </row>
    <row r="1360" spans="68:68" x14ac:dyDescent="0.25">
      <c r="BP1360" s="35"/>
    </row>
    <row r="1361" spans="68:68" x14ac:dyDescent="0.25">
      <c r="BP1361" s="35"/>
    </row>
    <row r="1362" spans="68:68" x14ac:dyDescent="0.25">
      <c r="BP1362" s="35"/>
    </row>
    <row r="1363" spans="68:68" x14ac:dyDescent="0.25">
      <c r="BP1363" s="35"/>
    </row>
    <row r="1364" spans="68:68" x14ac:dyDescent="0.25">
      <c r="BP1364" s="35"/>
    </row>
    <row r="1365" spans="68:68" x14ac:dyDescent="0.25">
      <c r="BP1365" s="35"/>
    </row>
    <row r="1366" spans="68:68" x14ac:dyDescent="0.25">
      <c r="BP1366" s="35"/>
    </row>
    <row r="1367" spans="68:68" x14ac:dyDescent="0.25">
      <c r="BP1367" s="35"/>
    </row>
    <row r="1368" spans="68:68" x14ac:dyDescent="0.25">
      <c r="BP1368" s="35"/>
    </row>
    <row r="1369" spans="68:68" x14ac:dyDescent="0.25">
      <c r="BP1369" s="35"/>
    </row>
    <row r="1370" spans="68:68" x14ac:dyDescent="0.25">
      <c r="BP1370" s="35"/>
    </row>
    <row r="1371" spans="68:68" x14ac:dyDescent="0.25">
      <c r="BP1371" s="35"/>
    </row>
    <row r="1372" spans="68:68" x14ac:dyDescent="0.25">
      <c r="BP1372" s="35"/>
    </row>
    <row r="1373" spans="68:68" x14ac:dyDescent="0.25">
      <c r="BP1373" s="35"/>
    </row>
    <row r="1374" spans="68:68" x14ac:dyDescent="0.25">
      <c r="BP1374" s="35"/>
    </row>
    <row r="1375" spans="68:68" x14ac:dyDescent="0.25">
      <c r="BP1375" s="35"/>
    </row>
    <row r="1376" spans="68:68" x14ac:dyDescent="0.25">
      <c r="BP1376" s="35"/>
    </row>
    <row r="1377" spans="68:68" x14ac:dyDescent="0.25">
      <c r="BP1377" s="35"/>
    </row>
    <row r="1378" spans="68:68" x14ac:dyDescent="0.25">
      <c r="BP1378" s="35"/>
    </row>
    <row r="1379" spans="68:68" x14ac:dyDescent="0.25">
      <c r="BP1379" s="35"/>
    </row>
    <row r="1380" spans="68:68" x14ac:dyDescent="0.25">
      <c r="BP1380" s="35"/>
    </row>
    <row r="1381" spans="68:68" x14ac:dyDescent="0.25">
      <c r="BP1381" s="35"/>
    </row>
    <row r="1382" spans="68:68" x14ac:dyDescent="0.25">
      <c r="BP1382" s="35"/>
    </row>
    <row r="1383" spans="68:68" x14ac:dyDescent="0.25">
      <c r="BP1383" s="35"/>
    </row>
    <row r="1384" spans="68:68" x14ac:dyDescent="0.25">
      <c r="BP1384" s="35"/>
    </row>
    <row r="1385" spans="68:68" x14ac:dyDescent="0.25">
      <c r="BP1385" s="35"/>
    </row>
    <row r="1386" spans="68:68" x14ac:dyDescent="0.25">
      <c r="BP1386" s="35"/>
    </row>
    <row r="1387" spans="68:68" x14ac:dyDescent="0.25">
      <c r="BP1387" s="35"/>
    </row>
    <row r="1388" spans="68:68" x14ac:dyDescent="0.25">
      <c r="BP1388" s="35"/>
    </row>
    <row r="1389" spans="68:68" x14ac:dyDescent="0.25">
      <c r="BP1389" s="35"/>
    </row>
    <row r="1390" spans="68:68" x14ac:dyDescent="0.25">
      <c r="BP1390" s="35"/>
    </row>
    <row r="1391" spans="68:68" x14ac:dyDescent="0.25">
      <c r="BP1391" s="35"/>
    </row>
    <row r="1392" spans="68:68" x14ac:dyDescent="0.25">
      <c r="BP1392" s="35"/>
    </row>
    <row r="1393" spans="68:68" x14ac:dyDescent="0.25">
      <c r="BP1393" s="35"/>
    </row>
    <row r="1394" spans="68:68" x14ac:dyDescent="0.25">
      <c r="BP1394" s="35"/>
    </row>
    <row r="1395" spans="68:68" x14ac:dyDescent="0.25">
      <c r="BP1395" s="35"/>
    </row>
    <row r="1396" spans="68:68" x14ac:dyDescent="0.25">
      <c r="BP1396" s="35"/>
    </row>
    <row r="1397" spans="68:68" x14ac:dyDescent="0.25">
      <c r="BP1397" s="35"/>
    </row>
    <row r="1398" spans="68:68" x14ac:dyDescent="0.25">
      <c r="BP1398" s="35"/>
    </row>
    <row r="1399" spans="68:68" x14ac:dyDescent="0.25">
      <c r="BP1399" s="35"/>
    </row>
    <row r="1400" spans="68:68" x14ac:dyDescent="0.25">
      <c r="BP1400" s="35"/>
    </row>
    <row r="1401" spans="68:68" x14ac:dyDescent="0.25">
      <c r="BP1401" s="35"/>
    </row>
    <row r="1402" spans="68:68" x14ac:dyDescent="0.25">
      <c r="BP1402" s="35"/>
    </row>
    <row r="1403" spans="68:68" x14ac:dyDescent="0.25">
      <c r="BP1403" s="35"/>
    </row>
    <row r="1404" spans="68:68" x14ac:dyDescent="0.25">
      <c r="BP1404" s="35"/>
    </row>
    <row r="1405" spans="68:68" x14ac:dyDescent="0.25">
      <c r="BP1405" s="35"/>
    </row>
    <row r="1406" spans="68:68" x14ac:dyDescent="0.25">
      <c r="BP1406" s="35"/>
    </row>
    <row r="1407" spans="68:68" x14ac:dyDescent="0.25">
      <c r="BP1407" s="35"/>
    </row>
    <row r="1408" spans="68:68" x14ac:dyDescent="0.25">
      <c r="BP1408" s="35"/>
    </row>
    <row r="1409" spans="68:68" x14ac:dyDescent="0.25">
      <c r="BP1409" s="35"/>
    </row>
    <row r="1410" spans="68:68" x14ac:dyDescent="0.25">
      <c r="BP1410" s="35"/>
    </row>
    <row r="1411" spans="68:68" x14ac:dyDescent="0.25">
      <c r="BP1411" s="35"/>
    </row>
    <row r="1412" spans="68:68" x14ac:dyDescent="0.25">
      <c r="BP1412" s="35"/>
    </row>
    <row r="1413" spans="68:68" x14ac:dyDescent="0.25">
      <c r="BP1413" s="35"/>
    </row>
    <row r="1414" spans="68:68" x14ac:dyDescent="0.25">
      <c r="BP1414" s="35"/>
    </row>
    <row r="1415" spans="68:68" x14ac:dyDescent="0.25">
      <c r="BP1415" s="35"/>
    </row>
    <row r="1416" spans="68:68" x14ac:dyDescent="0.25">
      <c r="BP1416" s="35"/>
    </row>
    <row r="1417" spans="68:68" x14ac:dyDescent="0.25">
      <c r="BP1417" s="35"/>
    </row>
    <row r="1418" spans="68:68" x14ac:dyDescent="0.25">
      <c r="BP1418" s="35"/>
    </row>
    <row r="1419" spans="68:68" x14ac:dyDescent="0.25">
      <c r="BP1419" s="35"/>
    </row>
    <row r="1420" spans="68:68" x14ac:dyDescent="0.25">
      <c r="BP1420" s="35"/>
    </row>
    <row r="1421" spans="68:68" x14ac:dyDescent="0.25">
      <c r="BP1421" s="35"/>
    </row>
    <row r="1422" spans="68:68" x14ac:dyDescent="0.25">
      <c r="BP1422" s="35"/>
    </row>
    <row r="1423" spans="68:68" x14ac:dyDescent="0.25">
      <c r="BP1423" s="35"/>
    </row>
    <row r="1424" spans="68:68" x14ac:dyDescent="0.25">
      <c r="BP1424" s="35"/>
    </row>
    <row r="1425" spans="68:68" x14ac:dyDescent="0.25">
      <c r="BP1425" s="35"/>
    </row>
    <row r="1426" spans="68:68" x14ac:dyDescent="0.25">
      <c r="BP1426" s="35"/>
    </row>
    <row r="1427" spans="68:68" x14ac:dyDescent="0.25">
      <c r="BP1427" s="35"/>
    </row>
    <row r="1428" spans="68:68" x14ac:dyDescent="0.25">
      <c r="BP1428" s="35"/>
    </row>
    <row r="1429" spans="68:68" x14ac:dyDescent="0.25">
      <c r="BP1429" s="35"/>
    </row>
    <row r="1430" spans="68:68" x14ac:dyDescent="0.25">
      <c r="BP1430" s="35"/>
    </row>
    <row r="1431" spans="68:68" x14ac:dyDescent="0.25">
      <c r="BP1431" s="35"/>
    </row>
    <row r="1432" spans="68:68" x14ac:dyDescent="0.25">
      <c r="BP1432" s="35"/>
    </row>
    <row r="1433" spans="68:68" x14ac:dyDescent="0.25">
      <c r="BP1433" s="35"/>
    </row>
    <row r="1434" spans="68:68" x14ac:dyDescent="0.25">
      <c r="BP1434" s="35"/>
    </row>
    <row r="1435" spans="68:68" x14ac:dyDescent="0.25">
      <c r="BP1435" s="35"/>
    </row>
    <row r="1436" spans="68:68" x14ac:dyDescent="0.25">
      <c r="BP1436" s="35"/>
    </row>
    <row r="1437" spans="68:68" x14ac:dyDescent="0.25">
      <c r="BP1437" s="35"/>
    </row>
    <row r="1438" spans="68:68" x14ac:dyDescent="0.25">
      <c r="BP1438" s="35"/>
    </row>
    <row r="1439" spans="68:68" x14ac:dyDescent="0.25">
      <c r="BP1439" s="35"/>
    </row>
    <row r="1440" spans="68:68" x14ac:dyDescent="0.25">
      <c r="BP1440" s="35"/>
    </row>
    <row r="1441" spans="68:68" x14ac:dyDescent="0.25">
      <c r="BP1441" s="35"/>
    </row>
    <row r="1442" spans="68:68" x14ac:dyDescent="0.25">
      <c r="BP1442" s="35"/>
    </row>
    <row r="1443" spans="68:68" x14ac:dyDescent="0.25">
      <c r="BP1443" s="35"/>
    </row>
    <row r="1444" spans="68:68" x14ac:dyDescent="0.25">
      <c r="BP1444" s="35"/>
    </row>
    <row r="1445" spans="68:68" x14ac:dyDescent="0.25">
      <c r="BP1445" s="35"/>
    </row>
    <row r="1446" spans="68:68" x14ac:dyDescent="0.25">
      <c r="BP1446" s="35"/>
    </row>
    <row r="1447" spans="68:68" x14ac:dyDescent="0.25">
      <c r="BP1447" s="35"/>
    </row>
    <row r="1448" spans="68:68" x14ac:dyDescent="0.25">
      <c r="BP1448" s="35"/>
    </row>
    <row r="1449" spans="68:68" x14ac:dyDescent="0.25">
      <c r="BP1449" s="35"/>
    </row>
    <row r="1450" spans="68:68" x14ac:dyDescent="0.25">
      <c r="BP1450" s="35"/>
    </row>
    <row r="1451" spans="68:68" x14ac:dyDescent="0.25">
      <c r="BP1451" s="35"/>
    </row>
    <row r="1452" spans="68:68" x14ac:dyDescent="0.25">
      <c r="BP1452" s="35"/>
    </row>
    <row r="1453" spans="68:68" x14ac:dyDescent="0.25">
      <c r="BP1453" s="35"/>
    </row>
    <row r="1454" spans="68:68" x14ac:dyDescent="0.25">
      <c r="BP1454" s="35"/>
    </row>
    <row r="1455" spans="68:68" x14ac:dyDescent="0.25">
      <c r="BP1455" s="35"/>
    </row>
    <row r="1456" spans="68:68" x14ac:dyDescent="0.25">
      <c r="BP1456" s="35"/>
    </row>
    <row r="1457" spans="68:68" x14ac:dyDescent="0.25">
      <c r="BP1457" s="35"/>
    </row>
    <row r="1458" spans="68:68" x14ac:dyDescent="0.25">
      <c r="BP1458" s="35"/>
    </row>
    <row r="1459" spans="68:68" x14ac:dyDescent="0.25">
      <c r="BP1459" s="35"/>
    </row>
    <row r="1460" spans="68:68" x14ac:dyDescent="0.25">
      <c r="BP1460" s="35"/>
    </row>
    <row r="1461" spans="68:68" x14ac:dyDescent="0.25">
      <c r="BP1461" s="35"/>
    </row>
    <row r="1462" spans="68:68" x14ac:dyDescent="0.25">
      <c r="BP1462" s="35"/>
    </row>
    <row r="1463" spans="68:68" x14ac:dyDescent="0.25">
      <c r="BP1463" s="35"/>
    </row>
    <row r="1464" spans="68:68" x14ac:dyDescent="0.25">
      <c r="BP1464" s="35"/>
    </row>
    <row r="1465" spans="68:68" x14ac:dyDescent="0.25">
      <c r="BP1465" s="35"/>
    </row>
    <row r="1466" spans="68:68" x14ac:dyDescent="0.25">
      <c r="BP1466" s="35"/>
    </row>
    <row r="1467" spans="68:68" x14ac:dyDescent="0.25">
      <c r="BP1467" s="35"/>
    </row>
    <row r="1468" spans="68:68" x14ac:dyDescent="0.25">
      <c r="BP1468" s="35"/>
    </row>
    <row r="1469" spans="68:68" x14ac:dyDescent="0.25">
      <c r="BP1469" s="35"/>
    </row>
    <row r="1470" spans="68:68" x14ac:dyDescent="0.25">
      <c r="BP1470" s="35"/>
    </row>
    <row r="1471" spans="68:68" x14ac:dyDescent="0.25">
      <c r="BP1471" s="35"/>
    </row>
    <row r="1472" spans="68:68" x14ac:dyDescent="0.25">
      <c r="BP1472" s="35"/>
    </row>
    <row r="1473" spans="68:68" x14ac:dyDescent="0.25">
      <c r="BP1473" s="35"/>
    </row>
    <row r="1474" spans="68:68" x14ac:dyDescent="0.25">
      <c r="BP1474" s="35"/>
    </row>
    <row r="1475" spans="68:68" x14ac:dyDescent="0.25">
      <c r="BP1475" s="35"/>
    </row>
    <row r="1476" spans="68:68" x14ac:dyDescent="0.25">
      <c r="BP1476" s="35"/>
    </row>
    <row r="1477" spans="68:68" x14ac:dyDescent="0.25">
      <c r="BP1477" s="35"/>
    </row>
    <row r="1478" spans="68:68" x14ac:dyDescent="0.25">
      <c r="BP1478" s="35"/>
    </row>
    <row r="1479" spans="68:68" x14ac:dyDescent="0.25">
      <c r="BP1479" s="35"/>
    </row>
    <row r="1480" spans="68:68" x14ac:dyDescent="0.25">
      <c r="BP1480" s="35"/>
    </row>
    <row r="1481" spans="68:68" x14ac:dyDescent="0.25">
      <c r="BP1481" s="35"/>
    </row>
    <row r="1482" spans="68:68" x14ac:dyDescent="0.25">
      <c r="BP1482" s="35"/>
    </row>
    <row r="1483" spans="68:68" x14ac:dyDescent="0.25">
      <c r="BP1483" s="35"/>
    </row>
    <row r="1484" spans="68:68" x14ac:dyDescent="0.25">
      <c r="BP1484" s="35"/>
    </row>
    <row r="1485" spans="68:68" x14ac:dyDescent="0.25">
      <c r="BP1485" s="35"/>
    </row>
    <row r="1486" spans="68:68" x14ac:dyDescent="0.25">
      <c r="BP1486" s="35"/>
    </row>
    <row r="1487" spans="68:68" x14ac:dyDescent="0.25">
      <c r="BP1487" s="35"/>
    </row>
    <row r="1488" spans="68:68" x14ac:dyDescent="0.25">
      <c r="BP1488" s="35"/>
    </row>
    <row r="1489" spans="68:68" x14ac:dyDescent="0.25">
      <c r="BP1489" s="35"/>
    </row>
    <row r="1490" spans="68:68" x14ac:dyDescent="0.25">
      <c r="BP1490" s="35"/>
    </row>
    <row r="1491" spans="68:68" x14ac:dyDescent="0.25">
      <c r="BP1491" s="35"/>
    </row>
    <row r="1492" spans="68:68" x14ac:dyDescent="0.25">
      <c r="BP1492" s="35"/>
    </row>
    <row r="1493" spans="68:68" x14ac:dyDescent="0.25">
      <c r="BP1493" s="35"/>
    </row>
    <row r="1494" spans="68:68" x14ac:dyDescent="0.25">
      <c r="BP1494" s="35"/>
    </row>
    <row r="1495" spans="68:68" x14ac:dyDescent="0.25">
      <c r="BP1495" s="35"/>
    </row>
    <row r="1496" spans="68:68" x14ac:dyDescent="0.25">
      <c r="BP1496" s="35"/>
    </row>
    <row r="1497" spans="68:68" x14ac:dyDescent="0.25">
      <c r="BP1497" s="35"/>
    </row>
    <row r="1498" spans="68:68" x14ac:dyDescent="0.25">
      <c r="BP1498" s="35"/>
    </row>
    <row r="1499" spans="68:68" x14ac:dyDescent="0.25">
      <c r="BP1499" s="35"/>
    </row>
    <row r="1500" spans="68:68" x14ac:dyDescent="0.25">
      <c r="BP1500" s="35"/>
    </row>
    <row r="1501" spans="68:68" x14ac:dyDescent="0.25">
      <c r="BP1501" s="35"/>
    </row>
    <row r="1502" spans="68:68" x14ac:dyDescent="0.25">
      <c r="BP1502" s="35"/>
    </row>
    <row r="1503" spans="68:68" x14ac:dyDescent="0.25">
      <c r="BP1503" s="35"/>
    </row>
    <row r="1504" spans="68:68" x14ac:dyDescent="0.25">
      <c r="BP1504" s="35"/>
    </row>
    <row r="1505" spans="68:68" x14ac:dyDescent="0.25">
      <c r="BP1505" s="35"/>
    </row>
    <row r="1506" spans="68:68" x14ac:dyDescent="0.25">
      <c r="BP1506" s="35"/>
    </row>
    <row r="1507" spans="68:68" x14ac:dyDescent="0.25">
      <c r="BP1507" s="35"/>
    </row>
    <row r="1508" spans="68:68" x14ac:dyDescent="0.25">
      <c r="BP1508" s="35"/>
    </row>
    <row r="1509" spans="68:68" x14ac:dyDescent="0.25">
      <c r="BP1509" s="35"/>
    </row>
    <row r="1510" spans="68:68" x14ac:dyDescent="0.25">
      <c r="BP1510" s="35"/>
    </row>
    <row r="1511" spans="68:68" x14ac:dyDescent="0.25">
      <c r="BP1511" s="35"/>
    </row>
    <row r="1512" spans="68:68" x14ac:dyDescent="0.25">
      <c r="BP1512" s="35"/>
    </row>
    <row r="1513" spans="68:68" x14ac:dyDescent="0.25">
      <c r="BP1513" s="35"/>
    </row>
    <row r="1514" spans="68:68" x14ac:dyDescent="0.25">
      <c r="BP1514" s="35"/>
    </row>
    <row r="1515" spans="68:68" x14ac:dyDescent="0.25">
      <c r="BP1515" s="35"/>
    </row>
    <row r="1516" spans="68:68" x14ac:dyDescent="0.25">
      <c r="BP1516" s="35"/>
    </row>
    <row r="1517" spans="68:68" x14ac:dyDescent="0.25">
      <c r="BP1517" s="35"/>
    </row>
    <row r="1518" spans="68:68" x14ac:dyDescent="0.25">
      <c r="BP1518" s="35"/>
    </row>
    <row r="1519" spans="68:68" x14ac:dyDescent="0.25">
      <c r="BP1519" s="35"/>
    </row>
    <row r="1520" spans="68:68" x14ac:dyDescent="0.25">
      <c r="BP1520" s="35"/>
    </row>
    <row r="1521" spans="68:68" x14ac:dyDescent="0.25">
      <c r="BP1521" s="35"/>
    </row>
    <row r="1522" spans="68:68" x14ac:dyDescent="0.25">
      <c r="BP1522" s="35"/>
    </row>
    <row r="1523" spans="68:68" x14ac:dyDescent="0.25">
      <c r="BP1523" s="35"/>
    </row>
    <row r="1524" spans="68:68" x14ac:dyDescent="0.25">
      <c r="BP1524" s="35"/>
    </row>
    <row r="1525" spans="68:68" x14ac:dyDescent="0.25">
      <c r="BP1525" s="35"/>
    </row>
    <row r="1526" spans="68:68" x14ac:dyDescent="0.25">
      <c r="BP1526" s="35"/>
    </row>
    <row r="1527" spans="68:68" x14ac:dyDescent="0.25">
      <c r="BP1527" s="35"/>
    </row>
    <row r="1528" spans="68:68" x14ac:dyDescent="0.25">
      <c r="BP1528" s="35"/>
    </row>
    <row r="1529" spans="68:68" x14ac:dyDescent="0.25">
      <c r="BP1529" s="35"/>
    </row>
    <row r="1530" spans="68:68" x14ac:dyDescent="0.25">
      <c r="BP1530" s="35"/>
    </row>
    <row r="1531" spans="68:68" x14ac:dyDescent="0.25">
      <c r="BP1531" s="35"/>
    </row>
    <row r="1532" spans="68:68" x14ac:dyDescent="0.25">
      <c r="BP1532" s="35"/>
    </row>
    <row r="1533" spans="68:68" x14ac:dyDescent="0.25">
      <c r="BP1533" s="35"/>
    </row>
    <row r="1534" spans="68:68" x14ac:dyDescent="0.25">
      <c r="BP1534" s="35"/>
    </row>
    <row r="1535" spans="68:68" x14ac:dyDescent="0.25">
      <c r="BP1535" s="35"/>
    </row>
    <row r="1536" spans="68:68" x14ac:dyDescent="0.25">
      <c r="BP1536" s="35"/>
    </row>
    <row r="1537" spans="68:68" x14ac:dyDescent="0.25">
      <c r="BP1537" s="35"/>
    </row>
    <row r="1538" spans="68:68" x14ac:dyDescent="0.25">
      <c r="BP1538" s="35"/>
    </row>
    <row r="1539" spans="68:68" x14ac:dyDescent="0.25">
      <c r="BP1539" s="35"/>
    </row>
    <row r="1540" spans="68:68" x14ac:dyDescent="0.25">
      <c r="BP1540" s="35"/>
    </row>
    <row r="1541" spans="68:68" x14ac:dyDescent="0.25">
      <c r="BP1541" s="35"/>
    </row>
    <row r="1542" spans="68:68" x14ac:dyDescent="0.25">
      <c r="BP1542" s="35"/>
    </row>
    <row r="1543" spans="68:68" x14ac:dyDescent="0.25">
      <c r="BP1543" s="35"/>
    </row>
    <row r="1544" spans="68:68" x14ac:dyDescent="0.25">
      <c r="BP1544" s="35"/>
    </row>
    <row r="1545" spans="68:68" x14ac:dyDescent="0.25">
      <c r="BP1545" s="35"/>
    </row>
    <row r="1546" spans="68:68" x14ac:dyDescent="0.25">
      <c r="BP1546" s="35"/>
    </row>
    <row r="1547" spans="68:68" x14ac:dyDescent="0.25">
      <c r="BP1547" s="35"/>
    </row>
    <row r="1548" spans="68:68" x14ac:dyDescent="0.25">
      <c r="BP1548" s="35"/>
    </row>
    <row r="1549" spans="68:68" x14ac:dyDescent="0.25">
      <c r="BP1549" s="35"/>
    </row>
    <row r="1550" spans="68:68" x14ac:dyDescent="0.25">
      <c r="BP1550" s="35"/>
    </row>
    <row r="1551" spans="68:68" x14ac:dyDescent="0.25">
      <c r="BP1551" s="35"/>
    </row>
    <row r="1552" spans="68:68" x14ac:dyDescent="0.25">
      <c r="BP1552" s="35"/>
    </row>
    <row r="1553" spans="68:68" x14ac:dyDescent="0.25">
      <c r="BP1553" s="35"/>
    </row>
    <row r="1554" spans="68:68" x14ac:dyDescent="0.25">
      <c r="BP1554" s="35"/>
    </row>
    <row r="1555" spans="68:68" x14ac:dyDescent="0.25">
      <c r="BP1555" s="35"/>
    </row>
    <row r="1556" spans="68:68" x14ac:dyDescent="0.25">
      <c r="BP1556" s="35"/>
    </row>
    <row r="1557" spans="68:68" x14ac:dyDescent="0.25">
      <c r="BP1557" s="35"/>
    </row>
    <row r="1558" spans="68:68" x14ac:dyDescent="0.25">
      <c r="BP1558" s="35"/>
    </row>
    <row r="1559" spans="68:68" x14ac:dyDescent="0.25">
      <c r="BP1559" s="35"/>
    </row>
    <row r="1560" spans="68:68" x14ac:dyDescent="0.25">
      <c r="BP1560" s="35"/>
    </row>
    <row r="1561" spans="68:68" x14ac:dyDescent="0.25">
      <c r="BP1561" s="35"/>
    </row>
    <row r="1562" spans="68:68" x14ac:dyDescent="0.25">
      <c r="BP1562" s="35"/>
    </row>
    <row r="1563" spans="68:68" x14ac:dyDescent="0.25">
      <c r="BP1563" s="35"/>
    </row>
    <row r="1564" spans="68:68" x14ac:dyDescent="0.25">
      <c r="BP1564" s="35"/>
    </row>
    <row r="1565" spans="68:68" x14ac:dyDescent="0.25">
      <c r="BP1565" s="35"/>
    </row>
    <row r="1566" spans="68:68" x14ac:dyDescent="0.25">
      <c r="BP1566" s="35"/>
    </row>
    <row r="1567" spans="68:68" x14ac:dyDescent="0.25">
      <c r="BP1567" s="35"/>
    </row>
    <row r="1568" spans="68:68" x14ac:dyDescent="0.25">
      <c r="BP1568" s="35"/>
    </row>
    <row r="1569" spans="68:68" x14ac:dyDescent="0.25">
      <c r="BP1569" s="35"/>
    </row>
    <row r="1570" spans="68:68" x14ac:dyDescent="0.25">
      <c r="BP1570" s="35"/>
    </row>
    <row r="1571" spans="68:68" x14ac:dyDescent="0.25">
      <c r="BP1571" s="35"/>
    </row>
    <row r="1572" spans="68:68" x14ac:dyDescent="0.25">
      <c r="BP1572" s="35"/>
    </row>
    <row r="1573" spans="68:68" x14ac:dyDescent="0.25">
      <c r="BP1573" s="35"/>
    </row>
    <row r="1574" spans="68:68" x14ac:dyDescent="0.25">
      <c r="BP1574" s="35"/>
    </row>
    <row r="1575" spans="68:68" x14ac:dyDescent="0.25">
      <c r="BP1575" s="35"/>
    </row>
    <row r="1576" spans="68:68" x14ac:dyDescent="0.25">
      <c r="BP1576" s="35"/>
    </row>
    <row r="1577" spans="68:68" x14ac:dyDescent="0.25">
      <c r="BP1577" s="35"/>
    </row>
    <row r="1578" spans="68:68" x14ac:dyDescent="0.25">
      <c r="BP1578" s="35"/>
    </row>
    <row r="1579" spans="68:68" x14ac:dyDescent="0.25">
      <c r="BP1579" s="35"/>
    </row>
    <row r="1580" spans="68:68" x14ac:dyDescent="0.25">
      <c r="BP1580" s="35"/>
    </row>
    <row r="1581" spans="68:68" x14ac:dyDescent="0.25">
      <c r="BP1581" s="35"/>
    </row>
    <row r="1582" spans="68:68" x14ac:dyDescent="0.25">
      <c r="BP1582" s="35"/>
    </row>
    <row r="1583" spans="68:68" x14ac:dyDescent="0.25">
      <c r="BP1583" s="35"/>
    </row>
    <row r="1584" spans="68:68" x14ac:dyDescent="0.25">
      <c r="BP1584" s="35"/>
    </row>
    <row r="1585" spans="68:68" x14ac:dyDescent="0.25">
      <c r="BP1585" s="35"/>
    </row>
    <row r="1586" spans="68:68" x14ac:dyDescent="0.25">
      <c r="BP1586" s="35"/>
    </row>
    <row r="1587" spans="68:68" x14ac:dyDescent="0.25">
      <c r="BP1587" s="35"/>
    </row>
    <row r="1588" spans="68:68" x14ac:dyDescent="0.25">
      <c r="BP1588" s="35"/>
    </row>
    <row r="1589" spans="68:68" x14ac:dyDescent="0.25">
      <c r="BP1589" s="35"/>
    </row>
    <row r="1590" spans="68:68" x14ac:dyDescent="0.25">
      <c r="BP1590" s="35"/>
    </row>
    <row r="1591" spans="68:68" x14ac:dyDescent="0.25">
      <c r="BP1591" s="35"/>
    </row>
    <row r="1592" spans="68:68" x14ac:dyDescent="0.25">
      <c r="BP1592" s="35"/>
    </row>
    <row r="1593" spans="68:68" x14ac:dyDescent="0.25">
      <c r="BP1593" s="35"/>
    </row>
    <row r="1594" spans="68:68" x14ac:dyDescent="0.25">
      <c r="BP1594" s="35"/>
    </row>
    <row r="1595" spans="68:68" x14ac:dyDescent="0.25">
      <c r="BP1595" s="35"/>
    </row>
    <row r="1596" spans="68:68" x14ac:dyDescent="0.25">
      <c r="BP1596" s="35"/>
    </row>
    <row r="1597" spans="68:68" x14ac:dyDescent="0.25">
      <c r="BP1597" s="35"/>
    </row>
    <row r="1598" spans="68:68" x14ac:dyDescent="0.25">
      <c r="BP1598" s="35"/>
    </row>
    <row r="1599" spans="68:68" x14ac:dyDescent="0.25">
      <c r="BP1599" s="35"/>
    </row>
    <row r="1600" spans="68:68" x14ac:dyDescent="0.25">
      <c r="BP1600" s="35"/>
    </row>
    <row r="1601" spans="68:68" x14ac:dyDescent="0.25">
      <c r="BP1601" s="35"/>
    </row>
    <row r="1602" spans="68:68" x14ac:dyDescent="0.25">
      <c r="BP1602" s="35"/>
    </row>
    <row r="1603" spans="68:68" x14ac:dyDescent="0.25">
      <c r="BP1603" s="35"/>
    </row>
    <row r="1604" spans="68:68" x14ac:dyDescent="0.25">
      <c r="BP1604" s="35"/>
    </row>
    <row r="1605" spans="68:68" x14ac:dyDescent="0.25">
      <c r="BP1605" s="35"/>
    </row>
    <row r="1606" spans="68:68" x14ac:dyDescent="0.25">
      <c r="BP1606" s="35"/>
    </row>
    <row r="1607" spans="68:68" x14ac:dyDescent="0.25">
      <c r="BP1607" s="35"/>
    </row>
    <row r="1608" spans="68:68" x14ac:dyDescent="0.25">
      <c r="BP1608" s="35"/>
    </row>
    <row r="1609" spans="68:68" x14ac:dyDescent="0.25">
      <c r="BP1609" s="35"/>
    </row>
    <row r="1610" spans="68:68" x14ac:dyDescent="0.25">
      <c r="BP1610" s="35"/>
    </row>
    <row r="1611" spans="68:68" x14ac:dyDescent="0.25">
      <c r="BP1611" s="35"/>
    </row>
    <row r="1612" spans="68:68" x14ac:dyDescent="0.25">
      <c r="BP1612" s="35"/>
    </row>
    <row r="1613" spans="68:68" x14ac:dyDescent="0.25">
      <c r="BP1613" s="35"/>
    </row>
    <row r="1614" spans="68:68" x14ac:dyDescent="0.25">
      <c r="BP1614" s="35"/>
    </row>
    <row r="1615" spans="68:68" x14ac:dyDescent="0.25">
      <c r="BP1615" s="35"/>
    </row>
    <row r="1616" spans="68:68" x14ac:dyDescent="0.25">
      <c r="BP1616" s="35"/>
    </row>
    <row r="1617" spans="68:68" x14ac:dyDescent="0.25">
      <c r="BP1617" s="35"/>
    </row>
    <row r="1618" spans="68:68" x14ac:dyDescent="0.25">
      <c r="BP1618" s="35"/>
    </row>
    <row r="1619" spans="68:68" x14ac:dyDescent="0.25">
      <c r="BP1619" s="35"/>
    </row>
    <row r="1620" spans="68:68" x14ac:dyDescent="0.25">
      <c r="BP1620" s="35"/>
    </row>
    <row r="1621" spans="68:68" x14ac:dyDescent="0.25">
      <c r="BP1621" s="35"/>
    </row>
    <row r="1622" spans="68:68" x14ac:dyDescent="0.25">
      <c r="BP1622" s="35"/>
    </row>
    <row r="1623" spans="68:68" x14ac:dyDescent="0.25">
      <c r="BP1623" s="35"/>
    </row>
    <row r="1624" spans="68:68" x14ac:dyDescent="0.25">
      <c r="BP1624" s="35"/>
    </row>
    <row r="1625" spans="68:68" x14ac:dyDescent="0.25">
      <c r="BP1625" s="35"/>
    </row>
    <row r="1626" spans="68:68" x14ac:dyDescent="0.25">
      <c r="BP1626" s="35"/>
    </row>
    <row r="1627" spans="68:68" x14ac:dyDescent="0.25">
      <c r="BP1627" s="35"/>
    </row>
    <row r="1628" spans="68:68" x14ac:dyDescent="0.25">
      <c r="BP1628" s="35"/>
    </row>
    <row r="1629" spans="68:68" x14ac:dyDescent="0.25">
      <c r="BP1629" s="35"/>
    </row>
    <row r="1630" spans="68:68" x14ac:dyDescent="0.25">
      <c r="BP1630" s="35"/>
    </row>
    <row r="1631" spans="68:68" x14ac:dyDescent="0.25">
      <c r="BP1631" s="35"/>
    </row>
    <row r="1632" spans="68:68" x14ac:dyDescent="0.25">
      <c r="BP1632" s="35"/>
    </row>
    <row r="1633" spans="68:68" x14ac:dyDescent="0.25">
      <c r="BP1633" s="35"/>
    </row>
    <row r="1634" spans="68:68" x14ac:dyDescent="0.25">
      <c r="BP1634" s="35"/>
    </row>
    <row r="1635" spans="68:68" x14ac:dyDescent="0.25">
      <c r="BP1635" s="35"/>
    </row>
    <row r="1636" spans="68:68" x14ac:dyDescent="0.25">
      <c r="BP1636" s="35"/>
    </row>
    <row r="1637" spans="68:68" x14ac:dyDescent="0.25">
      <c r="BP1637" s="35"/>
    </row>
    <row r="1638" spans="68:68" x14ac:dyDescent="0.25">
      <c r="BP1638" s="35"/>
    </row>
    <row r="1639" spans="68:68" x14ac:dyDescent="0.25">
      <c r="BP1639" s="35"/>
    </row>
    <row r="1640" spans="68:68" x14ac:dyDescent="0.25">
      <c r="BP1640" s="35"/>
    </row>
    <row r="1641" spans="68:68" x14ac:dyDescent="0.25">
      <c r="BP1641" s="35"/>
    </row>
    <row r="1642" spans="68:68" x14ac:dyDescent="0.25">
      <c r="BP1642" s="35"/>
    </row>
    <row r="1643" spans="68:68" x14ac:dyDescent="0.25">
      <c r="BP1643" s="35"/>
    </row>
    <row r="1644" spans="68:68" x14ac:dyDescent="0.25">
      <c r="BP1644" s="35"/>
    </row>
    <row r="1645" spans="68:68" x14ac:dyDescent="0.25">
      <c r="BP1645" s="35"/>
    </row>
    <row r="1646" spans="68:68" x14ac:dyDescent="0.25">
      <c r="BP1646" s="35"/>
    </row>
    <row r="1647" spans="68:68" x14ac:dyDescent="0.25">
      <c r="BP1647" s="35"/>
    </row>
    <row r="1648" spans="68:68" x14ac:dyDescent="0.25">
      <c r="BP1648" s="35"/>
    </row>
    <row r="1649" spans="68:68" x14ac:dyDescent="0.25">
      <c r="BP1649" s="35"/>
    </row>
    <row r="1650" spans="68:68" x14ac:dyDescent="0.25">
      <c r="BP1650" s="35"/>
    </row>
    <row r="1651" spans="68:68" x14ac:dyDescent="0.25">
      <c r="BP1651" s="35"/>
    </row>
    <row r="1652" spans="68:68" x14ac:dyDescent="0.25">
      <c r="BP1652" s="35"/>
    </row>
    <row r="1653" spans="68:68" x14ac:dyDescent="0.25">
      <c r="BP1653" s="35"/>
    </row>
    <row r="1654" spans="68:68" x14ac:dyDescent="0.25">
      <c r="BP1654" s="35"/>
    </row>
    <row r="1655" spans="68:68" x14ac:dyDescent="0.25">
      <c r="BP1655" s="35"/>
    </row>
    <row r="1656" spans="68:68" x14ac:dyDescent="0.25">
      <c r="BP1656" s="35"/>
    </row>
    <row r="1657" spans="68:68" x14ac:dyDescent="0.25">
      <c r="BP1657" s="35"/>
    </row>
    <row r="1658" spans="68:68" x14ac:dyDescent="0.25">
      <c r="BP1658" s="35"/>
    </row>
    <row r="1659" spans="68:68" x14ac:dyDescent="0.25">
      <c r="BP1659" s="35"/>
    </row>
    <row r="1660" spans="68:68" x14ac:dyDescent="0.25">
      <c r="BP1660" s="35"/>
    </row>
    <row r="1661" spans="68:68" x14ac:dyDescent="0.25">
      <c r="BP1661" s="35"/>
    </row>
    <row r="1662" spans="68:68" x14ac:dyDescent="0.25">
      <c r="BP1662" s="35"/>
    </row>
    <row r="1663" spans="68:68" x14ac:dyDescent="0.25">
      <c r="BP1663" s="35"/>
    </row>
    <row r="1664" spans="68:68" x14ac:dyDescent="0.25">
      <c r="BP1664" s="35"/>
    </row>
    <row r="1665" spans="68:68" x14ac:dyDescent="0.25">
      <c r="BP1665" s="35"/>
    </row>
    <row r="1666" spans="68:68" x14ac:dyDescent="0.25">
      <c r="BP1666" s="35"/>
    </row>
    <row r="1667" spans="68:68" x14ac:dyDescent="0.25">
      <c r="BP1667" s="35"/>
    </row>
    <row r="1668" spans="68:68" x14ac:dyDescent="0.25">
      <c r="BP1668" s="35"/>
    </row>
    <row r="1669" spans="68:68" x14ac:dyDescent="0.25">
      <c r="BP1669" s="35"/>
    </row>
    <row r="1670" spans="68:68" x14ac:dyDescent="0.25">
      <c r="BP1670" s="35"/>
    </row>
    <row r="1671" spans="68:68" x14ac:dyDescent="0.25">
      <c r="BP1671" s="35"/>
    </row>
    <row r="1672" spans="68:68" x14ac:dyDescent="0.25">
      <c r="BP1672" s="35"/>
    </row>
    <row r="1673" spans="68:68" x14ac:dyDescent="0.25">
      <c r="BP1673" s="35"/>
    </row>
    <row r="1674" spans="68:68" x14ac:dyDescent="0.25">
      <c r="BP1674" s="35"/>
    </row>
    <row r="1675" spans="68:68" x14ac:dyDescent="0.25">
      <c r="BP1675" s="35"/>
    </row>
    <row r="1676" spans="68:68" x14ac:dyDescent="0.25">
      <c r="BP1676" s="35"/>
    </row>
    <row r="1677" spans="68:68" x14ac:dyDescent="0.25">
      <c r="BP1677" s="35"/>
    </row>
    <row r="1678" spans="68:68" x14ac:dyDescent="0.25">
      <c r="BP1678" s="35"/>
    </row>
    <row r="1679" spans="68:68" x14ac:dyDescent="0.25">
      <c r="BP1679" s="35"/>
    </row>
    <row r="1680" spans="68:68" x14ac:dyDescent="0.25">
      <c r="BP1680" s="35"/>
    </row>
    <row r="1681" spans="68:68" x14ac:dyDescent="0.25">
      <c r="BP1681" s="35"/>
    </row>
    <row r="1682" spans="68:68" x14ac:dyDescent="0.25">
      <c r="BP1682" s="35"/>
    </row>
    <row r="1683" spans="68:68" x14ac:dyDescent="0.25">
      <c r="BP1683" s="35"/>
    </row>
    <row r="1684" spans="68:68" x14ac:dyDescent="0.25">
      <c r="BP1684" s="35"/>
    </row>
    <row r="1685" spans="68:68" x14ac:dyDescent="0.25">
      <c r="BP1685" s="35"/>
    </row>
    <row r="1686" spans="68:68" x14ac:dyDescent="0.25">
      <c r="BP1686" s="35"/>
    </row>
    <row r="1687" spans="68:68" x14ac:dyDescent="0.25">
      <c r="BP1687" s="35"/>
    </row>
    <row r="1688" spans="68:68" x14ac:dyDescent="0.25">
      <c r="BP1688" s="35"/>
    </row>
    <row r="1689" spans="68:68" x14ac:dyDescent="0.25">
      <c r="BP1689" s="35"/>
    </row>
    <row r="1690" spans="68:68" x14ac:dyDescent="0.25">
      <c r="BP1690" s="35"/>
    </row>
    <row r="1691" spans="68:68" x14ac:dyDescent="0.25">
      <c r="BP1691" s="35"/>
    </row>
    <row r="1692" spans="68:68" x14ac:dyDescent="0.25">
      <c r="BP1692" s="35"/>
    </row>
    <row r="1693" spans="68:68" x14ac:dyDescent="0.25">
      <c r="BP1693" s="35"/>
    </row>
    <row r="1694" spans="68:68" x14ac:dyDescent="0.25">
      <c r="BP1694" s="35"/>
    </row>
    <row r="1695" spans="68:68" x14ac:dyDescent="0.25">
      <c r="BP1695" s="35"/>
    </row>
    <row r="1696" spans="68:68" x14ac:dyDescent="0.25">
      <c r="BP1696" s="35"/>
    </row>
    <row r="1697" spans="68:68" x14ac:dyDescent="0.25">
      <c r="BP1697" s="35"/>
    </row>
    <row r="1698" spans="68:68" x14ac:dyDescent="0.25">
      <c r="BP1698" s="35"/>
    </row>
    <row r="1699" spans="68:68" x14ac:dyDescent="0.25">
      <c r="BP1699" s="35"/>
    </row>
    <row r="1700" spans="68:68" x14ac:dyDescent="0.25">
      <c r="BP1700" s="35"/>
    </row>
    <row r="1701" spans="68:68" x14ac:dyDescent="0.25">
      <c r="BP1701" s="35"/>
    </row>
    <row r="1702" spans="68:68" x14ac:dyDescent="0.25">
      <c r="BP1702" s="35"/>
    </row>
    <row r="1703" spans="68:68" x14ac:dyDescent="0.25">
      <c r="BP1703" s="35"/>
    </row>
    <row r="1704" spans="68:68" x14ac:dyDescent="0.25">
      <c r="BP1704" s="35"/>
    </row>
    <row r="1705" spans="68:68" x14ac:dyDescent="0.25">
      <c r="BP1705" s="35"/>
    </row>
    <row r="1706" spans="68:68" x14ac:dyDescent="0.25">
      <c r="BP1706" s="35"/>
    </row>
    <row r="1707" spans="68:68" x14ac:dyDescent="0.25">
      <c r="BP1707" s="35"/>
    </row>
    <row r="1708" spans="68:68" x14ac:dyDescent="0.25">
      <c r="BP1708" s="35"/>
    </row>
    <row r="1709" spans="68:68" x14ac:dyDescent="0.25">
      <c r="BP1709" s="35"/>
    </row>
    <row r="1710" spans="68:68" x14ac:dyDescent="0.25">
      <c r="BP1710" s="35"/>
    </row>
    <row r="1711" spans="68:68" x14ac:dyDescent="0.25">
      <c r="BP1711" s="35"/>
    </row>
    <row r="1712" spans="68:68" x14ac:dyDescent="0.25">
      <c r="BP1712" s="35"/>
    </row>
    <row r="1713" spans="68:68" x14ac:dyDescent="0.25">
      <c r="BP1713" s="35"/>
    </row>
    <row r="1714" spans="68:68" x14ac:dyDescent="0.25">
      <c r="BP1714" s="35"/>
    </row>
    <row r="1715" spans="68:68" x14ac:dyDescent="0.25">
      <c r="BP1715" s="35"/>
    </row>
    <row r="1716" spans="68:68" x14ac:dyDescent="0.25">
      <c r="BP1716" s="35"/>
    </row>
    <row r="1717" spans="68:68" x14ac:dyDescent="0.25">
      <c r="BP1717" s="35"/>
    </row>
    <row r="1718" spans="68:68" x14ac:dyDescent="0.25">
      <c r="BP1718" s="35"/>
    </row>
    <row r="1719" spans="68:68" x14ac:dyDescent="0.25">
      <c r="BP1719" s="35"/>
    </row>
    <row r="1720" spans="68:68" x14ac:dyDescent="0.25">
      <c r="BP1720" s="35"/>
    </row>
    <row r="1721" spans="68:68" x14ac:dyDescent="0.25">
      <c r="BP1721" s="35"/>
    </row>
    <row r="1722" spans="68:68" x14ac:dyDescent="0.25">
      <c r="BP1722" s="35"/>
    </row>
    <row r="1723" spans="68:68" x14ac:dyDescent="0.25">
      <c r="BP1723" s="35"/>
    </row>
    <row r="1724" spans="68:68" x14ac:dyDescent="0.25">
      <c r="BP1724" s="35"/>
    </row>
    <row r="1725" spans="68:68" x14ac:dyDescent="0.25">
      <c r="BP1725" s="35"/>
    </row>
    <row r="1726" spans="68:68" x14ac:dyDescent="0.25">
      <c r="BP1726" s="35"/>
    </row>
    <row r="1727" spans="68:68" x14ac:dyDescent="0.25">
      <c r="BP1727" s="35"/>
    </row>
    <row r="1728" spans="68:68" x14ac:dyDescent="0.25">
      <c r="BP1728" s="35"/>
    </row>
    <row r="1729" spans="68:68" x14ac:dyDescent="0.25">
      <c r="BP1729" s="35"/>
    </row>
    <row r="1730" spans="68:68" x14ac:dyDescent="0.25">
      <c r="BP1730" s="35"/>
    </row>
    <row r="1731" spans="68:68" x14ac:dyDescent="0.25">
      <c r="BP1731" s="35"/>
    </row>
    <row r="1732" spans="68:68" x14ac:dyDescent="0.25">
      <c r="BP1732" s="35"/>
    </row>
    <row r="1733" spans="68:68" x14ac:dyDescent="0.25">
      <c r="BP1733" s="35"/>
    </row>
    <row r="1734" spans="68:68" x14ac:dyDescent="0.25">
      <c r="BP1734" s="35"/>
    </row>
    <row r="1735" spans="68:68" x14ac:dyDescent="0.25">
      <c r="BP1735" s="35"/>
    </row>
    <row r="1736" spans="68:68" x14ac:dyDescent="0.25">
      <c r="BP1736" s="35"/>
    </row>
    <row r="1737" spans="68:68" x14ac:dyDescent="0.25">
      <c r="BP1737" s="35"/>
    </row>
    <row r="1738" spans="68:68" x14ac:dyDescent="0.25">
      <c r="BP1738" s="35"/>
    </row>
    <row r="1739" spans="68:68" x14ac:dyDescent="0.25">
      <c r="BP1739" s="35"/>
    </row>
    <row r="1740" spans="68:68" x14ac:dyDescent="0.25">
      <c r="BP1740" s="35"/>
    </row>
    <row r="1741" spans="68:68" x14ac:dyDescent="0.25">
      <c r="BP1741" s="35"/>
    </row>
    <row r="1742" spans="68:68" x14ac:dyDescent="0.25">
      <c r="BP1742" s="35"/>
    </row>
    <row r="1743" spans="68:68" x14ac:dyDescent="0.25">
      <c r="BP1743" s="35"/>
    </row>
    <row r="1744" spans="68:68" x14ac:dyDescent="0.25">
      <c r="BP1744" s="35"/>
    </row>
    <row r="1745" spans="68:68" x14ac:dyDescent="0.25">
      <c r="BP1745" s="35"/>
    </row>
    <row r="1746" spans="68:68" x14ac:dyDescent="0.25">
      <c r="BP1746" s="35"/>
    </row>
    <row r="1747" spans="68:68" x14ac:dyDescent="0.25">
      <c r="BP1747" s="35"/>
    </row>
    <row r="1748" spans="68:68" x14ac:dyDescent="0.25">
      <c r="BP1748" s="35"/>
    </row>
    <row r="1749" spans="68:68" x14ac:dyDescent="0.25">
      <c r="BP1749" s="35"/>
    </row>
    <row r="1750" spans="68:68" x14ac:dyDescent="0.25">
      <c r="BP1750" s="35"/>
    </row>
    <row r="1751" spans="68:68" x14ac:dyDescent="0.25">
      <c r="BP1751" s="35"/>
    </row>
    <row r="1752" spans="68:68" x14ac:dyDescent="0.25">
      <c r="BP1752" s="35"/>
    </row>
    <row r="1753" spans="68:68" x14ac:dyDescent="0.25">
      <c r="BP1753" s="35"/>
    </row>
    <row r="1754" spans="68:68" x14ac:dyDescent="0.25">
      <c r="BP1754" s="35"/>
    </row>
    <row r="1755" spans="68:68" x14ac:dyDescent="0.25">
      <c r="BP1755" s="35"/>
    </row>
    <row r="1756" spans="68:68" x14ac:dyDescent="0.25">
      <c r="BP1756" s="35"/>
    </row>
    <row r="1757" spans="68:68" x14ac:dyDescent="0.25">
      <c r="BP1757" s="35"/>
    </row>
    <row r="1758" spans="68:68" x14ac:dyDescent="0.25">
      <c r="BP1758" s="35"/>
    </row>
    <row r="1759" spans="68:68" x14ac:dyDescent="0.25">
      <c r="BP1759" s="35"/>
    </row>
    <row r="1760" spans="68:68" x14ac:dyDescent="0.25">
      <c r="BP1760" s="35"/>
    </row>
    <row r="1761" spans="68:68" x14ac:dyDescent="0.25">
      <c r="BP1761" s="35"/>
    </row>
    <row r="1762" spans="68:68" x14ac:dyDescent="0.25">
      <c r="BP1762" s="35"/>
    </row>
    <row r="1763" spans="68:68" x14ac:dyDescent="0.25">
      <c r="BP1763" s="35"/>
    </row>
    <row r="1764" spans="68:68" x14ac:dyDescent="0.25">
      <c r="BP1764" s="35"/>
    </row>
    <row r="1765" spans="68:68" x14ac:dyDescent="0.25">
      <c r="BP1765" s="35"/>
    </row>
    <row r="1766" spans="68:68" x14ac:dyDescent="0.25">
      <c r="BP1766" s="35"/>
    </row>
    <row r="1767" spans="68:68" x14ac:dyDescent="0.25">
      <c r="BP1767" s="35"/>
    </row>
    <row r="1768" spans="68:68" x14ac:dyDescent="0.25">
      <c r="BP1768" s="35"/>
    </row>
    <row r="1769" spans="68:68" x14ac:dyDescent="0.25">
      <c r="BP1769" s="35"/>
    </row>
    <row r="1770" spans="68:68" x14ac:dyDescent="0.25">
      <c r="BP1770" s="35"/>
    </row>
    <row r="1771" spans="68:68" x14ac:dyDescent="0.25">
      <c r="BP1771" s="35"/>
    </row>
    <row r="1772" spans="68:68" x14ac:dyDescent="0.25">
      <c r="BP1772" s="35"/>
    </row>
    <row r="1773" spans="68:68" x14ac:dyDescent="0.25">
      <c r="BP1773" s="35"/>
    </row>
    <row r="1774" spans="68:68" x14ac:dyDescent="0.25">
      <c r="BP1774" s="35"/>
    </row>
    <row r="1775" spans="68:68" x14ac:dyDescent="0.25">
      <c r="BP1775" s="35"/>
    </row>
    <row r="1776" spans="68:68" x14ac:dyDescent="0.25">
      <c r="BP1776" s="35"/>
    </row>
    <row r="1777" spans="68:68" x14ac:dyDescent="0.25">
      <c r="BP1777" s="35"/>
    </row>
    <row r="1778" spans="68:68" x14ac:dyDescent="0.25">
      <c r="BP1778" s="35"/>
    </row>
    <row r="1779" spans="68:68" x14ac:dyDescent="0.25">
      <c r="BP1779" s="35"/>
    </row>
    <row r="1780" spans="68:68" x14ac:dyDescent="0.25">
      <c r="BP1780" s="35"/>
    </row>
    <row r="1781" spans="68:68" x14ac:dyDescent="0.25">
      <c r="BP1781" s="35"/>
    </row>
    <row r="1782" spans="68:68" x14ac:dyDescent="0.25">
      <c r="BP1782" s="35"/>
    </row>
    <row r="1783" spans="68:68" x14ac:dyDescent="0.25">
      <c r="BP1783" s="35"/>
    </row>
    <row r="1784" spans="68:68" x14ac:dyDescent="0.25">
      <c r="BP1784" s="35"/>
    </row>
    <row r="1785" spans="68:68" x14ac:dyDescent="0.25">
      <c r="BP1785" s="35"/>
    </row>
    <row r="1786" spans="68:68" x14ac:dyDescent="0.25">
      <c r="BP1786" s="35"/>
    </row>
    <row r="1787" spans="68:68" x14ac:dyDescent="0.25">
      <c r="BP1787" s="35"/>
    </row>
    <row r="1788" spans="68:68" x14ac:dyDescent="0.25">
      <c r="BP1788" s="35"/>
    </row>
    <row r="1789" spans="68:68" x14ac:dyDescent="0.25">
      <c r="BP1789" s="35"/>
    </row>
    <row r="1790" spans="68:68" x14ac:dyDescent="0.25">
      <c r="BP1790" s="35"/>
    </row>
    <row r="1791" spans="68:68" x14ac:dyDescent="0.25">
      <c r="BP1791" s="35"/>
    </row>
    <row r="1792" spans="68:68" x14ac:dyDescent="0.25">
      <c r="BP1792" s="35"/>
    </row>
    <row r="1793" spans="68:68" x14ac:dyDescent="0.25">
      <c r="BP1793" s="35"/>
    </row>
    <row r="1794" spans="68:68" x14ac:dyDescent="0.25">
      <c r="BP1794" s="35"/>
    </row>
    <row r="1795" spans="68:68" x14ac:dyDescent="0.25">
      <c r="BP1795" s="35"/>
    </row>
    <row r="1796" spans="68:68" x14ac:dyDescent="0.25">
      <c r="BP1796" s="35"/>
    </row>
    <row r="1797" spans="68:68" x14ac:dyDescent="0.25">
      <c r="BP1797" s="35"/>
    </row>
    <row r="1798" spans="68:68" x14ac:dyDescent="0.25">
      <c r="BP1798" s="35"/>
    </row>
    <row r="1799" spans="68:68" x14ac:dyDescent="0.25">
      <c r="BP1799" s="35"/>
    </row>
    <row r="1800" spans="68:68" x14ac:dyDescent="0.25">
      <c r="BP1800" s="35"/>
    </row>
    <row r="1801" spans="68:68" x14ac:dyDescent="0.25">
      <c r="BP1801" s="35"/>
    </row>
    <row r="1802" spans="68:68" x14ac:dyDescent="0.25">
      <c r="BP1802" s="35"/>
    </row>
    <row r="1803" spans="68:68" x14ac:dyDescent="0.25">
      <c r="BP1803" s="35"/>
    </row>
    <row r="1804" spans="68:68" x14ac:dyDescent="0.25">
      <c r="BP1804" s="35"/>
    </row>
    <row r="1805" spans="68:68" x14ac:dyDescent="0.25">
      <c r="BP1805" s="35"/>
    </row>
    <row r="1806" spans="68:68" x14ac:dyDescent="0.25">
      <c r="BP1806" s="35"/>
    </row>
    <row r="1807" spans="68:68" x14ac:dyDescent="0.25">
      <c r="BP1807" s="35"/>
    </row>
    <row r="1808" spans="68:68" x14ac:dyDescent="0.25">
      <c r="BP1808" s="35"/>
    </row>
    <row r="1809" spans="68:68" x14ac:dyDescent="0.25">
      <c r="BP1809" s="35"/>
    </row>
    <row r="1810" spans="68:68" x14ac:dyDescent="0.25">
      <c r="BP1810" s="35"/>
    </row>
    <row r="1811" spans="68:68" x14ac:dyDescent="0.25">
      <c r="BP1811" s="35"/>
    </row>
    <row r="1812" spans="68:68" x14ac:dyDescent="0.25">
      <c r="BP1812" s="35"/>
    </row>
    <row r="1813" spans="68:68" x14ac:dyDescent="0.25">
      <c r="BP1813" s="35"/>
    </row>
    <row r="1814" spans="68:68" x14ac:dyDescent="0.25">
      <c r="BP1814" s="35"/>
    </row>
    <row r="1815" spans="68:68" x14ac:dyDescent="0.25">
      <c r="BP1815" s="35"/>
    </row>
    <row r="1816" spans="68:68" x14ac:dyDescent="0.25">
      <c r="BP1816" s="35"/>
    </row>
    <row r="1817" spans="68:68" x14ac:dyDescent="0.25">
      <c r="BP1817" s="35"/>
    </row>
    <row r="1818" spans="68:68" x14ac:dyDescent="0.25">
      <c r="BP1818" s="35"/>
    </row>
    <row r="1819" spans="68:68" x14ac:dyDescent="0.25">
      <c r="BP1819" s="35"/>
    </row>
    <row r="1820" spans="68:68" x14ac:dyDescent="0.25">
      <c r="BP1820" s="35"/>
    </row>
    <row r="1821" spans="68:68" x14ac:dyDescent="0.25">
      <c r="BP1821" s="35"/>
    </row>
    <row r="1822" spans="68:68" x14ac:dyDescent="0.25">
      <c r="BP1822" s="35"/>
    </row>
    <row r="1823" spans="68:68" x14ac:dyDescent="0.25">
      <c r="BP1823" s="35"/>
    </row>
    <row r="1824" spans="68:68" x14ac:dyDescent="0.25">
      <c r="BP1824" s="35"/>
    </row>
    <row r="1825" spans="68:68" x14ac:dyDescent="0.25">
      <c r="BP1825" s="35"/>
    </row>
    <row r="1826" spans="68:68" x14ac:dyDescent="0.25">
      <c r="BP1826" s="35"/>
    </row>
    <row r="1827" spans="68:68" x14ac:dyDescent="0.25">
      <c r="BP1827" s="35"/>
    </row>
    <row r="1828" spans="68:68" x14ac:dyDescent="0.25">
      <c r="BP1828" s="35"/>
    </row>
    <row r="1829" spans="68:68" x14ac:dyDescent="0.25">
      <c r="BP1829" s="35"/>
    </row>
    <row r="1830" spans="68:68" x14ac:dyDescent="0.25">
      <c r="BP1830" s="35"/>
    </row>
    <row r="1831" spans="68:68" x14ac:dyDescent="0.25">
      <c r="BP1831" s="35"/>
    </row>
    <row r="1832" spans="68:68" x14ac:dyDescent="0.25">
      <c r="BP1832" s="35"/>
    </row>
    <row r="1833" spans="68:68" x14ac:dyDescent="0.25">
      <c r="BP1833" s="35"/>
    </row>
    <row r="1834" spans="68:68" x14ac:dyDescent="0.25">
      <c r="BP1834" s="35"/>
    </row>
    <row r="1835" spans="68:68" x14ac:dyDescent="0.25">
      <c r="BP1835" s="35"/>
    </row>
    <row r="1836" spans="68:68" x14ac:dyDescent="0.25">
      <c r="BP1836" s="35"/>
    </row>
    <row r="1837" spans="68:68" x14ac:dyDescent="0.25">
      <c r="BP1837" s="35"/>
    </row>
    <row r="1838" spans="68:68" x14ac:dyDescent="0.25">
      <c r="BP1838" s="35"/>
    </row>
    <row r="1839" spans="68:68" x14ac:dyDescent="0.25">
      <c r="BP1839" s="35"/>
    </row>
    <row r="1840" spans="68:68" x14ac:dyDescent="0.25">
      <c r="BP1840" s="35"/>
    </row>
    <row r="1841" spans="68:68" x14ac:dyDescent="0.25">
      <c r="BP1841" s="35"/>
    </row>
    <row r="1842" spans="68:68" x14ac:dyDescent="0.25">
      <c r="BP1842" s="35"/>
    </row>
    <row r="1843" spans="68:68" x14ac:dyDescent="0.25">
      <c r="BP1843" s="35"/>
    </row>
    <row r="1844" spans="68:68" x14ac:dyDescent="0.25">
      <c r="BP1844" s="35"/>
    </row>
    <row r="1845" spans="68:68" x14ac:dyDescent="0.25">
      <c r="BP1845" s="35"/>
    </row>
    <row r="1846" spans="68:68" x14ac:dyDescent="0.25">
      <c r="BP1846" s="35"/>
    </row>
    <row r="1847" spans="68:68" x14ac:dyDescent="0.25">
      <c r="BP1847" s="35"/>
    </row>
    <row r="1848" spans="68:68" x14ac:dyDescent="0.25">
      <c r="BP1848" s="35"/>
    </row>
    <row r="1849" spans="68:68" x14ac:dyDescent="0.25">
      <c r="BP1849" s="35"/>
    </row>
    <row r="1850" spans="68:68" x14ac:dyDescent="0.25">
      <c r="BP1850" s="35"/>
    </row>
    <row r="1851" spans="68:68" x14ac:dyDescent="0.25">
      <c r="BP1851" s="35"/>
    </row>
    <row r="1852" spans="68:68" x14ac:dyDescent="0.25">
      <c r="BP1852" s="35"/>
    </row>
    <row r="1853" spans="68:68" x14ac:dyDescent="0.25">
      <c r="BP1853" s="35"/>
    </row>
    <row r="1854" spans="68:68" x14ac:dyDescent="0.25">
      <c r="BP1854" s="35"/>
    </row>
    <row r="1855" spans="68:68" x14ac:dyDescent="0.25">
      <c r="BP1855" s="35"/>
    </row>
    <row r="1856" spans="68:68" x14ac:dyDescent="0.25">
      <c r="BP1856" s="35"/>
    </row>
    <row r="1857" spans="68:68" x14ac:dyDescent="0.25">
      <c r="BP1857" s="35"/>
    </row>
    <row r="1858" spans="68:68" x14ac:dyDescent="0.25">
      <c r="BP1858" s="35"/>
    </row>
    <row r="1859" spans="68:68" x14ac:dyDescent="0.25">
      <c r="BP1859" s="35"/>
    </row>
    <row r="1860" spans="68:68" x14ac:dyDescent="0.25">
      <c r="BP1860" s="35"/>
    </row>
    <row r="1861" spans="68:68" x14ac:dyDescent="0.25">
      <c r="BP1861" s="35"/>
    </row>
    <row r="1862" spans="68:68" x14ac:dyDescent="0.25">
      <c r="BP1862" s="35"/>
    </row>
    <row r="1863" spans="68:68" x14ac:dyDescent="0.25">
      <c r="BP1863" s="35"/>
    </row>
    <row r="1864" spans="68:68" x14ac:dyDescent="0.25">
      <c r="BP1864" s="35"/>
    </row>
    <row r="1865" spans="68:68" x14ac:dyDescent="0.25">
      <c r="BP1865" s="35"/>
    </row>
    <row r="1866" spans="68:68" x14ac:dyDescent="0.25">
      <c r="BP1866" s="35"/>
    </row>
    <row r="1867" spans="68:68" x14ac:dyDescent="0.25">
      <c r="BP1867" s="35"/>
    </row>
    <row r="1868" spans="68:68" x14ac:dyDescent="0.25">
      <c r="BP1868" s="35"/>
    </row>
    <row r="1869" spans="68:68" x14ac:dyDescent="0.25">
      <c r="BP1869" s="35"/>
    </row>
    <row r="1870" spans="68:68" x14ac:dyDescent="0.25">
      <c r="BP1870" s="35"/>
    </row>
    <row r="1871" spans="68:68" x14ac:dyDescent="0.25">
      <c r="BP1871" s="35"/>
    </row>
    <row r="1872" spans="68:68" x14ac:dyDescent="0.25">
      <c r="BP1872" s="35"/>
    </row>
    <row r="1873" spans="68:68" x14ac:dyDescent="0.25">
      <c r="BP1873" s="35"/>
    </row>
    <row r="1874" spans="68:68" x14ac:dyDescent="0.25">
      <c r="BP1874" s="35"/>
    </row>
    <row r="1875" spans="68:68" x14ac:dyDescent="0.25">
      <c r="BP1875" s="35"/>
    </row>
    <row r="1876" spans="68:68" x14ac:dyDescent="0.25">
      <c r="BP1876" s="35"/>
    </row>
    <row r="1877" spans="68:68" x14ac:dyDescent="0.25">
      <c r="BP1877" s="35"/>
    </row>
    <row r="1878" spans="68:68" x14ac:dyDescent="0.25">
      <c r="BP1878" s="35"/>
    </row>
    <row r="1879" spans="68:68" x14ac:dyDescent="0.25">
      <c r="BP1879" s="35"/>
    </row>
    <row r="1880" spans="68:68" x14ac:dyDescent="0.25">
      <c r="BP1880" s="35"/>
    </row>
    <row r="1881" spans="68:68" x14ac:dyDescent="0.25">
      <c r="BP1881" s="35"/>
    </row>
    <row r="1882" spans="68:68" x14ac:dyDescent="0.25">
      <c r="BP1882" s="35"/>
    </row>
    <row r="1883" spans="68:68" x14ac:dyDescent="0.25">
      <c r="BP1883" s="35"/>
    </row>
    <row r="1884" spans="68:68" x14ac:dyDescent="0.25">
      <c r="BP1884" s="35"/>
    </row>
    <row r="1885" spans="68:68" x14ac:dyDescent="0.25">
      <c r="BP1885" s="35"/>
    </row>
    <row r="1886" spans="68:68" x14ac:dyDescent="0.25">
      <c r="BP1886" s="35"/>
    </row>
    <row r="1887" spans="68:68" x14ac:dyDescent="0.25">
      <c r="BP1887" s="35"/>
    </row>
    <row r="1888" spans="68:68" x14ac:dyDescent="0.25">
      <c r="BP1888" s="35"/>
    </row>
    <row r="1889" spans="68:68" x14ac:dyDescent="0.25">
      <c r="BP1889" s="35"/>
    </row>
    <row r="1890" spans="68:68" x14ac:dyDescent="0.25">
      <c r="BP1890" s="35"/>
    </row>
    <row r="1891" spans="68:68" x14ac:dyDescent="0.25">
      <c r="BP1891" s="35"/>
    </row>
    <row r="1892" spans="68:68" x14ac:dyDescent="0.25">
      <c r="BP1892" s="35"/>
    </row>
    <row r="1893" spans="68:68" x14ac:dyDescent="0.25">
      <c r="BP1893" s="35"/>
    </row>
    <row r="1894" spans="68:68" x14ac:dyDescent="0.25">
      <c r="BP1894" s="35"/>
    </row>
    <row r="1895" spans="68:68" x14ac:dyDescent="0.25">
      <c r="BP1895" s="35"/>
    </row>
    <row r="1896" spans="68:68" x14ac:dyDescent="0.25">
      <c r="BP1896" s="35"/>
    </row>
    <row r="1897" spans="68:68" x14ac:dyDescent="0.25">
      <c r="BP1897" s="35"/>
    </row>
    <row r="1898" spans="68:68" x14ac:dyDescent="0.25">
      <c r="BP1898" s="35"/>
    </row>
    <row r="1899" spans="68:68" x14ac:dyDescent="0.25">
      <c r="BP1899" s="35"/>
    </row>
    <row r="1900" spans="68:68" x14ac:dyDescent="0.25">
      <c r="BP1900" s="35"/>
    </row>
    <row r="1901" spans="68:68" x14ac:dyDescent="0.25">
      <c r="BP1901" s="35"/>
    </row>
    <row r="1902" spans="68:68" x14ac:dyDescent="0.25">
      <c r="BP1902" s="35"/>
    </row>
    <row r="1903" spans="68:68" x14ac:dyDescent="0.25">
      <c r="BP1903" s="35"/>
    </row>
    <row r="1904" spans="68:68" x14ac:dyDescent="0.25">
      <c r="BP1904" s="35"/>
    </row>
    <row r="1905" spans="68:68" x14ac:dyDescent="0.25">
      <c r="BP1905" s="35"/>
    </row>
    <row r="1906" spans="68:68" x14ac:dyDescent="0.25">
      <c r="BP1906" s="35"/>
    </row>
    <row r="1907" spans="68:68" x14ac:dyDescent="0.25">
      <c r="BP1907" s="35"/>
    </row>
    <row r="1908" spans="68:68" x14ac:dyDescent="0.25">
      <c r="BP1908" s="35"/>
    </row>
    <row r="1909" spans="68:68" x14ac:dyDescent="0.25">
      <c r="BP1909" s="35"/>
    </row>
    <row r="1910" spans="68:68" x14ac:dyDescent="0.25">
      <c r="BP1910" s="35"/>
    </row>
    <row r="1911" spans="68:68" x14ac:dyDescent="0.25">
      <c r="BP1911" s="35"/>
    </row>
    <row r="1912" spans="68:68" x14ac:dyDescent="0.25">
      <c r="BP1912" s="35"/>
    </row>
    <row r="1913" spans="68:68" x14ac:dyDescent="0.25">
      <c r="BP1913" s="35"/>
    </row>
    <row r="1914" spans="68:68" x14ac:dyDescent="0.25">
      <c r="BP1914" s="35"/>
    </row>
    <row r="1915" spans="68:68" x14ac:dyDescent="0.25">
      <c r="BP1915" s="35"/>
    </row>
    <row r="1916" spans="68:68" x14ac:dyDescent="0.25">
      <c r="BP1916" s="35"/>
    </row>
    <row r="1917" spans="68:68" x14ac:dyDescent="0.25">
      <c r="BP1917" s="35"/>
    </row>
    <row r="1918" spans="68:68" x14ac:dyDescent="0.25">
      <c r="BP1918" s="35"/>
    </row>
    <row r="1919" spans="68:68" x14ac:dyDescent="0.25">
      <c r="BP1919" s="35"/>
    </row>
    <row r="1920" spans="68:68" x14ac:dyDescent="0.25">
      <c r="BP1920" s="35"/>
    </row>
    <row r="1921" spans="68:68" x14ac:dyDescent="0.25">
      <c r="BP1921" s="35"/>
    </row>
    <row r="1922" spans="68:68" x14ac:dyDescent="0.25">
      <c r="BP1922" s="35"/>
    </row>
    <row r="1923" spans="68:68" x14ac:dyDescent="0.25">
      <c r="BP1923" s="35"/>
    </row>
    <row r="1924" spans="68:68" x14ac:dyDescent="0.25">
      <c r="BP1924" s="35"/>
    </row>
    <row r="1925" spans="68:68" x14ac:dyDescent="0.25">
      <c r="BP1925" s="35"/>
    </row>
    <row r="1926" spans="68:68" x14ac:dyDescent="0.25">
      <c r="BP1926" s="35"/>
    </row>
    <row r="1927" spans="68:68" x14ac:dyDescent="0.25">
      <c r="BP1927" s="35"/>
    </row>
    <row r="1928" spans="68:68" x14ac:dyDescent="0.25">
      <c r="BP1928" s="35"/>
    </row>
    <row r="1929" spans="68:68" x14ac:dyDescent="0.25">
      <c r="BP1929" s="35"/>
    </row>
    <row r="1930" spans="68:68" x14ac:dyDescent="0.25">
      <c r="BP1930" s="35"/>
    </row>
    <row r="1931" spans="68:68" x14ac:dyDescent="0.25">
      <c r="BP1931" s="35"/>
    </row>
    <row r="1932" spans="68:68" x14ac:dyDescent="0.25">
      <c r="BP1932" s="35"/>
    </row>
    <row r="1933" spans="68:68" x14ac:dyDescent="0.25">
      <c r="BP1933" s="35"/>
    </row>
    <row r="1934" spans="68:68" x14ac:dyDescent="0.25">
      <c r="BP1934" s="35"/>
    </row>
    <row r="1935" spans="68:68" x14ac:dyDescent="0.25">
      <c r="BP1935" s="35"/>
    </row>
    <row r="1936" spans="68:68" x14ac:dyDescent="0.25">
      <c r="BP1936" s="35"/>
    </row>
    <row r="1937" spans="68:68" x14ac:dyDescent="0.25">
      <c r="BP1937" s="35"/>
    </row>
    <row r="1938" spans="68:68" x14ac:dyDescent="0.25">
      <c r="BP1938" s="35"/>
    </row>
    <row r="1939" spans="68:68" x14ac:dyDescent="0.25">
      <c r="BP1939" s="35"/>
    </row>
    <row r="1940" spans="68:68" x14ac:dyDescent="0.25">
      <c r="BP1940" s="35"/>
    </row>
    <row r="1941" spans="68:68" x14ac:dyDescent="0.25">
      <c r="BP1941" s="35"/>
    </row>
    <row r="1942" spans="68:68" x14ac:dyDescent="0.25">
      <c r="BP1942" s="35"/>
    </row>
    <row r="1943" spans="68:68" x14ac:dyDescent="0.25">
      <c r="BP1943" s="35"/>
    </row>
    <row r="1944" spans="68:68" x14ac:dyDescent="0.25">
      <c r="BP1944" s="35"/>
    </row>
    <row r="1945" spans="68:68" x14ac:dyDescent="0.25">
      <c r="BP1945" s="35"/>
    </row>
    <row r="1946" spans="68:68" x14ac:dyDescent="0.25">
      <c r="BP1946" s="35"/>
    </row>
    <row r="1947" spans="68:68" x14ac:dyDescent="0.25">
      <c r="BP1947" s="35"/>
    </row>
    <row r="1948" spans="68:68" x14ac:dyDescent="0.25">
      <c r="BP1948" s="35"/>
    </row>
    <row r="1949" spans="68:68" x14ac:dyDescent="0.25">
      <c r="BP1949" s="35"/>
    </row>
    <row r="1950" spans="68:68" x14ac:dyDescent="0.25">
      <c r="BP1950" s="35"/>
    </row>
    <row r="1951" spans="68:68" x14ac:dyDescent="0.25">
      <c r="BP1951" s="35"/>
    </row>
    <row r="1952" spans="68:68" x14ac:dyDescent="0.25">
      <c r="BP1952" s="35"/>
    </row>
    <row r="1953" spans="68:68" x14ac:dyDescent="0.25">
      <c r="BP1953" s="35"/>
    </row>
    <row r="1954" spans="68:68" x14ac:dyDescent="0.25">
      <c r="BP1954" s="35"/>
    </row>
    <row r="1955" spans="68:68" x14ac:dyDescent="0.25">
      <c r="BP1955" s="35"/>
    </row>
    <row r="1956" spans="68:68" x14ac:dyDescent="0.25">
      <c r="BP1956" s="35"/>
    </row>
    <row r="1957" spans="68:68" x14ac:dyDescent="0.25">
      <c r="BP1957" s="35"/>
    </row>
    <row r="1958" spans="68:68" x14ac:dyDescent="0.25">
      <c r="BP1958" s="35"/>
    </row>
    <row r="1959" spans="68:68" x14ac:dyDescent="0.25">
      <c r="BP1959" s="35"/>
    </row>
    <row r="1960" spans="68:68" x14ac:dyDescent="0.25">
      <c r="BP1960" s="35"/>
    </row>
    <row r="1961" spans="68:68" x14ac:dyDescent="0.25">
      <c r="BP1961" s="35"/>
    </row>
    <row r="1962" spans="68:68" x14ac:dyDescent="0.25">
      <c r="BP1962" s="35"/>
    </row>
    <row r="1963" spans="68:68" x14ac:dyDescent="0.25">
      <c r="BP1963" s="35"/>
    </row>
    <row r="1964" spans="68:68" x14ac:dyDescent="0.25">
      <c r="BP1964" s="35"/>
    </row>
    <row r="1965" spans="68:68" x14ac:dyDescent="0.25">
      <c r="BP1965" s="35"/>
    </row>
    <row r="1966" spans="68:68" x14ac:dyDescent="0.25">
      <c r="BP1966" s="35"/>
    </row>
    <row r="1967" spans="68:68" x14ac:dyDescent="0.25">
      <c r="BP1967" s="35"/>
    </row>
    <row r="1968" spans="68:68" x14ac:dyDescent="0.25">
      <c r="BP1968" s="35"/>
    </row>
    <row r="1969" spans="68:68" x14ac:dyDescent="0.25">
      <c r="BP1969" s="35"/>
    </row>
    <row r="1970" spans="68:68" x14ac:dyDescent="0.25">
      <c r="BP1970" s="35"/>
    </row>
    <row r="1971" spans="68:68" x14ac:dyDescent="0.25">
      <c r="BP1971" s="35"/>
    </row>
    <row r="1972" spans="68:68" x14ac:dyDescent="0.25">
      <c r="BP1972" s="35"/>
    </row>
    <row r="1973" spans="68:68" x14ac:dyDescent="0.25">
      <c r="BP1973" s="35"/>
    </row>
    <row r="1974" spans="68:68" x14ac:dyDescent="0.25">
      <c r="BP1974" s="35"/>
    </row>
    <row r="1975" spans="68:68" x14ac:dyDescent="0.25">
      <c r="BP1975" s="35"/>
    </row>
    <row r="1976" spans="68:68" x14ac:dyDescent="0.25">
      <c r="BP1976" s="35"/>
    </row>
    <row r="1977" spans="68:68" x14ac:dyDescent="0.25">
      <c r="BP1977" s="35"/>
    </row>
    <row r="1978" spans="68:68" x14ac:dyDescent="0.25">
      <c r="BP1978" s="35"/>
    </row>
    <row r="1979" spans="68:68" x14ac:dyDescent="0.25">
      <c r="BP1979" s="35"/>
    </row>
    <row r="1980" spans="68:68" x14ac:dyDescent="0.25">
      <c r="BP1980" s="35"/>
    </row>
    <row r="1981" spans="68:68" x14ac:dyDescent="0.25">
      <c r="BP1981" s="35"/>
    </row>
    <row r="1982" spans="68:68" x14ac:dyDescent="0.25">
      <c r="BP1982" s="35"/>
    </row>
    <row r="1983" spans="68:68" x14ac:dyDescent="0.25">
      <c r="BP1983" s="35"/>
    </row>
    <row r="1984" spans="68:68" x14ac:dyDescent="0.25">
      <c r="BP1984" s="35"/>
    </row>
    <row r="1985" spans="68:68" x14ac:dyDescent="0.25">
      <c r="BP1985" s="35"/>
    </row>
    <row r="1986" spans="68:68" x14ac:dyDescent="0.25">
      <c r="BP1986" s="35"/>
    </row>
    <row r="1987" spans="68:68" x14ac:dyDescent="0.25">
      <c r="BP1987" s="35"/>
    </row>
    <row r="1988" spans="68:68" x14ac:dyDescent="0.25">
      <c r="BP1988" s="35"/>
    </row>
    <row r="1989" spans="68:68" x14ac:dyDescent="0.25">
      <c r="BP1989" s="35"/>
    </row>
    <row r="1990" spans="68:68" x14ac:dyDescent="0.25">
      <c r="BP1990" s="35"/>
    </row>
    <row r="1991" spans="68:68" x14ac:dyDescent="0.25">
      <c r="BP1991" s="35"/>
    </row>
    <row r="1992" spans="68:68" x14ac:dyDescent="0.25">
      <c r="BP1992" s="35"/>
    </row>
    <row r="1993" spans="68:68" x14ac:dyDescent="0.25">
      <c r="BP1993" s="35"/>
    </row>
    <row r="1994" spans="68:68" x14ac:dyDescent="0.25">
      <c r="BP1994" s="35"/>
    </row>
    <row r="1995" spans="68:68" x14ac:dyDescent="0.25">
      <c r="BP1995" s="35"/>
    </row>
    <row r="1996" spans="68:68" x14ac:dyDescent="0.25">
      <c r="BP1996" s="35"/>
    </row>
    <row r="1997" spans="68:68" x14ac:dyDescent="0.25">
      <c r="BP1997" s="35"/>
    </row>
    <row r="1998" spans="68:68" x14ac:dyDescent="0.25">
      <c r="BP1998" s="35"/>
    </row>
    <row r="1999" spans="68:68" x14ac:dyDescent="0.25">
      <c r="BP1999" s="35"/>
    </row>
    <row r="2000" spans="68:68" x14ac:dyDescent="0.25">
      <c r="BP2000" s="35"/>
    </row>
    <row r="2001" spans="68:68" x14ac:dyDescent="0.25">
      <c r="BP2001" s="35"/>
    </row>
    <row r="2002" spans="68:68" x14ac:dyDescent="0.25">
      <c r="BP2002" s="35"/>
    </row>
    <row r="2003" spans="68:68" x14ac:dyDescent="0.25">
      <c r="BP2003" s="35"/>
    </row>
    <row r="2004" spans="68:68" x14ac:dyDescent="0.25">
      <c r="BP2004" s="35"/>
    </row>
    <row r="2005" spans="68:68" x14ac:dyDescent="0.25">
      <c r="BP2005" s="35"/>
    </row>
    <row r="2006" spans="68:68" x14ac:dyDescent="0.25">
      <c r="BP2006" s="35"/>
    </row>
    <row r="2007" spans="68:68" x14ac:dyDescent="0.25">
      <c r="BP2007" s="35"/>
    </row>
    <row r="2008" spans="68:68" x14ac:dyDescent="0.25">
      <c r="BP2008" s="35"/>
    </row>
    <row r="2009" spans="68:68" x14ac:dyDescent="0.25">
      <c r="BP2009" s="35"/>
    </row>
    <row r="2010" spans="68:68" x14ac:dyDescent="0.25">
      <c r="BP2010" s="35"/>
    </row>
    <row r="2011" spans="68:68" x14ac:dyDescent="0.25">
      <c r="BP2011" s="35"/>
    </row>
    <row r="2012" spans="68:68" x14ac:dyDescent="0.25">
      <c r="BP2012" s="35"/>
    </row>
    <row r="2013" spans="68:68" x14ac:dyDescent="0.25">
      <c r="BP2013" s="35"/>
    </row>
    <row r="2014" spans="68:68" x14ac:dyDescent="0.25">
      <c r="BP2014" s="35"/>
    </row>
    <row r="2015" spans="68:68" x14ac:dyDescent="0.25">
      <c r="BP2015" s="35"/>
    </row>
    <row r="2016" spans="68:68" x14ac:dyDescent="0.25">
      <c r="BP2016" s="35"/>
    </row>
    <row r="2017" spans="68:68" x14ac:dyDescent="0.25">
      <c r="BP2017" s="35"/>
    </row>
    <row r="2018" spans="68:68" x14ac:dyDescent="0.25">
      <c r="BP2018" s="35"/>
    </row>
    <row r="2019" spans="68:68" x14ac:dyDescent="0.25">
      <c r="BP2019" s="35"/>
    </row>
    <row r="2020" spans="68:68" x14ac:dyDescent="0.25">
      <c r="BP2020" s="35"/>
    </row>
    <row r="2021" spans="68:68" x14ac:dyDescent="0.25">
      <c r="BP2021" s="35"/>
    </row>
    <row r="2022" spans="68:68" x14ac:dyDescent="0.25">
      <c r="BP2022" s="35"/>
    </row>
    <row r="2023" spans="68:68" x14ac:dyDescent="0.25">
      <c r="BP2023" s="35"/>
    </row>
    <row r="2024" spans="68:68" x14ac:dyDescent="0.25">
      <c r="BP2024" s="35"/>
    </row>
    <row r="2025" spans="68:68" x14ac:dyDescent="0.25">
      <c r="BP2025" s="35"/>
    </row>
    <row r="2026" spans="68:68" x14ac:dyDescent="0.25">
      <c r="BP2026" s="35"/>
    </row>
    <row r="2027" spans="68:68" x14ac:dyDescent="0.25">
      <c r="BP2027" s="35"/>
    </row>
    <row r="2028" spans="68:68" x14ac:dyDescent="0.25">
      <c r="BP2028" s="35"/>
    </row>
    <row r="2029" spans="68:68" x14ac:dyDescent="0.25">
      <c r="BP2029" s="35"/>
    </row>
    <row r="2030" spans="68:68" x14ac:dyDescent="0.25">
      <c r="BP2030" s="35"/>
    </row>
    <row r="2031" spans="68:68" x14ac:dyDescent="0.25">
      <c r="BP2031" s="35"/>
    </row>
    <row r="2032" spans="68:68" x14ac:dyDescent="0.25">
      <c r="BP2032" s="35"/>
    </row>
    <row r="2033" spans="68:68" x14ac:dyDescent="0.25">
      <c r="BP2033" s="35"/>
    </row>
    <row r="2034" spans="68:68" x14ac:dyDescent="0.25">
      <c r="BP2034" s="35"/>
    </row>
    <row r="2035" spans="68:68" x14ac:dyDescent="0.25">
      <c r="BP2035" s="35"/>
    </row>
    <row r="2036" spans="68:68" x14ac:dyDescent="0.25">
      <c r="BP2036" s="35"/>
    </row>
    <row r="2037" spans="68:68" x14ac:dyDescent="0.25">
      <c r="BP2037" s="35"/>
    </row>
    <row r="2038" spans="68:68" x14ac:dyDescent="0.25">
      <c r="BP2038" s="35"/>
    </row>
    <row r="2039" spans="68:68" x14ac:dyDescent="0.25">
      <c r="BP2039" s="35"/>
    </row>
    <row r="2040" spans="68:68" x14ac:dyDescent="0.25">
      <c r="BP2040" s="35"/>
    </row>
    <row r="2041" spans="68:68" x14ac:dyDescent="0.25">
      <c r="BP2041" s="35"/>
    </row>
    <row r="2042" spans="68:68" x14ac:dyDescent="0.25">
      <c r="BP2042" s="35"/>
    </row>
    <row r="2043" spans="68:68" x14ac:dyDescent="0.25">
      <c r="BP2043" s="35"/>
    </row>
    <row r="2044" spans="68:68" x14ac:dyDescent="0.25">
      <c r="BP2044" s="35"/>
    </row>
    <row r="2045" spans="68:68" x14ac:dyDescent="0.25">
      <c r="BP2045" s="35"/>
    </row>
    <row r="2046" spans="68:68" x14ac:dyDescent="0.25">
      <c r="BP2046" s="35"/>
    </row>
    <row r="2047" spans="68:68" x14ac:dyDescent="0.25">
      <c r="BP2047" s="35"/>
    </row>
    <row r="2048" spans="68:68" x14ac:dyDescent="0.25">
      <c r="BP2048" s="35"/>
    </row>
    <row r="2049" spans="68:68" x14ac:dyDescent="0.25">
      <c r="BP2049" s="35"/>
    </row>
    <row r="2050" spans="68:68" x14ac:dyDescent="0.25">
      <c r="BP2050" s="35"/>
    </row>
    <row r="2051" spans="68:68" x14ac:dyDescent="0.25">
      <c r="BP2051" s="35"/>
    </row>
    <row r="2052" spans="68:68" x14ac:dyDescent="0.25">
      <c r="BP2052" s="35"/>
    </row>
    <row r="2053" spans="68:68" x14ac:dyDescent="0.25">
      <c r="BP2053" s="35"/>
    </row>
    <row r="2054" spans="68:68" x14ac:dyDescent="0.25">
      <c r="BP2054" s="35"/>
    </row>
    <row r="2055" spans="68:68" x14ac:dyDescent="0.25">
      <c r="BP2055" s="35"/>
    </row>
    <row r="2056" spans="68:68" x14ac:dyDescent="0.25">
      <c r="BP2056" s="35"/>
    </row>
    <row r="2057" spans="68:68" x14ac:dyDescent="0.25">
      <c r="BP2057" s="35"/>
    </row>
    <row r="2058" spans="68:68" x14ac:dyDescent="0.25">
      <c r="BP2058" s="35"/>
    </row>
    <row r="2059" spans="68:68" x14ac:dyDescent="0.25">
      <c r="BP2059" s="35"/>
    </row>
    <row r="2060" spans="68:68" x14ac:dyDescent="0.25">
      <c r="BP2060" s="35"/>
    </row>
    <row r="2061" spans="68:68" x14ac:dyDescent="0.25">
      <c r="BP2061" s="35"/>
    </row>
    <row r="2062" spans="68:68" x14ac:dyDescent="0.25">
      <c r="BP2062" s="35"/>
    </row>
    <row r="2063" spans="68:68" x14ac:dyDescent="0.25">
      <c r="BP2063" s="35"/>
    </row>
    <row r="2064" spans="68:68" x14ac:dyDescent="0.25">
      <c r="BP2064" s="35"/>
    </row>
    <row r="2065" spans="68:68" x14ac:dyDescent="0.25">
      <c r="BP2065" s="35"/>
    </row>
    <row r="2066" spans="68:68" x14ac:dyDescent="0.25">
      <c r="BP2066" s="35"/>
    </row>
    <row r="2067" spans="68:68" x14ac:dyDescent="0.25">
      <c r="BP2067" s="35"/>
    </row>
    <row r="2068" spans="68:68" x14ac:dyDescent="0.25">
      <c r="BP2068" s="35"/>
    </row>
    <row r="2069" spans="68:68" x14ac:dyDescent="0.25">
      <c r="BP2069" s="35"/>
    </row>
    <row r="2070" spans="68:68" x14ac:dyDescent="0.25">
      <c r="BP2070" s="35"/>
    </row>
    <row r="2071" spans="68:68" x14ac:dyDescent="0.25">
      <c r="BP2071" s="35"/>
    </row>
    <row r="2072" spans="68:68" x14ac:dyDescent="0.25">
      <c r="BP2072" s="35"/>
    </row>
    <row r="2073" spans="68:68" x14ac:dyDescent="0.25">
      <c r="BP2073" s="35"/>
    </row>
    <row r="2074" spans="68:68" x14ac:dyDescent="0.25">
      <c r="BP2074" s="35"/>
    </row>
    <row r="2075" spans="68:68" x14ac:dyDescent="0.25">
      <c r="BP2075" s="35"/>
    </row>
    <row r="2076" spans="68:68" x14ac:dyDescent="0.25">
      <c r="BP2076" s="35"/>
    </row>
    <row r="2077" spans="68:68" x14ac:dyDescent="0.25">
      <c r="BP2077" s="35"/>
    </row>
    <row r="2078" spans="68:68" x14ac:dyDescent="0.25">
      <c r="BP2078" s="35"/>
    </row>
    <row r="2079" spans="68:68" x14ac:dyDescent="0.25">
      <c r="BP2079" s="35"/>
    </row>
    <row r="2080" spans="68:68" x14ac:dyDescent="0.25">
      <c r="BP2080" s="35"/>
    </row>
    <row r="2081" spans="68:68" x14ac:dyDescent="0.25">
      <c r="BP2081" s="35"/>
    </row>
    <row r="2082" spans="68:68" x14ac:dyDescent="0.25">
      <c r="BP2082" s="35"/>
    </row>
    <row r="2083" spans="68:68" x14ac:dyDescent="0.25">
      <c r="BP2083" s="35"/>
    </row>
    <row r="2084" spans="68:68" x14ac:dyDescent="0.25">
      <c r="BP2084" s="35"/>
    </row>
    <row r="2085" spans="68:68" x14ac:dyDescent="0.25">
      <c r="BP2085" s="35"/>
    </row>
    <row r="2086" spans="68:68" x14ac:dyDescent="0.25">
      <c r="BP2086" s="35"/>
    </row>
    <row r="2087" spans="68:68" x14ac:dyDescent="0.25">
      <c r="BP2087" s="35"/>
    </row>
    <row r="2088" spans="68:68" x14ac:dyDescent="0.25">
      <c r="BP2088" s="35"/>
    </row>
    <row r="2089" spans="68:68" x14ac:dyDescent="0.25">
      <c r="BP2089" s="35"/>
    </row>
    <row r="2090" spans="68:68" x14ac:dyDescent="0.25">
      <c r="BP2090" s="35"/>
    </row>
    <row r="2091" spans="68:68" x14ac:dyDescent="0.25">
      <c r="BP2091" s="35"/>
    </row>
    <row r="2092" spans="68:68" x14ac:dyDescent="0.25">
      <c r="BP2092" s="35"/>
    </row>
    <row r="2093" spans="68:68" x14ac:dyDescent="0.25">
      <c r="BP2093" s="35"/>
    </row>
    <row r="2094" spans="68:68" x14ac:dyDescent="0.25">
      <c r="BP2094" s="35"/>
    </row>
    <row r="2095" spans="68:68" x14ac:dyDescent="0.25">
      <c r="BP2095" s="35"/>
    </row>
    <row r="2096" spans="68:68" x14ac:dyDescent="0.25">
      <c r="BP2096" s="35"/>
    </row>
    <row r="2097" spans="68:68" x14ac:dyDescent="0.25">
      <c r="BP2097" s="35"/>
    </row>
    <row r="2098" spans="68:68" x14ac:dyDescent="0.25">
      <c r="BP2098" s="35"/>
    </row>
    <row r="2099" spans="68:68" x14ac:dyDescent="0.25">
      <c r="BP2099" s="35"/>
    </row>
    <row r="2100" spans="68:68" x14ac:dyDescent="0.25">
      <c r="BP2100" s="35"/>
    </row>
    <row r="2101" spans="68:68" x14ac:dyDescent="0.25">
      <c r="BP2101" s="35"/>
    </row>
    <row r="2102" spans="68:68" x14ac:dyDescent="0.25">
      <c r="BP2102" s="35"/>
    </row>
    <row r="2103" spans="68:68" x14ac:dyDescent="0.25">
      <c r="BP2103" s="35"/>
    </row>
    <row r="2104" spans="68:68" x14ac:dyDescent="0.25">
      <c r="BP2104" s="35"/>
    </row>
    <row r="2105" spans="68:68" x14ac:dyDescent="0.25">
      <c r="BP2105" s="35"/>
    </row>
    <row r="2106" spans="68:68" x14ac:dyDescent="0.25">
      <c r="BP2106" s="35"/>
    </row>
    <row r="2107" spans="68:68" x14ac:dyDescent="0.25">
      <c r="BP2107" s="35"/>
    </row>
    <row r="2108" spans="68:68" x14ac:dyDescent="0.25">
      <c r="BP2108" s="35"/>
    </row>
    <row r="2109" spans="68:68" x14ac:dyDescent="0.25">
      <c r="BP2109" s="35"/>
    </row>
    <row r="2110" spans="68:68" x14ac:dyDescent="0.25">
      <c r="BP2110" s="35"/>
    </row>
    <row r="2111" spans="68:68" x14ac:dyDescent="0.25">
      <c r="BP2111" s="35"/>
    </row>
    <row r="2112" spans="68:68" x14ac:dyDescent="0.25">
      <c r="BP2112" s="35"/>
    </row>
    <row r="2113" spans="68:68" x14ac:dyDescent="0.25">
      <c r="BP2113" s="35"/>
    </row>
    <row r="2114" spans="68:68" x14ac:dyDescent="0.25">
      <c r="BP2114" s="35"/>
    </row>
    <row r="2115" spans="68:68" x14ac:dyDescent="0.25">
      <c r="BP2115" s="35"/>
    </row>
    <row r="2116" spans="68:68" x14ac:dyDescent="0.25">
      <c r="BP2116" s="35"/>
    </row>
    <row r="2117" spans="68:68" x14ac:dyDescent="0.25">
      <c r="BP2117" s="35"/>
    </row>
    <row r="2118" spans="68:68" x14ac:dyDescent="0.25">
      <c r="BP2118" s="35"/>
    </row>
    <row r="2119" spans="68:68" x14ac:dyDescent="0.25">
      <c r="BP2119" s="35"/>
    </row>
    <row r="2120" spans="68:68" x14ac:dyDescent="0.25">
      <c r="BP2120" s="35"/>
    </row>
    <row r="2121" spans="68:68" x14ac:dyDescent="0.25">
      <c r="BP2121" s="35"/>
    </row>
    <row r="2122" spans="68:68" x14ac:dyDescent="0.25">
      <c r="BP2122" s="35"/>
    </row>
    <row r="2123" spans="68:68" x14ac:dyDescent="0.25">
      <c r="BP2123" s="35"/>
    </row>
    <row r="2124" spans="68:68" x14ac:dyDescent="0.25">
      <c r="BP2124" s="35"/>
    </row>
    <row r="2125" spans="68:68" x14ac:dyDescent="0.25">
      <c r="BP2125" s="35"/>
    </row>
    <row r="2126" spans="68:68" x14ac:dyDescent="0.25">
      <c r="BP2126" s="35"/>
    </row>
    <row r="2127" spans="68:68" x14ac:dyDescent="0.25">
      <c r="BP2127" s="35"/>
    </row>
    <row r="2128" spans="68:68" x14ac:dyDescent="0.25">
      <c r="BP2128" s="35"/>
    </row>
    <row r="2129" spans="68:68" x14ac:dyDescent="0.25">
      <c r="BP2129" s="35"/>
    </row>
    <row r="2130" spans="68:68" x14ac:dyDescent="0.25">
      <c r="BP2130" s="35"/>
    </row>
    <row r="2131" spans="68:68" x14ac:dyDescent="0.25">
      <c r="BP2131" s="35"/>
    </row>
    <row r="2132" spans="68:68" x14ac:dyDescent="0.25">
      <c r="BP2132" s="35"/>
    </row>
    <row r="2133" spans="68:68" x14ac:dyDescent="0.25">
      <c r="BP2133" s="35"/>
    </row>
    <row r="2134" spans="68:68" x14ac:dyDescent="0.25">
      <c r="BP2134" s="35"/>
    </row>
    <row r="2135" spans="68:68" x14ac:dyDescent="0.25">
      <c r="BP2135" s="35"/>
    </row>
    <row r="2136" spans="68:68" x14ac:dyDescent="0.25">
      <c r="BP2136" s="35"/>
    </row>
    <row r="2137" spans="68:68" x14ac:dyDescent="0.25">
      <c r="BP2137" s="35"/>
    </row>
    <row r="2138" spans="68:68" x14ac:dyDescent="0.25">
      <c r="BP2138" s="35"/>
    </row>
    <row r="2139" spans="68:68" x14ac:dyDescent="0.25">
      <c r="BP2139" s="35"/>
    </row>
    <row r="2140" spans="68:68" x14ac:dyDescent="0.25">
      <c r="BP2140" s="35"/>
    </row>
    <row r="2141" spans="68:68" x14ac:dyDescent="0.25">
      <c r="BP2141" s="35"/>
    </row>
    <row r="2142" spans="68:68" x14ac:dyDescent="0.25">
      <c r="BP2142" s="35"/>
    </row>
    <row r="2143" spans="68:68" x14ac:dyDescent="0.25">
      <c r="BP2143" s="35"/>
    </row>
    <row r="2144" spans="68:68" x14ac:dyDescent="0.25">
      <c r="BP2144" s="35"/>
    </row>
    <row r="2145" spans="68:68" x14ac:dyDescent="0.25">
      <c r="BP2145" s="35"/>
    </row>
    <row r="2146" spans="68:68" x14ac:dyDescent="0.25">
      <c r="BP2146" s="35"/>
    </row>
    <row r="2147" spans="68:68" x14ac:dyDescent="0.25">
      <c r="BP2147" s="35"/>
    </row>
    <row r="2148" spans="68:68" x14ac:dyDescent="0.25">
      <c r="BP2148" s="35"/>
    </row>
    <row r="2149" spans="68:68" x14ac:dyDescent="0.25">
      <c r="BP2149" s="35"/>
    </row>
    <row r="2150" spans="68:68" x14ac:dyDescent="0.25">
      <c r="BP2150" s="35"/>
    </row>
    <row r="2151" spans="68:68" x14ac:dyDescent="0.25">
      <c r="BP2151" s="35"/>
    </row>
    <row r="2152" spans="68:68" x14ac:dyDescent="0.25">
      <c r="BP2152" s="35"/>
    </row>
    <row r="2153" spans="68:68" x14ac:dyDescent="0.25">
      <c r="BP2153" s="35"/>
    </row>
    <row r="2154" spans="68:68" x14ac:dyDescent="0.25">
      <c r="BP2154" s="35"/>
    </row>
    <row r="2155" spans="68:68" x14ac:dyDescent="0.25">
      <c r="BP2155" s="35"/>
    </row>
    <row r="2156" spans="68:68" x14ac:dyDescent="0.25">
      <c r="BP2156" s="35"/>
    </row>
    <row r="2157" spans="68:68" x14ac:dyDescent="0.25">
      <c r="BP2157" s="35"/>
    </row>
    <row r="2158" spans="68:68" x14ac:dyDescent="0.25">
      <c r="BP2158" s="35"/>
    </row>
    <row r="2159" spans="68:68" x14ac:dyDescent="0.25">
      <c r="BP2159" s="35"/>
    </row>
    <row r="2160" spans="68:68" x14ac:dyDescent="0.25">
      <c r="BP2160" s="35"/>
    </row>
    <row r="2161" spans="68:68" x14ac:dyDescent="0.25">
      <c r="BP2161" s="35"/>
    </row>
    <row r="2162" spans="68:68" x14ac:dyDescent="0.25">
      <c r="BP2162" s="35"/>
    </row>
    <row r="2163" spans="68:68" x14ac:dyDescent="0.25">
      <c r="BP2163" s="35"/>
    </row>
    <row r="2164" spans="68:68" x14ac:dyDescent="0.25">
      <c r="BP2164" s="35"/>
    </row>
    <row r="2165" spans="68:68" x14ac:dyDescent="0.25">
      <c r="BP2165" s="35"/>
    </row>
    <row r="2166" spans="68:68" x14ac:dyDescent="0.25">
      <c r="BP2166" s="35"/>
    </row>
    <row r="2167" spans="68:68" x14ac:dyDescent="0.25">
      <c r="BP2167" s="35"/>
    </row>
    <row r="2168" spans="68:68" x14ac:dyDescent="0.25">
      <c r="BP2168" s="35"/>
    </row>
    <row r="2169" spans="68:68" x14ac:dyDescent="0.25">
      <c r="BP2169" s="35"/>
    </row>
    <row r="2170" spans="68:68" x14ac:dyDescent="0.25">
      <c r="BP2170" s="35"/>
    </row>
    <row r="2171" spans="68:68" x14ac:dyDescent="0.25">
      <c r="BP2171" s="35"/>
    </row>
    <row r="2172" spans="68:68" x14ac:dyDescent="0.25">
      <c r="BP2172" s="35"/>
    </row>
    <row r="2173" spans="68:68" x14ac:dyDescent="0.25">
      <c r="BP2173" s="35"/>
    </row>
    <row r="2174" spans="68:68" x14ac:dyDescent="0.25">
      <c r="BP2174" s="35"/>
    </row>
    <row r="2175" spans="68:68" x14ac:dyDescent="0.25">
      <c r="BP2175" s="35"/>
    </row>
    <row r="2176" spans="68:68" x14ac:dyDescent="0.25">
      <c r="BP2176" s="35"/>
    </row>
    <row r="2177" spans="68:68" x14ac:dyDescent="0.25">
      <c r="BP2177" s="35"/>
    </row>
    <row r="2178" spans="68:68" x14ac:dyDescent="0.25">
      <c r="BP2178" s="35"/>
    </row>
    <row r="2179" spans="68:68" x14ac:dyDescent="0.25">
      <c r="BP2179" s="35"/>
    </row>
    <row r="2180" spans="68:68" x14ac:dyDescent="0.25">
      <c r="BP2180" s="35"/>
    </row>
    <row r="2181" spans="68:68" x14ac:dyDescent="0.25">
      <c r="BP2181" s="35"/>
    </row>
    <row r="2182" spans="68:68" x14ac:dyDescent="0.25">
      <c r="BP2182" s="35"/>
    </row>
    <row r="2183" spans="68:68" x14ac:dyDescent="0.25">
      <c r="BP2183" s="35"/>
    </row>
    <row r="2184" spans="68:68" x14ac:dyDescent="0.25">
      <c r="BP2184" s="35"/>
    </row>
    <row r="2185" spans="68:68" x14ac:dyDescent="0.25">
      <c r="BP2185" s="35"/>
    </row>
    <row r="2186" spans="68:68" x14ac:dyDescent="0.25">
      <c r="BP2186" s="35"/>
    </row>
    <row r="2187" spans="68:68" x14ac:dyDescent="0.25">
      <c r="BP2187" s="35"/>
    </row>
    <row r="2188" spans="68:68" x14ac:dyDescent="0.25">
      <c r="BP2188" s="35"/>
    </row>
    <row r="2189" spans="68:68" x14ac:dyDescent="0.25">
      <c r="BP2189" s="35"/>
    </row>
    <row r="2190" spans="68:68" x14ac:dyDescent="0.25">
      <c r="BP2190" s="35"/>
    </row>
    <row r="2191" spans="68:68" x14ac:dyDescent="0.25">
      <c r="BP2191" s="35"/>
    </row>
    <row r="2192" spans="68:68" x14ac:dyDescent="0.25">
      <c r="BP2192" s="35"/>
    </row>
    <row r="2193" spans="68:68" x14ac:dyDescent="0.25">
      <c r="BP2193" s="35"/>
    </row>
    <row r="2194" spans="68:68" x14ac:dyDescent="0.25">
      <c r="BP2194" s="35"/>
    </row>
    <row r="2195" spans="68:68" x14ac:dyDescent="0.25">
      <c r="BP2195" s="35"/>
    </row>
    <row r="2196" spans="68:68" x14ac:dyDescent="0.25">
      <c r="BP2196" s="35"/>
    </row>
    <row r="2197" spans="68:68" x14ac:dyDescent="0.25">
      <c r="BP2197" s="35"/>
    </row>
    <row r="2198" spans="68:68" x14ac:dyDescent="0.25">
      <c r="BP2198" s="35"/>
    </row>
    <row r="2199" spans="68:68" x14ac:dyDescent="0.25">
      <c r="BP2199" s="35"/>
    </row>
    <row r="2200" spans="68:68" x14ac:dyDescent="0.25">
      <c r="BP2200" s="35"/>
    </row>
    <row r="2201" spans="68:68" x14ac:dyDescent="0.25">
      <c r="BP2201" s="35"/>
    </row>
    <row r="2202" spans="68:68" x14ac:dyDescent="0.25">
      <c r="BP2202" s="35"/>
    </row>
    <row r="2203" spans="68:68" x14ac:dyDescent="0.25">
      <c r="BP2203" s="35"/>
    </row>
    <row r="2204" spans="68:68" x14ac:dyDescent="0.25">
      <c r="BP2204" s="35"/>
    </row>
    <row r="2205" spans="68:68" x14ac:dyDescent="0.25">
      <c r="BP2205" s="35"/>
    </row>
    <row r="2206" spans="68:68" x14ac:dyDescent="0.25">
      <c r="BP2206" s="35"/>
    </row>
    <row r="2207" spans="68:68" x14ac:dyDescent="0.25">
      <c r="BP2207" s="35"/>
    </row>
    <row r="2208" spans="68:68" x14ac:dyDescent="0.25">
      <c r="BP2208" s="35"/>
    </row>
    <row r="2209" spans="68:68" x14ac:dyDescent="0.25">
      <c r="BP2209" s="35"/>
    </row>
    <row r="2210" spans="68:68" x14ac:dyDescent="0.25">
      <c r="BP2210" s="35"/>
    </row>
    <row r="2211" spans="68:68" x14ac:dyDescent="0.25">
      <c r="BP2211" s="35"/>
    </row>
    <row r="2212" spans="68:68" x14ac:dyDescent="0.25">
      <c r="BP2212" s="35"/>
    </row>
    <row r="2213" spans="68:68" x14ac:dyDescent="0.25">
      <c r="BP2213" s="35"/>
    </row>
    <row r="2214" spans="68:68" x14ac:dyDescent="0.25">
      <c r="BP2214" s="35"/>
    </row>
    <row r="2215" spans="68:68" x14ac:dyDescent="0.25">
      <c r="BP2215" s="35"/>
    </row>
    <row r="2216" spans="68:68" x14ac:dyDescent="0.25">
      <c r="BP2216" s="35"/>
    </row>
    <row r="2217" spans="68:68" x14ac:dyDescent="0.25">
      <c r="BP2217" s="35"/>
    </row>
    <row r="2218" spans="68:68" x14ac:dyDescent="0.25">
      <c r="BP2218" s="35"/>
    </row>
    <row r="2219" spans="68:68" x14ac:dyDescent="0.25">
      <c r="BP2219" s="35"/>
    </row>
    <row r="2220" spans="68:68" x14ac:dyDescent="0.25">
      <c r="BP2220" s="35"/>
    </row>
    <row r="2221" spans="68:68" x14ac:dyDescent="0.25">
      <c r="BP2221" s="35"/>
    </row>
    <row r="2222" spans="68:68" x14ac:dyDescent="0.25">
      <c r="BP2222" s="35"/>
    </row>
    <row r="2223" spans="68:68" x14ac:dyDescent="0.25">
      <c r="BP2223" s="35"/>
    </row>
    <row r="2224" spans="68:68" x14ac:dyDescent="0.25">
      <c r="BP2224" s="35"/>
    </row>
    <row r="2225" spans="68:68" x14ac:dyDescent="0.25">
      <c r="BP2225" s="35"/>
    </row>
    <row r="2226" spans="68:68" x14ac:dyDescent="0.25">
      <c r="BP2226" s="35"/>
    </row>
    <row r="2227" spans="68:68" x14ac:dyDescent="0.25">
      <c r="BP2227" s="35"/>
    </row>
    <row r="2228" spans="68:68" x14ac:dyDescent="0.25">
      <c r="BP2228" s="35"/>
    </row>
    <row r="2229" spans="68:68" x14ac:dyDescent="0.25">
      <c r="BP2229" s="35"/>
    </row>
    <row r="2230" spans="68:68" x14ac:dyDescent="0.25">
      <c r="BP2230" s="35"/>
    </row>
    <row r="2231" spans="68:68" x14ac:dyDescent="0.25">
      <c r="BP2231" s="35"/>
    </row>
    <row r="2232" spans="68:68" x14ac:dyDescent="0.25">
      <c r="BP2232" s="35"/>
    </row>
    <row r="2233" spans="68:68" x14ac:dyDescent="0.25">
      <c r="BP2233" s="35"/>
    </row>
    <row r="2234" spans="68:68" x14ac:dyDescent="0.25">
      <c r="BP2234" s="35"/>
    </row>
    <row r="2235" spans="68:68" x14ac:dyDescent="0.25">
      <c r="BP2235" s="35"/>
    </row>
    <row r="2236" spans="68:68" x14ac:dyDescent="0.25">
      <c r="BP2236" s="35"/>
    </row>
    <row r="2237" spans="68:68" x14ac:dyDescent="0.25">
      <c r="BP2237" s="35"/>
    </row>
    <row r="2238" spans="68:68" x14ac:dyDescent="0.25">
      <c r="BP2238" s="35"/>
    </row>
    <row r="2239" spans="68:68" x14ac:dyDescent="0.25">
      <c r="BP2239" s="35"/>
    </row>
    <row r="2240" spans="68:68" x14ac:dyDescent="0.25">
      <c r="BP2240" s="35"/>
    </row>
    <row r="2241" spans="68:68" x14ac:dyDescent="0.25">
      <c r="BP2241" s="35"/>
    </row>
    <row r="2242" spans="68:68" x14ac:dyDescent="0.25">
      <c r="BP2242" s="35"/>
    </row>
    <row r="2243" spans="68:68" x14ac:dyDescent="0.25">
      <c r="BP2243" s="35"/>
    </row>
    <row r="2244" spans="68:68" x14ac:dyDescent="0.25">
      <c r="BP2244" s="35"/>
    </row>
    <row r="2245" spans="68:68" x14ac:dyDescent="0.25">
      <c r="BP2245" s="35"/>
    </row>
    <row r="2246" spans="68:68" x14ac:dyDescent="0.25">
      <c r="BP2246" s="35"/>
    </row>
    <row r="2247" spans="68:68" x14ac:dyDescent="0.25">
      <c r="BP2247" s="35"/>
    </row>
    <row r="2248" spans="68:68" x14ac:dyDescent="0.25">
      <c r="BP2248" s="35"/>
    </row>
    <row r="2249" spans="68:68" x14ac:dyDescent="0.25">
      <c r="BP2249" s="35"/>
    </row>
    <row r="2250" spans="68:68" x14ac:dyDescent="0.25">
      <c r="BP2250" s="35"/>
    </row>
    <row r="2251" spans="68:68" x14ac:dyDescent="0.25">
      <c r="BP2251" s="35"/>
    </row>
    <row r="2252" spans="68:68" x14ac:dyDescent="0.25">
      <c r="BP2252" s="35"/>
    </row>
    <row r="2253" spans="68:68" x14ac:dyDescent="0.25">
      <c r="BP2253" s="35"/>
    </row>
    <row r="2254" spans="68:68" x14ac:dyDescent="0.25">
      <c r="BP2254" s="35"/>
    </row>
    <row r="2255" spans="68:68" x14ac:dyDescent="0.25">
      <c r="BP2255" s="35"/>
    </row>
    <row r="2256" spans="68:68" x14ac:dyDescent="0.25">
      <c r="BP2256" s="35"/>
    </row>
    <row r="2257" spans="68:68" x14ac:dyDescent="0.25">
      <c r="BP2257" s="35"/>
    </row>
    <row r="2258" spans="68:68" x14ac:dyDescent="0.25">
      <c r="BP2258" s="35"/>
    </row>
    <row r="2259" spans="68:68" x14ac:dyDescent="0.25">
      <c r="BP2259" s="35"/>
    </row>
    <row r="2260" spans="68:68" x14ac:dyDescent="0.25">
      <c r="BP2260" s="35"/>
    </row>
    <row r="2261" spans="68:68" x14ac:dyDescent="0.25">
      <c r="BP2261" s="35"/>
    </row>
    <row r="2262" spans="68:68" x14ac:dyDescent="0.25">
      <c r="BP2262" s="35"/>
    </row>
    <row r="2263" spans="68:68" x14ac:dyDescent="0.25">
      <c r="BP2263" s="35"/>
    </row>
    <row r="2264" spans="68:68" x14ac:dyDescent="0.25">
      <c r="BP2264" s="35"/>
    </row>
    <row r="2265" spans="68:68" x14ac:dyDescent="0.25">
      <c r="BP2265" s="35"/>
    </row>
    <row r="2266" spans="68:68" x14ac:dyDescent="0.25">
      <c r="BP2266" s="35"/>
    </row>
    <row r="2267" spans="68:68" x14ac:dyDescent="0.25">
      <c r="BP2267" s="35"/>
    </row>
    <row r="2268" spans="68:68" x14ac:dyDescent="0.25">
      <c r="BP2268" s="35"/>
    </row>
    <row r="2269" spans="68:68" x14ac:dyDescent="0.25">
      <c r="BP2269" s="35"/>
    </row>
    <row r="2270" spans="68:68" x14ac:dyDescent="0.25">
      <c r="BP2270" s="35"/>
    </row>
    <row r="2271" spans="68:68" x14ac:dyDescent="0.25">
      <c r="BP2271" s="35"/>
    </row>
    <row r="2272" spans="68:68" x14ac:dyDescent="0.25">
      <c r="BP2272" s="35"/>
    </row>
    <row r="2273" spans="68:68" x14ac:dyDescent="0.25">
      <c r="BP2273" s="35"/>
    </row>
    <row r="2274" spans="68:68" x14ac:dyDescent="0.25">
      <c r="BP2274" s="35"/>
    </row>
    <row r="2275" spans="68:68" x14ac:dyDescent="0.25">
      <c r="BP2275" s="35"/>
    </row>
    <row r="2276" spans="68:68" x14ac:dyDescent="0.25">
      <c r="BP2276" s="35"/>
    </row>
    <row r="2277" spans="68:68" x14ac:dyDescent="0.25">
      <c r="BP2277" s="35"/>
    </row>
    <row r="2278" spans="68:68" x14ac:dyDescent="0.25">
      <c r="BP2278" s="35"/>
    </row>
    <row r="2279" spans="68:68" x14ac:dyDescent="0.25">
      <c r="BP2279" s="35"/>
    </row>
    <row r="2280" spans="68:68" x14ac:dyDescent="0.25">
      <c r="BP2280" s="35"/>
    </row>
    <row r="2281" spans="68:68" x14ac:dyDescent="0.25">
      <c r="BP2281" s="35"/>
    </row>
    <row r="2282" spans="68:68" x14ac:dyDescent="0.25">
      <c r="BP2282" s="35"/>
    </row>
    <row r="2283" spans="68:68" x14ac:dyDescent="0.25">
      <c r="BP2283" s="35"/>
    </row>
    <row r="2284" spans="68:68" x14ac:dyDescent="0.25">
      <c r="BP2284" s="35"/>
    </row>
    <row r="2285" spans="68:68" x14ac:dyDescent="0.25">
      <c r="BP2285" s="35"/>
    </row>
    <row r="2286" spans="68:68" x14ac:dyDescent="0.25">
      <c r="BP2286" s="35"/>
    </row>
    <row r="2287" spans="68:68" x14ac:dyDescent="0.25">
      <c r="BP2287" s="35"/>
    </row>
    <row r="2288" spans="68:68" x14ac:dyDescent="0.25">
      <c r="BP2288" s="35"/>
    </row>
    <row r="2289" spans="68:68" x14ac:dyDescent="0.25">
      <c r="BP2289" s="35"/>
    </row>
    <row r="2290" spans="68:68" x14ac:dyDescent="0.25">
      <c r="BP2290" s="35"/>
    </row>
    <row r="2291" spans="68:68" x14ac:dyDescent="0.25">
      <c r="BP2291" s="35"/>
    </row>
    <row r="2292" spans="68:68" x14ac:dyDescent="0.25">
      <c r="BP2292" s="35"/>
    </row>
    <row r="2293" spans="68:68" x14ac:dyDescent="0.25">
      <c r="BP2293" s="35"/>
    </row>
    <row r="2294" spans="68:68" x14ac:dyDescent="0.25">
      <c r="BP2294" s="35"/>
    </row>
    <row r="2295" spans="68:68" x14ac:dyDescent="0.25">
      <c r="BP2295" s="35"/>
    </row>
    <row r="2296" spans="68:68" x14ac:dyDescent="0.25">
      <c r="BP2296" s="35"/>
    </row>
    <row r="2297" spans="68:68" x14ac:dyDescent="0.25">
      <c r="BP2297" s="35"/>
    </row>
    <row r="2298" spans="68:68" x14ac:dyDescent="0.25">
      <c r="BP2298" s="35"/>
    </row>
    <row r="2299" spans="68:68" x14ac:dyDescent="0.25">
      <c r="BP2299" s="35"/>
    </row>
    <row r="2300" spans="68:68" x14ac:dyDescent="0.25">
      <c r="BP2300" s="35"/>
    </row>
    <row r="2301" spans="68:68" x14ac:dyDescent="0.25">
      <c r="BP2301" s="35"/>
    </row>
    <row r="2302" spans="68:68" x14ac:dyDescent="0.25">
      <c r="BP2302" s="35"/>
    </row>
    <row r="2303" spans="68:68" x14ac:dyDescent="0.25">
      <c r="BP2303" s="35"/>
    </row>
    <row r="2304" spans="68:68" x14ac:dyDescent="0.25">
      <c r="BP2304" s="35"/>
    </row>
    <row r="2305" spans="68:68" x14ac:dyDescent="0.25">
      <c r="BP2305" s="35"/>
    </row>
    <row r="2306" spans="68:68" x14ac:dyDescent="0.25">
      <c r="BP2306" s="35"/>
    </row>
    <row r="2307" spans="68:68" x14ac:dyDescent="0.25">
      <c r="BP2307" s="35"/>
    </row>
    <row r="2308" spans="68:68" x14ac:dyDescent="0.25">
      <c r="BP2308" s="35"/>
    </row>
    <row r="2309" spans="68:68" x14ac:dyDescent="0.25">
      <c r="BP2309" s="35"/>
    </row>
    <row r="2310" spans="68:68" x14ac:dyDescent="0.25">
      <c r="BP2310" s="35"/>
    </row>
    <row r="2311" spans="68:68" x14ac:dyDescent="0.25">
      <c r="BP2311" s="35"/>
    </row>
    <row r="2312" spans="68:68" x14ac:dyDescent="0.25">
      <c r="BP2312" s="35"/>
    </row>
    <row r="2313" spans="68:68" x14ac:dyDescent="0.25">
      <c r="BP2313" s="35"/>
    </row>
    <row r="2314" spans="68:68" x14ac:dyDescent="0.25">
      <c r="BP2314" s="35"/>
    </row>
    <row r="2315" spans="68:68" x14ac:dyDescent="0.25">
      <c r="BP2315" s="35"/>
    </row>
    <row r="2316" spans="68:68" x14ac:dyDescent="0.25">
      <c r="BP2316" s="35"/>
    </row>
    <row r="2317" spans="68:68" x14ac:dyDescent="0.25">
      <c r="BP2317" s="35"/>
    </row>
    <row r="2318" spans="68:68" x14ac:dyDescent="0.25">
      <c r="BP2318" s="35"/>
    </row>
    <row r="2319" spans="68:68" x14ac:dyDescent="0.25">
      <c r="BP2319" s="35"/>
    </row>
    <row r="2320" spans="68:68" x14ac:dyDescent="0.25">
      <c r="BP2320" s="35"/>
    </row>
    <row r="2321" spans="68:68" x14ac:dyDescent="0.25">
      <c r="BP2321" s="35"/>
    </row>
    <row r="2322" spans="68:68" x14ac:dyDescent="0.25">
      <c r="BP2322" s="35"/>
    </row>
    <row r="2323" spans="68:68" x14ac:dyDescent="0.25">
      <c r="BP2323" s="35"/>
    </row>
    <row r="2324" spans="68:68" x14ac:dyDescent="0.25">
      <c r="BP2324" s="35"/>
    </row>
    <row r="2325" spans="68:68" x14ac:dyDescent="0.25">
      <c r="BP2325" s="35"/>
    </row>
    <row r="2326" spans="68:68" x14ac:dyDescent="0.25">
      <c r="BP2326" s="35"/>
    </row>
    <row r="2327" spans="68:68" x14ac:dyDescent="0.25">
      <c r="BP2327" s="35"/>
    </row>
    <row r="2328" spans="68:68" x14ac:dyDescent="0.25">
      <c r="BP2328" s="35"/>
    </row>
    <row r="2329" spans="68:68" x14ac:dyDescent="0.25">
      <c r="BP2329" s="35"/>
    </row>
    <row r="2330" spans="68:68" x14ac:dyDescent="0.25">
      <c r="BP2330" s="35"/>
    </row>
    <row r="2331" spans="68:68" x14ac:dyDescent="0.25">
      <c r="BP2331" s="35"/>
    </row>
    <row r="2332" spans="68:68" x14ac:dyDescent="0.25">
      <c r="BP2332" s="35"/>
    </row>
    <row r="2333" spans="68:68" x14ac:dyDescent="0.25">
      <c r="BP2333" s="35"/>
    </row>
    <row r="2334" spans="68:68" x14ac:dyDescent="0.25">
      <c r="BP2334" s="35"/>
    </row>
    <row r="2335" spans="68:68" x14ac:dyDescent="0.25">
      <c r="BP2335" s="35"/>
    </row>
    <row r="2336" spans="68:68" x14ac:dyDescent="0.25">
      <c r="BP2336" s="35"/>
    </row>
    <row r="2337" spans="68:68" x14ac:dyDescent="0.25">
      <c r="BP2337" s="35"/>
    </row>
    <row r="2338" spans="68:68" x14ac:dyDescent="0.25">
      <c r="BP2338" s="35"/>
    </row>
    <row r="2339" spans="68:68" x14ac:dyDescent="0.25">
      <c r="BP2339" s="35"/>
    </row>
    <row r="2340" spans="68:68" x14ac:dyDescent="0.25">
      <c r="BP2340" s="35"/>
    </row>
    <row r="2341" spans="68:68" x14ac:dyDescent="0.25">
      <c r="BP2341" s="35"/>
    </row>
    <row r="2342" spans="68:68" x14ac:dyDescent="0.25">
      <c r="BP2342" s="35"/>
    </row>
    <row r="2343" spans="68:68" x14ac:dyDescent="0.25">
      <c r="BP2343" s="35"/>
    </row>
    <row r="2344" spans="68:68" x14ac:dyDescent="0.25">
      <c r="BP2344" s="35"/>
    </row>
    <row r="2345" spans="68:68" x14ac:dyDescent="0.25">
      <c r="BP2345" s="35"/>
    </row>
    <row r="2346" spans="68:68" x14ac:dyDescent="0.25">
      <c r="BP2346" s="35"/>
    </row>
    <row r="2347" spans="68:68" x14ac:dyDescent="0.25">
      <c r="BP2347" s="35"/>
    </row>
    <row r="2348" spans="68:68" x14ac:dyDescent="0.25">
      <c r="BP2348" s="35"/>
    </row>
    <row r="2349" spans="68:68" x14ac:dyDescent="0.25">
      <c r="BP2349" s="35"/>
    </row>
    <row r="2350" spans="68:68" x14ac:dyDescent="0.25">
      <c r="BP2350" s="35"/>
    </row>
    <row r="2351" spans="68:68" x14ac:dyDescent="0.25">
      <c r="BP2351" s="35"/>
    </row>
    <row r="2352" spans="68:68" x14ac:dyDescent="0.25">
      <c r="BP2352" s="35"/>
    </row>
    <row r="2353" spans="68:68" x14ac:dyDescent="0.25">
      <c r="BP2353" s="35"/>
    </row>
    <row r="2354" spans="68:68" x14ac:dyDescent="0.25">
      <c r="BP2354" s="35"/>
    </row>
    <row r="2355" spans="68:68" x14ac:dyDescent="0.25">
      <c r="BP2355" s="35"/>
    </row>
    <row r="2356" spans="68:68" x14ac:dyDescent="0.25">
      <c r="BP2356" s="35"/>
    </row>
    <row r="2357" spans="68:68" x14ac:dyDescent="0.25">
      <c r="BP2357" s="35"/>
    </row>
    <row r="2358" spans="68:68" x14ac:dyDescent="0.25">
      <c r="BP2358" s="35"/>
    </row>
    <row r="2359" spans="68:68" x14ac:dyDescent="0.25">
      <c r="BP2359" s="35"/>
    </row>
    <row r="2360" spans="68:68" x14ac:dyDescent="0.25">
      <c r="BP2360" s="35"/>
    </row>
    <row r="2361" spans="68:68" x14ac:dyDescent="0.25">
      <c r="BP2361" s="35"/>
    </row>
    <row r="2362" spans="68:68" x14ac:dyDescent="0.25">
      <c r="BP2362" s="35"/>
    </row>
    <row r="2363" spans="68:68" x14ac:dyDescent="0.25">
      <c r="BP2363" s="35"/>
    </row>
    <row r="2364" spans="68:68" x14ac:dyDescent="0.25">
      <c r="BP2364" s="35"/>
    </row>
    <row r="2365" spans="68:68" x14ac:dyDescent="0.25">
      <c r="BP2365" s="35"/>
    </row>
    <row r="2366" spans="68:68" x14ac:dyDescent="0.25">
      <c r="BP2366" s="35"/>
    </row>
    <row r="2367" spans="68:68" x14ac:dyDescent="0.25">
      <c r="BP2367" s="35"/>
    </row>
    <row r="2368" spans="68:68" x14ac:dyDescent="0.25">
      <c r="BP2368" s="35"/>
    </row>
    <row r="2369" spans="68:68" x14ac:dyDescent="0.25">
      <c r="BP2369" s="35"/>
    </row>
    <row r="2370" spans="68:68" x14ac:dyDescent="0.25">
      <c r="BP2370" s="35"/>
    </row>
    <row r="2371" spans="68:68" x14ac:dyDescent="0.25">
      <c r="BP2371" s="35"/>
    </row>
    <row r="2372" spans="68:68" x14ac:dyDescent="0.25">
      <c r="BP2372" s="35"/>
    </row>
    <row r="2373" spans="68:68" x14ac:dyDescent="0.25">
      <c r="BP2373" s="35"/>
    </row>
    <row r="2374" spans="68:68" x14ac:dyDescent="0.25">
      <c r="BP2374" s="35"/>
    </row>
    <row r="2375" spans="68:68" x14ac:dyDescent="0.25">
      <c r="BP2375" s="35"/>
    </row>
    <row r="2376" spans="68:68" x14ac:dyDescent="0.25">
      <c r="BP2376" s="35"/>
    </row>
    <row r="2377" spans="68:68" x14ac:dyDescent="0.25">
      <c r="BP2377" s="35"/>
    </row>
    <row r="2378" spans="68:68" x14ac:dyDescent="0.25">
      <c r="BP2378" s="35"/>
    </row>
    <row r="2379" spans="68:68" x14ac:dyDescent="0.25">
      <c r="BP2379" s="35"/>
    </row>
    <row r="2380" spans="68:68" x14ac:dyDescent="0.25">
      <c r="BP2380" s="35"/>
    </row>
    <row r="2381" spans="68:68" x14ac:dyDescent="0.25">
      <c r="BP2381" s="35"/>
    </row>
    <row r="2382" spans="68:68" x14ac:dyDescent="0.25">
      <c r="BP2382" s="35"/>
    </row>
    <row r="2383" spans="68:68" x14ac:dyDescent="0.25">
      <c r="BP2383" s="35"/>
    </row>
    <row r="2384" spans="68:68" x14ac:dyDescent="0.25">
      <c r="BP2384" s="35"/>
    </row>
    <row r="2385" spans="68:68" x14ac:dyDescent="0.25">
      <c r="BP2385" s="35"/>
    </row>
    <row r="2386" spans="68:68" x14ac:dyDescent="0.25">
      <c r="BP2386" s="35"/>
    </row>
    <row r="2387" spans="68:68" x14ac:dyDescent="0.25">
      <c r="BP2387" s="35"/>
    </row>
    <row r="2388" spans="68:68" x14ac:dyDescent="0.25">
      <c r="BP2388" s="35"/>
    </row>
    <row r="2389" spans="68:68" x14ac:dyDescent="0.25">
      <c r="BP2389" s="35"/>
    </row>
    <row r="2390" spans="68:68" x14ac:dyDescent="0.25">
      <c r="BP2390" s="35"/>
    </row>
    <row r="2391" spans="68:68" x14ac:dyDescent="0.25">
      <c r="BP2391" s="35"/>
    </row>
    <row r="2392" spans="68:68" x14ac:dyDescent="0.25">
      <c r="BP2392" s="35"/>
    </row>
    <row r="2393" spans="68:68" x14ac:dyDescent="0.25">
      <c r="BP2393" s="35"/>
    </row>
    <row r="2394" spans="68:68" x14ac:dyDescent="0.25">
      <c r="BP2394" s="35"/>
    </row>
    <row r="2395" spans="68:68" x14ac:dyDescent="0.25">
      <c r="BP2395" s="35"/>
    </row>
    <row r="2396" spans="68:68" x14ac:dyDescent="0.25">
      <c r="BP2396" s="35"/>
    </row>
    <row r="2397" spans="68:68" x14ac:dyDescent="0.25">
      <c r="BP2397" s="35"/>
    </row>
    <row r="2398" spans="68:68" x14ac:dyDescent="0.25">
      <c r="BP2398" s="35"/>
    </row>
    <row r="2399" spans="68:68" x14ac:dyDescent="0.25">
      <c r="BP2399" s="35"/>
    </row>
    <row r="2400" spans="68:68" x14ac:dyDescent="0.25">
      <c r="BP2400" s="35"/>
    </row>
    <row r="2401" spans="68:68" x14ac:dyDescent="0.25">
      <c r="BP2401" s="35"/>
    </row>
    <row r="2402" spans="68:68" x14ac:dyDescent="0.25">
      <c r="BP2402" s="35"/>
    </row>
    <row r="2403" spans="68:68" x14ac:dyDescent="0.25">
      <c r="BP2403" s="35"/>
    </row>
    <row r="2404" spans="68:68" x14ac:dyDescent="0.25">
      <c r="BP2404" s="35"/>
    </row>
    <row r="2405" spans="68:68" x14ac:dyDescent="0.25">
      <c r="BP2405" s="35"/>
    </row>
    <row r="2406" spans="68:68" x14ac:dyDescent="0.25">
      <c r="BP2406" s="35"/>
    </row>
    <row r="2407" spans="68:68" x14ac:dyDescent="0.25">
      <c r="BP2407" s="35"/>
    </row>
    <row r="2408" spans="68:68" x14ac:dyDescent="0.25">
      <c r="BP2408" s="35"/>
    </row>
    <row r="2409" spans="68:68" x14ac:dyDescent="0.25">
      <c r="BP2409" s="35"/>
    </row>
    <row r="2410" spans="68:68" x14ac:dyDescent="0.25">
      <c r="BP2410" s="35"/>
    </row>
    <row r="2411" spans="68:68" x14ac:dyDescent="0.25">
      <c r="BP2411" s="35"/>
    </row>
    <row r="2412" spans="68:68" x14ac:dyDescent="0.25">
      <c r="BP2412" s="35"/>
    </row>
    <row r="2413" spans="68:68" x14ac:dyDescent="0.25">
      <c r="BP2413" s="35"/>
    </row>
    <row r="2414" spans="68:68" x14ac:dyDescent="0.25">
      <c r="BP2414" s="35"/>
    </row>
    <row r="2415" spans="68:68" x14ac:dyDescent="0.25">
      <c r="BP2415" s="35"/>
    </row>
    <row r="2416" spans="68:68" x14ac:dyDescent="0.25">
      <c r="BP2416" s="35"/>
    </row>
    <row r="2417" spans="68:68" x14ac:dyDescent="0.25">
      <c r="BP2417" s="35"/>
    </row>
    <row r="2418" spans="68:68" x14ac:dyDescent="0.25">
      <c r="BP2418" s="35"/>
    </row>
    <row r="2419" spans="68:68" x14ac:dyDescent="0.25">
      <c r="BP2419" s="35"/>
    </row>
    <row r="2420" spans="68:68" x14ac:dyDescent="0.25">
      <c r="BP2420" s="35"/>
    </row>
    <row r="2421" spans="68:68" x14ac:dyDescent="0.25">
      <c r="BP2421" s="35"/>
    </row>
    <row r="2422" spans="68:68" x14ac:dyDescent="0.25">
      <c r="BP2422" s="35"/>
    </row>
    <row r="2423" spans="68:68" x14ac:dyDescent="0.25">
      <c r="BP2423" s="35"/>
    </row>
    <row r="2424" spans="68:68" x14ac:dyDescent="0.25">
      <c r="BP2424" s="35"/>
    </row>
    <row r="2425" spans="68:68" x14ac:dyDescent="0.25">
      <c r="BP2425" s="35"/>
    </row>
    <row r="2426" spans="68:68" x14ac:dyDescent="0.25">
      <c r="BP2426" s="35"/>
    </row>
    <row r="2427" spans="68:68" x14ac:dyDescent="0.25">
      <c r="BP2427" s="35"/>
    </row>
    <row r="2428" spans="68:68" x14ac:dyDescent="0.25">
      <c r="BP2428" s="35"/>
    </row>
    <row r="2429" spans="68:68" x14ac:dyDescent="0.25">
      <c r="BP2429" s="35"/>
    </row>
    <row r="2430" spans="68:68" x14ac:dyDescent="0.25">
      <c r="BP2430" s="35"/>
    </row>
    <row r="2431" spans="68:68" x14ac:dyDescent="0.25">
      <c r="BP2431" s="35"/>
    </row>
    <row r="2432" spans="68:68" x14ac:dyDescent="0.25">
      <c r="BP2432" s="35"/>
    </row>
    <row r="2433" spans="68:68" x14ac:dyDescent="0.25">
      <c r="BP2433" s="35"/>
    </row>
    <row r="2434" spans="68:68" x14ac:dyDescent="0.25">
      <c r="BP2434" s="35"/>
    </row>
    <row r="2435" spans="68:68" x14ac:dyDescent="0.25">
      <c r="BP2435" s="35"/>
    </row>
    <row r="2436" spans="68:68" x14ac:dyDescent="0.25">
      <c r="BP2436" s="35"/>
    </row>
    <row r="2437" spans="68:68" x14ac:dyDescent="0.25">
      <c r="BP2437" s="35"/>
    </row>
    <row r="2438" spans="68:68" x14ac:dyDescent="0.25">
      <c r="BP2438" s="35"/>
    </row>
    <row r="2439" spans="68:68" x14ac:dyDescent="0.25">
      <c r="BP2439" s="35"/>
    </row>
    <row r="2440" spans="68:68" x14ac:dyDescent="0.25">
      <c r="BP2440" s="35"/>
    </row>
    <row r="2441" spans="68:68" x14ac:dyDescent="0.25">
      <c r="BP2441" s="35"/>
    </row>
    <row r="2442" spans="68:68" x14ac:dyDescent="0.25">
      <c r="BP2442" s="35"/>
    </row>
    <row r="2443" spans="68:68" x14ac:dyDescent="0.25">
      <c r="BP2443" s="35"/>
    </row>
    <row r="2444" spans="68:68" x14ac:dyDescent="0.25">
      <c r="BP2444" s="35"/>
    </row>
    <row r="2445" spans="68:68" x14ac:dyDescent="0.25">
      <c r="BP2445" s="35"/>
    </row>
    <row r="2446" spans="68:68" x14ac:dyDescent="0.25">
      <c r="BP2446" s="35"/>
    </row>
    <row r="2447" spans="68:68" x14ac:dyDescent="0.25">
      <c r="BP2447" s="35"/>
    </row>
    <row r="2448" spans="68:68" x14ac:dyDescent="0.25">
      <c r="BP2448" s="35"/>
    </row>
    <row r="2449" spans="68:68" x14ac:dyDescent="0.25">
      <c r="BP2449" s="35"/>
    </row>
    <row r="2450" spans="68:68" x14ac:dyDescent="0.25">
      <c r="BP2450" s="35"/>
    </row>
    <row r="2451" spans="68:68" x14ac:dyDescent="0.25">
      <c r="BP2451" s="35"/>
    </row>
    <row r="2452" spans="68:68" x14ac:dyDescent="0.25">
      <c r="BP2452" s="35"/>
    </row>
    <row r="2453" spans="68:68" x14ac:dyDescent="0.25">
      <c r="BP2453" s="35"/>
    </row>
    <row r="2454" spans="68:68" x14ac:dyDescent="0.25">
      <c r="BP2454" s="35"/>
    </row>
    <row r="2455" spans="68:68" x14ac:dyDescent="0.25">
      <c r="BP2455" s="35"/>
    </row>
    <row r="2456" spans="68:68" x14ac:dyDescent="0.25">
      <c r="BP2456" s="35"/>
    </row>
    <row r="2457" spans="68:68" x14ac:dyDescent="0.25">
      <c r="BP2457" s="35"/>
    </row>
    <row r="2458" spans="68:68" x14ac:dyDescent="0.25">
      <c r="BP2458" s="35"/>
    </row>
    <row r="2459" spans="68:68" x14ac:dyDescent="0.25">
      <c r="BP2459" s="35"/>
    </row>
    <row r="2460" spans="68:68" x14ac:dyDescent="0.25">
      <c r="BP2460" s="35"/>
    </row>
    <row r="2461" spans="68:68" x14ac:dyDescent="0.25">
      <c r="BP2461" s="35"/>
    </row>
    <row r="2462" spans="68:68" x14ac:dyDescent="0.25">
      <c r="BP2462" s="35"/>
    </row>
    <row r="2463" spans="68:68" x14ac:dyDescent="0.25">
      <c r="BP2463" s="35"/>
    </row>
    <row r="2464" spans="68:68" x14ac:dyDescent="0.25">
      <c r="BP2464" s="35"/>
    </row>
    <row r="2465" spans="68:68" x14ac:dyDescent="0.25">
      <c r="BP2465" s="35"/>
    </row>
    <row r="2466" spans="68:68" x14ac:dyDescent="0.25">
      <c r="BP2466" s="35"/>
    </row>
    <row r="2467" spans="68:68" x14ac:dyDescent="0.25">
      <c r="BP2467" s="35"/>
    </row>
    <row r="2468" spans="68:68" x14ac:dyDescent="0.25">
      <c r="BP2468" s="35"/>
    </row>
    <row r="2469" spans="68:68" x14ac:dyDescent="0.25">
      <c r="BP2469" s="35"/>
    </row>
    <row r="2470" spans="68:68" x14ac:dyDescent="0.25">
      <c r="BP2470" s="35"/>
    </row>
    <row r="2471" spans="68:68" x14ac:dyDescent="0.25">
      <c r="BP2471" s="35"/>
    </row>
    <row r="2472" spans="68:68" x14ac:dyDescent="0.25">
      <c r="BP2472" s="35"/>
    </row>
    <row r="2473" spans="68:68" x14ac:dyDescent="0.25">
      <c r="BP2473" s="35"/>
    </row>
    <row r="2474" spans="68:68" x14ac:dyDescent="0.25">
      <c r="BP2474" s="35"/>
    </row>
    <row r="2475" spans="68:68" x14ac:dyDescent="0.25">
      <c r="BP2475" s="35"/>
    </row>
    <row r="2476" spans="68:68" x14ac:dyDescent="0.25">
      <c r="BP2476" s="35"/>
    </row>
    <row r="2477" spans="68:68" x14ac:dyDescent="0.25">
      <c r="BP2477" s="35"/>
    </row>
    <row r="2478" spans="68:68" x14ac:dyDescent="0.25">
      <c r="BP2478" s="35"/>
    </row>
    <row r="2479" spans="68:68" x14ac:dyDescent="0.25">
      <c r="BP2479" s="35"/>
    </row>
    <row r="2480" spans="68:68" x14ac:dyDescent="0.25">
      <c r="BP2480" s="35"/>
    </row>
    <row r="2481" spans="68:68" x14ac:dyDescent="0.25">
      <c r="BP2481" s="35"/>
    </row>
    <row r="2482" spans="68:68" x14ac:dyDescent="0.25">
      <c r="BP2482" s="35"/>
    </row>
    <row r="2483" spans="68:68" x14ac:dyDescent="0.25">
      <c r="BP2483" s="35"/>
    </row>
    <row r="2484" spans="68:68" x14ac:dyDescent="0.25">
      <c r="BP2484" s="35"/>
    </row>
    <row r="2485" spans="68:68" x14ac:dyDescent="0.25">
      <c r="BP2485" s="35"/>
    </row>
    <row r="2486" spans="68:68" x14ac:dyDescent="0.25">
      <c r="BP2486" s="35"/>
    </row>
    <row r="2487" spans="68:68" x14ac:dyDescent="0.25">
      <c r="BP2487" s="35"/>
    </row>
    <row r="2488" spans="68:68" x14ac:dyDescent="0.25">
      <c r="BP2488" s="35"/>
    </row>
    <row r="2489" spans="68:68" x14ac:dyDescent="0.25">
      <c r="BP2489" s="35"/>
    </row>
    <row r="2490" spans="68:68" x14ac:dyDescent="0.25">
      <c r="BP2490" s="35"/>
    </row>
    <row r="2491" spans="68:68" x14ac:dyDescent="0.25">
      <c r="BP2491" s="35"/>
    </row>
    <row r="2492" spans="68:68" x14ac:dyDescent="0.25">
      <c r="BP2492" s="35"/>
    </row>
    <row r="2493" spans="68:68" x14ac:dyDescent="0.25">
      <c r="BP2493" s="35"/>
    </row>
    <row r="2494" spans="68:68" x14ac:dyDescent="0.25">
      <c r="BP2494" s="35"/>
    </row>
    <row r="2495" spans="68:68" x14ac:dyDescent="0.25">
      <c r="BP2495" s="35"/>
    </row>
    <row r="2496" spans="68:68" x14ac:dyDescent="0.25">
      <c r="BP2496" s="35"/>
    </row>
    <row r="2497" spans="68:68" x14ac:dyDescent="0.25">
      <c r="BP2497" s="35"/>
    </row>
    <row r="2498" spans="68:68" x14ac:dyDescent="0.25">
      <c r="BP2498" s="35"/>
    </row>
    <row r="2499" spans="68:68" x14ac:dyDescent="0.25">
      <c r="BP2499" s="35"/>
    </row>
    <row r="2500" spans="68:68" x14ac:dyDescent="0.25">
      <c r="BP2500" s="35"/>
    </row>
    <row r="2501" spans="68:68" x14ac:dyDescent="0.25">
      <c r="BP2501" s="35"/>
    </row>
    <row r="2502" spans="68:68" x14ac:dyDescent="0.25">
      <c r="BP2502" s="35"/>
    </row>
    <row r="2503" spans="68:68" x14ac:dyDescent="0.25">
      <c r="BP2503" s="35"/>
    </row>
    <row r="2504" spans="68:68" x14ac:dyDescent="0.25">
      <c r="BP2504" s="35"/>
    </row>
    <row r="2505" spans="68:68" x14ac:dyDescent="0.25">
      <c r="BP2505" s="35"/>
    </row>
    <row r="2506" spans="68:68" x14ac:dyDescent="0.25">
      <c r="BP2506" s="35"/>
    </row>
    <row r="2507" spans="68:68" x14ac:dyDescent="0.25">
      <c r="BP2507" s="35"/>
    </row>
    <row r="2508" spans="68:68" x14ac:dyDescent="0.25">
      <c r="BP2508" s="35"/>
    </row>
    <row r="2509" spans="68:68" x14ac:dyDescent="0.25">
      <c r="BP2509" s="35"/>
    </row>
    <row r="2510" spans="68:68" x14ac:dyDescent="0.25">
      <c r="BP2510" s="35"/>
    </row>
    <row r="2511" spans="68:68" x14ac:dyDescent="0.25">
      <c r="BP2511" s="35"/>
    </row>
    <row r="2512" spans="68:68" x14ac:dyDescent="0.25">
      <c r="BP2512" s="35"/>
    </row>
    <row r="2513" spans="68:68" x14ac:dyDescent="0.25">
      <c r="BP2513" s="35"/>
    </row>
    <row r="2514" spans="68:68" x14ac:dyDescent="0.25">
      <c r="BP2514" s="35"/>
    </row>
    <row r="2515" spans="68:68" x14ac:dyDescent="0.25">
      <c r="BP2515" s="35"/>
    </row>
    <row r="2516" spans="68:68" x14ac:dyDescent="0.25">
      <c r="BP2516" s="35"/>
    </row>
    <row r="2517" spans="68:68" x14ac:dyDescent="0.25">
      <c r="BP2517" s="35"/>
    </row>
    <row r="2518" spans="68:68" x14ac:dyDescent="0.25">
      <c r="BP2518" s="35"/>
    </row>
    <row r="2519" spans="68:68" x14ac:dyDescent="0.25">
      <c r="BP2519" s="35"/>
    </row>
    <row r="2520" spans="68:68" x14ac:dyDescent="0.25">
      <c r="BP2520" s="35"/>
    </row>
    <row r="2521" spans="68:68" x14ac:dyDescent="0.25">
      <c r="BP2521" s="35"/>
    </row>
    <row r="2522" spans="68:68" x14ac:dyDescent="0.25">
      <c r="BP2522" s="35"/>
    </row>
    <row r="2523" spans="68:68" x14ac:dyDescent="0.25">
      <c r="BP2523" s="35"/>
    </row>
    <row r="2524" spans="68:68" x14ac:dyDescent="0.25">
      <c r="BP2524" s="35"/>
    </row>
    <row r="2525" spans="68:68" x14ac:dyDescent="0.25">
      <c r="BP2525" s="35"/>
    </row>
    <row r="2526" spans="68:68" x14ac:dyDescent="0.25">
      <c r="BP2526" s="35"/>
    </row>
    <row r="2527" spans="68:68" x14ac:dyDescent="0.25">
      <c r="BP2527" s="35"/>
    </row>
    <row r="2528" spans="68:68" x14ac:dyDescent="0.25">
      <c r="BP2528" s="35"/>
    </row>
    <row r="2529" spans="68:68" x14ac:dyDescent="0.25">
      <c r="BP2529" s="35"/>
    </row>
    <row r="2530" spans="68:68" x14ac:dyDescent="0.25">
      <c r="BP2530" s="35"/>
    </row>
    <row r="2531" spans="68:68" x14ac:dyDescent="0.25">
      <c r="BP2531" s="35"/>
    </row>
    <row r="2532" spans="68:68" x14ac:dyDescent="0.25">
      <c r="BP2532" s="35"/>
    </row>
    <row r="2533" spans="68:68" x14ac:dyDescent="0.25">
      <c r="BP2533" s="35"/>
    </row>
    <row r="2534" spans="68:68" x14ac:dyDescent="0.25">
      <c r="BP2534" s="35"/>
    </row>
    <row r="2535" spans="68:68" x14ac:dyDescent="0.25">
      <c r="BP2535" s="35"/>
    </row>
    <row r="2536" spans="68:68" x14ac:dyDescent="0.25">
      <c r="BP2536" s="35"/>
    </row>
    <row r="2537" spans="68:68" x14ac:dyDescent="0.25">
      <c r="BP2537" s="35"/>
    </row>
    <row r="2538" spans="68:68" x14ac:dyDescent="0.25">
      <c r="BP2538" s="35"/>
    </row>
    <row r="2539" spans="68:68" x14ac:dyDescent="0.25">
      <c r="BP2539" s="35"/>
    </row>
    <row r="2540" spans="68:68" x14ac:dyDescent="0.25">
      <c r="BP2540" s="35"/>
    </row>
    <row r="2541" spans="68:68" x14ac:dyDescent="0.25">
      <c r="BP2541" s="35"/>
    </row>
    <row r="2542" spans="68:68" x14ac:dyDescent="0.25">
      <c r="BP2542" s="35"/>
    </row>
    <row r="2543" spans="68:68" x14ac:dyDescent="0.25">
      <c r="BP2543" s="35"/>
    </row>
    <row r="2544" spans="68:68" x14ac:dyDescent="0.25">
      <c r="BP2544" s="35"/>
    </row>
    <row r="2545" spans="68:68" x14ac:dyDescent="0.25">
      <c r="BP2545" s="35"/>
    </row>
    <row r="2546" spans="68:68" x14ac:dyDescent="0.25">
      <c r="BP2546" s="35"/>
    </row>
    <row r="2547" spans="68:68" x14ac:dyDescent="0.25">
      <c r="BP2547" s="35"/>
    </row>
    <row r="2548" spans="68:68" x14ac:dyDescent="0.25">
      <c r="BP2548" s="35"/>
    </row>
    <row r="2549" spans="68:68" x14ac:dyDescent="0.25">
      <c r="BP2549" s="35"/>
    </row>
    <row r="2550" spans="68:68" x14ac:dyDescent="0.25">
      <c r="BP2550" s="35"/>
    </row>
    <row r="2551" spans="68:68" x14ac:dyDescent="0.25">
      <c r="BP2551" s="35"/>
    </row>
    <row r="2552" spans="68:68" x14ac:dyDescent="0.25">
      <c r="BP2552" s="35"/>
    </row>
    <row r="2553" spans="68:68" x14ac:dyDescent="0.25">
      <c r="BP2553" s="35"/>
    </row>
    <row r="2554" spans="68:68" x14ac:dyDescent="0.25">
      <c r="BP2554" s="35"/>
    </row>
    <row r="2555" spans="68:68" x14ac:dyDescent="0.25">
      <c r="BP2555" s="35"/>
    </row>
    <row r="2556" spans="68:68" x14ac:dyDescent="0.25">
      <c r="BP2556" s="35"/>
    </row>
    <row r="2557" spans="68:68" x14ac:dyDescent="0.25">
      <c r="BP2557" s="35"/>
    </row>
    <row r="2558" spans="68:68" x14ac:dyDescent="0.25">
      <c r="BP2558" s="35"/>
    </row>
    <row r="2559" spans="68:68" x14ac:dyDescent="0.25">
      <c r="BP2559" s="35"/>
    </row>
    <row r="2560" spans="68:68" x14ac:dyDescent="0.25">
      <c r="BP2560" s="35"/>
    </row>
    <row r="2561" spans="68:68" x14ac:dyDescent="0.25">
      <c r="BP2561" s="35"/>
    </row>
    <row r="2562" spans="68:68" x14ac:dyDescent="0.25">
      <c r="BP2562" s="35"/>
    </row>
    <row r="2563" spans="68:68" x14ac:dyDescent="0.25">
      <c r="BP2563" s="35"/>
    </row>
    <row r="2564" spans="68:68" x14ac:dyDescent="0.25">
      <c r="BP2564" s="35"/>
    </row>
    <row r="2565" spans="68:68" x14ac:dyDescent="0.25">
      <c r="BP2565" s="35"/>
    </row>
    <row r="2566" spans="68:68" x14ac:dyDescent="0.25">
      <c r="BP2566" s="35"/>
    </row>
    <row r="2567" spans="68:68" x14ac:dyDescent="0.25">
      <c r="BP2567" s="35"/>
    </row>
    <row r="2568" spans="68:68" x14ac:dyDescent="0.25">
      <c r="BP2568" s="35"/>
    </row>
    <row r="2569" spans="68:68" x14ac:dyDescent="0.25">
      <c r="BP2569" s="35"/>
    </row>
    <row r="2570" spans="68:68" x14ac:dyDescent="0.25">
      <c r="BP2570" s="35"/>
    </row>
    <row r="2571" spans="68:68" x14ac:dyDescent="0.25">
      <c r="BP2571" s="35"/>
    </row>
    <row r="2572" spans="68:68" x14ac:dyDescent="0.25">
      <c r="BP2572" s="35"/>
    </row>
    <row r="2573" spans="68:68" x14ac:dyDescent="0.25">
      <c r="BP2573" s="35"/>
    </row>
    <row r="2574" spans="68:68" x14ac:dyDescent="0.25">
      <c r="BP2574" s="35"/>
    </row>
    <row r="2575" spans="68:68" x14ac:dyDescent="0.25">
      <c r="BP2575" s="35"/>
    </row>
    <row r="2576" spans="68:68" x14ac:dyDescent="0.25">
      <c r="BP2576" s="35"/>
    </row>
    <row r="2577" spans="68:68" x14ac:dyDescent="0.25">
      <c r="BP2577" s="35"/>
    </row>
    <row r="2578" spans="68:68" x14ac:dyDescent="0.25">
      <c r="BP2578" s="35"/>
    </row>
    <row r="2579" spans="68:68" x14ac:dyDescent="0.25">
      <c r="BP2579" s="35"/>
    </row>
    <row r="2580" spans="68:68" x14ac:dyDescent="0.25">
      <c r="BP2580" s="35"/>
    </row>
    <row r="2581" spans="68:68" x14ac:dyDescent="0.25">
      <c r="BP2581" s="35"/>
    </row>
    <row r="2582" spans="68:68" x14ac:dyDescent="0.25">
      <c r="BP2582" s="35"/>
    </row>
    <row r="2583" spans="68:68" x14ac:dyDescent="0.25">
      <c r="BP2583" s="35"/>
    </row>
    <row r="2584" spans="68:68" x14ac:dyDescent="0.25">
      <c r="BP2584" s="35"/>
    </row>
    <row r="2585" spans="68:68" x14ac:dyDescent="0.25">
      <c r="BP2585" s="35"/>
    </row>
    <row r="2586" spans="68:68" x14ac:dyDescent="0.25">
      <c r="BP2586" s="35"/>
    </row>
    <row r="2587" spans="68:68" x14ac:dyDescent="0.25">
      <c r="BP2587" s="35"/>
    </row>
    <row r="2588" spans="68:68" x14ac:dyDescent="0.25">
      <c r="BP2588" s="35"/>
    </row>
    <row r="2589" spans="68:68" x14ac:dyDescent="0.25">
      <c r="BP2589" s="35"/>
    </row>
    <row r="2590" spans="68:68" x14ac:dyDescent="0.25">
      <c r="BP2590" s="35"/>
    </row>
    <row r="2591" spans="68:68" x14ac:dyDescent="0.25">
      <c r="BP2591" s="35"/>
    </row>
    <row r="2592" spans="68:68" x14ac:dyDescent="0.25">
      <c r="BP2592" s="35"/>
    </row>
    <row r="2593" spans="68:68" x14ac:dyDescent="0.25">
      <c r="BP2593" s="35"/>
    </row>
    <row r="2594" spans="68:68" x14ac:dyDescent="0.25">
      <c r="BP2594" s="35"/>
    </row>
    <row r="2595" spans="68:68" x14ac:dyDescent="0.25">
      <c r="BP2595" s="35"/>
    </row>
    <row r="2596" spans="68:68" x14ac:dyDescent="0.25">
      <c r="BP2596" s="35"/>
    </row>
    <row r="2597" spans="68:68" x14ac:dyDescent="0.25">
      <c r="BP2597" s="35"/>
    </row>
    <row r="2598" spans="68:68" x14ac:dyDescent="0.25">
      <c r="BP2598" s="35"/>
    </row>
    <row r="2599" spans="68:68" x14ac:dyDescent="0.25">
      <c r="BP2599" s="35"/>
    </row>
    <row r="2600" spans="68:68" x14ac:dyDescent="0.25">
      <c r="BP2600" s="35"/>
    </row>
    <row r="2601" spans="68:68" x14ac:dyDescent="0.25">
      <c r="BP2601" s="35"/>
    </row>
    <row r="2602" spans="68:68" x14ac:dyDescent="0.25">
      <c r="BP2602" s="35"/>
    </row>
    <row r="2603" spans="68:68" x14ac:dyDescent="0.25">
      <c r="BP2603" s="35"/>
    </row>
    <row r="2604" spans="68:68" x14ac:dyDescent="0.25">
      <c r="BP2604" s="35"/>
    </row>
    <row r="2605" spans="68:68" x14ac:dyDescent="0.25">
      <c r="BP2605" s="35"/>
    </row>
    <row r="2606" spans="68:68" x14ac:dyDescent="0.25">
      <c r="BP2606" s="35"/>
    </row>
    <row r="2607" spans="68:68" x14ac:dyDescent="0.25">
      <c r="BP2607" s="35"/>
    </row>
    <row r="2608" spans="68:68" x14ac:dyDescent="0.25">
      <c r="BP2608" s="35"/>
    </row>
    <row r="2609" spans="68:68" x14ac:dyDescent="0.25">
      <c r="BP2609" s="35"/>
    </row>
    <row r="2610" spans="68:68" x14ac:dyDescent="0.25">
      <c r="BP2610" s="35"/>
    </row>
    <row r="2611" spans="68:68" x14ac:dyDescent="0.25">
      <c r="BP2611" s="35"/>
    </row>
    <row r="2612" spans="68:68" x14ac:dyDescent="0.25">
      <c r="BP2612" s="35"/>
    </row>
    <row r="2613" spans="68:68" x14ac:dyDescent="0.25">
      <c r="BP2613" s="35"/>
    </row>
    <row r="2614" spans="68:68" x14ac:dyDescent="0.25">
      <c r="BP2614" s="35"/>
    </row>
    <row r="2615" spans="68:68" x14ac:dyDescent="0.25">
      <c r="BP2615" s="35"/>
    </row>
    <row r="2616" spans="68:68" x14ac:dyDescent="0.25">
      <c r="BP2616" s="35"/>
    </row>
    <row r="2617" spans="68:68" x14ac:dyDescent="0.25">
      <c r="BP2617" s="35"/>
    </row>
    <row r="2618" spans="68:68" x14ac:dyDescent="0.25">
      <c r="BP2618" s="35"/>
    </row>
    <row r="2619" spans="68:68" x14ac:dyDescent="0.25">
      <c r="BP2619" s="35"/>
    </row>
    <row r="2620" spans="68:68" x14ac:dyDescent="0.25">
      <c r="BP2620" s="35"/>
    </row>
    <row r="2621" spans="68:68" x14ac:dyDescent="0.25">
      <c r="BP2621" s="35"/>
    </row>
    <row r="2622" spans="68:68" x14ac:dyDescent="0.25">
      <c r="BP2622" s="35"/>
    </row>
    <row r="2623" spans="68:68" x14ac:dyDescent="0.25">
      <c r="BP2623" s="35"/>
    </row>
    <row r="2624" spans="68:68" x14ac:dyDescent="0.25">
      <c r="BP2624" s="35"/>
    </row>
    <row r="2625" spans="68:68" x14ac:dyDescent="0.25">
      <c r="BP2625" s="35"/>
    </row>
    <row r="2626" spans="68:68" x14ac:dyDescent="0.25">
      <c r="BP2626" s="35"/>
    </row>
    <row r="2627" spans="68:68" x14ac:dyDescent="0.25">
      <c r="BP2627" s="35"/>
    </row>
    <row r="2628" spans="68:68" x14ac:dyDescent="0.25">
      <c r="BP2628" s="35"/>
    </row>
    <row r="2629" spans="68:68" x14ac:dyDescent="0.25">
      <c r="BP2629" s="35"/>
    </row>
    <row r="2630" spans="68:68" x14ac:dyDescent="0.25">
      <c r="BP2630" s="35"/>
    </row>
    <row r="2631" spans="68:68" x14ac:dyDescent="0.25">
      <c r="BP2631" s="35"/>
    </row>
    <row r="2632" spans="68:68" x14ac:dyDescent="0.25">
      <c r="BP2632" s="35"/>
    </row>
    <row r="2633" spans="68:68" x14ac:dyDescent="0.25">
      <c r="BP2633" s="35"/>
    </row>
    <row r="2634" spans="68:68" x14ac:dyDescent="0.25">
      <c r="BP2634" s="35"/>
    </row>
    <row r="2635" spans="68:68" x14ac:dyDescent="0.25">
      <c r="BP2635" s="35"/>
    </row>
    <row r="2636" spans="68:68" x14ac:dyDescent="0.25">
      <c r="BP2636" s="35"/>
    </row>
    <row r="2637" spans="68:68" x14ac:dyDescent="0.25">
      <c r="BP2637" s="35"/>
    </row>
    <row r="2638" spans="68:68" x14ac:dyDescent="0.25">
      <c r="BP2638" s="35"/>
    </row>
    <row r="2639" spans="68:68" x14ac:dyDescent="0.25">
      <c r="BP2639" s="35"/>
    </row>
    <row r="2640" spans="68:68" x14ac:dyDescent="0.25">
      <c r="BP2640" s="35"/>
    </row>
    <row r="2641" spans="68:68" x14ac:dyDescent="0.25">
      <c r="BP2641" s="35"/>
    </row>
    <row r="2642" spans="68:68" x14ac:dyDescent="0.25">
      <c r="BP2642" s="35"/>
    </row>
    <row r="2643" spans="68:68" x14ac:dyDescent="0.25">
      <c r="BP2643" s="35"/>
    </row>
    <row r="2644" spans="68:68" x14ac:dyDescent="0.25">
      <c r="BP2644" s="35"/>
    </row>
    <row r="2645" spans="68:68" x14ac:dyDescent="0.25">
      <c r="BP2645" s="35"/>
    </row>
    <row r="2646" spans="68:68" x14ac:dyDescent="0.25">
      <c r="BP2646" s="35"/>
    </row>
    <row r="2647" spans="68:68" x14ac:dyDescent="0.25">
      <c r="BP2647" s="35"/>
    </row>
    <row r="2648" spans="68:68" x14ac:dyDescent="0.25">
      <c r="BP2648" s="35"/>
    </row>
    <row r="2649" spans="68:68" x14ac:dyDescent="0.25">
      <c r="BP2649" s="35"/>
    </row>
    <row r="2650" spans="68:68" x14ac:dyDescent="0.25">
      <c r="BP2650" s="35"/>
    </row>
    <row r="2651" spans="68:68" x14ac:dyDescent="0.25">
      <c r="BP2651" s="35"/>
    </row>
    <row r="2652" spans="68:68" x14ac:dyDescent="0.25">
      <c r="BP2652" s="35"/>
    </row>
    <row r="2653" spans="68:68" x14ac:dyDescent="0.25">
      <c r="BP2653" s="35"/>
    </row>
    <row r="2654" spans="68:68" x14ac:dyDescent="0.25">
      <c r="BP2654" s="35"/>
    </row>
    <row r="2655" spans="68:68" x14ac:dyDescent="0.25">
      <c r="BP2655" s="35"/>
    </row>
    <row r="2656" spans="68:68" x14ac:dyDescent="0.25">
      <c r="BP2656" s="35"/>
    </row>
    <row r="2657" spans="68:68" x14ac:dyDescent="0.25">
      <c r="BP2657" s="35"/>
    </row>
    <row r="2658" spans="68:68" x14ac:dyDescent="0.25">
      <c r="BP2658" s="35"/>
    </row>
    <row r="2659" spans="68:68" x14ac:dyDescent="0.25">
      <c r="BP2659" s="35"/>
    </row>
    <row r="2660" spans="68:68" x14ac:dyDescent="0.25">
      <c r="BP2660" s="35"/>
    </row>
    <row r="2661" spans="68:68" x14ac:dyDescent="0.25">
      <c r="BP2661" s="35"/>
    </row>
    <row r="2662" spans="68:68" x14ac:dyDescent="0.25">
      <c r="BP2662" s="35"/>
    </row>
    <row r="2663" spans="68:68" x14ac:dyDescent="0.25">
      <c r="BP2663" s="35"/>
    </row>
    <row r="2664" spans="68:68" x14ac:dyDescent="0.25">
      <c r="BP2664" s="35"/>
    </row>
    <row r="2665" spans="68:68" x14ac:dyDescent="0.25">
      <c r="BP2665" s="35"/>
    </row>
    <row r="2666" spans="68:68" x14ac:dyDescent="0.25">
      <c r="BP2666" s="35"/>
    </row>
    <row r="2667" spans="68:68" x14ac:dyDescent="0.25">
      <c r="BP2667" s="35"/>
    </row>
    <row r="2668" spans="68:68" x14ac:dyDescent="0.25">
      <c r="BP2668" s="35"/>
    </row>
    <row r="2669" spans="68:68" x14ac:dyDescent="0.25">
      <c r="BP2669" s="35"/>
    </row>
    <row r="2670" spans="68:68" x14ac:dyDescent="0.25">
      <c r="BP2670" s="35"/>
    </row>
    <row r="2671" spans="68:68" x14ac:dyDescent="0.25">
      <c r="BP2671" s="35"/>
    </row>
    <row r="2672" spans="68:68" x14ac:dyDescent="0.25">
      <c r="BP2672" s="35"/>
    </row>
    <row r="2673" spans="68:68" x14ac:dyDescent="0.25">
      <c r="BP2673" s="35"/>
    </row>
    <row r="2674" spans="68:68" x14ac:dyDescent="0.25">
      <c r="BP2674" s="35"/>
    </row>
    <row r="2675" spans="68:68" x14ac:dyDescent="0.25">
      <c r="BP2675" s="35"/>
    </row>
    <row r="2676" spans="68:68" x14ac:dyDescent="0.25">
      <c r="BP2676" s="35"/>
    </row>
    <row r="2677" spans="68:68" x14ac:dyDescent="0.25">
      <c r="BP2677" s="35"/>
    </row>
    <row r="2678" spans="68:68" x14ac:dyDescent="0.25">
      <c r="BP2678" s="35"/>
    </row>
    <row r="2679" spans="68:68" x14ac:dyDescent="0.25">
      <c r="BP2679" s="35"/>
    </row>
    <row r="2680" spans="68:68" x14ac:dyDescent="0.25">
      <c r="BP2680" s="35"/>
    </row>
    <row r="2681" spans="68:68" x14ac:dyDescent="0.25">
      <c r="BP2681" s="35"/>
    </row>
    <row r="2682" spans="68:68" x14ac:dyDescent="0.25">
      <c r="BP2682" s="35"/>
    </row>
    <row r="2683" spans="68:68" x14ac:dyDescent="0.25">
      <c r="BP2683" s="35"/>
    </row>
    <row r="2684" spans="68:68" x14ac:dyDescent="0.25">
      <c r="BP2684" s="35"/>
    </row>
    <row r="2685" spans="68:68" x14ac:dyDescent="0.25">
      <c r="BP2685" s="35"/>
    </row>
    <row r="2686" spans="68:68" x14ac:dyDescent="0.25">
      <c r="BP2686" s="35"/>
    </row>
    <row r="2687" spans="68:68" x14ac:dyDescent="0.25">
      <c r="BP2687" s="35"/>
    </row>
    <row r="2688" spans="68:68" x14ac:dyDescent="0.25">
      <c r="BP2688" s="35"/>
    </row>
    <row r="2689" spans="68:68" x14ac:dyDescent="0.25">
      <c r="BP2689" s="35"/>
    </row>
    <row r="2690" spans="68:68" x14ac:dyDescent="0.25">
      <c r="BP2690" s="35"/>
    </row>
    <row r="2691" spans="68:68" x14ac:dyDescent="0.25">
      <c r="BP2691" s="35"/>
    </row>
    <row r="2692" spans="68:68" x14ac:dyDescent="0.25">
      <c r="BP2692" s="35"/>
    </row>
    <row r="2693" spans="68:68" x14ac:dyDescent="0.25">
      <c r="BP2693" s="35"/>
    </row>
    <row r="2694" spans="68:68" x14ac:dyDescent="0.25">
      <c r="BP2694" s="35"/>
    </row>
    <row r="2695" spans="68:68" x14ac:dyDescent="0.25">
      <c r="BP2695" s="35"/>
    </row>
    <row r="2696" spans="68:68" x14ac:dyDescent="0.25">
      <c r="BP2696" s="35"/>
    </row>
    <row r="2697" spans="68:68" x14ac:dyDescent="0.25">
      <c r="BP2697" s="35"/>
    </row>
    <row r="2698" spans="68:68" x14ac:dyDescent="0.25">
      <c r="BP2698" s="35"/>
    </row>
    <row r="2699" spans="68:68" x14ac:dyDescent="0.25">
      <c r="BP2699" s="35"/>
    </row>
    <row r="2700" spans="68:68" x14ac:dyDescent="0.25">
      <c r="BP2700" s="35"/>
    </row>
    <row r="2701" spans="68:68" x14ac:dyDescent="0.25">
      <c r="BP2701" s="35"/>
    </row>
    <row r="2702" spans="68:68" x14ac:dyDescent="0.25">
      <c r="BP2702" s="35"/>
    </row>
    <row r="2703" spans="68:68" x14ac:dyDescent="0.25">
      <c r="BP2703" s="35"/>
    </row>
    <row r="2704" spans="68:68" x14ac:dyDescent="0.25">
      <c r="BP2704" s="35"/>
    </row>
    <row r="2705" spans="68:68" x14ac:dyDescent="0.25">
      <c r="BP2705" s="35"/>
    </row>
    <row r="2706" spans="68:68" x14ac:dyDescent="0.25">
      <c r="BP2706" s="35"/>
    </row>
    <row r="2707" spans="68:68" x14ac:dyDescent="0.25">
      <c r="BP2707" s="35"/>
    </row>
    <row r="2708" spans="68:68" x14ac:dyDescent="0.25">
      <c r="BP2708" s="35"/>
    </row>
    <row r="2709" spans="68:68" x14ac:dyDescent="0.25">
      <c r="BP2709" s="35"/>
    </row>
    <row r="2710" spans="68:68" x14ac:dyDescent="0.25">
      <c r="BP2710" s="35"/>
    </row>
    <row r="2711" spans="68:68" x14ac:dyDescent="0.25">
      <c r="BP2711" s="35"/>
    </row>
    <row r="2712" spans="68:68" x14ac:dyDescent="0.25">
      <c r="BP2712" s="35"/>
    </row>
    <row r="2713" spans="68:68" x14ac:dyDescent="0.25">
      <c r="BP2713" s="35"/>
    </row>
    <row r="2714" spans="68:68" x14ac:dyDescent="0.25">
      <c r="BP2714" s="35"/>
    </row>
    <row r="2715" spans="68:68" x14ac:dyDescent="0.25">
      <c r="BP2715" s="35"/>
    </row>
    <row r="2716" spans="68:68" x14ac:dyDescent="0.25">
      <c r="BP2716" s="35"/>
    </row>
    <row r="2717" spans="68:68" x14ac:dyDescent="0.25">
      <c r="BP2717" s="35"/>
    </row>
    <row r="2718" spans="68:68" x14ac:dyDescent="0.25">
      <c r="BP2718" s="35"/>
    </row>
    <row r="2719" spans="68:68" x14ac:dyDescent="0.25">
      <c r="BP2719" s="35"/>
    </row>
    <row r="2720" spans="68:68" x14ac:dyDescent="0.25">
      <c r="BP2720" s="35"/>
    </row>
    <row r="2721" spans="68:68" x14ac:dyDescent="0.25">
      <c r="BP2721" s="35"/>
    </row>
    <row r="2722" spans="68:68" x14ac:dyDescent="0.25">
      <c r="BP2722" s="35"/>
    </row>
    <row r="2723" spans="68:68" x14ac:dyDescent="0.25">
      <c r="BP2723" s="35"/>
    </row>
    <row r="2724" spans="68:68" x14ac:dyDescent="0.25">
      <c r="BP2724" s="35"/>
    </row>
    <row r="2725" spans="68:68" x14ac:dyDescent="0.25">
      <c r="BP2725" s="35"/>
    </row>
    <row r="2726" spans="68:68" x14ac:dyDescent="0.25">
      <c r="BP2726" s="35"/>
    </row>
    <row r="2727" spans="68:68" x14ac:dyDescent="0.25">
      <c r="BP2727" s="35"/>
    </row>
    <row r="2728" spans="68:68" x14ac:dyDescent="0.25">
      <c r="BP2728" s="35"/>
    </row>
    <row r="2729" spans="68:68" x14ac:dyDescent="0.25">
      <c r="BP2729" s="35"/>
    </row>
    <row r="2730" spans="68:68" x14ac:dyDescent="0.25">
      <c r="BP2730" s="35"/>
    </row>
    <row r="2731" spans="68:68" x14ac:dyDescent="0.25">
      <c r="BP2731" s="35"/>
    </row>
    <row r="2732" spans="68:68" x14ac:dyDescent="0.25">
      <c r="BP2732" s="35"/>
    </row>
    <row r="2733" spans="68:68" x14ac:dyDescent="0.25">
      <c r="BP2733" s="35"/>
    </row>
    <row r="2734" spans="68:68" x14ac:dyDescent="0.25">
      <c r="BP2734" s="35"/>
    </row>
    <row r="2735" spans="68:68" x14ac:dyDescent="0.25">
      <c r="BP2735" s="35"/>
    </row>
    <row r="2736" spans="68:68" x14ac:dyDescent="0.25">
      <c r="BP2736" s="35"/>
    </row>
    <row r="2737" spans="68:68" x14ac:dyDescent="0.25">
      <c r="BP2737" s="35"/>
    </row>
    <row r="2738" spans="68:68" x14ac:dyDescent="0.25">
      <c r="BP2738" s="35"/>
    </row>
    <row r="2739" spans="68:68" x14ac:dyDescent="0.25">
      <c r="BP2739" s="35"/>
    </row>
    <row r="2740" spans="68:68" x14ac:dyDescent="0.25">
      <c r="BP2740" s="35"/>
    </row>
    <row r="2741" spans="68:68" x14ac:dyDescent="0.25">
      <c r="BP2741" s="35"/>
    </row>
    <row r="2742" spans="68:68" x14ac:dyDescent="0.25">
      <c r="BP2742" s="35"/>
    </row>
    <row r="2743" spans="68:68" x14ac:dyDescent="0.25">
      <c r="BP2743" s="35"/>
    </row>
    <row r="2744" spans="68:68" x14ac:dyDescent="0.25">
      <c r="BP2744" s="35"/>
    </row>
    <row r="2745" spans="68:68" x14ac:dyDescent="0.25">
      <c r="BP2745" s="35"/>
    </row>
    <row r="2746" spans="68:68" x14ac:dyDescent="0.25">
      <c r="BP2746" s="35"/>
    </row>
    <row r="2747" spans="68:68" x14ac:dyDescent="0.25">
      <c r="BP2747" s="35"/>
    </row>
    <row r="2748" spans="68:68" x14ac:dyDescent="0.25">
      <c r="BP2748" s="35"/>
    </row>
    <row r="2749" spans="68:68" x14ac:dyDescent="0.25">
      <c r="BP2749" s="35"/>
    </row>
    <row r="2750" spans="68:68" x14ac:dyDescent="0.25">
      <c r="BP2750" s="35"/>
    </row>
    <row r="2751" spans="68:68" x14ac:dyDescent="0.25">
      <c r="BP2751" s="35"/>
    </row>
    <row r="2752" spans="68:68" x14ac:dyDescent="0.25">
      <c r="BP2752" s="35"/>
    </row>
    <row r="2753" spans="68:68" x14ac:dyDescent="0.25">
      <c r="BP2753" s="35"/>
    </row>
    <row r="2754" spans="68:68" x14ac:dyDescent="0.25">
      <c r="BP2754" s="35"/>
    </row>
    <row r="2755" spans="68:68" x14ac:dyDescent="0.25">
      <c r="BP2755" s="35"/>
    </row>
    <row r="2756" spans="68:68" x14ac:dyDescent="0.25">
      <c r="BP2756" s="35"/>
    </row>
    <row r="2757" spans="68:68" x14ac:dyDescent="0.25">
      <c r="BP2757" s="35"/>
    </row>
    <row r="2758" spans="68:68" x14ac:dyDescent="0.25">
      <c r="BP2758" s="35"/>
    </row>
    <row r="2759" spans="68:68" x14ac:dyDescent="0.25">
      <c r="BP2759" s="35"/>
    </row>
    <row r="2760" spans="68:68" x14ac:dyDescent="0.25">
      <c r="BP2760" s="35"/>
    </row>
    <row r="2761" spans="68:68" x14ac:dyDescent="0.25">
      <c r="BP2761" s="35"/>
    </row>
    <row r="2762" spans="68:68" x14ac:dyDescent="0.25">
      <c r="BP2762" s="35"/>
    </row>
    <row r="2763" spans="68:68" x14ac:dyDescent="0.25">
      <c r="BP2763" s="35"/>
    </row>
    <row r="2764" spans="68:68" x14ac:dyDescent="0.25">
      <c r="BP2764" s="35"/>
    </row>
    <row r="2765" spans="68:68" x14ac:dyDescent="0.25">
      <c r="BP2765" s="35"/>
    </row>
    <row r="2766" spans="68:68" x14ac:dyDescent="0.25">
      <c r="BP2766" s="35"/>
    </row>
    <row r="2767" spans="68:68" x14ac:dyDescent="0.25">
      <c r="BP2767" s="35"/>
    </row>
    <row r="2768" spans="68:68" x14ac:dyDescent="0.25">
      <c r="BP2768" s="35"/>
    </row>
    <row r="2769" spans="68:68" x14ac:dyDescent="0.25">
      <c r="BP2769" s="35"/>
    </row>
    <row r="2770" spans="68:68" x14ac:dyDescent="0.25">
      <c r="BP2770" s="35"/>
    </row>
    <row r="2771" spans="68:68" x14ac:dyDescent="0.25">
      <c r="BP2771" s="35"/>
    </row>
    <row r="2772" spans="68:68" x14ac:dyDescent="0.25">
      <c r="BP2772" s="35"/>
    </row>
    <row r="2773" spans="68:68" x14ac:dyDescent="0.25">
      <c r="BP2773" s="35"/>
    </row>
    <row r="2774" spans="68:68" x14ac:dyDescent="0.25">
      <c r="BP2774" s="35"/>
    </row>
    <row r="2775" spans="68:68" x14ac:dyDescent="0.25">
      <c r="BP2775" s="35"/>
    </row>
    <row r="2776" spans="68:68" x14ac:dyDescent="0.25">
      <c r="BP2776" s="35"/>
    </row>
    <row r="2777" spans="68:68" x14ac:dyDescent="0.25">
      <c r="BP2777" s="35"/>
    </row>
    <row r="2778" spans="68:68" x14ac:dyDescent="0.25">
      <c r="BP2778" s="35"/>
    </row>
    <row r="2779" spans="68:68" x14ac:dyDescent="0.25">
      <c r="BP2779" s="35"/>
    </row>
    <row r="2780" spans="68:68" x14ac:dyDescent="0.25">
      <c r="BP2780" s="35"/>
    </row>
    <row r="2781" spans="68:68" x14ac:dyDescent="0.25">
      <c r="BP2781" s="35"/>
    </row>
    <row r="2782" spans="68:68" x14ac:dyDescent="0.25">
      <c r="BP2782" s="35"/>
    </row>
    <row r="2783" spans="68:68" x14ac:dyDescent="0.25">
      <c r="BP2783" s="35"/>
    </row>
    <row r="2784" spans="68:68" x14ac:dyDescent="0.25">
      <c r="BP2784" s="35"/>
    </row>
    <row r="2785" spans="68:68" x14ac:dyDescent="0.25">
      <c r="BP2785" s="35"/>
    </row>
    <row r="2786" spans="68:68" x14ac:dyDescent="0.25">
      <c r="BP2786" s="35"/>
    </row>
    <row r="2787" spans="68:68" x14ac:dyDescent="0.25">
      <c r="BP2787" s="35"/>
    </row>
    <row r="2788" spans="68:68" x14ac:dyDescent="0.25">
      <c r="BP2788" s="35"/>
    </row>
    <row r="2789" spans="68:68" x14ac:dyDescent="0.25">
      <c r="BP2789" s="35"/>
    </row>
    <row r="2790" spans="68:68" x14ac:dyDescent="0.25">
      <c r="BP2790" s="35"/>
    </row>
    <row r="2791" spans="68:68" x14ac:dyDescent="0.25">
      <c r="BP2791" s="35"/>
    </row>
    <row r="2792" spans="68:68" x14ac:dyDescent="0.25">
      <c r="BP2792" s="35"/>
    </row>
    <row r="2793" spans="68:68" x14ac:dyDescent="0.25">
      <c r="BP2793" s="35"/>
    </row>
    <row r="2794" spans="68:68" x14ac:dyDescent="0.25">
      <c r="BP2794" s="35"/>
    </row>
    <row r="2795" spans="68:68" x14ac:dyDescent="0.25">
      <c r="BP2795" s="35"/>
    </row>
    <row r="2796" spans="68:68" x14ac:dyDescent="0.25">
      <c r="BP2796" s="35"/>
    </row>
    <row r="2797" spans="68:68" x14ac:dyDescent="0.25">
      <c r="BP2797" s="35"/>
    </row>
    <row r="2798" spans="68:68" x14ac:dyDescent="0.25">
      <c r="BP2798" s="35"/>
    </row>
    <row r="2799" spans="68:68" x14ac:dyDescent="0.25">
      <c r="BP2799" s="35"/>
    </row>
    <row r="2800" spans="68:68" x14ac:dyDescent="0.25">
      <c r="BP2800" s="35"/>
    </row>
    <row r="2801" spans="68:68" x14ac:dyDescent="0.25">
      <c r="BP2801" s="35"/>
    </row>
    <row r="2802" spans="68:68" x14ac:dyDescent="0.25">
      <c r="BP2802" s="35"/>
    </row>
    <row r="2803" spans="68:68" x14ac:dyDescent="0.25">
      <c r="BP2803" s="35"/>
    </row>
    <row r="2804" spans="68:68" x14ac:dyDescent="0.25">
      <c r="BP2804" s="35"/>
    </row>
    <row r="2805" spans="68:68" x14ac:dyDescent="0.25">
      <c r="BP2805" s="35"/>
    </row>
    <row r="2806" spans="68:68" x14ac:dyDescent="0.25">
      <c r="BP2806" s="35"/>
    </row>
    <row r="2807" spans="68:68" x14ac:dyDescent="0.25">
      <c r="BP2807" s="35"/>
    </row>
    <row r="2808" spans="68:68" x14ac:dyDescent="0.25">
      <c r="BP2808" s="35"/>
    </row>
    <row r="2809" spans="68:68" x14ac:dyDescent="0.25">
      <c r="BP2809" s="35"/>
    </row>
    <row r="2810" spans="68:68" x14ac:dyDescent="0.25">
      <c r="BP2810" s="35"/>
    </row>
    <row r="2811" spans="68:68" x14ac:dyDescent="0.25">
      <c r="BP2811" s="35"/>
    </row>
    <row r="2812" spans="68:68" x14ac:dyDescent="0.25">
      <c r="BP2812" s="35"/>
    </row>
    <row r="2813" spans="68:68" x14ac:dyDescent="0.25">
      <c r="BP2813" s="35"/>
    </row>
    <row r="2814" spans="68:68" x14ac:dyDescent="0.25">
      <c r="BP2814" s="35"/>
    </row>
    <row r="2815" spans="68:68" x14ac:dyDescent="0.25">
      <c r="BP2815" s="35"/>
    </row>
    <row r="2816" spans="68:68" x14ac:dyDescent="0.25">
      <c r="BP2816" s="35"/>
    </row>
    <row r="2817" spans="68:68" x14ac:dyDescent="0.25">
      <c r="BP2817" s="35"/>
    </row>
    <row r="2818" spans="68:68" x14ac:dyDescent="0.25">
      <c r="BP2818" s="35"/>
    </row>
    <row r="2819" spans="68:68" x14ac:dyDescent="0.25">
      <c r="BP2819" s="35"/>
    </row>
    <row r="2820" spans="68:68" x14ac:dyDescent="0.25">
      <c r="BP2820" s="35"/>
    </row>
    <row r="2821" spans="68:68" x14ac:dyDescent="0.25">
      <c r="BP2821" s="35"/>
    </row>
    <row r="2822" spans="68:68" x14ac:dyDescent="0.25">
      <c r="BP2822" s="35"/>
    </row>
    <row r="2823" spans="68:68" x14ac:dyDescent="0.25">
      <c r="BP2823" s="35"/>
    </row>
    <row r="2824" spans="68:68" x14ac:dyDescent="0.25">
      <c r="BP2824" s="35"/>
    </row>
    <row r="2825" spans="68:68" x14ac:dyDescent="0.25">
      <c r="BP2825" s="35"/>
    </row>
    <row r="2826" spans="68:68" x14ac:dyDescent="0.25">
      <c r="BP2826" s="35"/>
    </row>
    <row r="2827" spans="68:68" x14ac:dyDescent="0.25">
      <c r="BP2827" s="35"/>
    </row>
    <row r="2828" spans="68:68" x14ac:dyDescent="0.25">
      <c r="BP2828" s="35"/>
    </row>
    <row r="2829" spans="68:68" x14ac:dyDescent="0.25">
      <c r="BP2829" s="35"/>
    </row>
    <row r="2830" spans="68:68" x14ac:dyDescent="0.25">
      <c r="BP2830" s="35"/>
    </row>
    <row r="2831" spans="68:68" x14ac:dyDescent="0.25">
      <c r="BP2831" s="35"/>
    </row>
    <row r="2832" spans="68:68" x14ac:dyDescent="0.25">
      <c r="BP2832" s="35"/>
    </row>
    <row r="2833" spans="68:68" x14ac:dyDescent="0.25">
      <c r="BP2833" s="35"/>
    </row>
    <row r="2834" spans="68:68" x14ac:dyDescent="0.25">
      <c r="BP2834" s="35"/>
    </row>
    <row r="2835" spans="68:68" x14ac:dyDescent="0.25">
      <c r="BP2835" s="35"/>
    </row>
    <row r="2836" spans="68:68" x14ac:dyDescent="0.25">
      <c r="BP2836" s="35"/>
    </row>
    <row r="2837" spans="68:68" x14ac:dyDescent="0.25">
      <c r="BP2837" s="35"/>
    </row>
    <row r="2838" spans="68:68" x14ac:dyDescent="0.25">
      <c r="BP2838" s="35"/>
    </row>
    <row r="2839" spans="68:68" x14ac:dyDescent="0.25">
      <c r="BP2839" s="35"/>
    </row>
    <row r="2840" spans="68:68" x14ac:dyDescent="0.25">
      <c r="BP2840" s="35"/>
    </row>
    <row r="2841" spans="68:68" x14ac:dyDescent="0.25">
      <c r="BP2841" s="35"/>
    </row>
    <row r="2842" spans="68:68" x14ac:dyDescent="0.25">
      <c r="BP2842" s="35"/>
    </row>
    <row r="2843" spans="68:68" x14ac:dyDescent="0.25">
      <c r="BP2843" s="35"/>
    </row>
    <row r="2844" spans="68:68" x14ac:dyDescent="0.25">
      <c r="BP2844" s="35"/>
    </row>
    <row r="2845" spans="68:68" x14ac:dyDescent="0.25">
      <c r="BP2845" s="35"/>
    </row>
    <row r="2846" spans="68:68" x14ac:dyDescent="0.25">
      <c r="BP2846" s="35"/>
    </row>
    <row r="2847" spans="68:68" x14ac:dyDescent="0.25">
      <c r="BP2847" s="35"/>
    </row>
    <row r="2848" spans="68:68" x14ac:dyDescent="0.25">
      <c r="BP2848" s="35"/>
    </row>
    <row r="2849" spans="68:68" x14ac:dyDescent="0.25">
      <c r="BP2849" s="35"/>
    </row>
    <row r="2850" spans="68:68" x14ac:dyDescent="0.25">
      <c r="BP2850" s="35"/>
    </row>
    <row r="2851" spans="68:68" x14ac:dyDescent="0.25">
      <c r="BP2851" s="35"/>
    </row>
    <row r="2852" spans="68:68" x14ac:dyDescent="0.25">
      <c r="BP2852" s="35"/>
    </row>
    <row r="2853" spans="68:68" x14ac:dyDescent="0.25">
      <c r="BP2853" s="35"/>
    </row>
    <row r="2854" spans="68:68" x14ac:dyDescent="0.25">
      <c r="BP2854" s="35"/>
    </row>
    <row r="2855" spans="68:68" x14ac:dyDescent="0.25">
      <c r="BP2855" s="35"/>
    </row>
    <row r="2856" spans="68:68" x14ac:dyDescent="0.25">
      <c r="BP2856" s="35"/>
    </row>
    <row r="2857" spans="68:68" x14ac:dyDescent="0.25">
      <c r="BP2857" s="35"/>
    </row>
    <row r="2858" spans="68:68" x14ac:dyDescent="0.25">
      <c r="BP2858" s="35"/>
    </row>
    <row r="2859" spans="68:68" x14ac:dyDescent="0.25">
      <c r="BP2859" s="35"/>
    </row>
    <row r="2860" spans="68:68" x14ac:dyDescent="0.25">
      <c r="BP2860" s="35"/>
    </row>
    <row r="2861" spans="68:68" x14ac:dyDescent="0.25">
      <c r="BP2861" s="35"/>
    </row>
    <row r="2862" spans="68:68" x14ac:dyDescent="0.25">
      <c r="BP2862" s="35"/>
    </row>
    <row r="2863" spans="68:68" x14ac:dyDescent="0.25">
      <c r="BP2863" s="35"/>
    </row>
    <row r="2864" spans="68:68" x14ac:dyDescent="0.25">
      <c r="BP2864" s="35"/>
    </row>
    <row r="2865" spans="68:68" x14ac:dyDescent="0.25">
      <c r="BP2865" s="35"/>
    </row>
    <row r="2866" spans="68:68" x14ac:dyDescent="0.25">
      <c r="BP2866" s="35"/>
    </row>
    <row r="2867" spans="68:68" x14ac:dyDescent="0.25">
      <c r="BP2867" s="35"/>
    </row>
    <row r="2868" spans="68:68" x14ac:dyDescent="0.25">
      <c r="BP2868" s="35"/>
    </row>
    <row r="2869" spans="68:68" x14ac:dyDescent="0.25">
      <c r="BP2869" s="35"/>
    </row>
    <row r="2870" spans="68:68" x14ac:dyDescent="0.25">
      <c r="BP2870" s="35"/>
    </row>
    <row r="2871" spans="68:68" x14ac:dyDescent="0.25">
      <c r="BP2871" s="35"/>
    </row>
    <row r="2872" spans="68:68" x14ac:dyDescent="0.25">
      <c r="BP2872" s="35"/>
    </row>
    <row r="2873" spans="68:68" x14ac:dyDescent="0.25">
      <c r="BP2873" s="35"/>
    </row>
    <row r="2874" spans="68:68" x14ac:dyDescent="0.25">
      <c r="BP2874" s="35"/>
    </row>
    <row r="2875" spans="68:68" x14ac:dyDescent="0.25">
      <c r="BP2875" s="35"/>
    </row>
    <row r="2876" spans="68:68" x14ac:dyDescent="0.25">
      <c r="BP2876" s="35"/>
    </row>
    <row r="2877" spans="68:68" x14ac:dyDescent="0.25">
      <c r="BP2877" s="35"/>
    </row>
    <row r="2878" spans="68:68" x14ac:dyDescent="0.25">
      <c r="BP2878" s="35"/>
    </row>
    <row r="2879" spans="68:68" x14ac:dyDescent="0.25">
      <c r="BP2879" s="35"/>
    </row>
    <row r="2880" spans="68:68" x14ac:dyDescent="0.25">
      <c r="BP2880" s="35"/>
    </row>
    <row r="2881" spans="68:68" x14ac:dyDescent="0.25">
      <c r="BP2881" s="35"/>
    </row>
    <row r="2882" spans="68:68" x14ac:dyDescent="0.25">
      <c r="BP2882" s="35"/>
    </row>
    <row r="2883" spans="68:68" x14ac:dyDescent="0.25">
      <c r="BP2883" s="35"/>
    </row>
    <row r="2884" spans="68:68" x14ac:dyDescent="0.25">
      <c r="BP2884" s="35"/>
    </row>
    <row r="2885" spans="68:68" x14ac:dyDescent="0.25">
      <c r="BP2885" s="35"/>
    </row>
    <row r="2886" spans="68:68" x14ac:dyDescent="0.25">
      <c r="BP2886" s="35"/>
    </row>
    <row r="2887" spans="68:68" x14ac:dyDescent="0.25">
      <c r="BP2887" s="35"/>
    </row>
    <row r="2888" spans="68:68" x14ac:dyDescent="0.25">
      <c r="BP2888" s="35"/>
    </row>
    <row r="2889" spans="68:68" x14ac:dyDescent="0.25">
      <c r="BP2889" s="35"/>
    </row>
    <row r="2890" spans="68:68" x14ac:dyDescent="0.25">
      <c r="BP2890" s="35"/>
    </row>
    <row r="2891" spans="68:68" x14ac:dyDescent="0.25">
      <c r="BP2891" s="35"/>
    </row>
    <row r="2892" spans="68:68" x14ac:dyDescent="0.25">
      <c r="BP2892" s="35"/>
    </row>
    <row r="2893" spans="68:68" x14ac:dyDescent="0.25">
      <c r="BP2893" s="35"/>
    </row>
    <row r="2894" spans="68:68" x14ac:dyDescent="0.25">
      <c r="BP2894" s="35"/>
    </row>
    <row r="2895" spans="68:68" x14ac:dyDescent="0.25">
      <c r="BP2895" s="35"/>
    </row>
    <row r="2896" spans="68:68" x14ac:dyDescent="0.25">
      <c r="BP2896" s="35"/>
    </row>
    <row r="2897" spans="68:68" x14ac:dyDescent="0.25">
      <c r="BP2897" s="35"/>
    </row>
    <row r="2898" spans="68:68" x14ac:dyDescent="0.25">
      <c r="BP2898" s="35"/>
    </row>
    <row r="2899" spans="68:68" x14ac:dyDescent="0.25">
      <c r="BP2899" s="35"/>
    </row>
    <row r="2900" spans="68:68" x14ac:dyDescent="0.25">
      <c r="BP2900" s="35"/>
    </row>
    <row r="2901" spans="68:68" x14ac:dyDescent="0.25">
      <c r="BP2901" s="35"/>
    </row>
    <row r="2902" spans="68:68" x14ac:dyDescent="0.25">
      <c r="BP2902" s="35"/>
    </row>
    <row r="2903" spans="68:68" x14ac:dyDescent="0.25">
      <c r="BP2903" s="35"/>
    </row>
    <row r="2904" spans="68:68" x14ac:dyDescent="0.25">
      <c r="BP2904" s="35"/>
    </row>
    <row r="2905" spans="68:68" x14ac:dyDescent="0.25">
      <c r="BP2905" s="35"/>
    </row>
    <row r="2906" spans="68:68" x14ac:dyDescent="0.25">
      <c r="BP2906" s="35"/>
    </row>
    <row r="2907" spans="68:68" x14ac:dyDescent="0.25">
      <c r="BP2907" s="35"/>
    </row>
    <row r="2908" spans="68:68" x14ac:dyDescent="0.25">
      <c r="BP2908" s="35"/>
    </row>
    <row r="2909" spans="68:68" x14ac:dyDescent="0.25">
      <c r="BP2909" s="35"/>
    </row>
    <row r="2910" spans="68:68" x14ac:dyDescent="0.25">
      <c r="BP2910" s="35"/>
    </row>
    <row r="2911" spans="68:68" x14ac:dyDescent="0.25">
      <c r="BP2911" s="35"/>
    </row>
    <row r="2912" spans="68:68" x14ac:dyDescent="0.25">
      <c r="BP2912" s="35"/>
    </row>
    <row r="2913" spans="68:68" x14ac:dyDescent="0.25">
      <c r="BP2913" s="35"/>
    </row>
    <row r="2914" spans="68:68" x14ac:dyDescent="0.25">
      <c r="BP2914" s="35"/>
    </row>
    <row r="2915" spans="68:68" x14ac:dyDescent="0.25">
      <c r="BP2915" s="35"/>
    </row>
    <row r="2916" spans="68:68" x14ac:dyDescent="0.25">
      <c r="BP2916" s="35"/>
    </row>
    <row r="2917" spans="68:68" x14ac:dyDescent="0.25">
      <c r="BP2917" s="35"/>
    </row>
    <row r="2918" spans="68:68" x14ac:dyDescent="0.25">
      <c r="BP2918" s="35"/>
    </row>
    <row r="2919" spans="68:68" x14ac:dyDescent="0.25">
      <c r="BP2919" s="35"/>
    </row>
    <row r="2920" spans="68:68" x14ac:dyDescent="0.25">
      <c r="BP2920" s="35"/>
    </row>
    <row r="2921" spans="68:68" x14ac:dyDescent="0.25">
      <c r="BP2921" s="35"/>
    </row>
    <row r="2922" spans="68:68" x14ac:dyDescent="0.25">
      <c r="BP2922" s="35"/>
    </row>
    <row r="2923" spans="68:68" x14ac:dyDescent="0.25">
      <c r="BP2923" s="35"/>
    </row>
    <row r="2924" spans="68:68" x14ac:dyDescent="0.25">
      <c r="BP2924" s="35"/>
    </row>
    <row r="2925" spans="68:68" x14ac:dyDescent="0.25">
      <c r="BP2925" s="35"/>
    </row>
    <row r="2926" spans="68:68" x14ac:dyDescent="0.25">
      <c r="BP2926" s="35"/>
    </row>
    <row r="2927" spans="68:68" x14ac:dyDescent="0.25">
      <c r="BP2927" s="35"/>
    </row>
    <row r="2928" spans="68:68" x14ac:dyDescent="0.25">
      <c r="BP2928" s="35"/>
    </row>
    <row r="2929" spans="68:68" x14ac:dyDescent="0.25">
      <c r="BP2929" s="35"/>
    </row>
    <row r="2930" spans="68:68" x14ac:dyDescent="0.25">
      <c r="BP2930" s="35"/>
    </row>
    <row r="2931" spans="68:68" x14ac:dyDescent="0.25">
      <c r="BP2931" s="35"/>
    </row>
    <row r="2932" spans="68:68" x14ac:dyDescent="0.25">
      <c r="BP2932" s="35"/>
    </row>
    <row r="2933" spans="68:68" x14ac:dyDescent="0.25">
      <c r="BP2933" s="35"/>
    </row>
    <row r="2934" spans="68:68" x14ac:dyDescent="0.25">
      <c r="BP2934" s="35"/>
    </row>
    <row r="2935" spans="68:68" x14ac:dyDescent="0.25">
      <c r="BP2935" s="35"/>
    </row>
    <row r="2936" spans="68:68" x14ac:dyDescent="0.25">
      <c r="BP2936" s="35"/>
    </row>
    <row r="2937" spans="68:68" x14ac:dyDescent="0.25">
      <c r="BP2937" s="35"/>
    </row>
    <row r="2938" spans="68:68" x14ac:dyDescent="0.25">
      <c r="BP2938" s="35"/>
    </row>
    <row r="2939" spans="68:68" x14ac:dyDescent="0.25">
      <c r="BP2939" s="35"/>
    </row>
    <row r="2940" spans="68:68" x14ac:dyDescent="0.25">
      <c r="BP2940" s="35"/>
    </row>
    <row r="2941" spans="68:68" x14ac:dyDescent="0.25">
      <c r="BP2941" s="35"/>
    </row>
    <row r="2942" spans="68:68" x14ac:dyDescent="0.25">
      <c r="BP2942" s="35"/>
    </row>
    <row r="2943" spans="68:68" x14ac:dyDescent="0.25">
      <c r="BP2943" s="35"/>
    </row>
    <row r="2944" spans="68:68" x14ac:dyDescent="0.25">
      <c r="BP2944" s="35"/>
    </row>
    <row r="2945" spans="68:68" x14ac:dyDescent="0.25">
      <c r="BP2945" s="35"/>
    </row>
    <row r="2946" spans="68:68" x14ac:dyDescent="0.25">
      <c r="BP2946" s="35"/>
    </row>
    <row r="2947" spans="68:68" x14ac:dyDescent="0.25">
      <c r="BP2947" s="35"/>
    </row>
    <row r="2948" spans="68:68" x14ac:dyDescent="0.25">
      <c r="BP2948" s="35"/>
    </row>
    <row r="2949" spans="68:68" x14ac:dyDescent="0.25">
      <c r="BP2949" s="35"/>
    </row>
    <row r="2950" spans="68:68" x14ac:dyDescent="0.25">
      <c r="BP2950" s="35"/>
    </row>
    <row r="2951" spans="68:68" x14ac:dyDescent="0.25">
      <c r="BP2951" s="35"/>
    </row>
    <row r="2952" spans="68:68" x14ac:dyDescent="0.25">
      <c r="BP2952" s="35"/>
    </row>
    <row r="2953" spans="68:68" x14ac:dyDescent="0.25">
      <c r="BP2953" s="35"/>
    </row>
    <row r="2954" spans="68:68" x14ac:dyDescent="0.25">
      <c r="BP2954" s="35"/>
    </row>
    <row r="2955" spans="68:68" x14ac:dyDescent="0.25">
      <c r="BP2955" s="35"/>
    </row>
    <row r="2956" spans="68:68" x14ac:dyDescent="0.25">
      <c r="BP2956" s="35"/>
    </row>
    <row r="2957" spans="68:68" x14ac:dyDescent="0.25">
      <c r="BP2957" s="35"/>
    </row>
    <row r="2958" spans="68:68" x14ac:dyDescent="0.25">
      <c r="BP2958" s="35"/>
    </row>
    <row r="2959" spans="68:68" x14ac:dyDescent="0.25">
      <c r="BP2959" s="35"/>
    </row>
    <row r="2960" spans="68:68" x14ac:dyDescent="0.25">
      <c r="BP2960" s="35"/>
    </row>
    <row r="2961" spans="68:68" x14ac:dyDescent="0.25">
      <c r="BP2961" s="35"/>
    </row>
    <row r="2962" spans="68:68" x14ac:dyDescent="0.25">
      <c r="BP2962" s="35"/>
    </row>
    <row r="2963" spans="68:68" x14ac:dyDescent="0.25">
      <c r="BP2963" s="35"/>
    </row>
    <row r="2964" spans="68:68" x14ac:dyDescent="0.25">
      <c r="BP2964" s="35"/>
    </row>
    <row r="2965" spans="68:68" x14ac:dyDescent="0.25">
      <c r="BP2965" s="35"/>
    </row>
    <row r="2966" spans="68:68" x14ac:dyDescent="0.25">
      <c r="BP2966" s="35"/>
    </row>
    <row r="2967" spans="68:68" x14ac:dyDescent="0.25">
      <c r="BP2967" s="35"/>
    </row>
    <row r="2968" spans="68:68" x14ac:dyDescent="0.25">
      <c r="BP2968" s="35"/>
    </row>
    <row r="2969" spans="68:68" x14ac:dyDescent="0.25">
      <c r="BP2969" s="35"/>
    </row>
    <row r="2970" spans="68:68" x14ac:dyDescent="0.25">
      <c r="BP2970" s="35"/>
    </row>
    <row r="2971" spans="68:68" x14ac:dyDescent="0.25">
      <c r="BP2971" s="35"/>
    </row>
    <row r="2972" spans="68:68" x14ac:dyDescent="0.25">
      <c r="BP2972" s="35"/>
    </row>
    <row r="2973" spans="68:68" x14ac:dyDescent="0.25">
      <c r="BP2973" s="35"/>
    </row>
    <row r="2974" spans="68:68" x14ac:dyDescent="0.25">
      <c r="BP2974" s="35"/>
    </row>
    <row r="2975" spans="68:68" x14ac:dyDescent="0.25">
      <c r="BP2975" s="35"/>
    </row>
    <row r="2976" spans="68:68" x14ac:dyDescent="0.25">
      <c r="BP2976" s="35"/>
    </row>
    <row r="2977" spans="68:68" x14ac:dyDescent="0.25">
      <c r="BP2977" s="35"/>
    </row>
    <row r="2978" spans="68:68" x14ac:dyDescent="0.25">
      <c r="BP2978" s="35"/>
    </row>
    <row r="2979" spans="68:68" x14ac:dyDescent="0.25">
      <c r="BP2979" s="35"/>
    </row>
    <row r="2980" spans="68:68" x14ac:dyDescent="0.25">
      <c r="BP2980" s="35"/>
    </row>
    <row r="2981" spans="68:68" x14ac:dyDescent="0.25">
      <c r="BP2981" s="35"/>
    </row>
    <row r="2982" spans="68:68" x14ac:dyDescent="0.25">
      <c r="BP2982" s="35"/>
    </row>
    <row r="2983" spans="68:68" x14ac:dyDescent="0.25">
      <c r="BP2983" s="35"/>
    </row>
    <row r="2984" spans="68:68" x14ac:dyDescent="0.25">
      <c r="BP2984" s="35"/>
    </row>
    <row r="2985" spans="68:68" x14ac:dyDescent="0.25">
      <c r="BP2985" s="35"/>
    </row>
    <row r="2986" spans="68:68" x14ac:dyDescent="0.25">
      <c r="BP2986" s="35"/>
    </row>
    <row r="2987" spans="68:68" x14ac:dyDescent="0.25">
      <c r="BP2987" s="35"/>
    </row>
    <row r="2988" spans="68:68" x14ac:dyDescent="0.25">
      <c r="BP2988" s="35"/>
    </row>
    <row r="2989" spans="68:68" x14ac:dyDescent="0.25">
      <c r="BP2989" s="35"/>
    </row>
    <row r="2990" spans="68:68" x14ac:dyDescent="0.25">
      <c r="BP2990" s="35"/>
    </row>
    <row r="2991" spans="68:68" x14ac:dyDescent="0.25">
      <c r="BP2991" s="35"/>
    </row>
    <row r="2992" spans="68:68" x14ac:dyDescent="0.25">
      <c r="BP2992" s="35"/>
    </row>
    <row r="2993" spans="68:68" x14ac:dyDescent="0.25">
      <c r="BP2993" s="35"/>
    </row>
    <row r="2994" spans="68:68" x14ac:dyDescent="0.25">
      <c r="BP2994" s="35"/>
    </row>
    <row r="2995" spans="68:68" x14ac:dyDescent="0.25">
      <c r="BP2995" s="35"/>
    </row>
    <row r="2996" spans="68:68" x14ac:dyDescent="0.25">
      <c r="BP2996" s="35"/>
    </row>
    <row r="2997" spans="68:68" x14ac:dyDescent="0.25">
      <c r="BP2997" s="35"/>
    </row>
    <row r="2998" spans="68:68" x14ac:dyDescent="0.25">
      <c r="BP2998" s="35"/>
    </row>
    <row r="2999" spans="68:68" x14ac:dyDescent="0.25">
      <c r="BP2999" s="35"/>
    </row>
    <row r="3000" spans="68:68" x14ac:dyDescent="0.25">
      <c r="BP3000" s="35"/>
    </row>
    <row r="3001" spans="68:68" x14ac:dyDescent="0.25">
      <c r="BP3001" s="35"/>
    </row>
    <row r="3002" spans="68:68" x14ac:dyDescent="0.25">
      <c r="BP3002" s="35"/>
    </row>
    <row r="3003" spans="68:68" x14ac:dyDescent="0.25">
      <c r="BP3003" s="35"/>
    </row>
    <row r="3004" spans="68:68" x14ac:dyDescent="0.25">
      <c r="BP3004" s="35"/>
    </row>
    <row r="3005" spans="68:68" x14ac:dyDescent="0.25">
      <c r="BP3005" s="35"/>
    </row>
    <row r="3006" spans="68:68" x14ac:dyDescent="0.25">
      <c r="BP3006" s="35"/>
    </row>
    <row r="3007" spans="68:68" x14ac:dyDescent="0.25">
      <c r="BP3007" s="35"/>
    </row>
    <row r="3008" spans="68:68" x14ac:dyDescent="0.25">
      <c r="BP3008" s="35"/>
    </row>
    <row r="3009" spans="68:68" x14ac:dyDescent="0.25">
      <c r="BP3009" s="35"/>
    </row>
    <row r="3010" spans="68:68" x14ac:dyDescent="0.25">
      <c r="BP3010" s="35"/>
    </row>
    <row r="3011" spans="68:68" x14ac:dyDescent="0.25">
      <c r="BP3011" s="35"/>
    </row>
    <row r="3012" spans="68:68" x14ac:dyDescent="0.25">
      <c r="BP3012" s="35"/>
    </row>
    <row r="3013" spans="68:68" x14ac:dyDescent="0.25">
      <c r="BP3013" s="35"/>
    </row>
    <row r="3014" spans="68:68" x14ac:dyDescent="0.25">
      <c r="BP3014" s="35"/>
    </row>
    <row r="3015" spans="68:68" x14ac:dyDescent="0.25">
      <c r="BP3015" s="35"/>
    </row>
    <row r="3016" spans="68:68" x14ac:dyDescent="0.25">
      <c r="BP3016" s="35"/>
    </row>
    <row r="3017" spans="68:68" x14ac:dyDescent="0.25">
      <c r="BP3017" s="35"/>
    </row>
    <row r="3018" spans="68:68" x14ac:dyDescent="0.25">
      <c r="BP3018" s="35"/>
    </row>
    <row r="3019" spans="68:68" x14ac:dyDescent="0.25">
      <c r="BP3019" s="35"/>
    </row>
    <row r="3020" spans="68:68" x14ac:dyDescent="0.25">
      <c r="BP3020" s="35"/>
    </row>
    <row r="3021" spans="68:68" x14ac:dyDescent="0.25">
      <c r="BP3021" s="35"/>
    </row>
    <row r="3022" spans="68:68" x14ac:dyDescent="0.25">
      <c r="BP3022" s="35"/>
    </row>
    <row r="3023" spans="68:68" x14ac:dyDescent="0.25">
      <c r="BP3023" s="35"/>
    </row>
    <row r="3024" spans="68:68" x14ac:dyDescent="0.25">
      <c r="BP3024" s="35"/>
    </row>
    <row r="3025" spans="68:68" x14ac:dyDescent="0.25">
      <c r="BP3025" s="35"/>
    </row>
    <row r="3026" spans="68:68" x14ac:dyDescent="0.25">
      <c r="BP3026" s="35"/>
    </row>
    <row r="3027" spans="68:68" x14ac:dyDescent="0.25">
      <c r="BP3027" s="35"/>
    </row>
    <row r="3028" spans="68:68" x14ac:dyDescent="0.25">
      <c r="BP3028" s="35"/>
    </row>
    <row r="3029" spans="68:68" x14ac:dyDescent="0.25">
      <c r="BP3029" s="35"/>
    </row>
    <row r="3030" spans="68:68" x14ac:dyDescent="0.25">
      <c r="BP3030" s="35"/>
    </row>
    <row r="3031" spans="68:68" x14ac:dyDescent="0.25">
      <c r="BP3031" s="35"/>
    </row>
    <row r="3032" spans="68:68" x14ac:dyDescent="0.25">
      <c r="BP3032" s="35"/>
    </row>
    <row r="3033" spans="68:68" x14ac:dyDescent="0.25">
      <c r="BP3033" s="35"/>
    </row>
    <row r="3034" spans="68:68" x14ac:dyDescent="0.25">
      <c r="BP3034" s="35"/>
    </row>
    <row r="3035" spans="68:68" x14ac:dyDescent="0.25">
      <c r="BP3035" s="35"/>
    </row>
    <row r="3036" spans="68:68" x14ac:dyDescent="0.25">
      <c r="BP3036" s="35"/>
    </row>
    <row r="3037" spans="68:68" x14ac:dyDescent="0.25">
      <c r="BP3037" s="35"/>
    </row>
    <row r="3038" spans="68:68" x14ac:dyDescent="0.25">
      <c r="BP3038" s="35"/>
    </row>
    <row r="3039" spans="68:68" x14ac:dyDescent="0.25">
      <c r="BP3039" s="35"/>
    </row>
    <row r="3040" spans="68:68" x14ac:dyDescent="0.25">
      <c r="BP3040" s="35"/>
    </row>
    <row r="3041" spans="68:68" x14ac:dyDescent="0.25">
      <c r="BP3041" s="35"/>
    </row>
    <row r="3042" spans="68:68" x14ac:dyDescent="0.25">
      <c r="BP3042" s="35"/>
    </row>
    <row r="3043" spans="68:68" x14ac:dyDescent="0.25">
      <c r="BP3043" s="35"/>
    </row>
    <row r="3044" spans="68:68" x14ac:dyDescent="0.25">
      <c r="BP3044" s="35"/>
    </row>
    <row r="3045" spans="68:68" x14ac:dyDescent="0.25">
      <c r="BP3045" s="35"/>
    </row>
    <row r="3046" spans="68:68" x14ac:dyDescent="0.25">
      <c r="BP3046" s="35"/>
    </row>
    <row r="3047" spans="68:68" x14ac:dyDescent="0.25">
      <c r="BP3047" s="35"/>
    </row>
    <row r="3048" spans="68:68" x14ac:dyDescent="0.25">
      <c r="BP3048" s="35"/>
    </row>
    <row r="3049" spans="68:68" x14ac:dyDescent="0.25">
      <c r="BP3049" s="35"/>
    </row>
    <row r="3050" spans="68:68" x14ac:dyDescent="0.25">
      <c r="BP3050" s="35"/>
    </row>
    <row r="3051" spans="68:68" x14ac:dyDescent="0.25">
      <c r="BP3051" s="35"/>
    </row>
    <row r="3052" spans="68:68" x14ac:dyDescent="0.25">
      <c r="BP3052" s="35"/>
    </row>
    <row r="3053" spans="68:68" x14ac:dyDescent="0.25">
      <c r="BP3053" s="35"/>
    </row>
    <row r="3054" spans="68:68" x14ac:dyDescent="0.25">
      <c r="BP3054" s="35"/>
    </row>
    <row r="3055" spans="68:68" x14ac:dyDescent="0.25">
      <c r="BP3055" s="35"/>
    </row>
    <row r="3056" spans="68:68" x14ac:dyDescent="0.25">
      <c r="BP3056" s="35"/>
    </row>
    <row r="3057" spans="68:68" x14ac:dyDescent="0.25">
      <c r="BP3057" s="35"/>
    </row>
    <row r="3058" spans="68:68" x14ac:dyDescent="0.25">
      <c r="BP3058" s="35"/>
    </row>
    <row r="3059" spans="68:68" x14ac:dyDescent="0.25">
      <c r="BP3059" s="35"/>
    </row>
    <row r="3060" spans="68:68" x14ac:dyDescent="0.25">
      <c r="BP3060" s="35"/>
    </row>
    <row r="3061" spans="68:68" x14ac:dyDescent="0.25">
      <c r="BP3061" s="35"/>
    </row>
    <row r="3062" spans="68:68" x14ac:dyDescent="0.25">
      <c r="BP3062" s="35"/>
    </row>
    <row r="3063" spans="68:68" x14ac:dyDescent="0.25">
      <c r="BP3063" s="35"/>
    </row>
    <row r="3064" spans="68:68" x14ac:dyDescent="0.25">
      <c r="BP3064" s="35"/>
    </row>
    <row r="3065" spans="68:68" x14ac:dyDescent="0.25">
      <c r="BP3065" s="35"/>
    </row>
    <row r="3066" spans="68:68" x14ac:dyDescent="0.25">
      <c r="BP3066" s="35"/>
    </row>
    <row r="3067" spans="68:68" x14ac:dyDescent="0.25">
      <c r="BP3067" s="35"/>
    </row>
    <row r="3068" spans="68:68" x14ac:dyDescent="0.25">
      <c r="BP3068" s="35"/>
    </row>
    <row r="3069" spans="68:68" x14ac:dyDescent="0.25">
      <c r="BP3069" s="35"/>
    </row>
    <row r="3070" spans="68:68" x14ac:dyDescent="0.25">
      <c r="BP3070" s="35"/>
    </row>
    <row r="3071" spans="68:68" x14ac:dyDescent="0.25">
      <c r="BP3071" s="35"/>
    </row>
    <row r="3072" spans="68:68" x14ac:dyDescent="0.25">
      <c r="BP3072" s="35"/>
    </row>
    <row r="3073" spans="68:68" x14ac:dyDescent="0.25">
      <c r="BP3073" s="35"/>
    </row>
    <row r="3074" spans="68:68" x14ac:dyDescent="0.25">
      <c r="BP3074" s="35"/>
    </row>
    <row r="3075" spans="68:68" x14ac:dyDescent="0.25">
      <c r="BP3075" s="35"/>
    </row>
    <row r="3076" spans="68:68" x14ac:dyDescent="0.25">
      <c r="BP3076" s="35"/>
    </row>
    <row r="3077" spans="68:68" x14ac:dyDescent="0.25">
      <c r="BP3077" s="35"/>
    </row>
    <row r="3078" spans="68:68" x14ac:dyDescent="0.25">
      <c r="BP3078" s="35"/>
    </row>
    <row r="3079" spans="68:68" x14ac:dyDescent="0.25">
      <c r="BP3079" s="35"/>
    </row>
    <row r="3080" spans="68:68" x14ac:dyDescent="0.25">
      <c r="BP3080" s="35"/>
    </row>
    <row r="3081" spans="68:68" x14ac:dyDescent="0.25">
      <c r="BP3081" s="35"/>
    </row>
    <row r="3082" spans="68:68" x14ac:dyDescent="0.25">
      <c r="BP3082" s="35"/>
    </row>
    <row r="3083" spans="68:68" x14ac:dyDescent="0.25">
      <c r="BP3083" s="35"/>
    </row>
    <row r="3084" spans="68:68" x14ac:dyDescent="0.25">
      <c r="BP3084" s="35"/>
    </row>
    <row r="3085" spans="68:68" x14ac:dyDescent="0.25">
      <c r="BP3085" s="35"/>
    </row>
    <row r="3086" spans="68:68" x14ac:dyDescent="0.25">
      <c r="BP3086" s="35"/>
    </row>
    <row r="3087" spans="68:68" x14ac:dyDescent="0.25">
      <c r="BP3087" s="35"/>
    </row>
    <row r="3088" spans="68:68" x14ac:dyDescent="0.25">
      <c r="BP3088" s="35"/>
    </row>
    <row r="3089" spans="68:68" x14ac:dyDescent="0.25">
      <c r="BP3089" s="35"/>
    </row>
    <row r="3090" spans="68:68" x14ac:dyDescent="0.25">
      <c r="BP3090" s="35"/>
    </row>
    <row r="3091" spans="68:68" x14ac:dyDescent="0.25">
      <c r="BP3091" s="35"/>
    </row>
    <row r="3092" spans="68:68" x14ac:dyDescent="0.25">
      <c r="BP3092" s="35"/>
    </row>
    <row r="3093" spans="68:68" x14ac:dyDescent="0.25">
      <c r="BP3093" s="35"/>
    </row>
    <row r="3094" spans="68:68" x14ac:dyDescent="0.25">
      <c r="BP3094" s="35"/>
    </row>
    <row r="3095" spans="68:68" x14ac:dyDescent="0.25">
      <c r="BP3095" s="35"/>
    </row>
    <row r="3096" spans="68:68" x14ac:dyDescent="0.25">
      <c r="BP3096" s="35"/>
    </row>
    <row r="3097" spans="68:68" x14ac:dyDescent="0.25">
      <c r="BP3097" s="35"/>
    </row>
    <row r="3098" spans="68:68" x14ac:dyDescent="0.25">
      <c r="BP3098" s="35"/>
    </row>
    <row r="3099" spans="68:68" x14ac:dyDescent="0.25">
      <c r="BP3099" s="35"/>
    </row>
    <row r="3100" spans="68:68" x14ac:dyDescent="0.25">
      <c r="BP3100" s="35"/>
    </row>
    <row r="3101" spans="68:68" x14ac:dyDescent="0.25">
      <c r="BP3101" s="35"/>
    </row>
    <row r="3102" spans="68:68" x14ac:dyDescent="0.25">
      <c r="BP3102" s="35"/>
    </row>
    <row r="3103" spans="68:68" x14ac:dyDescent="0.25">
      <c r="BP3103" s="35"/>
    </row>
    <row r="3104" spans="68:68" x14ac:dyDescent="0.25">
      <c r="BP3104" s="35"/>
    </row>
    <row r="3105" spans="68:68" x14ac:dyDescent="0.25">
      <c r="BP3105" s="35"/>
    </row>
    <row r="3106" spans="68:68" x14ac:dyDescent="0.25">
      <c r="BP3106" s="35"/>
    </row>
    <row r="3107" spans="68:68" x14ac:dyDescent="0.25">
      <c r="BP3107" s="35"/>
    </row>
    <row r="3108" spans="68:68" x14ac:dyDescent="0.25">
      <c r="BP3108" s="35"/>
    </row>
    <row r="3109" spans="68:68" x14ac:dyDescent="0.25">
      <c r="BP3109" s="35"/>
    </row>
    <row r="3110" spans="68:68" x14ac:dyDescent="0.25">
      <c r="BP3110" s="35"/>
    </row>
    <row r="3111" spans="68:68" x14ac:dyDescent="0.25">
      <c r="BP3111" s="35"/>
    </row>
    <row r="3112" spans="68:68" x14ac:dyDescent="0.25">
      <c r="BP3112" s="35"/>
    </row>
    <row r="3113" spans="68:68" x14ac:dyDescent="0.25">
      <c r="BP3113" s="35"/>
    </row>
    <row r="3114" spans="68:68" x14ac:dyDescent="0.25">
      <c r="BP3114" s="35"/>
    </row>
    <row r="3115" spans="68:68" x14ac:dyDescent="0.25">
      <c r="BP3115" s="35"/>
    </row>
    <row r="3116" spans="68:68" x14ac:dyDescent="0.25">
      <c r="BP3116" s="35"/>
    </row>
    <row r="3117" spans="68:68" x14ac:dyDescent="0.25">
      <c r="BP3117" s="35"/>
    </row>
    <row r="3118" spans="68:68" x14ac:dyDescent="0.25">
      <c r="BP3118" s="35"/>
    </row>
    <row r="3119" spans="68:68" x14ac:dyDescent="0.25">
      <c r="BP3119" s="35"/>
    </row>
    <row r="3120" spans="68:68" x14ac:dyDescent="0.25">
      <c r="BP3120" s="35"/>
    </row>
    <row r="3121" spans="68:68" x14ac:dyDescent="0.25">
      <c r="BP3121" s="35"/>
    </row>
    <row r="3122" spans="68:68" x14ac:dyDescent="0.25">
      <c r="BP3122" s="35"/>
    </row>
    <row r="3123" spans="68:68" x14ac:dyDescent="0.25">
      <c r="BP3123" s="35"/>
    </row>
    <row r="3124" spans="68:68" x14ac:dyDescent="0.25">
      <c r="BP3124" s="35"/>
    </row>
    <row r="3125" spans="68:68" x14ac:dyDescent="0.25">
      <c r="BP3125" s="35"/>
    </row>
    <row r="3126" spans="68:68" x14ac:dyDescent="0.25">
      <c r="BP3126" s="35"/>
    </row>
    <row r="3127" spans="68:68" x14ac:dyDescent="0.25">
      <c r="BP3127" s="35"/>
    </row>
    <row r="3128" spans="68:68" x14ac:dyDescent="0.25">
      <c r="BP3128" s="35"/>
    </row>
    <row r="3129" spans="68:68" x14ac:dyDescent="0.25">
      <c r="BP3129" s="35"/>
    </row>
    <row r="3130" spans="68:68" x14ac:dyDescent="0.25">
      <c r="BP3130" s="35"/>
    </row>
    <row r="3131" spans="68:68" x14ac:dyDescent="0.25">
      <c r="BP3131" s="35"/>
    </row>
    <row r="3132" spans="68:68" x14ac:dyDescent="0.25">
      <c r="BP3132" s="35"/>
    </row>
    <row r="3133" spans="68:68" x14ac:dyDescent="0.25">
      <c r="BP3133" s="35"/>
    </row>
    <row r="3134" spans="68:68" x14ac:dyDescent="0.25">
      <c r="BP3134" s="35"/>
    </row>
    <row r="3135" spans="68:68" x14ac:dyDescent="0.25">
      <c r="BP3135" s="35"/>
    </row>
    <row r="3136" spans="68:68" x14ac:dyDescent="0.25">
      <c r="BP3136" s="35"/>
    </row>
    <row r="3137" spans="68:68" x14ac:dyDescent="0.25">
      <c r="BP3137" s="35"/>
    </row>
    <row r="3138" spans="68:68" x14ac:dyDescent="0.25">
      <c r="BP3138" s="35"/>
    </row>
    <row r="3139" spans="68:68" x14ac:dyDescent="0.25">
      <c r="BP3139" s="35"/>
    </row>
    <row r="3140" spans="68:68" x14ac:dyDescent="0.25">
      <c r="BP3140" s="35"/>
    </row>
    <row r="3141" spans="68:68" x14ac:dyDescent="0.25">
      <c r="BP3141" s="35"/>
    </row>
    <row r="3142" spans="68:68" x14ac:dyDescent="0.25">
      <c r="BP3142" s="35"/>
    </row>
    <row r="3143" spans="68:68" x14ac:dyDescent="0.25">
      <c r="BP3143" s="35"/>
    </row>
    <row r="3144" spans="68:68" x14ac:dyDescent="0.25">
      <c r="BP3144" s="35"/>
    </row>
    <row r="3145" spans="68:68" x14ac:dyDescent="0.25">
      <c r="BP3145" s="35"/>
    </row>
    <row r="3146" spans="68:68" x14ac:dyDescent="0.25">
      <c r="BP3146" s="35"/>
    </row>
    <row r="3147" spans="68:68" x14ac:dyDescent="0.25">
      <c r="BP3147" s="35"/>
    </row>
    <row r="3148" spans="68:68" x14ac:dyDescent="0.25">
      <c r="BP3148" s="35"/>
    </row>
    <row r="3149" spans="68:68" x14ac:dyDescent="0.25">
      <c r="BP3149" s="35"/>
    </row>
    <row r="3150" spans="68:68" x14ac:dyDescent="0.25">
      <c r="BP3150" s="35"/>
    </row>
    <row r="3151" spans="68:68" x14ac:dyDescent="0.25">
      <c r="BP3151" s="35"/>
    </row>
    <row r="3152" spans="68:68" x14ac:dyDescent="0.25">
      <c r="BP3152" s="35"/>
    </row>
    <row r="3153" spans="68:68" x14ac:dyDescent="0.25">
      <c r="BP3153" s="35"/>
    </row>
    <row r="3154" spans="68:68" x14ac:dyDescent="0.25">
      <c r="BP3154" s="35"/>
    </row>
    <row r="3155" spans="68:68" x14ac:dyDescent="0.25">
      <c r="BP3155" s="35"/>
    </row>
    <row r="3156" spans="68:68" x14ac:dyDescent="0.25">
      <c r="BP3156" s="35"/>
    </row>
    <row r="3157" spans="68:68" x14ac:dyDescent="0.25">
      <c r="BP3157" s="35"/>
    </row>
    <row r="3158" spans="68:68" x14ac:dyDescent="0.25">
      <c r="BP3158" s="35"/>
    </row>
    <row r="3159" spans="68:68" x14ac:dyDescent="0.25">
      <c r="BP3159" s="35"/>
    </row>
    <row r="3160" spans="68:68" x14ac:dyDescent="0.25">
      <c r="BP3160" s="35"/>
    </row>
    <row r="3161" spans="68:68" x14ac:dyDescent="0.25">
      <c r="BP3161" s="35"/>
    </row>
    <row r="3162" spans="68:68" x14ac:dyDescent="0.25">
      <c r="BP3162" s="35"/>
    </row>
    <row r="3163" spans="68:68" x14ac:dyDescent="0.25">
      <c r="BP3163" s="35"/>
    </row>
    <row r="3164" spans="68:68" x14ac:dyDescent="0.25">
      <c r="BP3164" s="35"/>
    </row>
    <row r="3165" spans="68:68" x14ac:dyDescent="0.25">
      <c r="BP3165" s="35"/>
    </row>
    <row r="3166" spans="68:68" x14ac:dyDescent="0.25">
      <c r="BP3166" s="35"/>
    </row>
    <row r="3167" spans="68:68" x14ac:dyDescent="0.25">
      <c r="BP3167" s="35"/>
    </row>
    <row r="3168" spans="68:68" x14ac:dyDescent="0.25">
      <c r="BP3168" s="35"/>
    </row>
    <row r="3169" spans="68:68" x14ac:dyDescent="0.25">
      <c r="BP3169" s="35"/>
    </row>
    <row r="3170" spans="68:68" x14ac:dyDescent="0.25">
      <c r="BP3170" s="35"/>
    </row>
    <row r="3171" spans="68:68" x14ac:dyDescent="0.25">
      <c r="BP3171" s="35"/>
    </row>
    <row r="3172" spans="68:68" x14ac:dyDescent="0.25">
      <c r="BP3172" s="35"/>
    </row>
    <row r="3173" spans="68:68" x14ac:dyDescent="0.25">
      <c r="BP3173" s="35"/>
    </row>
    <row r="3174" spans="68:68" x14ac:dyDescent="0.25">
      <c r="BP3174" s="35"/>
    </row>
    <row r="3175" spans="68:68" x14ac:dyDescent="0.25">
      <c r="BP3175" s="35"/>
    </row>
    <row r="3176" spans="68:68" x14ac:dyDescent="0.25">
      <c r="BP3176" s="35"/>
    </row>
    <row r="3177" spans="68:68" x14ac:dyDescent="0.25">
      <c r="BP3177" s="35"/>
    </row>
    <row r="3178" spans="68:68" x14ac:dyDescent="0.25">
      <c r="BP3178" s="35"/>
    </row>
    <row r="3179" spans="68:68" x14ac:dyDescent="0.25">
      <c r="BP3179" s="35"/>
    </row>
    <row r="3180" spans="68:68" x14ac:dyDescent="0.25">
      <c r="BP3180" s="35"/>
    </row>
    <row r="3181" spans="68:68" x14ac:dyDescent="0.25">
      <c r="BP3181" s="35"/>
    </row>
    <row r="3182" spans="68:68" x14ac:dyDescent="0.25">
      <c r="BP3182" s="35"/>
    </row>
    <row r="3183" spans="68:68" x14ac:dyDescent="0.25">
      <c r="BP3183" s="35"/>
    </row>
    <row r="3184" spans="68:68" x14ac:dyDescent="0.25">
      <c r="BP3184" s="35"/>
    </row>
    <row r="3185" spans="68:68" x14ac:dyDescent="0.25">
      <c r="BP3185" s="35"/>
    </row>
    <row r="3186" spans="68:68" x14ac:dyDescent="0.25">
      <c r="BP3186" s="35"/>
    </row>
    <row r="3187" spans="68:68" x14ac:dyDescent="0.25">
      <c r="BP3187" s="35"/>
    </row>
    <row r="3188" spans="68:68" x14ac:dyDescent="0.25">
      <c r="BP3188" s="35"/>
    </row>
    <row r="3189" spans="68:68" x14ac:dyDescent="0.25">
      <c r="BP3189" s="35"/>
    </row>
    <row r="3190" spans="68:68" x14ac:dyDescent="0.25">
      <c r="BP3190" s="35"/>
    </row>
    <row r="3191" spans="68:68" x14ac:dyDescent="0.25">
      <c r="BP3191" s="35"/>
    </row>
    <row r="3192" spans="68:68" x14ac:dyDescent="0.25">
      <c r="BP3192" s="35"/>
    </row>
    <row r="3193" spans="68:68" x14ac:dyDescent="0.25">
      <c r="BP3193" s="35"/>
    </row>
    <row r="3194" spans="68:68" x14ac:dyDescent="0.25">
      <c r="BP3194" s="35"/>
    </row>
    <row r="3195" spans="68:68" x14ac:dyDescent="0.25">
      <c r="BP3195" s="35"/>
    </row>
    <row r="3196" spans="68:68" x14ac:dyDescent="0.25">
      <c r="BP3196" s="35"/>
    </row>
    <row r="3197" spans="68:68" x14ac:dyDescent="0.25">
      <c r="BP3197" s="35"/>
    </row>
    <row r="3198" spans="68:68" x14ac:dyDescent="0.25">
      <c r="BP3198" s="35"/>
    </row>
    <row r="3199" spans="68:68" x14ac:dyDescent="0.25">
      <c r="BP3199" s="35"/>
    </row>
    <row r="3200" spans="68:68" x14ac:dyDescent="0.25">
      <c r="BP3200" s="35"/>
    </row>
    <row r="3201" spans="68:68" x14ac:dyDescent="0.25">
      <c r="BP3201" s="35"/>
    </row>
    <row r="3202" spans="68:68" x14ac:dyDescent="0.25">
      <c r="BP3202" s="35"/>
    </row>
    <row r="3203" spans="68:68" x14ac:dyDescent="0.25">
      <c r="BP3203" s="35"/>
    </row>
    <row r="3204" spans="68:68" x14ac:dyDescent="0.25">
      <c r="BP3204" s="35"/>
    </row>
    <row r="3205" spans="68:68" x14ac:dyDescent="0.25">
      <c r="BP3205" s="35"/>
    </row>
    <row r="3206" spans="68:68" x14ac:dyDescent="0.25">
      <c r="BP3206" s="35"/>
    </row>
    <row r="3207" spans="68:68" x14ac:dyDescent="0.25">
      <c r="BP3207" s="35"/>
    </row>
    <row r="3208" spans="68:68" x14ac:dyDescent="0.25">
      <c r="BP3208" s="35"/>
    </row>
    <row r="3209" spans="68:68" x14ac:dyDescent="0.25">
      <c r="BP3209" s="35"/>
    </row>
    <row r="3210" spans="68:68" x14ac:dyDescent="0.25">
      <c r="BP3210" s="35"/>
    </row>
    <row r="3211" spans="68:68" x14ac:dyDescent="0.25">
      <c r="BP3211" s="35"/>
    </row>
    <row r="3212" spans="68:68" x14ac:dyDescent="0.25">
      <c r="BP3212" s="35"/>
    </row>
    <row r="3213" spans="68:68" x14ac:dyDescent="0.25">
      <c r="BP3213" s="35"/>
    </row>
    <row r="3214" spans="68:68" x14ac:dyDescent="0.25">
      <c r="BP3214" s="35"/>
    </row>
    <row r="3215" spans="68:68" x14ac:dyDescent="0.25">
      <c r="BP3215" s="35"/>
    </row>
    <row r="3216" spans="68:68" x14ac:dyDescent="0.25">
      <c r="BP3216" s="35"/>
    </row>
    <row r="3217" spans="68:68" x14ac:dyDescent="0.25">
      <c r="BP3217" s="35"/>
    </row>
    <row r="3218" spans="68:68" x14ac:dyDescent="0.25">
      <c r="BP3218" s="35"/>
    </row>
    <row r="3219" spans="68:68" x14ac:dyDescent="0.25">
      <c r="BP3219" s="35"/>
    </row>
    <row r="3220" spans="68:68" x14ac:dyDescent="0.25">
      <c r="BP3220" s="35"/>
    </row>
    <row r="3221" spans="68:68" x14ac:dyDescent="0.25">
      <c r="BP3221" s="35"/>
    </row>
    <row r="3222" spans="68:68" x14ac:dyDescent="0.25">
      <c r="BP3222" s="35"/>
    </row>
    <row r="3223" spans="68:68" x14ac:dyDescent="0.25">
      <c r="BP3223" s="35"/>
    </row>
    <row r="3224" spans="68:68" x14ac:dyDescent="0.25">
      <c r="BP3224" s="35"/>
    </row>
    <row r="3225" spans="68:68" x14ac:dyDescent="0.25">
      <c r="BP3225" s="35"/>
    </row>
    <row r="3226" spans="68:68" x14ac:dyDescent="0.25">
      <c r="BP3226" s="35"/>
    </row>
    <row r="3227" spans="68:68" x14ac:dyDescent="0.25">
      <c r="BP3227" s="35"/>
    </row>
    <row r="3228" spans="68:68" x14ac:dyDescent="0.25">
      <c r="BP3228" s="35"/>
    </row>
    <row r="3229" spans="68:68" x14ac:dyDescent="0.25">
      <c r="BP3229" s="35"/>
    </row>
    <row r="3230" spans="68:68" x14ac:dyDescent="0.25">
      <c r="BP3230" s="35"/>
    </row>
    <row r="3231" spans="68:68" x14ac:dyDescent="0.25">
      <c r="BP3231" s="35"/>
    </row>
    <row r="3232" spans="68:68" x14ac:dyDescent="0.25">
      <c r="BP3232" s="35"/>
    </row>
    <row r="3233" spans="68:68" x14ac:dyDescent="0.25">
      <c r="BP3233" s="35"/>
    </row>
    <row r="3234" spans="68:68" x14ac:dyDescent="0.25">
      <c r="BP3234" s="35"/>
    </row>
    <row r="3235" spans="68:68" x14ac:dyDescent="0.25">
      <c r="BP3235" s="35"/>
    </row>
    <row r="3236" spans="68:68" x14ac:dyDescent="0.25">
      <c r="BP3236" s="35"/>
    </row>
    <row r="3237" spans="68:68" x14ac:dyDescent="0.25">
      <c r="BP3237" s="35"/>
    </row>
    <row r="3238" spans="68:68" x14ac:dyDescent="0.25">
      <c r="BP3238" s="35"/>
    </row>
    <row r="3239" spans="68:68" x14ac:dyDescent="0.25">
      <c r="BP3239" s="35"/>
    </row>
    <row r="3240" spans="68:68" x14ac:dyDescent="0.25">
      <c r="BP3240" s="35"/>
    </row>
    <row r="3241" spans="68:68" x14ac:dyDescent="0.25">
      <c r="BP3241" s="35"/>
    </row>
    <row r="3242" spans="68:68" x14ac:dyDescent="0.25">
      <c r="BP3242" s="35"/>
    </row>
    <row r="3243" spans="68:68" x14ac:dyDescent="0.25">
      <c r="BP3243" s="35"/>
    </row>
    <row r="3244" spans="68:68" x14ac:dyDescent="0.25">
      <c r="BP3244" s="35"/>
    </row>
    <row r="3245" spans="68:68" x14ac:dyDescent="0.25">
      <c r="BP3245" s="35"/>
    </row>
    <row r="3246" spans="68:68" x14ac:dyDescent="0.25">
      <c r="BP3246" s="35"/>
    </row>
    <row r="3247" spans="68:68" x14ac:dyDescent="0.25">
      <c r="BP3247" s="35"/>
    </row>
    <row r="3248" spans="68:68" x14ac:dyDescent="0.25">
      <c r="BP3248" s="35"/>
    </row>
    <row r="3249" spans="68:68" x14ac:dyDescent="0.25">
      <c r="BP3249" s="35"/>
    </row>
    <row r="3250" spans="68:68" x14ac:dyDescent="0.25">
      <c r="BP3250" s="35"/>
    </row>
    <row r="3251" spans="68:68" x14ac:dyDescent="0.25">
      <c r="BP3251" s="35"/>
    </row>
    <row r="3252" spans="68:68" x14ac:dyDescent="0.25">
      <c r="BP3252" s="35"/>
    </row>
    <row r="3253" spans="68:68" x14ac:dyDescent="0.25">
      <c r="BP3253" s="35"/>
    </row>
    <row r="3254" spans="68:68" x14ac:dyDescent="0.25">
      <c r="BP3254" s="35"/>
    </row>
    <row r="3255" spans="68:68" x14ac:dyDescent="0.25">
      <c r="BP3255" s="35"/>
    </row>
    <row r="3256" spans="68:68" x14ac:dyDescent="0.25">
      <c r="BP3256" s="35"/>
    </row>
    <row r="3257" spans="68:68" x14ac:dyDescent="0.25">
      <c r="BP3257" s="35"/>
    </row>
    <row r="3258" spans="68:68" x14ac:dyDescent="0.25">
      <c r="BP3258" s="35"/>
    </row>
    <row r="3259" spans="68:68" x14ac:dyDescent="0.25">
      <c r="BP3259" s="35"/>
    </row>
    <row r="3260" spans="68:68" x14ac:dyDescent="0.25">
      <c r="BP3260" s="35"/>
    </row>
    <row r="3261" spans="68:68" x14ac:dyDescent="0.25">
      <c r="BP3261" s="35"/>
    </row>
    <row r="3262" spans="68:68" x14ac:dyDescent="0.25">
      <c r="BP3262" s="35"/>
    </row>
    <row r="3263" spans="68:68" x14ac:dyDescent="0.25">
      <c r="BP3263" s="35"/>
    </row>
    <row r="3264" spans="68:68" x14ac:dyDescent="0.25">
      <c r="BP3264" s="35"/>
    </row>
    <row r="3265" spans="68:68" x14ac:dyDescent="0.25">
      <c r="BP3265" s="35"/>
    </row>
    <row r="3266" spans="68:68" x14ac:dyDescent="0.25">
      <c r="BP3266" s="35"/>
    </row>
    <row r="3267" spans="68:68" x14ac:dyDescent="0.25">
      <c r="BP3267" s="35"/>
    </row>
    <row r="3268" spans="68:68" x14ac:dyDescent="0.25">
      <c r="BP3268" s="35"/>
    </row>
    <row r="3269" spans="68:68" x14ac:dyDescent="0.25">
      <c r="BP3269" s="35"/>
    </row>
    <row r="3270" spans="68:68" x14ac:dyDescent="0.25">
      <c r="BP3270" s="35"/>
    </row>
    <row r="3271" spans="68:68" x14ac:dyDescent="0.25">
      <c r="BP3271" s="35"/>
    </row>
    <row r="3272" spans="68:68" x14ac:dyDescent="0.25">
      <c r="BP3272" s="35"/>
    </row>
    <row r="3273" spans="68:68" x14ac:dyDescent="0.25">
      <c r="BP3273" s="35"/>
    </row>
    <row r="3274" spans="68:68" x14ac:dyDescent="0.25">
      <c r="BP3274" s="35"/>
    </row>
    <row r="3275" spans="68:68" x14ac:dyDescent="0.25">
      <c r="BP3275" s="35"/>
    </row>
    <row r="3276" spans="68:68" x14ac:dyDescent="0.25">
      <c r="BP3276" s="35"/>
    </row>
    <row r="3277" spans="68:68" x14ac:dyDescent="0.25">
      <c r="BP3277" s="35"/>
    </row>
    <row r="3278" spans="68:68" x14ac:dyDescent="0.25">
      <c r="BP3278" s="35"/>
    </row>
    <row r="3279" spans="68:68" x14ac:dyDescent="0.25">
      <c r="BP3279" s="35"/>
    </row>
    <row r="3280" spans="68:68" x14ac:dyDescent="0.25">
      <c r="BP3280" s="35"/>
    </row>
    <row r="3281" spans="68:68" x14ac:dyDescent="0.25">
      <c r="BP3281" s="35"/>
    </row>
    <row r="3282" spans="68:68" x14ac:dyDescent="0.25">
      <c r="BP3282" s="35"/>
    </row>
    <row r="3283" spans="68:68" x14ac:dyDescent="0.25">
      <c r="BP3283" s="35"/>
    </row>
    <row r="3284" spans="68:68" x14ac:dyDescent="0.25">
      <c r="BP3284" s="35"/>
    </row>
    <row r="3285" spans="68:68" x14ac:dyDescent="0.25">
      <c r="BP3285" s="35"/>
    </row>
    <row r="3286" spans="68:68" x14ac:dyDescent="0.25">
      <c r="BP3286" s="35"/>
    </row>
    <row r="3287" spans="68:68" x14ac:dyDescent="0.25">
      <c r="BP3287" s="35"/>
    </row>
    <row r="3288" spans="68:68" x14ac:dyDescent="0.25">
      <c r="BP3288" s="35"/>
    </row>
    <row r="3289" spans="68:68" x14ac:dyDescent="0.25">
      <c r="BP3289" s="35"/>
    </row>
    <row r="3290" spans="68:68" x14ac:dyDescent="0.25">
      <c r="BP3290" s="35"/>
    </row>
    <row r="3291" spans="68:68" x14ac:dyDescent="0.25">
      <c r="BP3291" s="35"/>
    </row>
    <row r="3292" spans="68:68" x14ac:dyDescent="0.25">
      <c r="BP3292" s="35"/>
    </row>
    <row r="3293" spans="68:68" x14ac:dyDescent="0.25">
      <c r="BP3293" s="35"/>
    </row>
    <row r="3294" spans="68:68" x14ac:dyDescent="0.25">
      <c r="BP3294" s="35"/>
    </row>
    <row r="3295" spans="68:68" x14ac:dyDescent="0.25">
      <c r="BP3295" s="35"/>
    </row>
    <row r="3296" spans="68:68" x14ac:dyDescent="0.25">
      <c r="BP3296" s="35"/>
    </row>
    <row r="3297" spans="68:68" x14ac:dyDescent="0.25">
      <c r="BP3297" s="35"/>
    </row>
    <row r="3298" spans="68:68" x14ac:dyDescent="0.25">
      <c r="BP3298" s="35"/>
    </row>
    <row r="3299" spans="68:68" x14ac:dyDescent="0.25">
      <c r="BP3299" s="35"/>
    </row>
    <row r="3300" spans="68:68" x14ac:dyDescent="0.25">
      <c r="BP3300" s="35"/>
    </row>
    <row r="3301" spans="68:68" x14ac:dyDescent="0.25">
      <c r="BP3301" s="35"/>
    </row>
    <row r="3302" spans="68:68" x14ac:dyDescent="0.25">
      <c r="BP3302" s="35"/>
    </row>
    <row r="3303" spans="68:68" x14ac:dyDescent="0.25">
      <c r="BP3303" s="35"/>
    </row>
    <row r="3304" spans="68:68" x14ac:dyDescent="0.25">
      <c r="BP3304" s="35"/>
    </row>
    <row r="3305" spans="68:68" x14ac:dyDescent="0.25">
      <c r="BP3305" s="35"/>
    </row>
    <row r="3306" spans="68:68" x14ac:dyDescent="0.25">
      <c r="BP3306" s="35"/>
    </row>
    <row r="3307" spans="68:68" x14ac:dyDescent="0.25">
      <c r="BP3307" s="35"/>
    </row>
    <row r="3308" spans="68:68" x14ac:dyDescent="0.25">
      <c r="BP3308" s="35"/>
    </row>
    <row r="3309" spans="68:68" x14ac:dyDescent="0.25">
      <c r="BP3309" s="35"/>
    </row>
    <row r="3310" spans="68:68" x14ac:dyDescent="0.25">
      <c r="BP3310" s="35"/>
    </row>
    <row r="3311" spans="68:68" x14ac:dyDescent="0.25">
      <c r="BP3311" s="35"/>
    </row>
    <row r="3312" spans="68:68" x14ac:dyDescent="0.25">
      <c r="BP3312" s="35"/>
    </row>
    <row r="3313" spans="68:68" x14ac:dyDescent="0.25">
      <c r="BP3313" s="35"/>
    </row>
    <row r="3314" spans="68:68" x14ac:dyDescent="0.25">
      <c r="BP3314" s="35"/>
    </row>
    <row r="3315" spans="68:68" x14ac:dyDescent="0.25">
      <c r="BP3315" s="35"/>
    </row>
    <row r="3316" spans="68:68" x14ac:dyDescent="0.25">
      <c r="BP3316" s="35"/>
    </row>
    <row r="3317" spans="68:68" x14ac:dyDescent="0.25">
      <c r="BP3317" s="35"/>
    </row>
    <row r="3318" spans="68:68" x14ac:dyDescent="0.25">
      <c r="BP3318" s="35"/>
    </row>
    <row r="3319" spans="68:68" x14ac:dyDescent="0.25">
      <c r="BP3319" s="35"/>
    </row>
    <row r="3320" spans="68:68" x14ac:dyDescent="0.25">
      <c r="BP3320" s="35"/>
    </row>
    <row r="3321" spans="68:68" x14ac:dyDescent="0.25">
      <c r="BP3321" s="35"/>
    </row>
    <row r="3322" spans="68:68" x14ac:dyDescent="0.25">
      <c r="BP3322" s="35"/>
    </row>
    <row r="3323" spans="68:68" x14ac:dyDescent="0.25">
      <c r="BP3323" s="35"/>
    </row>
    <row r="3324" spans="68:68" x14ac:dyDescent="0.25">
      <c r="BP3324" s="35"/>
    </row>
    <row r="3325" spans="68:68" x14ac:dyDescent="0.25">
      <c r="BP3325" s="35"/>
    </row>
    <row r="3326" spans="68:68" x14ac:dyDescent="0.25">
      <c r="BP3326" s="35"/>
    </row>
    <row r="3327" spans="68:68" x14ac:dyDescent="0.25">
      <c r="BP3327" s="35"/>
    </row>
    <row r="3328" spans="68:68" x14ac:dyDescent="0.25">
      <c r="BP3328" s="35"/>
    </row>
    <row r="3329" spans="68:68" x14ac:dyDescent="0.25">
      <c r="BP3329" s="35"/>
    </row>
    <row r="3330" spans="68:68" x14ac:dyDescent="0.25">
      <c r="BP3330" s="35"/>
    </row>
    <row r="3331" spans="68:68" x14ac:dyDescent="0.25">
      <c r="BP3331" s="35"/>
    </row>
    <row r="3332" spans="68:68" x14ac:dyDescent="0.25">
      <c r="BP3332" s="35"/>
    </row>
    <row r="3333" spans="68:68" x14ac:dyDescent="0.25">
      <c r="BP3333" s="35"/>
    </row>
    <row r="3334" spans="68:68" x14ac:dyDescent="0.25">
      <c r="BP3334" s="35"/>
    </row>
    <row r="3335" spans="68:68" x14ac:dyDescent="0.25">
      <c r="BP3335" s="35"/>
    </row>
    <row r="3336" spans="68:68" x14ac:dyDescent="0.25">
      <c r="BP3336" s="35"/>
    </row>
    <row r="3337" spans="68:68" x14ac:dyDescent="0.25">
      <c r="BP3337" s="35"/>
    </row>
    <row r="3338" spans="68:68" x14ac:dyDescent="0.25">
      <c r="BP3338" s="35"/>
    </row>
    <row r="3339" spans="68:68" x14ac:dyDescent="0.25">
      <c r="BP3339" s="35"/>
    </row>
    <row r="3340" spans="68:68" x14ac:dyDescent="0.25">
      <c r="BP3340" s="35"/>
    </row>
    <row r="3341" spans="68:68" x14ac:dyDescent="0.25">
      <c r="BP3341" s="35"/>
    </row>
    <row r="3342" spans="68:68" x14ac:dyDescent="0.25">
      <c r="BP3342" s="35"/>
    </row>
    <row r="3343" spans="68:68" x14ac:dyDescent="0.25">
      <c r="BP3343" s="35"/>
    </row>
    <row r="3344" spans="68:68" x14ac:dyDescent="0.25">
      <c r="BP3344" s="35"/>
    </row>
    <row r="3345" spans="68:68" x14ac:dyDescent="0.25">
      <c r="BP3345" s="35"/>
    </row>
    <row r="3346" spans="68:68" x14ac:dyDescent="0.25">
      <c r="BP3346" s="35"/>
    </row>
    <row r="3347" spans="68:68" x14ac:dyDescent="0.25">
      <c r="BP3347" s="35"/>
    </row>
    <row r="3348" spans="68:68" x14ac:dyDescent="0.25">
      <c r="BP3348" s="35"/>
    </row>
    <row r="3349" spans="68:68" x14ac:dyDescent="0.25">
      <c r="BP3349" s="35"/>
    </row>
    <row r="3350" spans="68:68" x14ac:dyDescent="0.25">
      <c r="BP3350" s="35"/>
    </row>
    <row r="3351" spans="68:68" x14ac:dyDescent="0.25">
      <c r="BP3351" s="35"/>
    </row>
    <row r="3352" spans="68:68" x14ac:dyDescent="0.25">
      <c r="BP3352" s="35"/>
    </row>
    <row r="3353" spans="68:68" x14ac:dyDescent="0.25">
      <c r="BP3353" s="35"/>
    </row>
    <row r="3354" spans="68:68" x14ac:dyDescent="0.25">
      <c r="BP3354" s="35"/>
    </row>
    <row r="3355" spans="68:68" x14ac:dyDescent="0.25">
      <c r="BP3355" s="35"/>
    </row>
    <row r="3356" spans="68:68" x14ac:dyDescent="0.25">
      <c r="BP3356" s="35"/>
    </row>
    <row r="3357" spans="68:68" x14ac:dyDescent="0.25">
      <c r="BP3357" s="35"/>
    </row>
    <row r="3358" spans="68:68" x14ac:dyDescent="0.25">
      <c r="BP3358" s="35"/>
    </row>
    <row r="3359" spans="68:68" x14ac:dyDescent="0.25">
      <c r="BP3359" s="35"/>
    </row>
    <row r="3360" spans="68:68" x14ac:dyDescent="0.25">
      <c r="BP3360" s="35"/>
    </row>
    <row r="3361" spans="68:68" x14ac:dyDescent="0.25">
      <c r="BP3361" s="35"/>
    </row>
    <row r="3362" spans="68:68" x14ac:dyDescent="0.25">
      <c r="BP3362" s="35"/>
    </row>
    <row r="3363" spans="68:68" x14ac:dyDescent="0.25">
      <c r="BP3363" s="35"/>
    </row>
    <row r="3364" spans="68:68" x14ac:dyDescent="0.25">
      <c r="BP3364" s="35"/>
    </row>
    <row r="3365" spans="68:68" x14ac:dyDescent="0.25">
      <c r="BP3365" s="35"/>
    </row>
    <row r="3366" spans="68:68" x14ac:dyDescent="0.25">
      <c r="BP3366" s="35"/>
    </row>
    <row r="3367" spans="68:68" x14ac:dyDescent="0.25">
      <c r="BP3367" s="35"/>
    </row>
    <row r="3368" spans="68:68" x14ac:dyDescent="0.25">
      <c r="BP3368" s="35"/>
    </row>
    <row r="3369" spans="68:68" x14ac:dyDescent="0.25">
      <c r="BP3369" s="35"/>
    </row>
    <row r="3370" spans="68:68" x14ac:dyDescent="0.25">
      <c r="BP3370" s="35"/>
    </row>
    <row r="3371" spans="68:68" x14ac:dyDescent="0.25">
      <c r="BP3371" s="35"/>
    </row>
    <row r="3372" spans="68:68" x14ac:dyDescent="0.25">
      <c r="BP3372" s="35"/>
    </row>
    <row r="3373" spans="68:68" x14ac:dyDescent="0.25">
      <c r="BP3373" s="35"/>
    </row>
    <row r="3374" spans="68:68" x14ac:dyDescent="0.25">
      <c r="BP3374" s="35"/>
    </row>
    <row r="3375" spans="68:68" x14ac:dyDescent="0.25">
      <c r="BP3375" s="35"/>
    </row>
    <row r="3376" spans="68:68" x14ac:dyDescent="0.25">
      <c r="BP3376" s="35"/>
    </row>
    <row r="3377" spans="68:68" x14ac:dyDescent="0.25">
      <c r="BP3377" s="35"/>
    </row>
    <row r="3378" spans="68:68" x14ac:dyDescent="0.25">
      <c r="BP3378" s="35"/>
    </row>
    <row r="3379" spans="68:68" x14ac:dyDescent="0.25">
      <c r="BP3379" s="35"/>
    </row>
    <row r="3380" spans="68:68" x14ac:dyDescent="0.25">
      <c r="BP3380" s="35"/>
    </row>
    <row r="3381" spans="68:68" x14ac:dyDescent="0.25">
      <c r="BP3381" s="35"/>
    </row>
    <row r="3382" spans="68:68" x14ac:dyDescent="0.25">
      <c r="BP3382" s="35"/>
    </row>
    <row r="3383" spans="68:68" x14ac:dyDescent="0.25">
      <c r="BP3383" s="35"/>
    </row>
    <row r="3384" spans="68:68" x14ac:dyDescent="0.25">
      <c r="BP3384" s="35"/>
    </row>
    <row r="3385" spans="68:68" x14ac:dyDescent="0.25">
      <c r="BP3385" s="35"/>
    </row>
    <row r="3386" spans="68:68" x14ac:dyDescent="0.25">
      <c r="BP3386" s="35"/>
    </row>
    <row r="3387" spans="68:68" x14ac:dyDescent="0.25">
      <c r="BP3387" s="35"/>
    </row>
    <row r="3388" spans="68:68" x14ac:dyDescent="0.25">
      <c r="BP3388" s="35"/>
    </row>
    <row r="3389" spans="68:68" x14ac:dyDescent="0.25">
      <c r="BP3389" s="35"/>
    </row>
    <row r="3390" spans="68:68" x14ac:dyDescent="0.25">
      <c r="BP3390" s="35"/>
    </row>
    <row r="3391" spans="68:68" x14ac:dyDescent="0.25">
      <c r="BP3391" s="35"/>
    </row>
    <row r="3392" spans="68:68" x14ac:dyDescent="0.25">
      <c r="BP3392" s="35"/>
    </row>
    <row r="3393" spans="68:68" x14ac:dyDescent="0.25">
      <c r="BP3393" s="35"/>
    </row>
    <row r="3394" spans="68:68" x14ac:dyDescent="0.25">
      <c r="BP3394" s="35"/>
    </row>
    <row r="3395" spans="68:68" x14ac:dyDescent="0.25">
      <c r="BP3395" s="35"/>
    </row>
    <row r="3396" spans="68:68" x14ac:dyDescent="0.25">
      <c r="BP3396" s="35"/>
    </row>
    <row r="3397" spans="68:68" x14ac:dyDescent="0.25">
      <c r="BP3397" s="35"/>
    </row>
    <row r="3398" spans="68:68" x14ac:dyDescent="0.25">
      <c r="BP3398" s="35"/>
    </row>
    <row r="3399" spans="68:68" x14ac:dyDescent="0.25">
      <c r="BP3399" s="35"/>
    </row>
    <row r="3400" spans="68:68" x14ac:dyDescent="0.25">
      <c r="BP3400" s="35"/>
    </row>
    <row r="3401" spans="68:68" x14ac:dyDescent="0.25">
      <c r="BP3401" s="35"/>
    </row>
    <row r="3402" spans="68:68" x14ac:dyDescent="0.25">
      <c r="BP3402" s="35"/>
    </row>
    <row r="3403" spans="68:68" x14ac:dyDescent="0.25">
      <c r="BP3403" s="35"/>
    </row>
    <row r="3404" spans="68:68" x14ac:dyDescent="0.25">
      <c r="BP3404" s="35"/>
    </row>
    <row r="3405" spans="68:68" x14ac:dyDescent="0.25">
      <c r="BP3405" s="35"/>
    </row>
    <row r="3406" spans="68:68" x14ac:dyDescent="0.25">
      <c r="BP3406" s="35"/>
    </row>
    <row r="3407" spans="68:68" x14ac:dyDescent="0.25">
      <c r="BP3407" s="35"/>
    </row>
    <row r="3408" spans="68:68" x14ac:dyDescent="0.25">
      <c r="BP3408" s="35"/>
    </row>
    <row r="3409" spans="68:68" x14ac:dyDescent="0.25">
      <c r="BP3409" s="35"/>
    </row>
    <row r="3410" spans="68:68" x14ac:dyDescent="0.25">
      <c r="BP3410" s="35"/>
    </row>
    <row r="3411" spans="68:68" x14ac:dyDescent="0.25">
      <c r="BP3411" s="35"/>
    </row>
    <row r="3412" spans="68:68" x14ac:dyDescent="0.25">
      <c r="BP3412" s="35"/>
    </row>
    <row r="3413" spans="68:68" x14ac:dyDescent="0.25">
      <c r="BP3413" s="35"/>
    </row>
    <row r="3414" spans="68:68" x14ac:dyDescent="0.25">
      <c r="BP3414" s="35"/>
    </row>
    <row r="3415" spans="68:68" x14ac:dyDescent="0.25">
      <c r="BP3415" s="35"/>
    </row>
    <row r="3416" spans="68:68" x14ac:dyDescent="0.25">
      <c r="BP3416" s="35"/>
    </row>
    <row r="3417" spans="68:68" x14ac:dyDescent="0.25">
      <c r="BP3417" s="35"/>
    </row>
    <row r="3418" spans="68:68" x14ac:dyDescent="0.25">
      <c r="BP3418" s="35"/>
    </row>
    <row r="3419" spans="68:68" x14ac:dyDescent="0.25">
      <c r="BP3419" s="35"/>
    </row>
    <row r="3420" spans="68:68" x14ac:dyDescent="0.25">
      <c r="BP3420" s="35"/>
    </row>
    <row r="3421" spans="68:68" x14ac:dyDescent="0.25">
      <c r="BP3421" s="35"/>
    </row>
    <row r="3422" spans="68:68" x14ac:dyDescent="0.25">
      <c r="BP3422" s="35"/>
    </row>
    <row r="3423" spans="68:68" x14ac:dyDescent="0.25">
      <c r="BP3423" s="35"/>
    </row>
    <row r="3424" spans="68:68" x14ac:dyDescent="0.25">
      <c r="BP3424" s="35"/>
    </row>
    <row r="3425" spans="68:68" x14ac:dyDescent="0.25">
      <c r="BP3425" s="35"/>
    </row>
    <row r="3426" spans="68:68" x14ac:dyDescent="0.25">
      <c r="BP3426" s="35"/>
    </row>
    <row r="3427" spans="68:68" x14ac:dyDescent="0.25">
      <c r="BP3427" s="35"/>
    </row>
    <row r="3428" spans="68:68" x14ac:dyDescent="0.25">
      <c r="BP3428" s="35"/>
    </row>
    <row r="3429" spans="68:68" x14ac:dyDescent="0.25">
      <c r="BP3429" s="35"/>
    </row>
    <row r="3430" spans="68:68" x14ac:dyDescent="0.25">
      <c r="BP3430" s="35"/>
    </row>
    <row r="3431" spans="68:68" x14ac:dyDescent="0.25">
      <c r="BP3431" s="35"/>
    </row>
    <row r="3432" spans="68:68" x14ac:dyDescent="0.25">
      <c r="BP3432" s="35"/>
    </row>
    <row r="3433" spans="68:68" x14ac:dyDescent="0.25">
      <c r="BP3433" s="35"/>
    </row>
    <row r="3434" spans="68:68" x14ac:dyDescent="0.25">
      <c r="BP3434" s="35"/>
    </row>
    <row r="3435" spans="68:68" x14ac:dyDescent="0.25">
      <c r="BP3435" s="35"/>
    </row>
    <row r="3436" spans="68:68" x14ac:dyDescent="0.25">
      <c r="BP3436" s="35"/>
    </row>
    <row r="3437" spans="68:68" x14ac:dyDescent="0.25">
      <c r="BP3437" s="35"/>
    </row>
    <row r="3438" spans="68:68" x14ac:dyDescent="0.25">
      <c r="BP3438" s="35"/>
    </row>
    <row r="3439" spans="68:68" x14ac:dyDescent="0.25">
      <c r="BP3439" s="35"/>
    </row>
    <row r="3440" spans="68:68" x14ac:dyDescent="0.25">
      <c r="BP3440" s="35"/>
    </row>
    <row r="3441" spans="68:68" x14ac:dyDescent="0.25">
      <c r="BP3441" s="35"/>
    </row>
    <row r="3442" spans="68:68" x14ac:dyDescent="0.25">
      <c r="BP3442" s="35"/>
    </row>
    <row r="3443" spans="68:68" x14ac:dyDescent="0.25">
      <c r="BP3443" s="35"/>
    </row>
    <row r="3444" spans="68:68" x14ac:dyDescent="0.25">
      <c r="BP3444" s="35"/>
    </row>
    <row r="3445" spans="68:68" x14ac:dyDescent="0.25">
      <c r="BP3445" s="35"/>
    </row>
    <row r="3446" spans="68:68" x14ac:dyDescent="0.25">
      <c r="BP3446" s="35"/>
    </row>
    <row r="3447" spans="68:68" x14ac:dyDescent="0.25">
      <c r="BP3447" s="35"/>
    </row>
    <row r="3448" spans="68:68" x14ac:dyDescent="0.25">
      <c r="BP3448" s="35"/>
    </row>
    <row r="3449" spans="68:68" x14ac:dyDescent="0.25">
      <c r="BP3449" s="35"/>
    </row>
    <row r="3450" spans="68:68" x14ac:dyDescent="0.25">
      <c r="BP3450" s="35"/>
    </row>
    <row r="3451" spans="68:68" x14ac:dyDescent="0.25">
      <c r="BP3451" s="35"/>
    </row>
    <row r="3452" spans="68:68" x14ac:dyDescent="0.25">
      <c r="BP3452" s="35"/>
    </row>
    <row r="3453" spans="68:68" x14ac:dyDescent="0.25">
      <c r="BP3453" s="35"/>
    </row>
    <row r="3454" spans="68:68" x14ac:dyDescent="0.25">
      <c r="BP3454" s="35"/>
    </row>
    <row r="3455" spans="68:68" x14ac:dyDescent="0.25">
      <c r="BP3455" s="35"/>
    </row>
    <row r="3456" spans="68:68" x14ac:dyDescent="0.25">
      <c r="BP3456" s="35"/>
    </row>
    <row r="3457" spans="68:68" x14ac:dyDescent="0.25">
      <c r="BP3457" s="35"/>
    </row>
    <row r="3458" spans="68:68" x14ac:dyDescent="0.25">
      <c r="BP3458" s="35"/>
    </row>
    <row r="3459" spans="68:68" x14ac:dyDescent="0.25">
      <c r="BP3459" s="35"/>
    </row>
    <row r="3460" spans="68:68" x14ac:dyDescent="0.25">
      <c r="BP3460" s="35"/>
    </row>
    <row r="3461" spans="68:68" x14ac:dyDescent="0.25">
      <c r="BP3461" s="35"/>
    </row>
    <row r="3462" spans="68:68" x14ac:dyDescent="0.25">
      <c r="BP3462" s="35"/>
    </row>
    <row r="3463" spans="68:68" x14ac:dyDescent="0.25">
      <c r="BP3463" s="35"/>
    </row>
    <row r="3464" spans="68:68" x14ac:dyDescent="0.25">
      <c r="BP3464" s="35"/>
    </row>
    <row r="3465" spans="68:68" x14ac:dyDescent="0.25">
      <c r="BP3465" s="35"/>
    </row>
    <row r="3466" spans="68:68" x14ac:dyDescent="0.25">
      <c r="BP3466" s="35"/>
    </row>
    <row r="3467" spans="68:68" x14ac:dyDescent="0.25">
      <c r="BP3467" s="35"/>
    </row>
    <row r="3468" spans="68:68" x14ac:dyDescent="0.25">
      <c r="BP3468" s="35"/>
    </row>
    <row r="3469" spans="68:68" x14ac:dyDescent="0.25">
      <c r="BP3469" s="35"/>
    </row>
    <row r="3470" spans="68:68" x14ac:dyDescent="0.25">
      <c r="BP3470" s="35"/>
    </row>
    <row r="3471" spans="68:68" x14ac:dyDescent="0.25">
      <c r="BP3471" s="35"/>
    </row>
    <row r="3472" spans="68:68" x14ac:dyDescent="0.25">
      <c r="BP3472" s="35"/>
    </row>
    <row r="3473" spans="68:68" x14ac:dyDescent="0.25">
      <c r="BP3473" s="35"/>
    </row>
    <row r="3474" spans="68:68" x14ac:dyDescent="0.25">
      <c r="BP3474" s="35"/>
    </row>
    <row r="3475" spans="68:68" x14ac:dyDescent="0.25">
      <c r="BP3475" s="35"/>
    </row>
    <row r="3476" spans="68:68" x14ac:dyDescent="0.25">
      <c r="BP3476" s="35"/>
    </row>
    <row r="3477" spans="68:68" x14ac:dyDescent="0.25">
      <c r="BP3477" s="35"/>
    </row>
    <row r="3478" spans="68:68" x14ac:dyDescent="0.25">
      <c r="BP3478" s="35"/>
    </row>
    <row r="3479" spans="68:68" x14ac:dyDescent="0.25">
      <c r="BP3479" s="35"/>
    </row>
    <row r="3480" spans="68:68" x14ac:dyDescent="0.25">
      <c r="BP3480" s="35"/>
    </row>
    <row r="3481" spans="68:68" x14ac:dyDescent="0.25">
      <c r="BP3481" s="35"/>
    </row>
    <row r="3482" spans="68:68" x14ac:dyDescent="0.25">
      <c r="BP3482" s="35"/>
    </row>
    <row r="3483" spans="68:68" x14ac:dyDescent="0.25">
      <c r="BP3483" s="35"/>
    </row>
    <row r="3484" spans="68:68" x14ac:dyDescent="0.25">
      <c r="BP3484" s="35"/>
    </row>
    <row r="3485" spans="68:68" x14ac:dyDescent="0.25">
      <c r="BP3485" s="35"/>
    </row>
    <row r="3486" spans="68:68" x14ac:dyDescent="0.25">
      <c r="BP3486" s="35"/>
    </row>
    <row r="3487" spans="68:68" x14ac:dyDescent="0.25">
      <c r="BP3487" s="35"/>
    </row>
    <row r="3488" spans="68:68" x14ac:dyDescent="0.25">
      <c r="BP3488" s="35"/>
    </row>
    <row r="3489" spans="68:68" x14ac:dyDescent="0.25">
      <c r="BP3489" s="35"/>
    </row>
    <row r="3490" spans="68:68" x14ac:dyDescent="0.25">
      <c r="BP3490" s="35"/>
    </row>
    <row r="3491" spans="68:68" x14ac:dyDescent="0.25">
      <c r="BP3491" s="35"/>
    </row>
    <row r="3492" spans="68:68" x14ac:dyDescent="0.25">
      <c r="BP3492" s="35"/>
    </row>
    <row r="3493" spans="68:68" x14ac:dyDescent="0.25">
      <c r="BP3493" s="35"/>
    </row>
    <row r="3494" spans="68:68" x14ac:dyDescent="0.25">
      <c r="BP3494" s="35"/>
    </row>
    <row r="3495" spans="68:68" x14ac:dyDescent="0.25">
      <c r="BP3495" s="35"/>
    </row>
    <row r="3496" spans="68:68" x14ac:dyDescent="0.25">
      <c r="BP3496" s="35"/>
    </row>
    <row r="3497" spans="68:68" x14ac:dyDescent="0.25">
      <c r="BP3497" s="35"/>
    </row>
    <row r="3498" spans="68:68" x14ac:dyDescent="0.25">
      <c r="BP3498" s="35"/>
    </row>
    <row r="3499" spans="68:68" x14ac:dyDescent="0.25">
      <c r="BP3499" s="35"/>
    </row>
    <row r="3500" spans="68:68" x14ac:dyDescent="0.25">
      <c r="BP3500" s="35"/>
    </row>
    <row r="3501" spans="68:68" x14ac:dyDescent="0.25">
      <c r="BP3501" s="35"/>
    </row>
    <row r="3502" spans="68:68" x14ac:dyDescent="0.25">
      <c r="BP3502" s="35"/>
    </row>
    <row r="3503" spans="68:68" x14ac:dyDescent="0.25">
      <c r="BP3503" s="35"/>
    </row>
    <row r="3504" spans="68:68" x14ac:dyDescent="0.25">
      <c r="BP3504" s="35"/>
    </row>
    <row r="3505" spans="68:68" x14ac:dyDescent="0.25">
      <c r="BP3505" s="35"/>
    </row>
    <row r="3506" spans="68:68" x14ac:dyDescent="0.25">
      <c r="BP3506" s="35"/>
    </row>
    <row r="3507" spans="68:68" x14ac:dyDescent="0.25">
      <c r="BP3507" s="35"/>
    </row>
    <row r="3508" spans="68:68" x14ac:dyDescent="0.25">
      <c r="BP3508" s="35"/>
    </row>
    <row r="3509" spans="68:68" x14ac:dyDescent="0.25">
      <c r="BP3509" s="35"/>
    </row>
    <row r="3510" spans="68:68" x14ac:dyDescent="0.25">
      <c r="BP3510" s="35"/>
    </row>
    <row r="3511" spans="68:68" x14ac:dyDescent="0.25">
      <c r="BP3511" s="35"/>
    </row>
    <row r="3512" spans="68:68" x14ac:dyDescent="0.25">
      <c r="BP3512" s="35"/>
    </row>
    <row r="3513" spans="68:68" x14ac:dyDescent="0.25">
      <c r="BP3513" s="35"/>
    </row>
    <row r="3514" spans="68:68" x14ac:dyDescent="0.25">
      <c r="BP3514" s="35"/>
    </row>
    <row r="3515" spans="68:68" x14ac:dyDescent="0.25">
      <c r="BP3515" s="35"/>
    </row>
    <row r="3516" spans="68:68" x14ac:dyDescent="0.25">
      <c r="BP3516" s="35"/>
    </row>
    <row r="3517" spans="68:68" x14ac:dyDescent="0.25">
      <c r="BP3517" s="35"/>
    </row>
    <row r="3518" spans="68:68" x14ac:dyDescent="0.25">
      <c r="BP3518" s="35"/>
    </row>
    <row r="3519" spans="68:68" x14ac:dyDescent="0.25">
      <c r="BP3519" s="35"/>
    </row>
    <row r="3520" spans="68:68" x14ac:dyDescent="0.25">
      <c r="BP3520" s="35"/>
    </row>
    <row r="3521" spans="68:68" x14ac:dyDescent="0.25">
      <c r="BP3521" s="35"/>
    </row>
    <row r="3522" spans="68:68" x14ac:dyDescent="0.25">
      <c r="BP3522" s="35"/>
    </row>
    <row r="3523" spans="68:68" x14ac:dyDescent="0.25">
      <c r="BP3523" s="35"/>
    </row>
    <row r="3524" spans="68:68" x14ac:dyDescent="0.25">
      <c r="BP3524" s="35"/>
    </row>
    <row r="3525" spans="68:68" x14ac:dyDescent="0.25">
      <c r="BP3525" s="35"/>
    </row>
    <row r="3526" spans="68:68" x14ac:dyDescent="0.25">
      <c r="BP3526" s="35"/>
    </row>
    <row r="3527" spans="68:68" x14ac:dyDescent="0.25">
      <c r="BP3527" s="35"/>
    </row>
    <row r="3528" spans="68:68" x14ac:dyDescent="0.25">
      <c r="BP3528" s="35"/>
    </row>
    <row r="3529" spans="68:68" x14ac:dyDescent="0.25">
      <c r="BP3529" s="35"/>
    </row>
    <row r="3530" spans="68:68" x14ac:dyDescent="0.25">
      <c r="BP3530" s="35"/>
    </row>
    <row r="3531" spans="68:68" x14ac:dyDescent="0.25">
      <c r="BP3531" s="35"/>
    </row>
    <row r="3532" spans="68:68" x14ac:dyDescent="0.25">
      <c r="BP3532" s="35"/>
    </row>
    <row r="3533" spans="68:68" x14ac:dyDescent="0.25">
      <c r="BP3533" s="35"/>
    </row>
    <row r="3534" spans="68:68" x14ac:dyDescent="0.25">
      <c r="BP3534" s="35"/>
    </row>
    <row r="3535" spans="68:68" x14ac:dyDescent="0.25">
      <c r="BP3535" s="35"/>
    </row>
    <row r="3536" spans="68:68" x14ac:dyDescent="0.25">
      <c r="BP3536" s="35"/>
    </row>
    <row r="3537" spans="68:68" x14ac:dyDescent="0.25">
      <c r="BP3537" s="35"/>
    </row>
    <row r="3538" spans="68:68" x14ac:dyDescent="0.25">
      <c r="BP3538" s="35"/>
    </row>
    <row r="3539" spans="68:68" x14ac:dyDescent="0.25">
      <c r="BP3539" s="35"/>
    </row>
    <row r="3540" spans="68:68" x14ac:dyDescent="0.25">
      <c r="BP3540" s="35"/>
    </row>
    <row r="3541" spans="68:68" x14ac:dyDescent="0.25">
      <c r="BP3541" s="35"/>
    </row>
    <row r="3542" spans="68:68" x14ac:dyDescent="0.25">
      <c r="BP3542" s="35"/>
    </row>
    <row r="3543" spans="68:68" x14ac:dyDescent="0.25">
      <c r="BP3543" s="35"/>
    </row>
    <row r="3544" spans="68:68" x14ac:dyDescent="0.25">
      <c r="BP3544" s="35"/>
    </row>
    <row r="3545" spans="68:68" x14ac:dyDescent="0.25">
      <c r="BP3545" s="35"/>
    </row>
    <row r="3546" spans="68:68" x14ac:dyDescent="0.25">
      <c r="BP3546" s="35"/>
    </row>
    <row r="3547" spans="68:68" x14ac:dyDescent="0.25">
      <c r="BP3547" s="35"/>
    </row>
    <row r="3548" spans="68:68" x14ac:dyDescent="0.25">
      <c r="BP3548" s="35"/>
    </row>
    <row r="3549" spans="68:68" x14ac:dyDescent="0.25">
      <c r="BP3549" s="35"/>
    </row>
    <row r="3550" spans="68:68" x14ac:dyDescent="0.25">
      <c r="BP3550" s="35"/>
    </row>
    <row r="3551" spans="68:68" x14ac:dyDescent="0.25">
      <c r="BP3551" s="35"/>
    </row>
    <row r="3552" spans="68:68" x14ac:dyDescent="0.25">
      <c r="BP3552" s="35"/>
    </row>
    <row r="3553" spans="68:68" x14ac:dyDescent="0.25">
      <c r="BP3553" s="35"/>
    </row>
    <row r="3554" spans="68:68" x14ac:dyDescent="0.25">
      <c r="BP3554" s="35"/>
    </row>
    <row r="3555" spans="68:68" x14ac:dyDescent="0.25">
      <c r="BP3555" s="35"/>
    </row>
    <row r="3556" spans="68:68" x14ac:dyDescent="0.25">
      <c r="BP3556" s="35"/>
    </row>
    <row r="3557" spans="68:68" x14ac:dyDescent="0.25">
      <c r="BP3557" s="35"/>
    </row>
    <row r="3558" spans="68:68" x14ac:dyDescent="0.25">
      <c r="BP3558" s="35"/>
    </row>
    <row r="3559" spans="68:68" x14ac:dyDescent="0.25">
      <c r="BP3559" s="35"/>
    </row>
    <row r="3560" spans="68:68" x14ac:dyDescent="0.25">
      <c r="BP3560" s="35"/>
    </row>
    <row r="3561" spans="68:68" x14ac:dyDescent="0.25">
      <c r="BP3561" s="35"/>
    </row>
    <row r="3562" spans="68:68" x14ac:dyDescent="0.25">
      <c r="BP3562" s="35"/>
    </row>
    <row r="3563" spans="68:68" x14ac:dyDescent="0.25">
      <c r="BP3563" s="35"/>
    </row>
    <row r="3564" spans="68:68" x14ac:dyDescent="0.25">
      <c r="BP3564" s="35"/>
    </row>
    <row r="3565" spans="68:68" x14ac:dyDescent="0.25">
      <c r="BP3565" s="35"/>
    </row>
    <row r="3566" spans="68:68" x14ac:dyDescent="0.25">
      <c r="BP3566" s="35"/>
    </row>
    <row r="3567" spans="68:68" x14ac:dyDescent="0.25">
      <c r="BP3567" s="35"/>
    </row>
    <row r="3568" spans="68:68" x14ac:dyDescent="0.25">
      <c r="BP3568" s="35"/>
    </row>
    <row r="3569" spans="68:68" x14ac:dyDescent="0.25">
      <c r="BP3569" s="35"/>
    </row>
    <row r="3570" spans="68:68" x14ac:dyDescent="0.25">
      <c r="BP3570" s="35"/>
    </row>
    <row r="3571" spans="68:68" x14ac:dyDescent="0.25">
      <c r="BP3571" s="35"/>
    </row>
    <row r="3572" spans="68:68" x14ac:dyDescent="0.25">
      <c r="BP3572" s="35"/>
    </row>
    <row r="3573" spans="68:68" x14ac:dyDescent="0.25">
      <c r="BP3573" s="35"/>
    </row>
    <row r="3574" spans="68:68" x14ac:dyDescent="0.25">
      <c r="BP3574" s="35"/>
    </row>
    <row r="3575" spans="68:68" x14ac:dyDescent="0.25">
      <c r="BP3575" s="35"/>
    </row>
    <row r="3576" spans="68:68" x14ac:dyDescent="0.25">
      <c r="BP3576" s="35"/>
    </row>
    <row r="3577" spans="68:68" x14ac:dyDescent="0.25">
      <c r="BP3577" s="35"/>
    </row>
    <row r="3578" spans="68:68" x14ac:dyDescent="0.25">
      <c r="BP3578" s="35"/>
    </row>
    <row r="3579" spans="68:68" x14ac:dyDescent="0.25">
      <c r="BP3579" s="35"/>
    </row>
    <row r="3580" spans="68:68" x14ac:dyDescent="0.25">
      <c r="BP3580" s="35"/>
    </row>
    <row r="3581" spans="68:68" x14ac:dyDescent="0.25">
      <c r="BP3581" s="35"/>
    </row>
    <row r="3582" spans="68:68" x14ac:dyDescent="0.25">
      <c r="BP3582" s="35"/>
    </row>
    <row r="3583" spans="68:68" x14ac:dyDescent="0.25">
      <c r="BP3583" s="35"/>
    </row>
    <row r="3584" spans="68:68" x14ac:dyDescent="0.25">
      <c r="BP3584" s="35"/>
    </row>
    <row r="3585" spans="68:68" x14ac:dyDescent="0.25">
      <c r="BP3585" s="35"/>
    </row>
    <row r="3586" spans="68:68" x14ac:dyDescent="0.25">
      <c r="BP3586" s="35"/>
    </row>
    <row r="3587" spans="68:68" x14ac:dyDescent="0.25">
      <c r="BP3587" s="35"/>
    </row>
    <row r="3588" spans="68:68" x14ac:dyDescent="0.25">
      <c r="BP3588" s="35"/>
    </row>
    <row r="3589" spans="68:68" x14ac:dyDescent="0.25">
      <c r="BP3589" s="35"/>
    </row>
    <row r="3590" spans="68:68" x14ac:dyDescent="0.25">
      <c r="BP3590" s="35"/>
    </row>
    <row r="3591" spans="68:68" x14ac:dyDescent="0.25">
      <c r="BP3591" s="35"/>
    </row>
    <row r="3592" spans="68:68" x14ac:dyDescent="0.25">
      <c r="BP3592" s="35"/>
    </row>
    <row r="3593" spans="68:68" x14ac:dyDescent="0.25">
      <c r="BP3593" s="35"/>
    </row>
    <row r="3594" spans="68:68" x14ac:dyDescent="0.25">
      <c r="BP3594" s="35"/>
    </row>
    <row r="3595" spans="68:68" x14ac:dyDescent="0.25">
      <c r="BP3595" s="35"/>
    </row>
    <row r="3596" spans="68:68" x14ac:dyDescent="0.25">
      <c r="BP3596" s="35"/>
    </row>
    <row r="3597" spans="68:68" x14ac:dyDescent="0.25">
      <c r="BP3597" s="35"/>
    </row>
    <row r="3598" spans="68:68" x14ac:dyDescent="0.25">
      <c r="BP3598" s="35"/>
    </row>
    <row r="3599" spans="68:68" x14ac:dyDescent="0.25">
      <c r="BP3599" s="35"/>
    </row>
    <row r="3600" spans="68:68" x14ac:dyDescent="0.25">
      <c r="BP3600" s="35"/>
    </row>
    <row r="3601" spans="68:68" x14ac:dyDescent="0.25">
      <c r="BP3601" s="35"/>
    </row>
    <row r="3602" spans="68:68" x14ac:dyDescent="0.25">
      <c r="BP3602" s="35"/>
    </row>
    <row r="3603" spans="68:68" x14ac:dyDescent="0.25">
      <c r="BP3603" s="35"/>
    </row>
    <row r="3604" spans="68:68" x14ac:dyDescent="0.25">
      <c r="BP3604" s="35"/>
    </row>
    <row r="3605" spans="68:68" x14ac:dyDescent="0.25">
      <c r="BP3605" s="35"/>
    </row>
    <row r="3606" spans="68:68" x14ac:dyDescent="0.25">
      <c r="BP3606" s="35"/>
    </row>
    <row r="3607" spans="68:68" x14ac:dyDescent="0.25">
      <c r="BP3607" s="35"/>
    </row>
    <row r="3608" spans="68:68" x14ac:dyDescent="0.25">
      <c r="BP3608" s="35"/>
    </row>
    <row r="3609" spans="68:68" x14ac:dyDescent="0.25">
      <c r="BP3609" s="35"/>
    </row>
    <row r="3610" spans="68:68" x14ac:dyDescent="0.25">
      <c r="BP3610" s="35"/>
    </row>
    <row r="3611" spans="68:68" x14ac:dyDescent="0.25">
      <c r="BP3611" s="35"/>
    </row>
    <row r="3612" spans="68:68" x14ac:dyDescent="0.25">
      <c r="BP3612" s="35"/>
    </row>
    <row r="3613" spans="68:68" x14ac:dyDescent="0.25">
      <c r="BP3613" s="35"/>
    </row>
    <row r="3614" spans="68:68" x14ac:dyDescent="0.25">
      <c r="BP3614" s="35"/>
    </row>
    <row r="3615" spans="68:68" x14ac:dyDescent="0.25">
      <c r="BP3615" s="35"/>
    </row>
    <row r="3616" spans="68:68" x14ac:dyDescent="0.25">
      <c r="BP3616" s="35"/>
    </row>
    <row r="3617" spans="68:68" x14ac:dyDescent="0.25">
      <c r="BP3617" s="35"/>
    </row>
    <row r="3618" spans="68:68" x14ac:dyDescent="0.25">
      <c r="BP3618" s="35"/>
    </row>
    <row r="3619" spans="68:68" x14ac:dyDescent="0.25">
      <c r="BP3619" s="35"/>
    </row>
    <row r="3620" spans="68:68" x14ac:dyDescent="0.25">
      <c r="BP3620" s="35"/>
    </row>
    <row r="3621" spans="68:68" x14ac:dyDescent="0.25">
      <c r="BP3621" s="35"/>
    </row>
    <row r="3622" spans="68:68" x14ac:dyDescent="0.25">
      <c r="BP3622" s="35"/>
    </row>
    <row r="3623" spans="68:68" x14ac:dyDescent="0.25">
      <c r="BP3623" s="35"/>
    </row>
    <row r="3624" spans="68:68" x14ac:dyDescent="0.25">
      <c r="BP3624" s="35"/>
    </row>
    <row r="3625" spans="68:68" x14ac:dyDescent="0.25">
      <c r="BP3625" s="35"/>
    </row>
    <row r="3626" spans="68:68" x14ac:dyDescent="0.25">
      <c r="BP3626" s="35"/>
    </row>
    <row r="3627" spans="68:68" x14ac:dyDescent="0.25">
      <c r="BP3627" s="35"/>
    </row>
    <row r="3628" spans="68:68" x14ac:dyDescent="0.25">
      <c r="BP3628" s="35"/>
    </row>
    <row r="3629" spans="68:68" x14ac:dyDescent="0.25">
      <c r="BP3629" s="35"/>
    </row>
    <row r="3630" spans="68:68" x14ac:dyDescent="0.25">
      <c r="BP3630" s="35"/>
    </row>
    <row r="3631" spans="68:68" x14ac:dyDescent="0.25">
      <c r="BP3631" s="35"/>
    </row>
    <row r="3632" spans="68:68" x14ac:dyDescent="0.25">
      <c r="BP3632" s="35"/>
    </row>
    <row r="3633" spans="68:68" x14ac:dyDescent="0.25">
      <c r="BP3633" s="35"/>
    </row>
    <row r="3634" spans="68:68" x14ac:dyDescent="0.25">
      <c r="BP3634" s="35"/>
    </row>
    <row r="3635" spans="68:68" x14ac:dyDescent="0.25">
      <c r="BP3635" s="35"/>
    </row>
    <row r="3636" spans="68:68" x14ac:dyDescent="0.25">
      <c r="BP3636" s="35"/>
    </row>
    <row r="3637" spans="68:68" x14ac:dyDescent="0.25">
      <c r="BP3637" s="35"/>
    </row>
    <row r="3638" spans="68:68" x14ac:dyDescent="0.25">
      <c r="BP3638" s="35"/>
    </row>
    <row r="3639" spans="68:68" x14ac:dyDescent="0.25">
      <c r="BP3639" s="35"/>
    </row>
    <row r="3640" spans="68:68" x14ac:dyDescent="0.25">
      <c r="BP3640" s="35"/>
    </row>
    <row r="3641" spans="68:68" x14ac:dyDescent="0.25">
      <c r="BP3641" s="35"/>
    </row>
    <row r="3642" spans="68:68" x14ac:dyDescent="0.25">
      <c r="BP3642" s="35"/>
    </row>
    <row r="3643" spans="68:68" x14ac:dyDescent="0.25">
      <c r="BP3643" s="35"/>
    </row>
    <row r="3644" spans="68:68" x14ac:dyDescent="0.25">
      <c r="BP3644" s="35"/>
    </row>
    <row r="3645" spans="68:68" x14ac:dyDescent="0.25">
      <c r="BP3645" s="35"/>
    </row>
    <row r="3646" spans="68:68" x14ac:dyDescent="0.25">
      <c r="BP3646" s="35"/>
    </row>
    <row r="3647" spans="68:68" x14ac:dyDescent="0.25">
      <c r="BP3647" s="35"/>
    </row>
    <row r="3648" spans="68:68" x14ac:dyDescent="0.25">
      <c r="BP3648" s="35"/>
    </row>
    <row r="3649" spans="68:68" x14ac:dyDescent="0.25">
      <c r="BP3649" s="35"/>
    </row>
    <row r="3650" spans="68:68" x14ac:dyDescent="0.25">
      <c r="BP3650" s="35"/>
    </row>
    <row r="3651" spans="68:68" x14ac:dyDescent="0.25">
      <c r="BP3651" s="35"/>
    </row>
    <row r="3652" spans="68:68" x14ac:dyDescent="0.25">
      <c r="BP3652" s="35"/>
    </row>
    <row r="3653" spans="68:68" x14ac:dyDescent="0.25">
      <c r="BP3653" s="35"/>
    </row>
    <row r="3654" spans="68:68" x14ac:dyDescent="0.25">
      <c r="BP3654" s="35"/>
    </row>
    <row r="3655" spans="68:68" x14ac:dyDescent="0.25">
      <c r="BP3655" s="35"/>
    </row>
    <row r="3656" spans="68:68" x14ac:dyDescent="0.25">
      <c r="BP3656" s="35"/>
    </row>
    <row r="3657" spans="68:68" x14ac:dyDescent="0.25">
      <c r="BP3657" s="35"/>
    </row>
    <row r="3658" spans="68:68" x14ac:dyDescent="0.25">
      <c r="BP3658" s="35"/>
    </row>
    <row r="3659" spans="68:68" x14ac:dyDescent="0.25">
      <c r="BP3659" s="35"/>
    </row>
    <row r="3660" spans="68:68" x14ac:dyDescent="0.25">
      <c r="BP3660" s="35"/>
    </row>
    <row r="3661" spans="68:68" x14ac:dyDescent="0.25">
      <c r="BP3661" s="35"/>
    </row>
    <row r="3662" spans="68:68" x14ac:dyDescent="0.25">
      <c r="BP3662" s="35"/>
    </row>
    <row r="3663" spans="68:68" x14ac:dyDescent="0.25">
      <c r="BP3663" s="35"/>
    </row>
    <row r="3664" spans="68:68" x14ac:dyDescent="0.25">
      <c r="BP3664" s="35"/>
    </row>
    <row r="3665" spans="68:68" x14ac:dyDescent="0.25">
      <c r="BP3665" s="35"/>
    </row>
    <row r="3666" spans="68:68" x14ac:dyDescent="0.25">
      <c r="BP3666" s="35"/>
    </row>
    <row r="3667" spans="68:68" x14ac:dyDescent="0.25">
      <c r="BP3667" s="35"/>
    </row>
    <row r="3668" spans="68:68" x14ac:dyDescent="0.25">
      <c r="BP3668" s="35"/>
    </row>
    <row r="3669" spans="68:68" x14ac:dyDescent="0.25">
      <c r="BP3669" s="35"/>
    </row>
    <row r="3670" spans="68:68" x14ac:dyDescent="0.25">
      <c r="BP3670" s="35"/>
    </row>
    <row r="3671" spans="68:68" x14ac:dyDescent="0.25">
      <c r="BP3671" s="35"/>
    </row>
    <row r="3672" spans="68:68" x14ac:dyDescent="0.25">
      <c r="BP3672" s="35"/>
    </row>
    <row r="3673" spans="68:68" x14ac:dyDescent="0.25">
      <c r="BP3673" s="35"/>
    </row>
    <row r="3674" spans="68:68" x14ac:dyDescent="0.25">
      <c r="BP3674" s="35"/>
    </row>
    <row r="3675" spans="68:68" x14ac:dyDescent="0.25">
      <c r="BP3675" s="35"/>
    </row>
    <row r="3676" spans="68:68" x14ac:dyDescent="0.25">
      <c r="BP3676" s="35"/>
    </row>
    <row r="3677" spans="68:68" x14ac:dyDescent="0.25">
      <c r="BP3677" s="35"/>
    </row>
    <row r="3678" spans="68:68" x14ac:dyDescent="0.25">
      <c r="BP3678" s="35"/>
    </row>
    <row r="3679" spans="68:68" x14ac:dyDescent="0.25">
      <c r="BP3679" s="35"/>
    </row>
    <row r="3680" spans="68:68" x14ac:dyDescent="0.25">
      <c r="BP3680" s="35"/>
    </row>
    <row r="3681" spans="68:68" x14ac:dyDescent="0.25">
      <c r="BP3681" s="35"/>
    </row>
    <row r="3682" spans="68:68" x14ac:dyDescent="0.25">
      <c r="BP3682" s="35"/>
    </row>
    <row r="3683" spans="68:68" x14ac:dyDescent="0.25">
      <c r="BP3683" s="35"/>
    </row>
    <row r="3684" spans="68:68" x14ac:dyDescent="0.25">
      <c r="BP3684" s="35"/>
    </row>
    <row r="3685" spans="68:68" x14ac:dyDescent="0.25">
      <c r="BP3685" s="35"/>
    </row>
    <row r="3686" spans="68:68" x14ac:dyDescent="0.25">
      <c r="BP3686" s="35"/>
    </row>
    <row r="3687" spans="68:68" x14ac:dyDescent="0.25">
      <c r="BP3687" s="35"/>
    </row>
    <row r="3688" spans="68:68" x14ac:dyDescent="0.25">
      <c r="BP3688" s="35"/>
    </row>
    <row r="3689" spans="68:68" x14ac:dyDescent="0.25">
      <c r="BP3689" s="35"/>
    </row>
    <row r="3690" spans="68:68" x14ac:dyDescent="0.25">
      <c r="BP3690" s="35"/>
    </row>
    <row r="3691" spans="68:68" x14ac:dyDescent="0.25">
      <c r="BP3691" s="35"/>
    </row>
    <row r="3692" spans="68:68" x14ac:dyDescent="0.25">
      <c r="BP3692" s="35"/>
    </row>
    <row r="3693" spans="68:68" x14ac:dyDescent="0.25">
      <c r="BP3693" s="35"/>
    </row>
    <row r="3694" spans="68:68" x14ac:dyDescent="0.25">
      <c r="BP3694" s="35"/>
    </row>
    <row r="3695" spans="68:68" x14ac:dyDescent="0.25">
      <c r="BP3695" s="35"/>
    </row>
    <row r="3696" spans="68:68" x14ac:dyDescent="0.25">
      <c r="BP3696" s="35"/>
    </row>
    <row r="3697" spans="68:68" x14ac:dyDescent="0.25">
      <c r="BP3697" s="35"/>
    </row>
    <row r="3698" spans="68:68" x14ac:dyDescent="0.25">
      <c r="BP3698" s="35"/>
    </row>
    <row r="3699" spans="68:68" x14ac:dyDescent="0.25">
      <c r="BP3699" s="35"/>
    </row>
    <row r="3700" spans="68:68" x14ac:dyDescent="0.25">
      <c r="BP3700" s="35"/>
    </row>
    <row r="3701" spans="68:68" x14ac:dyDescent="0.25">
      <c r="BP3701" s="35"/>
    </row>
    <row r="3702" spans="68:68" x14ac:dyDescent="0.25">
      <c r="BP3702" s="35"/>
    </row>
    <row r="3703" spans="68:68" x14ac:dyDescent="0.25">
      <c r="BP3703" s="35"/>
    </row>
    <row r="3704" spans="68:68" x14ac:dyDescent="0.25">
      <c r="BP3704" s="35"/>
    </row>
    <row r="3705" spans="68:68" x14ac:dyDescent="0.25">
      <c r="BP3705" s="35"/>
    </row>
    <row r="3706" spans="68:68" x14ac:dyDescent="0.25">
      <c r="BP3706" s="35"/>
    </row>
    <row r="3707" spans="68:68" x14ac:dyDescent="0.25">
      <c r="BP3707" s="35"/>
    </row>
    <row r="3708" spans="68:68" x14ac:dyDescent="0.25">
      <c r="BP3708" s="35"/>
    </row>
    <row r="3709" spans="68:68" x14ac:dyDescent="0.25">
      <c r="BP3709" s="35"/>
    </row>
    <row r="3710" spans="68:68" x14ac:dyDescent="0.25">
      <c r="BP3710" s="35"/>
    </row>
    <row r="3711" spans="68:68" x14ac:dyDescent="0.25">
      <c r="BP3711" s="35"/>
    </row>
    <row r="3712" spans="68:68" x14ac:dyDescent="0.25">
      <c r="BP3712" s="35"/>
    </row>
    <row r="3713" spans="68:68" x14ac:dyDescent="0.25">
      <c r="BP3713" s="35"/>
    </row>
    <row r="3714" spans="68:68" x14ac:dyDescent="0.25">
      <c r="BP3714" s="35"/>
    </row>
    <row r="3715" spans="68:68" x14ac:dyDescent="0.25">
      <c r="BP3715" s="35"/>
    </row>
    <row r="3716" spans="68:68" x14ac:dyDescent="0.25">
      <c r="BP3716" s="35"/>
    </row>
    <row r="3717" spans="68:68" x14ac:dyDescent="0.25">
      <c r="BP3717" s="35"/>
    </row>
    <row r="3718" spans="68:68" x14ac:dyDescent="0.25">
      <c r="BP3718" s="35"/>
    </row>
    <row r="3719" spans="68:68" x14ac:dyDescent="0.25">
      <c r="BP3719" s="35"/>
    </row>
    <row r="3720" spans="68:68" x14ac:dyDescent="0.25">
      <c r="BP3720" s="35"/>
    </row>
    <row r="3721" spans="68:68" x14ac:dyDescent="0.25">
      <c r="BP3721" s="35"/>
    </row>
    <row r="3722" spans="68:68" x14ac:dyDescent="0.25">
      <c r="BP3722" s="35"/>
    </row>
    <row r="3723" spans="68:68" x14ac:dyDescent="0.25">
      <c r="BP3723" s="35"/>
    </row>
    <row r="3724" spans="68:68" x14ac:dyDescent="0.25">
      <c r="BP3724" s="35"/>
    </row>
    <row r="3725" spans="68:68" x14ac:dyDescent="0.25">
      <c r="BP3725" s="35"/>
    </row>
    <row r="3726" spans="68:68" x14ac:dyDescent="0.25">
      <c r="BP3726" s="35"/>
    </row>
    <row r="3727" spans="68:68" x14ac:dyDescent="0.25">
      <c r="BP3727" s="35"/>
    </row>
    <row r="3728" spans="68:68" x14ac:dyDescent="0.25">
      <c r="BP3728" s="35"/>
    </row>
    <row r="3729" spans="68:68" x14ac:dyDescent="0.25">
      <c r="BP3729" s="35"/>
    </row>
    <row r="3730" spans="68:68" x14ac:dyDescent="0.25">
      <c r="BP3730" s="35"/>
    </row>
    <row r="3731" spans="68:68" x14ac:dyDescent="0.25">
      <c r="BP3731" s="35"/>
    </row>
    <row r="3732" spans="68:68" x14ac:dyDescent="0.25">
      <c r="BP3732" s="35"/>
    </row>
    <row r="3733" spans="68:68" x14ac:dyDescent="0.25">
      <c r="BP3733" s="35"/>
    </row>
    <row r="3734" spans="68:68" x14ac:dyDescent="0.25">
      <c r="BP3734" s="35"/>
    </row>
    <row r="3735" spans="68:68" x14ac:dyDescent="0.25">
      <c r="BP3735" s="35"/>
    </row>
    <row r="3736" spans="68:68" x14ac:dyDescent="0.25">
      <c r="BP3736" s="35"/>
    </row>
    <row r="3737" spans="68:68" x14ac:dyDescent="0.25">
      <c r="BP3737" s="35"/>
    </row>
    <row r="3738" spans="68:68" x14ac:dyDescent="0.25">
      <c r="BP3738" s="35"/>
    </row>
    <row r="3739" spans="68:68" x14ac:dyDescent="0.25">
      <c r="BP3739" s="35"/>
    </row>
    <row r="3740" spans="68:68" x14ac:dyDescent="0.25">
      <c r="BP3740" s="35"/>
    </row>
    <row r="3741" spans="68:68" x14ac:dyDescent="0.25">
      <c r="BP3741" s="35"/>
    </row>
    <row r="3742" spans="68:68" x14ac:dyDescent="0.25">
      <c r="BP3742" s="35"/>
    </row>
    <row r="3743" spans="68:68" x14ac:dyDescent="0.25">
      <c r="BP3743" s="35"/>
    </row>
    <row r="3744" spans="68:68" x14ac:dyDescent="0.25">
      <c r="BP3744" s="35"/>
    </row>
    <row r="3745" spans="68:68" x14ac:dyDescent="0.25">
      <c r="BP3745" s="35"/>
    </row>
    <row r="3746" spans="68:68" x14ac:dyDescent="0.25">
      <c r="BP3746" s="35"/>
    </row>
    <row r="3747" spans="68:68" x14ac:dyDescent="0.25">
      <c r="BP3747" s="35"/>
    </row>
    <row r="3748" spans="68:68" x14ac:dyDescent="0.25">
      <c r="BP3748" s="35"/>
    </row>
    <row r="3749" spans="68:68" x14ac:dyDescent="0.25">
      <c r="BP3749" s="35"/>
    </row>
    <row r="3750" spans="68:68" x14ac:dyDescent="0.25">
      <c r="BP3750" s="35"/>
    </row>
    <row r="3751" spans="68:68" x14ac:dyDescent="0.25">
      <c r="BP3751" s="35"/>
    </row>
    <row r="3752" spans="68:68" x14ac:dyDescent="0.25">
      <c r="BP3752" s="35"/>
    </row>
    <row r="3753" spans="68:68" x14ac:dyDescent="0.25">
      <c r="BP3753" s="35"/>
    </row>
    <row r="3754" spans="68:68" x14ac:dyDescent="0.25">
      <c r="BP3754" s="35"/>
    </row>
    <row r="3755" spans="68:68" x14ac:dyDescent="0.25">
      <c r="BP3755" s="35"/>
    </row>
    <row r="3756" spans="68:68" x14ac:dyDescent="0.25">
      <c r="BP3756" s="35"/>
    </row>
    <row r="3757" spans="68:68" x14ac:dyDescent="0.25">
      <c r="BP3757" s="35"/>
    </row>
    <row r="3758" spans="68:68" x14ac:dyDescent="0.25">
      <c r="BP3758" s="35"/>
    </row>
    <row r="3759" spans="68:68" x14ac:dyDescent="0.25">
      <c r="BP3759" s="35"/>
    </row>
    <row r="3760" spans="68:68" x14ac:dyDescent="0.25">
      <c r="BP3760" s="35"/>
    </row>
    <row r="3761" spans="68:68" x14ac:dyDescent="0.25">
      <c r="BP3761" s="35"/>
    </row>
    <row r="3762" spans="68:68" x14ac:dyDescent="0.25">
      <c r="BP3762" s="35"/>
    </row>
    <row r="3763" spans="68:68" x14ac:dyDescent="0.25">
      <c r="BP3763" s="35"/>
    </row>
    <row r="3764" spans="68:68" x14ac:dyDescent="0.25">
      <c r="BP3764" s="35"/>
    </row>
    <row r="3765" spans="68:68" x14ac:dyDescent="0.25">
      <c r="BP3765" s="35"/>
    </row>
    <row r="3766" spans="68:68" x14ac:dyDescent="0.25">
      <c r="BP3766" s="35"/>
    </row>
    <row r="3767" spans="68:68" x14ac:dyDescent="0.25">
      <c r="BP3767" s="35"/>
    </row>
    <row r="3768" spans="68:68" x14ac:dyDescent="0.25">
      <c r="BP3768" s="35"/>
    </row>
    <row r="3769" spans="68:68" x14ac:dyDescent="0.25">
      <c r="BP3769" s="35"/>
    </row>
    <row r="3770" spans="68:68" x14ac:dyDescent="0.25">
      <c r="BP3770" s="35"/>
    </row>
    <row r="3771" spans="68:68" x14ac:dyDescent="0.25">
      <c r="BP3771" s="35"/>
    </row>
    <row r="3772" spans="68:68" x14ac:dyDescent="0.25">
      <c r="BP3772" s="35"/>
    </row>
    <row r="3773" spans="68:68" x14ac:dyDescent="0.25">
      <c r="BP3773" s="35"/>
    </row>
    <row r="3774" spans="68:68" x14ac:dyDescent="0.25">
      <c r="BP3774" s="35"/>
    </row>
    <row r="3775" spans="68:68" x14ac:dyDescent="0.25">
      <c r="BP3775" s="35"/>
    </row>
    <row r="3776" spans="68:68" x14ac:dyDescent="0.25">
      <c r="BP3776" s="35"/>
    </row>
    <row r="3777" spans="68:68" x14ac:dyDescent="0.25">
      <c r="BP3777" s="35"/>
    </row>
    <row r="3778" spans="68:68" x14ac:dyDescent="0.25">
      <c r="BP3778" s="35"/>
    </row>
    <row r="3779" spans="68:68" x14ac:dyDescent="0.25">
      <c r="BP3779" s="35"/>
    </row>
    <row r="3780" spans="68:68" x14ac:dyDescent="0.25">
      <c r="BP3780" s="35"/>
    </row>
    <row r="3781" spans="68:68" x14ac:dyDescent="0.25">
      <c r="BP3781" s="35"/>
    </row>
    <row r="3782" spans="68:68" x14ac:dyDescent="0.25">
      <c r="BP3782" s="35"/>
    </row>
    <row r="3783" spans="68:68" x14ac:dyDescent="0.25">
      <c r="BP3783" s="35"/>
    </row>
    <row r="3784" spans="68:68" x14ac:dyDescent="0.25">
      <c r="BP3784" s="35"/>
    </row>
    <row r="3785" spans="68:68" x14ac:dyDescent="0.25">
      <c r="BP3785" s="35"/>
    </row>
    <row r="3786" spans="68:68" x14ac:dyDescent="0.25">
      <c r="BP3786" s="35"/>
    </row>
    <row r="3787" spans="68:68" x14ac:dyDescent="0.25">
      <c r="BP3787" s="35"/>
    </row>
    <row r="3788" spans="68:68" x14ac:dyDescent="0.25">
      <c r="BP3788" s="35"/>
    </row>
    <row r="3789" spans="68:68" x14ac:dyDescent="0.25">
      <c r="BP3789" s="35"/>
    </row>
    <row r="3790" spans="68:68" x14ac:dyDescent="0.25">
      <c r="BP3790" s="35"/>
    </row>
    <row r="3791" spans="68:68" x14ac:dyDescent="0.25">
      <c r="BP3791" s="35"/>
    </row>
    <row r="3792" spans="68:68" x14ac:dyDescent="0.25">
      <c r="BP3792" s="35"/>
    </row>
    <row r="3793" spans="68:68" x14ac:dyDescent="0.25">
      <c r="BP3793" s="35"/>
    </row>
    <row r="3794" spans="68:68" x14ac:dyDescent="0.25">
      <c r="BP3794" s="35"/>
    </row>
    <row r="3795" spans="68:68" x14ac:dyDescent="0.25">
      <c r="BP3795" s="35"/>
    </row>
    <row r="3796" spans="68:68" x14ac:dyDescent="0.25">
      <c r="BP3796" s="35"/>
    </row>
    <row r="3797" spans="68:68" x14ac:dyDescent="0.25">
      <c r="BP3797" s="35"/>
    </row>
    <row r="3798" spans="68:68" x14ac:dyDescent="0.25">
      <c r="BP3798" s="35"/>
    </row>
    <row r="3799" spans="68:68" x14ac:dyDescent="0.25">
      <c r="BP3799" s="35"/>
    </row>
    <row r="3800" spans="68:68" x14ac:dyDescent="0.25">
      <c r="BP3800" s="35"/>
    </row>
    <row r="3801" spans="68:68" x14ac:dyDescent="0.25">
      <c r="BP3801" s="35"/>
    </row>
    <row r="3802" spans="68:68" x14ac:dyDescent="0.25">
      <c r="BP3802" s="35"/>
    </row>
    <row r="3803" spans="68:68" x14ac:dyDescent="0.25">
      <c r="BP3803" s="35"/>
    </row>
    <row r="3804" spans="68:68" x14ac:dyDescent="0.25">
      <c r="BP3804" s="35"/>
    </row>
    <row r="3805" spans="68:68" x14ac:dyDescent="0.25">
      <c r="BP3805" s="35"/>
    </row>
    <row r="3806" spans="68:68" x14ac:dyDescent="0.25">
      <c r="BP3806" s="35"/>
    </row>
    <row r="3807" spans="68:68" x14ac:dyDescent="0.25">
      <c r="BP3807" s="35"/>
    </row>
    <row r="3808" spans="68:68" x14ac:dyDescent="0.25">
      <c r="BP3808" s="35"/>
    </row>
    <row r="3809" spans="68:68" x14ac:dyDescent="0.25">
      <c r="BP3809" s="35"/>
    </row>
    <row r="3810" spans="68:68" x14ac:dyDescent="0.25">
      <c r="BP3810" s="35"/>
    </row>
    <row r="3811" spans="68:68" x14ac:dyDescent="0.25">
      <c r="BP3811" s="35"/>
    </row>
    <row r="3812" spans="68:68" x14ac:dyDescent="0.25">
      <c r="BP3812" s="35"/>
    </row>
    <row r="3813" spans="68:68" x14ac:dyDescent="0.25">
      <c r="BP3813" s="35"/>
    </row>
    <row r="3814" spans="68:68" x14ac:dyDescent="0.25">
      <c r="BP3814" s="35"/>
    </row>
    <row r="3815" spans="68:68" x14ac:dyDescent="0.25">
      <c r="BP3815" s="35"/>
    </row>
    <row r="3816" spans="68:68" x14ac:dyDescent="0.25">
      <c r="BP3816" s="35"/>
    </row>
    <row r="3817" spans="68:68" x14ac:dyDescent="0.25">
      <c r="BP3817" s="35"/>
    </row>
    <row r="3818" spans="68:68" x14ac:dyDescent="0.25">
      <c r="BP3818" s="35"/>
    </row>
    <row r="3819" spans="68:68" x14ac:dyDescent="0.25">
      <c r="BP3819" s="35"/>
    </row>
    <row r="3820" spans="68:68" x14ac:dyDescent="0.25">
      <c r="BP3820" s="35"/>
    </row>
    <row r="3821" spans="68:68" x14ac:dyDescent="0.25">
      <c r="BP3821" s="35"/>
    </row>
    <row r="3822" spans="68:68" x14ac:dyDescent="0.25">
      <c r="BP3822" s="35"/>
    </row>
    <row r="3823" spans="68:68" x14ac:dyDescent="0.25">
      <c r="BP3823" s="35"/>
    </row>
    <row r="3824" spans="68:68" x14ac:dyDescent="0.25">
      <c r="BP3824" s="35"/>
    </row>
    <row r="3825" spans="68:68" x14ac:dyDescent="0.25">
      <c r="BP3825" s="35"/>
    </row>
    <row r="3826" spans="68:68" x14ac:dyDescent="0.25">
      <c r="BP3826" s="35"/>
    </row>
    <row r="3827" spans="68:68" x14ac:dyDescent="0.25">
      <c r="BP3827" s="35"/>
    </row>
    <row r="3828" spans="68:68" x14ac:dyDescent="0.25">
      <c r="BP3828" s="35"/>
    </row>
    <row r="3829" spans="68:68" x14ac:dyDescent="0.25">
      <c r="BP3829" s="35"/>
    </row>
    <row r="3830" spans="68:68" x14ac:dyDescent="0.25">
      <c r="BP3830" s="35"/>
    </row>
    <row r="3831" spans="68:68" x14ac:dyDescent="0.25">
      <c r="BP3831" s="35"/>
    </row>
    <row r="3832" spans="68:68" x14ac:dyDescent="0.25">
      <c r="BP3832" s="35"/>
    </row>
    <row r="3833" spans="68:68" x14ac:dyDescent="0.25">
      <c r="BP3833" s="35"/>
    </row>
    <row r="3834" spans="68:68" x14ac:dyDescent="0.25">
      <c r="BP3834" s="35"/>
    </row>
    <row r="3835" spans="68:68" x14ac:dyDescent="0.25">
      <c r="BP3835" s="35"/>
    </row>
    <row r="3836" spans="68:68" x14ac:dyDescent="0.25">
      <c r="BP3836" s="35"/>
    </row>
    <row r="3837" spans="68:68" x14ac:dyDescent="0.25">
      <c r="BP3837" s="35"/>
    </row>
    <row r="3838" spans="68:68" x14ac:dyDescent="0.25">
      <c r="BP3838" s="35"/>
    </row>
    <row r="3839" spans="68:68" x14ac:dyDescent="0.25">
      <c r="BP3839" s="35"/>
    </row>
    <row r="3840" spans="68:68" x14ac:dyDescent="0.25">
      <c r="BP3840" s="35"/>
    </row>
    <row r="3841" spans="68:68" x14ac:dyDescent="0.25">
      <c r="BP3841" s="35"/>
    </row>
    <row r="3842" spans="68:68" x14ac:dyDescent="0.25">
      <c r="BP3842" s="35"/>
    </row>
    <row r="3843" spans="68:68" x14ac:dyDescent="0.25">
      <c r="BP3843" s="35"/>
    </row>
    <row r="3844" spans="68:68" x14ac:dyDescent="0.25">
      <c r="BP3844" s="35"/>
    </row>
    <row r="3845" spans="68:68" x14ac:dyDescent="0.25">
      <c r="BP3845" s="35"/>
    </row>
    <row r="3846" spans="68:68" x14ac:dyDescent="0.25">
      <c r="BP3846" s="35"/>
    </row>
    <row r="3847" spans="68:68" x14ac:dyDescent="0.25">
      <c r="BP3847" s="35"/>
    </row>
    <row r="3848" spans="68:68" x14ac:dyDescent="0.25">
      <c r="BP3848" s="35"/>
    </row>
    <row r="3849" spans="68:68" x14ac:dyDescent="0.25">
      <c r="BP3849" s="35"/>
    </row>
    <row r="3850" spans="68:68" x14ac:dyDescent="0.25">
      <c r="BP3850" s="35"/>
    </row>
    <row r="3851" spans="68:68" x14ac:dyDescent="0.25">
      <c r="BP3851" s="35"/>
    </row>
    <row r="3852" spans="68:68" x14ac:dyDescent="0.25">
      <c r="BP3852" s="35"/>
    </row>
    <row r="3853" spans="68:68" x14ac:dyDescent="0.25">
      <c r="BP3853" s="35"/>
    </row>
    <row r="3854" spans="68:68" x14ac:dyDescent="0.25">
      <c r="BP3854" s="35"/>
    </row>
    <row r="3855" spans="68:68" x14ac:dyDescent="0.25">
      <c r="BP3855" s="35"/>
    </row>
    <row r="3856" spans="68:68" x14ac:dyDescent="0.25">
      <c r="BP3856" s="35"/>
    </row>
    <row r="3857" spans="68:68" x14ac:dyDescent="0.25">
      <c r="BP3857" s="35"/>
    </row>
    <row r="3858" spans="68:68" x14ac:dyDescent="0.25">
      <c r="BP3858" s="35"/>
    </row>
    <row r="3859" spans="68:68" x14ac:dyDescent="0.25">
      <c r="BP3859" s="35"/>
    </row>
    <row r="3860" spans="68:68" x14ac:dyDescent="0.25">
      <c r="BP3860" s="35"/>
    </row>
    <row r="3861" spans="68:68" x14ac:dyDescent="0.25">
      <c r="BP3861" s="35"/>
    </row>
    <row r="3862" spans="68:68" x14ac:dyDescent="0.25">
      <c r="BP3862" s="35"/>
    </row>
    <row r="3863" spans="68:68" x14ac:dyDescent="0.25">
      <c r="BP3863" s="35"/>
    </row>
    <row r="3864" spans="68:68" x14ac:dyDescent="0.25">
      <c r="BP3864" s="35"/>
    </row>
    <row r="3865" spans="68:68" x14ac:dyDescent="0.25">
      <c r="BP3865" s="35"/>
    </row>
    <row r="3866" spans="68:68" x14ac:dyDescent="0.25">
      <c r="BP3866" s="35"/>
    </row>
    <row r="3867" spans="68:68" x14ac:dyDescent="0.25">
      <c r="BP3867" s="35"/>
    </row>
    <row r="3868" spans="68:68" x14ac:dyDescent="0.25">
      <c r="BP3868" s="35"/>
    </row>
    <row r="3869" spans="68:68" x14ac:dyDescent="0.25">
      <c r="BP3869" s="35"/>
    </row>
    <row r="3870" spans="68:68" x14ac:dyDescent="0.25">
      <c r="BP3870" s="35"/>
    </row>
    <row r="3871" spans="68:68" x14ac:dyDescent="0.25">
      <c r="BP3871" s="35"/>
    </row>
    <row r="3872" spans="68:68" x14ac:dyDescent="0.25">
      <c r="BP3872" s="35"/>
    </row>
    <row r="3873" spans="68:68" x14ac:dyDescent="0.25">
      <c r="BP3873" s="35"/>
    </row>
    <row r="3874" spans="68:68" x14ac:dyDescent="0.25">
      <c r="BP3874" s="35"/>
    </row>
    <row r="3875" spans="68:68" x14ac:dyDescent="0.25">
      <c r="BP3875" s="35"/>
    </row>
    <row r="3876" spans="68:68" x14ac:dyDescent="0.25">
      <c r="BP3876" s="35"/>
    </row>
    <row r="3877" spans="68:68" x14ac:dyDescent="0.25">
      <c r="BP3877" s="35"/>
    </row>
    <row r="3878" spans="68:68" x14ac:dyDescent="0.25">
      <c r="BP3878" s="35"/>
    </row>
    <row r="3879" spans="68:68" x14ac:dyDescent="0.25">
      <c r="BP3879" s="35"/>
    </row>
    <row r="3880" spans="68:68" x14ac:dyDescent="0.25">
      <c r="BP3880" s="35"/>
    </row>
    <row r="3881" spans="68:68" x14ac:dyDescent="0.25">
      <c r="BP3881" s="35"/>
    </row>
    <row r="3882" spans="68:68" x14ac:dyDescent="0.25">
      <c r="BP3882" s="35"/>
    </row>
    <row r="3883" spans="68:68" x14ac:dyDescent="0.25">
      <c r="BP3883" s="35"/>
    </row>
    <row r="3884" spans="68:68" x14ac:dyDescent="0.25">
      <c r="BP3884" s="35"/>
    </row>
    <row r="3885" spans="68:68" x14ac:dyDescent="0.25">
      <c r="BP3885" s="35"/>
    </row>
    <row r="3886" spans="68:68" x14ac:dyDescent="0.25">
      <c r="BP3886" s="35"/>
    </row>
    <row r="3887" spans="68:68" x14ac:dyDescent="0.25">
      <c r="BP3887" s="35"/>
    </row>
    <row r="3888" spans="68:68" x14ac:dyDescent="0.25">
      <c r="BP3888" s="35"/>
    </row>
    <row r="3889" spans="68:68" x14ac:dyDescent="0.25">
      <c r="BP3889" s="35"/>
    </row>
    <row r="3890" spans="68:68" x14ac:dyDescent="0.25">
      <c r="BP3890" s="35"/>
    </row>
    <row r="3891" spans="68:68" x14ac:dyDescent="0.25">
      <c r="BP3891" s="35"/>
    </row>
    <row r="3892" spans="68:68" x14ac:dyDescent="0.25">
      <c r="BP3892" s="35"/>
    </row>
    <row r="3893" spans="68:68" x14ac:dyDescent="0.25">
      <c r="BP3893" s="35"/>
    </row>
    <row r="3894" spans="68:68" x14ac:dyDescent="0.25">
      <c r="BP3894" s="35"/>
    </row>
    <row r="3895" spans="68:68" x14ac:dyDescent="0.25">
      <c r="BP3895" s="35"/>
    </row>
    <row r="3896" spans="68:68" x14ac:dyDescent="0.25">
      <c r="BP3896" s="35"/>
    </row>
    <row r="3897" spans="68:68" x14ac:dyDescent="0.25">
      <c r="BP3897" s="35"/>
    </row>
    <row r="3898" spans="68:68" x14ac:dyDescent="0.25">
      <c r="BP3898" s="35"/>
    </row>
    <row r="3899" spans="68:68" x14ac:dyDescent="0.25">
      <c r="BP3899" s="35"/>
    </row>
    <row r="3900" spans="68:68" x14ac:dyDescent="0.25">
      <c r="BP3900" s="35"/>
    </row>
    <row r="3901" spans="68:68" x14ac:dyDescent="0.25">
      <c r="BP3901" s="35"/>
    </row>
    <row r="3902" spans="68:68" x14ac:dyDescent="0.25">
      <c r="BP3902" s="35"/>
    </row>
    <row r="3903" spans="68:68" x14ac:dyDescent="0.25">
      <c r="BP3903" s="35"/>
    </row>
    <row r="3904" spans="68:68" x14ac:dyDescent="0.25">
      <c r="BP3904" s="35"/>
    </row>
    <row r="3905" spans="68:68" x14ac:dyDescent="0.25">
      <c r="BP3905" s="35"/>
    </row>
    <row r="3906" spans="68:68" x14ac:dyDescent="0.25">
      <c r="BP3906" s="35"/>
    </row>
    <row r="3907" spans="68:68" x14ac:dyDescent="0.25">
      <c r="BP3907" s="35"/>
    </row>
    <row r="3908" spans="68:68" x14ac:dyDescent="0.25">
      <c r="BP3908" s="35"/>
    </row>
    <row r="3909" spans="68:68" x14ac:dyDescent="0.25">
      <c r="BP3909" s="35"/>
    </row>
    <row r="3910" spans="68:68" x14ac:dyDescent="0.25">
      <c r="BP3910" s="35"/>
    </row>
    <row r="3911" spans="68:68" x14ac:dyDescent="0.25">
      <c r="BP3911" s="35"/>
    </row>
    <row r="3912" spans="68:68" x14ac:dyDescent="0.25">
      <c r="BP3912" s="35"/>
    </row>
    <row r="3913" spans="68:68" x14ac:dyDescent="0.25">
      <c r="BP3913" s="35"/>
    </row>
    <row r="3914" spans="68:68" x14ac:dyDescent="0.25">
      <c r="BP3914" s="35"/>
    </row>
    <row r="3915" spans="68:68" x14ac:dyDescent="0.25">
      <c r="BP3915" s="35"/>
    </row>
    <row r="3916" spans="68:68" x14ac:dyDescent="0.25">
      <c r="BP3916" s="35"/>
    </row>
    <row r="3917" spans="68:68" x14ac:dyDescent="0.25">
      <c r="BP3917" s="35"/>
    </row>
    <row r="3918" spans="68:68" x14ac:dyDescent="0.25">
      <c r="BP3918" s="35"/>
    </row>
    <row r="3919" spans="68:68" x14ac:dyDescent="0.25">
      <c r="BP3919" s="35"/>
    </row>
    <row r="3920" spans="68:68" x14ac:dyDescent="0.25">
      <c r="BP3920" s="35"/>
    </row>
    <row r="3921" spans="68:68" x14ac:dyDescent="0.25">
      <c r="BP3921" s="35"/>
    </row>
    <row r="3922" spans="68:68" x14ac:dyDescent="0.25">
      <c r="BP3922" s="35"/>
    </row>
    <row r="3923" spans="68:68" x14ac:dyDescent="0.25">
      <c r="BP3923" s="35"/>
    </row>
    <row r="3924" spans="68:68" x14ac:dyDescent="0.25">
      <c r="BP3924" s="35"/>
    </row>
    <row r="3925" spans="68:68" x14ac:dyDescent="0.25">
      <c r="BP3925" s="35"/>
    </row>
    <row r="3926" spans="68:68" x14ac:dyDescent="0.25">
      <c r="BP3926" s="35"/>
    </row>
    <row r="3927" spans="68:68" x14ac:dyDescent="0.25">
      <c r="BP3927" s="35"/>
    </row>
    <row r="3928" spans="68:68" x14ac:dyDescent="0.25">
      <c r="BP3928" s="35"/>
    </row>
    <row r="3929" spans="68:68" x14ac:dyDescent="0.25">
      <c r="BP3929" s="35"/>
    </row>
    <row r="3930" spans="68:68" x14ac:dyDescent="0.25">
      <c r="BP3930" s="35"/>
    </row>
    <row r="3931" spans="68:68" x14ac:dyDescent="0.25">
      <c r="BP3931" s="35"/>
    </row>
    <row r="3932" spans="68:68" x14ac:dyDescent="0.25">
      <c r="BP3932" s="35"/>
    </row>
    <row r="3933" spans="68:68" x14ac:dyDescent="0.25">
      <c r="BP3933" s="35"/>
    </row>
    <row r="3934" spans="68:68" x14ac:dyDescent="0.25">
      <c r="BP3934" s="35"/>
    </row>
    <row r="3935" spans="68:68" x14ac:dyDescent="0.25">
      <c r="BP3935" s="35"/>
    </row>
    <row r="3936" spans="68:68" x14ac:dyDescent="0.25">
      <c r="BP3936" s="35"/>
    </row>
    <row r="3937" spans="68:68" x14ac:dyDescent="0.25">
      <c r="BP3937" s="35"/>
    </row>
    <row r="3938" spans="68:68" x14ac:dyDescent="0.25">
      <c r="BP3938" s="35"/>
    </row>
    <row r="3939" spans="68:68" x14ac:dyDescent="0.25">
      <c r="BP3939" s="35"/>
    </row>
    <row r="3940" spans="68:68" x14ac:dyDescent="0.25">
      <c r="BP3940" s="35"/>
    </row>
    <row r="3941" spans="68:68" x14ac:dyDescent="0.25">
      <c r="BP3941" s="35"/>
    </row>
    <row r="3942" spans="68:68" x14ac:dyDescent="0.25">
      <c r="BP3942" s="35"/>
    </row>
    <row r="3943" spans="68:68" x14ac:dyDescent="0.25">
      <c r="BP3943" s="35"/>
    </row>
    <row r="3944" spans="68:68" x14ac:dyDescent="0.25">
      <c r="BP3944" s="35"/>
    </row>
    <row r="3945" spans="68:68" x14ac:dyDescent="0.25">
      <c r="BP3945" s="35"/>
    </row>
    <row r="3946" spans="68:68" x14ac:dyDescent="0.25">
      <c r="BP3946" s="35"/>
    </row>
    <row r="3947" spans="68:68" x14ac:dyDescent="0.25">
      <c r="BP3947" s="35"/>
    </row>
    <row r="3948" spans="68:68" x14ac:dyDescent="0.25">
      <c r="BP3948" s="35"/>
    </row>
    <row r="3949" spans="68:68" x14ac:dyDescent="0.25">
      <c r="BP3949" s="35"/>
    </row>
    <row r="3950" spans="68:68" x14ac:dyDescent="0.25">
      <c r="BP3950" s="35"/>
    </row>
    <row r="3951" spans="68:68" x14ac:dyDescent="0.25">
      <c r="BP3951" s="35"/>
    </row>
    <row r="3952" spans="68:68" x14ac:dyDescent="0.25">
      <c r="BP3952" s="35"/>
    </row>
    <row r="3953" spans="68:68" x14ac:dyDescent="0.25">
      <c r="BP3953" s="35"/>
    </row>
    <row r="3954" spans="68:68" x14ac:dyDescent="0.25">
      <c r="BP3954" s="35"/>
    </row>
    <row r="3955" spans="68:68" x14ac:dyDescent="0.25">
      <c r="BP3955" s="35"/>
    </row>
    <row r="3956" spans="68:68" x14ac:dyDescent="0.25">
      <c r="BP3956" s="35"/>
    </row>
    <row r="3957" spans="68:68" x14ac:dyDescent="0.25">
      <c r="BP3957" s="35"/>
    </row>
    <row r="3958" spans="68:68" x14ac:dyDescent="0.25">
      <c r="BP3958" s="35"/>
    </row>
    <row r="3959" spans="68:68" x14ac:dyDescent="0.25">
      <c r="BP3959" s="35"/>
    </row>
    <row r="3960" spans="68:68" x14ac:dyDescent="0.25">
      <c r="BP3960" s="35"/>
    </row>
    <row r="3961" spans="68:68" x14ac:dyDescent="0.25">
      <c r="BP3961" s="35"/>
    </row>
    <row r="3962" spans="68:68" x14ac:dyDescent="0.25">
      <c r="BP3962" s="35"/>
    </row>
    <row r="3963" spans="68:68" x14ac:dyDescent="0.25">
      <c r="BP3963" s="35"/>
    </row>
    <row r="3964" spans="68:68" x14ac:dyDescent="0.25">
      <c r="BP3964" s="35"/>
    </row>
    <row r="3965" spans="68:68" x14ac:dyDescent="0.25">
      <c r="BP3965" s="35"/>
    </row>
    <row r="3966" spans="68:68" x14ac:dyDescent="0.25">
      <c r="BP3966" s="35"/>
    </row>
    <row r="3967" spans="68:68" x14ac:dyDescent="0.25">
      <c r="BP3967" s="35"/>
    </row>
    <row r="3968" spans="68:68" x14ac:dyDescent="0.25">
      <c r="BP3968" s="35"/>
    </row>
    <row r="3969" spans="68:68" x14ac:dyDescent="0.25">
      <c r="BP3969" s="35"/>
    </row>
    <row r="3970" spans="68:68" x14ac:dyDescent="0.25">
      <c r="BP3970" s="35"/>
    </row>
    <row r="3971" spans="68:68" x14ac:dyDescent="0.25">
      <c r="BP3971" s="35"/>
    </row>
    <row r="3972" spans="68:68" x14ac:dyDescent="0.25">
      <c r="BP3972" s="35"/>
    </row>
    <row r="3973" spans="68:68" x14ac:dyDescent="0.25">
      <c r="BP3973" s="35"/>
    </row>
    <row r="3974" spans="68:68" x14ac:dyDescent="0.25">
      <c r="BP3974" s="35"/>
    </row>
    <row r="3975" spans="68:68" x14ac:dyDescent="0.25">
      <c r="BP3975" s="35"/>
    </row>
    <row r="3976" spans="68:68" x14ac:dyDescent="0.25">
      <c r="BP3976" s="35"/>
    </row>
    <row r="3977" spans="68:68" x14ac:dyDescent="0.25">
      <c r="BP3977" s="35"/>
    </row>
    <row r="3978" spans="68:68" x14ac:dyDescent="0.25">
      <c r="BP3978" s="35"/>
    </row>
    <row r="3979" spans="68:68" x14ac:dyDescent="0.25">
      <c r="BP3979" s="35"/>
    </row>
    <row r="3980" spans="68:68" x14ac:dyDescent="0.25">
      <c r="BP3980" s="35"/>
    </row>
    <row r="3981" spans="68:68" x14ac:dyDescent="0.25">
      <c r="BP3981" s="35"/>
    </row>
    <row r="3982" spans="68:68" x14ac:dyDescent="0.25">
      <c r="BP3982" s="35"/>
    </row>
    <row r="3983" spans="68:68" x14ac:dyDescent="0.25">
      <c r="BP3983" s="35"/>
    </row>
    <row r="3984" spans="68:68" x14ac:dyDescent="0.25">
      <c r="BP3984" s="35"/>
    </row>
    <row r="3985" spans="68:68" x14ac:dyDescent="0.25">
      <c r="BP3985" s="35"/>
    </row>
    <row r="3986" spans="68:68" x14ac:dyDescent="0.25">
      <c r="BP3986" s="35"/>
    </row>
    <row r="3987" spans="68:68" x14ac:dyDescent="0.25">
      <c r="BP3987" s="35"/>
    </row>
    <row r="3988" spans="68:68" x14ac:dyDescent="0.25">
      <c r="BP3988" s="35"/>
    </row>
    <row r="3989" spans="68:68" x14ac:dyDescent="0.25">
      <c r="BP3989" s="35"/>
    </row>
    <row r="3990" spans="68:68" x14ac:dyDescent="0.25">
      <c r="BP3990" s="35"/>
    </row>
    <row r="3991" spans="68:68" x14ac:dyDescent="0.25">
      <c r="BP3991" s="35"/>
    </row>
    <row r="3992" spans="68:68" x14ac:dyDescent="0.25">
      <c r="BP3992" s="35"/>
    </row>
    <row r="3993" spans="68:68" x14ac:dyDescent="0.25">
      <c r="BP3993" s="35"/>
    </row>
    <row r="3994" spans="68:68" x14ac:dyDescent="0.25">
      <c r="BP3994" s="35"/>
    </row>
    <row r="3995" spans="68:68" x14ac:dyDescent="0.25">
      <c r="BP3995" s="35"/>
    </row>
    <row r="3996" spans="68:68" x14ac:dyDescent="0.25">
      <c r="BP3996" s="35"/>
    </row>
    <row r="3997" spans="68:68" x14ac:dyDescent="0.25">
      <c r="BP3997" s="35"/>
    </row>
    <row r="3998" spans="68:68" x14ac:dyDescent="0.25">
      <c r="BP3998" s="35"/>
    </row>
    <row r="3999" spans="68:68" x14ac:dyDescent="0.25">
      <c r="BP3999" s="35"/>
    </row>
    <row r="4000" spans="68:68" x14ac:dyDescent="0.25">
      <c r="BP4000" s="35"/>
    </row>
    <row r="4001" spans="68:68" x14ac:dyDescent="0.25">
      <c r="BP4001" s="35"/>
    </row>
    <row r="4002" spans="68:68" x14ac:dyDescent="0.25">
      <c r="BP4002" s="35"/>
    </row>
    <row r="4003" spans="68:68" x14ac:dyDescent="0.25">
      <c r="BP4003" s="35"/>
    </row>
    <row r="4004" spans="68:68" x14ac:dyDescent="0.25">
      <c r="BP4004" s="35"/>
    </row>
    <row r="4005" spans="68:68" x14ac:dyDescent="0.25">
      <c r="BP4005" s="35"/>
    </row>
    <row r="4006" spans="68:68" x14ac:dyDescent="0.25">
      <c r="BP4006" s="35"/>
    </row>
    <row r="4007" spans="68:68" x14ac:dyDescent="0.25">
      <c r="BP4007" s="35"/>
    </row>
    <row r="4008" spans="68:68" x14ac:dyDescent="0.25">
      <c r="BP4008" s="35"/>
    </row>
    <row r="4009" spans="68:68" x14ac:dyDescent="0.25">
      <c r="BP4009" s="35"/>
    </row>
    <row r="4010" spans="68:68" x14ac:dyDescent="0.25">
      <c r="BP4010" s="35"/>
    </row>
    <row r="4011" spans="68:68" x14ac:dyDescent="0.25">
      <c r="BP4011" s="35"/>
    </row>
    <row r="4012" spans="68:68" x14ac:dyDescent="0.25">
      <c r="BP4012" s="35"/>
    </row>
    <row r="4013" spans="68:68" x14ac:dyDescent="0.25">
      <c r="BP4013" s="35"/>
    </row>
    <row r="4014" spans="68:68" x14ac:dyDescent="0.25">
      <c r="BP4014" s="35"/>
    </row>
    <row r="4015" spans="68:68" x14ac:dyDescent="0.25">
      <c r="BP4015" s="35"/>
    </row>
    <row r="4016" spans="68:68" x14ac:dyDescent="0.25">
      <c r="BP4016" s="35"/>
    </row>
    <row r="4017" spans="68:68" x14ac:dyDescent="0.25">
      <c r="BP4017" s="35"/>
    </row>
    <row r="4018" spans="68:68" x14ac:dyDescent="0.25">
      <c r="BP4018" s="35"/>
    </row>
    <row r="4019" spans="68:68" x14ac:dyDescent="0.25">
      <c r="BP4019" s="35"/>
    </row>
    <row r="4020" spans="68:68" x14ac:dyDescent="0.25">
      <c r="BP4020" s="35"/>
    </row>
    <row r="4021" spans="68:68" x14ac:dyDescent="0.25">
      <c r="BP4021" s="35"/>
    </row>
    <row r="4022" spans="68:68" x14ac:dyDescent="0.25">
      <c r="BP4022" s="35"/>
    </row>
    <row r="4023" spans="68:68" x14ac:dyDescent="0.25">
      <c r="BP4023" s="35"/>
    </row>
    <row r="4024" spans="68:68" x14ac:dyDescent="0.25">
      <c r="BP4024" s="35"/>
    </row>
    <row r="4025" spans="68:68" x14ac:dyDescent="0.25">
      <c r="BP4025" s="35"/>
    </row>
    <row r="4026" spans="68:68" x14ac:dyDescent="0.25">
      <c r="BP4026" s="35"/>
    </row>
    <row r="4027" spans="68:68" x14ac:dyDescent="0.25">
      <c r="BP4027" s="35"/>
    </row>
    <row r="4028" spans="68:68" x14ac:dyDescent="0.25">
      <c r="BP4028" s="35"/>
    </row>
    <row r="4029" spans="68:68" x14ac:dyDescent="0.25">
      <c r="BP4029" s="35"/>
    </row>
    <row r="4030" spans="68:68" x14ac:dyDescent="0.25">
      <c r="BP4030" s="35"/>
    </row>
    <row r="4031" spans="68:68" x14ac:dyDescent="0.25">
      <c r="BP4031" s="35"/>
    </row>
    <row r="4032" spans="68:68" x14ac:dyDescent="0.25">
      <c r="BP4032" s="35"/>
    </row>
    <row r="4033" spans="68:68" x14ac:dyDescent="0.25">
      <c r="BP4033" s="35"/>
    </row>
    <row r="4034" spans="68:68" x14ac:dyDescent="0.25">
      <c r="BP4034" s="35"/>
    </row>
    <row r="4035" spans="68:68" x14ac:dyDescent="0.25">
      <c r="BP4035" s="35"/>
    </row>
    <row r="4036" spans="68:68" x14ac:dyDescent="0.25">
      <c r="BP4036" s="35"/>
    </row>
    <row r="4037" spans="68:68" x14ac:dyDescent="0.25">
      <c r="BP4037" s="35"/>
    </row>
    <row r="4038" spans="68:68" x14ac:dyDescent="0.25">
      <c r="BP4038" s="35"/>
    </row>
    <row r="4039" spans="68:68" x14ac:dyDescent="0.25">
      <c r="BP4039" s="35"/>
    </row>
    <row r="4040" spans="68:68" x14ac:dyDescent="0.25">
      <c r="BP4040" s="35"/>
    </row>
    <row r="4041" spans="68:68" x14ac:dyDescent="0.25">
      <c r="BP4041" s="35"/>
    </row>
    <row r="4042" spans="68:68" x14ac:dyDescent="0.25">
      <c r="BP4042" s="35"/>
    </row>
    <row r="4043" spans="68:68" x14ac:dyDescent="0.25">
      <c r="BP4043" s="35"/>
    </row>
    <row r="4044" spans="68:68" x14ac:dyDescent="0.25">
      <c r="BP4044" s="35"/>
    </row>
    <row r="4045" spans="68:68" x14ac:dyDescent="0.25">
      <c r="BP4045" s="35"/>
    </row>
    <row r="4046" spans="68:68" x14ac:dyDescent="0.25">
      <c r="BP4046" s="35"/>
    </row>
    <row r="4047" spans="68:68" x14ac:dyDescent="0.25">
      <c r="BP4047" s="35"/>
    </row>
    <row r="4048" spans="68:68" x14ac:dyDescent="0.25">
      <c r="BP4048" s="35"/>
    </row>
    <row r="4049" spans="68:68" x14ac:dyDescent="0.25">
      <c r="BP4049" s="35"/>
    </row>
    <row r="4050" spans="68:68" x14ac:dyDescent="0.25">
      <c r="BP4050" s="35"/>
    </row>
    <row r="4051" spans="68:68" x14ac:dyDescent="0.25">
      <c r="BP4051" s="35"/>
    </row>
    <row r="4052" spans="68:68" x14ac:dyDescent="0.25">
      <c r="BP4052" s="35"/>
    </row>
    <row r="4053" spans="68:68" x14ac:dyDescent="0.25">
      <c r="BP4053" s="35"/>
    </row>
    <row r="4054" spans="68:68" x14ac:dyDescent="0.25">
      <c r="BP4054" s="35"/>
    </row>
    <row r="4055" spans="68:68" x14ac:dyDescent="0.25">
      <c r="BP4055" s="35"/>
    </row>
    <row r="4056" spans="68:68" x14ac:dyDescent="0.25">
      <c r="BP4056" s="35"/>
    </row>
    <row r="4057" spans="68:68" x14ac:dyDescent="0.25">
      <c r="BP4057" s="35"/>
    </row>
    <row r="4058" spans="68:68" x14ac:dyDescent="0.25">
      <c r="BP4058" s="35"/>
    </row>
    <row r="4059" spans="68:68" x14ac:dyDescent="0.25">
      <c r="BP4059" s="35"/>
    </row>
    <row r="4060" spans="68:68" x14ac:dyDescent="0.25">
      <c r="BP4060" s="35"/>
    </row>
    <row r="4061" spans="68:68" x14ac:dyDescent="0.25">
      <c r="BP4061" s="35"/>
    </row>
    <row r="4062" spans="68:68" x14ac:dyDescent="0.25">
      <c r="BP4062" s="35"/>
    </row>
    <row r="4063" spans="68:68" x14ac:dyDescent="0.25">
      <c r="BP4063" s="35"/>
    </row>
    <row r="4064" spans="68:68" x14ac:dyDescent="0.25">
      <c r="BP4064" s="35"/>
    </row>
    <row r="4065" spans="68:68" x14ac:dyDescent="0.25">
      <c r="BP4065" s="35"/>
    </row>
    <row r="4066" spans="68:68" x14ac:dyDescent="0.25">
      <c r="BP4066" s="35"/>
    </row>
    <row r="4067" spans="68:68" x14ac:dyDescent="0.25">
      <c r="BP4067" s="35"/>
    </row>
    <row r="4068" spans="68:68" x14ac:dyDescent="0.25">
      <c r="BP4068" s="35"/>
    </row>
    <row r="4069" spans="68:68" x14ac:dyDescent="0.25">
      <c r="BP4069" s="35"/>
    </row>
    <row r="4070" spans="68:68" x14ac:dyDescent="0.25">
      <c r="BP4070" s="35"/>
    </row>
    <row r="4071" spans="68:68" x14ac:dyDescent="0.25">
      <c r="BP4071" s="35"/>
    </row>
    <row r="4072" spans="68:68" x14ac:dyDescent="0.25">
      <c r="BP4072" s="35"/>
    </row>
    <row r="4073" spans="68:68" x14ac:dyDescent="0.25">
      <c r="BP4073" s="35"/>
    </row>
    <row r="4074" spans="68:68" x14ac:dyDescent="0.25">
      <c r="BP4074" s="35"/>
    </row>
    <row r="4075" spans="68:68" x14ac:dyDescent="0.25">
      <c r="BP4075" s="35"/>
    </row>
    <row r="4076" spans="68:68" x14ac:dyDescent="0.25">
      <c r="BP4076" s="35"/>
    </row>
    <row r="4077" spans="68:68" x14ac:dyDescent="0.25">
      <c r="BP4077" s="35"/>
    </row>
    <row r="4078" spans="68:68" x14ac:dyDescent="0.25">
      <c r="BP4078" s="35"/>
    </row>
    <row r="4079" spans="68:68" x14ac:dyDescent="0.25">
      <c r="BP4079" s="35"/>
    </row>
    <row r="4080" spans="68:68" x14ac:dyDescent="0.25">
      <c r="BP4080" s="35"/>
    </row>
    <row r="4081" spans="68:68" x14ac:dyDescent="0.25">
      <c r="BP4081" s="35"/>
    </row>
    <row r="4082" spans="68:68" x14ac:dyDescent="0.25">
      <c r="BP4082" s="35"/>
    </row>
    <row r="4083" spans="68:68" x14ac:dyDescent="0.25">
      <c r="BP4083" s="35"/>
    </row>
    <row r="4084" spans="68:68" x14ac:dyDescent="0.25">
      <c r="BP4084" s="35"/>
    </row>
    <row r="4085" spans="68:68" x14ac:dyDescent="0.25">
      <c r="BP4085" s="35"/>
    </row>
    <row r="4086" spans="68:68" x14ac:dyDescent="0.25">
      <c r="BP4086" s="35"/>
    </row>
    <row r="4087" spans="68:68" x14ac:dyDescent="0.25">
      <c r="BP4087" s="35"/>
    </row>
    <row r="4088" spans="68:68" x14ac:dyDescent="0.25">
      <c r="BP4088" s="35"/>
    </row>
    <row r="4089" spans="68:68" x14ac:dyDescent="0.25">
      <c r="BP4089" s="35"/>
    </row>
    <row r="4090" spans="68:68" x14ac:dyDescent="0.25">
      <c r="BP4090" s="35"/>
    </row>
    <row r="4091" spans="68:68" x14ac:dyDescent="0.25">
      <c r="BP4091" s="35"/>
    </row>
    <row r="4092" spans="68:68" x14ac:dyDescent="0.25">
      <c r="BP4092" s="35"/>
    </row>
    <row r="4093" spans="68:68" x14ac:dyDescent="0.25">
      <c r="BP4093" s="35"/>
    </row>
    <row r="4094" spans="68:68" x14ac:dyDescent="0.25">
      <c r="BP4094" s="35"/>
    </row>
    <row r="4095" spans="68:68" x14ac:dyDescent="0.25">
      <c r="BP4095" s="35"/>
    </row>
    <row r="4096" spans="68:68" x14ac:dyDescent="0.25">
      <c r="BP4096" s="35"/>
    </row>
    <row r="4097" spans="68:68" x14ac:dyDescent="0.25">
      <c r="BP4097" s="35"/>
    </row>
    <row r="4098" spans="68:68" x14ac:dyDescent="0.25">
      <c r="BP4098" s="35"/>
    </row>
    <row r="4099" spans="68:68" x14ac:dyDescent="0.25">
      <c r="BP4099" s="35"/>
    </row>
    <row r="4100" spans="68:68" x14ac:dyDescent="0.25">
      <c r="BP4100" s="35"/>
    </row>
    <row r="4101" spans="68:68" x14ac:dyDescent="0.25">
      <c r="BP4101" s="35"/>
    </row>
    <row r="4102" spans="68:68" x14ac:dyDescent="0.25">
      <c r="BP4102" s="35"/>
    </row>
    <row r="4103" spans="68:68" x14ac:dyDescent="0.25">
      <c r="BP4103" s="35"/>
    </row>
    <row r="4104" spans="68:68" x14ac:dyDescent="0.25">
      <c r="BP4104" s="35"/>
    </row>
    <row r="4105" spans="68:68" x14ac:dyDescent="0.25">
      <c r="BP4105" s="35"/>
    </row>
    <row r="4106" spans="68:68" x14ac:dyDescent="0.25">
      <c r="BP4106" s="35"/>
    </row>
    <row r="4107" spans="68:68" x14ac:dyDescent="0.25">
      <c r="BP4107" s="35"/>
    </row>
    <row r="4108" spans="68:68" x14ac:dyDescent="0.25">
      <c r="BP4108" s="35"/>
    </row>
    <row r="4109" spans="68:68" x14ac:dyDescent="0.25">
      <c r="BP4109" s="35"/>
    </row>
    <row r="4110" spans="68:68" x14ac:dyDescent="0.25">
      <c r="BP4110" s="35"/>
    </row>
    <row r="4111" spans="68:68" x14ac:dyDescent="0.25">
      <c r="BP4111" s="35"/>
    </row>
    <row r="4112" spans="68:68" x14ac:dyDescent="0.25">
      <c r="BP4112" s="35"/>
    </row>
    <row r="4113" spans="68:68" x14ac:dyDescent="0.25">
      <c r="BP4113" s="35"/>
    </row>
    <row r="4114" spans="68:68" x14ac:dyDescent="0.25">
      <c r="BP4114" s="35"/>
    </row>
    <row r="4115" spans="68:68" x14ac:dyDescent="0.25">
      <c r="BP4115" s="35"/>
    </row>
    <row r="4116" spans="68:68" x14ac:dyDescent="0.25">
      <c r="BP4116" s="35"/>
    </row>
    <row r="4117" spans="68:68" x14ac:dyDescent="0.25">
      <c r="BP4117" s="35"/>
    </row>
    <row r="4118" spans="68:68" x14ac:dyDescent="0.25">
      <c r="BP4118" s="35"/>
    </row>
    <row r="4119" spans="68:68" x14ac:dyDescent="0.25">
      <c r="BP4119" s="35"/>
    </row>
    <row r="4120" spans="68:68" x14ac:dyDescent="0.25">
      <c r="BP4120" s="35"/>
    </row>
    <row r="4121" spans="68:68" x14ac:dyDescent="0.25">
      <c r="BP4121" s="35"/>
    </row>
    <row r="4122" spans="68:68" x14ac:dyDescent="0.25">
      <c r="BP4122" s="35"/>
    </row>
    <row r="4123" spans="68:68" x14ac:dyDescent="0.25">
      <c r="BP4123" s="35"/>
    </row>
    <row r="4124" spans="68:68" x14ac:dyDescent="0.25">
      <c r="BP4124" s="35"/>
    </row>
    <row r="4125" spans="68:68" x14ac:dyDescent="0.25">
      <c r="BP4125" s="35"/>
    </row>
    <row r="4126" spans="68:68" x14ac:dyDescent="0.25">
      <c r="BP4126" s="35"/>
    </row>
    <row r="4127" spans="68:68" x14ac:dyDescent="0.25">
      <c r="BP4127" s="35"/>
    </row>
    <row r="4128" spans="68:68" x14ac:dyDescent="0.25">
      <c r="BP4128" s="35"/>
    </row>
    <row r="4129" spans="68:68" x14ac:dyDescent="0.25">
      <c r="BP4129" s="35"/>
    </row>
    <row r="4130" spans="68:68" x14ac:dyDescent="0.25">
      <c r="BP4130" s="35"/>
    </row>
    <row r="4131" spans="68:68" x14ac:dyDescent="0.25">
      <c r="BP4131" s="35"/>
    </row>
    <row r="4132" spans="68:68" x14ac:dyDescent="0.25">
      <c r="BP4132" s="35"/>
    </row>
    <row r="4133" spans="68:68" x14ac:dyDescent="0.25">
      <c r="BP4133" s="35"/>
    </row>
    <row r="4134" spans="68:68" x14ac:dyDescent="0.25">
      <c r="BP4134" s="35"/>
    </row>
    <row r="4135" spans="68:68" x14ac:dyDescent="0.25">
      <c r="BP4135" s="35"/>
    </row>
    <row r="4136" spans="68:68" x14ac:dyDescent="0.25">
      <c r="BP4136" s="35"/>
    </row>
    <row r="4137" spans="68:68" x14ac:dyDescent="0.25">
      <c r="BP4137" s="35"/>
    </row>
    <row r="4138" spans="68:68" x14ac:dyDescent="0.25">
      <c r="BP4138" s="35"/>
    </row>
    <row r="4139" spans="68:68" x14ac:dyDescent="0.25">
      <c r="BP4139" s="35"/>
    </row>
    <row r="4140" spans="68:68" x14ac:dyDescent="0.25">
      <c r="BP4140" s="35"/>
    </row>
    <row r="4141" spans="68:68" x14ac:dyDescent="0.25">
      <c r="BP4141" s="35"/>
    </row>
    <row r="4142" spans="68:68" x14ac:dyDescent="0.25">
      <c r="BP4142" s="35"/>
    </row>
    <row r="4143" spans="68:68" x14ac:dyDescent="0.25">
      <c r="BP4143" s="35"/>
    </row>
    <row r="4144" spans="68:68" x14ac:dyDescent="0.25">
      <c r="BP4144" s="35"/>
    </row>
    <row r="4145" spans="68:68" x14ac:dyDescent="0.25">
      <c r="BP4145" s="35"/>
    </row>
    <row r="4146" spans="68:68" x14ac:dyDescent="0.25">
      <c r="BP4146" s="35"/>
    </row>
    <row r="4147" spans="68:68" x14ac:dyDescent="0.25">
      <c r="BP4147" s="35"/>
    </row>
    <row r="4148" spans="68:68" x14ac:dyDescent="0.25">
      <c r="BP4148" s="35"/>
    </row>
    <row r="4149" spans="68:68" x14ac:dyDescent="0.25">
      <c r="BP4149" s="35"/>
    </row>
    <row r="4150" spans="68:68" x14ac:dyDescent="0.25">
      <c r="BP4150" s="35"/>
    </row>
    <row r="4151" spans="68:68" x14ac:dyDescent="0.25">
      <c r="BP4151" s="35"/>
    </row>
    <row r="4152" spans="68:68" x14ac:dyDescent="0.25">
      <c r="BP4152" s="35"/>
    </row>
    <row r="4153" spans="68:68" x14ac:dyDescent="0.25">
      <c r="BP4153" s="35"/>
    </row>
    <row r="4154" spans="68:68" x14ac:dyDescent="0.25">
      <c r="BP4154" s="35"/>
    </row>
    <row r="4155" spans="68:68" x14ac:dyDescent="0.25">
      <c r="BP4155" s="35"/>
    </row>
    <row r="4156" spans="68:68" x14ac:dyDescent="0.25">
      <c r="BP4156" s="35"/>
    </row>
    <row r="4157" spans="68:68" x14ac:dyDescent="0.25">
      <c r="BP4157" s="35"/>
    </row>
    <row r="4158" spans="68:68" x14ac:dyDescent="0.25">
      <c r="BP4158" s="35"/>
    </row>
    <row r="4159" spans="68:68" x14ac:dyDescent="0.25">
      <c r="BP4159" s="35"/>
    </row>
    <row r="4160" spans="68:68" x14ac:dyDescent="0.25">
      <c r="BP4160" s="35"/>
    </row>
    <row r="4161" spans="68:68" x14ac:dyDescent="0.25">
      <c r="BP4161" s="35"/>
    </row>
    <row r="4162" spans="68:68" x14ac:dyDescent="0.25">
      <c r="BP4162" s="35"/>
    </row>
    <row r="4163" spans="68:68" x14ac:dyDescent="0.25">
      <c r="BP4163" s="35"/>
    </row>
    <row r="4164" spans="68:68" x14ac:dyDescent="0.25">
      <c r="BP4164" s="35"/>
    </row>
    <row r="4165" spans="68:68" x14ac:dyDescent="0.25">
      <c r="BP4165" s="35"/>
    </row>
    <row r="4166" spans="68:68" x14ac:dyDescent="0.25">
      <c r="BP4166" s="35"/>
    </row>
    <row r="4167" spans="68:68" x14ac:dyDescent="0.25">
      <c r="BP4167" s="35"/>
    </row>
    <row r="4168" spans="68:68" x14ac:dyDescent="0.25">
      <c r="BP4168" s="35"/>
    </row>
    <row r="4169" spans="68:68" x14ac:dyDescent="0.25">
      <c r="BP4169" s="35"/>
    </row>
    <row r="4170" spans="68:68" x14ac:dyDescent="0.25">
      <c r="BP4170" s="35"/>
    </row>
    <row r="4171" spans="68:68" x14ac:dyDescent="0.25">
      <c r="BP4171" s="35"/>
    </row>
    <row r="4172" spans="68:68" x14ac:dyDescent="0.25">
      <c r="BP4172" s="35"/>
    </row>
    <row r="4173" spans="68:68" x14ac:dyDescent="0.25">
      <c r="BP4173" s="35"/>
    </row>
    <row r="4174" spans="68:68" x14ac:dyDescent="0.25">
      <c r="BP4174" s="35"/>
    </row>
    <row r="4175" spans="68:68" x14ac:dyDescent="0.25">
      <c r="BP4175" s="35"/>
    </row>
    <row r="4176" spans="68:68" x14ac:dyDescent="0.25">
      <c r="BP4176" s="35"/>
    </row>
    <row r="4177" spans="68:68" x14ac:dyDescent="0.25">
      <c r="BP4177" s="35"/>
    </row>
    <row r="4178" spans="68:68" x14ac:dyDescent="0.25">
      <c r="BP4178" s="35"/>
    </row>
    <row r="4179" spans="68:68" x14ac:dyDescent="0.25">
      <c r="BP4179" s="35"/>
    </row>
    <row r="4180" spans="68:68" x14ac:dyDescent="0.25">
      <c r="BP4180" s="35"/>
    </row>
    <row r="4181" spans="68:68" x14ac:dyDescent="0.25">
      <c r="BP4181" s="35"/>
    </row>
    <row r="4182" spans="68:68" x14ac:dyDescent="0.25">
      <c r="BP4182" s="35"/>
    </row>
    <row r="4183" spans="68:68" x14ac:dyDescent="0.25">
      <c r="BP4183" s="35"/>
    </row>
    <row r="4184" spans="68:68" x14ac:dyDescent="0.25">
      <c r="BP4184" s="35"/>
    </row>
    <row r="4185" spans="68:68" x14ac:dyDescent="0.25">
      <c r="BP4185" s="35"/>
    </row>
    <row r="4186" spans="68:68" x14ac:dyDescent="0.25">
      <c r="BP4186" s="35"/>
    </row>
    <row r="4187" spans="68:68" x14ac:dyDescent="0.25">
      <c r="BP4187" s="35"/>
    </row>
    <row r="4188" spans="68:68" x14ac:dyDescent="0.25">
      <c r="BP4188" s="35"/>
    </row>
    <row r="4189" spans="68:68" x14ac:dyDescent="0.25">
      <c r="BP4189" s="35"/>
    </row>
    <row r="4190" spans="68:68" x14ac:dyDescent="0.25">
      <c r="BP4190" s="35"/>
    </row>
    <row r="4191" spans="68:68" x14ac:dyDescent="0.25">
      <c r="BP4191" s="35"/>
    </row>
    <row r="4192" spans="68:68" x14ac:dyDescent="0.25">
      <c r="BP4192" s="35"/>
    </row>
    <row r="4193" spans="68:68" x14ac:dyDescent="0.25">
      <c r="BP4193" s="35"/>
    </row>
    <row r="4194" spans="68:68" x14ac:dyDescent="0.25">
      <c r="BP4194" s="35"/>
    </row>
    <row r="4195" spans="68:68" x14ac:dyDescent="0.25">
      <c r="BP4195" s="35"/>
    </row>
    <row r="4196" spans="68:68" x14ac:dyDescent="0.25">
      <c r="BP4196" s="35"/>
    </row>
    <row r="4197" spans="68:68" x14ac:dyDescent="0.25">
      <c r="BP4197" s="35"/>
    </row>
    <row r="4198" spans="68:68" x14ac:dyDescent="0.25">
      <c r="BP4198" s="35"/>
    </row>
    <row r="4199" spans="68:68" x14ac:dyDescent="0.25">
      <c r="BP4199" s="35"/>
    </row>
    <row r="4200" spans="68:68" x14ac:dyDescent="0.25">
      <c r="BP4200" s="35"/>
    </row>
    <row r="4201" spans="68:68" x14ac:dyDescent="0.25">
      <c r="BP4201" s="35"/>
    </row>
    <row r="4202" spans="68:68" x14ac:dyDescent="0.25">
      <c r="BP4202" s="35"/>
    </row>
    <row r="4203" spans="68:68" x14ac:dyDescent="0.25">
      <c r="BP4203" s="35"/>
    </row>
    <row r="4204" spans="68:68" x14ac:dyDescent="0.25">
      <c r="BP4204" s="35"/>
    </row>
    <row r="4205" spans="68:68" x14ac:dyDescent="0.25">
      <c r="BP4205" s="35"/>
    </row>
    <row r="4206" spans="68:68" x14ac:dyDescent="0.25">
      <c r="BP4206" s="35"/>
    </row>
    <row r="4207" spans="68:68" x14ac:dyDescent="0.25">
      <c r="BP4207" s="35"/>
    </row>
    <row r="4208" spans="68:68" x14ac:dyDescent="0.25">
      <c r="BP4208" s="35"/>
    </row>
    <row r="4209" spans="68:68" x14ac:dyDescent="0.25">
      <c r="BP4209" s="35"/>
    </row>
    <row r="4210" spans="68:68" x14ac:dyDescent="0.25">
      <c r="BP4210" s="35"/>
    </row>
    <row r="4211" spans="68:68" x14ac:dyDescent="0.25">
      <c r="BP4211" s="35"/>
    </row>
    <row r="4212" spans="68:68" x14ac:dyDescent="0.25">
      <c r="BP4212" s="35"/>
    </row>
    <row r="4213" spans="68:68" x14ac:dyDescent="0.25">
      <c r="BP4213" s="35"/>
    </row>
    <row r="4214" spans="68:68" x14ac:dyDescent="0.25">
      <c r="BP4214" s="35"/>
    </row>
    <row r="4215" spans="68:68" x14ac:dyDescent="0.25">
      <c r="BP4215" s="35"/>
    </row>
    <row r="4216" spans="68:68" x14ac:dyDescent="0.25">
      <c r="BP4216" s="35"/>
    </row>
    <row r="4217" spans="68:68" x14ac:dyDescent="0.25">
      <c r="BP4217" s="35"/>
    </row>
    <row r="4218" spans="68:68" x14ac:dyDescent="0.25">
      <c r="BP4218" s="35"/>
    </row>
    <row r="4219" spans="68:68" x14ac:dyDescent="0.25">
      <c r="BP4219" s="35"/>
    </row>
    <row r="4220" spans="68:68" x14ac:dyDescent="0.25">
      <c r="BP4220" s="35"/>
    </row>
    <row r="4221" spans="68:68" x14ac:dyDescent="0.25">
      <c r="BP4221" s="35"/>
    </row>
    <row r="4222" spans="68:68" x14ac:dyDescent="0.25">
      <c r="BP4222" s="35"/>
    </row>
    <row r="4223" spans="68:68" x14ac:dyDescent="0.25">
      <c r="BP4223" s="35"/>
    </row>
    <row r="4224" spans="68:68" x14ac:dyDescent="0.25">
      <c r="BP4224" s="35"/>
    </row>
    <row r="4225" spans="68:68" x14ac:dyDescent="0.25">
      <c r="BP4225" s="35"/>
    </row>
    <row r="4226" spans="68:68" x14ac:dyDescent="0.25">
      <c r="BP4226" s="35"/>
    </row>
    <row r="4227" spans="68:68" x14ac:dyDescent="0.25">
      <c r="BP4227" s="35"/>
    </row>
    <row r="4228" spans="68:68" x14ac:dyDescent="0.25">
      <c r="BP4228" s="35"/>
    </row>
    <row r="4229" spans="68:68" x14ac:dyDescent="0.25">
      <c r="BP4229" s="35"/>
    </row>
    <row r="4230" spans="68:68" x14ac:dyDescent="0.25">
      <c r="BP4230" s="35"/>
    </row>
    <row r="4231" spans="68:68" x14ac:dyDescent="0.25">
      <c r="BP4231" s="35"/>
    </row>
    <row r="4232" spans="68:68" x14ac:dyDescent="0.25">
      <c r="BP4232" s="35"/>
    </row>
    <row r="4233" spans="68:68" x14ac:dyDescent="0.25">
      <c r="BP4233" s="35"/>
    </row>
    <row r="4234" spans="68:68" x14ac:dyDescent="0.25">
      <c r="BP4234" s="35"/>
    </row>
    <row r="4235" spans="68:68" x14ac:dyDescent="0.25">
      <c r="BP4235" s="35"/>
    </row>
    <row r="4236" spans="68:68" x14ac:dyDescent="0.25">
      <c r="BP4236" s="35"/>
    </row>
    <row r="4237" spans="68:68" x14ac:dyDescent="0.25">
      <c r="BP4237" s="35"/>
    </row>
    <row r="4238" spans="68:68" x14ac:dyDescent="0.25">
      <c r="BP4238" s="35"/>
    </row>
    <row r="4239" spans="68:68" x14ac:dyDescent="0.25">
      <c r="BP4239" s="35"/>
    </row>
    <row r="4240" spans="68:68" x14ac:dyDescent="0.25">
      <c r="BP4240" s="35"/>
    </row>
    <row r="4241" spans="68:68" x14ac:dyDescent="0.25">
      <c r="BP4241" s="35"/>
    </row>
    <row r="4242" spans="68:68" x14ac:dyDescent="0.25">
      <c r="BP4242" s="35"/>
    </row>
    <row r="4243" spans="68:68" x14ac:dyDescent="0.25">
      <c r="BP4243" s="35"/>
    </row>
    <row r="4244" spans="68:68" x14ac:dyDescent="0.25">
      <c r="BP4244" s="35"/>
    </row>
    <row r="4245" spans="68:68" x14ac:dyDescent="0.25">
      <c r="BP4245" s="35"/>
    </row>
    <row r="4246" spans="68:68" x14ac:dyDescent="0.25">
      <c r="BP4246" s="35"/>
    </row>
    <row r="4247" spans="68:68" x14ac:dyDescent="0.25">
      <c r="BP4247" s="35"/>
    </row>
    <row r="4248" spans="68:68" x14ac:dyDescent="0.25">
      <c r="BP4248" s="35"/>
    </row>
    <row r="4249" spans="68:68" x14ac:dyDescent="0.25">
      <c r="BP4249" s="35"/>
    </row>
    <row r="4250" spans="68:68" x14ac:dyDescent="0.25">
      <c r="BP4250" s="35"/>
    </row>
    <row r="4251" spans="68:68" x14ac:dyDescent="0.25">
      <c r="BP4251" s="35"/>
    </row>
    <row r="4252" spans="68:68" x14ac:dyDescent="0.25">
      <c r="BP4252" s="35"/>
    </row>
    <row r="4253" spans="68:68" x14ac:dyDescent="0.25">
      <c r="BP4253" s="35"/>
    </row>
    <row r="4254" spans="68:68" x14ac:dyDescent="0.25">
      <c r="BP4254" s="35"/>
    </row>
    <row r="4255" spans="68:68" x14ac:dyDescent="0.25">
      <c r="BP4255" s="35"/>
    </row>
    <row r="4256" spans="68:68" x14ac:dyDescent="0.25">
      <c r="BP4256" s="35"/>
    </row>
    <row r="4257" spans="68:68" x14ac:dyDescent="0.25">
      <c r="BP4257" s="35"/>
    </row>
    <row r="4258" spans="68:68" x14ac:dyDescent="0.25">
      <c r="BP4258" s="35"/>
    </row>
    <row r="4259" spans="68:68" x14ac:dyDescent="0.25">
      <c r="BP4259" s="35"/>
    </row>
    <row r="4260" spans="68:68" x14ac:dyDescent="0.25">
      <c r="BP4260" s="35"/>
    </row>
    <row r="4261" spans="68:68" x14ac:dyDescent="0.25">
      <c r="BP4261" s="35"/>
    </row>
    <row r="4262" spans="68:68" x14ac:dyDescent="0.25">
      <c r="BP4262" s="35"/>
    </row>
    <row r="4263" spans="68:68" x14ac:dyDescent="0.25">
      <c r="BP4263" s="35"/>
    </row>
    <row r="4264" spans="68:68" x14ac:dyDescent="0.25">
      <c r="BP4264" s="35"/>
    </row>
    <row r="4265" spans="68:68" x14ac:dyDescent="0.25">
      <c r="BP4265" s="35"/>
    </row>
    <row r="4266" spans="68:68" x14ac:dyDescent="0.25">
      <c r="BP4266" s="35"/>
    </row>
    <row r="4267" spans="68:68" x14ac:dyDescent="0.25">
      <c r="BP4267" s="35"/>
    </row>
    <row r="4268" spans="68:68" x14ac:dyDescent="0.25">
      <c r="BP4268" s="35"/>
    </row>
    <row r="4269" spans="68:68" x14ac:dyDescent="0.25">
      <c r="BP4269" s="35"/>
    </row>
    <row r="4270" spans="68:68" x14ac:dyDescent="0.25">
      <c r="BP4270" s="35"/>
    </row>
    <row r="4271" spans="68:68" x14ac:dyDescent="0.25">
      <c r="BP4271" s="35"/>
    </row>
    <row r="4272" spans="68:68" x14ac:dyDescent="0.25">
      <c r="BP4272" s="35"/>
    </row>
    <row r="4273" spans="68:68" x14ac:dyDescent="0.25">
      <c r="BP4273" s="35"/>
    </row>
    <row r="4274" spans="68:68" x14ac:dyDescent="0.25">
      <c r="BP4274" s="35"/>
    </row>
    <row r="4275" spans="68:68" x14ac:dyDescent="0.25">
      <c r="BP4275" s="35"/>
    </row>
    <row r="4276" spans="68:68" x14ac:dyDescent="0.25">
      <c r="BP4276" s="35"/>
    </row>
    <row r="4277" spans="68:68" x14ac:dyDescent="0.25">
      <c r="BP4277" s="35"/>
    </row>
    <row r="4278" spans="68:68" x14ac:dyDescent="0.25">
      <c r="BP4278" s="35"/>
    </row>
    <row r="4279" spans="68:68" x14ac:dyDescent="0.25">
      <c r="BP4279" s="35"/>
    </row>
    <row r="4280" spans="68:68" x14ac:dyDescent="0.25">
      <c r="BP4280" s="35"/>
    </row>
    <row r="4281" spans="68:68" x14ac:dyDescent="0.25">
      <c r="BP4281" s="35"/>
    </row>
    <row r="4282" spans="68:68" x14ac:dyDescent="0.25">
      <c r="BP4282" s="35"/>
    </row>
    <row r="4283" spans="68:68" x14ac:dyDescent="0.25">
      <c r="BP4283" s="35"/>
    </row>
    <row r="4284" spans="68:68" x14ac:dyDescent="0.25">
      <c r="BP4284" s="35"/>
    </row>
    <row r="4285" spans="68:68" x14ac:dyDescent="0.25">
      <c r="BP4285" s="35"/>
    </row>
    <row r="4286" spans="68:68" x14ac:dyDescent="0.25">
      <c r="BP4286" s="35"/>
    </row>
    <row r="4287" spans="68:68" x14ac:dyDescent="0.25">
      <c r="BP4287" s="35"/>
    </row>
    <row r="4288" spans="68:68" x14ac:dyDescent="0.25">
      <c r="BP4288" s="35"/>
    </row>
    <row r="4289" spans="68:68" x14ac:dyDescent="0.25">
      <c r="BP4289" s="35"/>
    </row>
    <row r="4290" spans="68:68" x14ac:dyDescent="0.25">
      <c r="BP4290" s="35"/>
    </row>
    <row r="4291" spans="68:68" x14ac:dyDescent="0.25">
      <c r="BP4291" s="35"/>
    </row>
    <row r="4292" spans="68:68" x14ac:dyDescent="0.25">
      <c r="BP4292" s="35"/>
    </row>
    <row r="4293" spans="68:68" x14ac:dyDescent="0.25">
      <c r="BP4293" s="35"/>
    </row>
    <row r="4294" spans="68:68" x14ac:dyDescent="0.25">
      <c r="BP4294" s="35"/>
    </row>
    <row r="4295" spans="68:68" x14ac:dyDescent="0.25">
      <c r="BP4295" s="35"/>
    </row>
    <row r="4296" spans="68:68" x14ac:dyDescent="0.25">
      <c r="BP4296" s="35"/>
    </row>
    <row r="4297" spans="68:68" x14ac:dyDescent="0.25">
      <c r="BP4297" s="35"/>
    </row>
    <row r="4298" spans="68:68" x14ac:dyDescent="0.25">
      <c r="BP4298" s="35"/>
    </row>
    <row r="4299" spans="68:68" x14ac:dyDescent="0.25">
      <c r="BP4299" s="35"/>
    </row>
    <row r="4300" spans="68:68" x14ac:dyDescent="0.25">
      <c r="BP4300" s="35"/>
    </row>
    <row r="4301" spans="68:68" x14ac:dyDescent="0.25">
      <c r="BP4301" s="35"/>
    </row>
    <row r="4302" spans="68:68" x14ac:dyDescent="0.25">
      <c r="BP4302" s="35"/>
    </row>
    <row r="4303" spans="68:68" x14ac:dyDescent="0.25">
      <c r="BP4303" s="35"/>
    </row>
    <row r="4304" spans="68:68" x14ac:dyDescent="0.25">
      <c r="BP4304" s="35"/>
    </row>
    <row r="4305" spans="68:68" x14ac:dyDescent="0.25">
      <c r="BP4305" s="35"/>
    </row>
    <row r="4306" spans="68:68" x14ac:dyDescent="0.25">
      <c r="BP4306" s="35"/>
    </row>
    <row r="4307" spans="68:68" x14ac:dyDescent="0.25">
      <c r="BP4307" s="35"/>
    </row>
    <row r="4308" spans="68:68" x14ac:dyDescent="0.25">
      <c r="BP4308" s="35"/>
    </row>
    <row r="4309" spans="68:68" x14ac:dyDescent="0.25">
      <c r="BP4309" s="35"/>
    </row>
    <row r="4310" spans="68:68" x14ac:dyDescent="0.25">
      <c r="BP4310" s="35"/>
    </row>
    <row r="4311" spans="68:68" x14ac:dyDescent="0.25">
      <c r="BP4311" s="35"/>
    </row>
    <row r="4312" spans="68:68" x14ac:dyDescent="0.25">
      <c r="BP4312" s="35"/>
    </row>
    <row r="4313" spans="68:68" x14ac:dyDescent="0.25">
      <c r="BP4313" s="35"/>
    </row>
    <row r="4314" spans="68:68" x14ac:dyDescent="0.25">
      <c r="BP4314" s="35"/>
    </row>
    <row r="4315" spans="68:68" x14ac:dyDescent="0.25">
      <c r="BP4315" s="35"/>
    </row>
    <row r="4316" spans="68:68" x14ac:dyDescent="0.25">
      <c r="BP4316" s="35"/>
    </row>
    <row r="4317" spans="68:68" x14ac:dyDescent="0.25">
      <c r="BP4317" s="35"/>
    </row>
    <row r="4318" spans="68:68" x14ac:dyDescent="0.25">
      <c r="BP4318" s="35"/>
    </row>
    <row r="4319" spans="68:68" x14ac:dyDescent="0.25">
      <c r="BP4319" s="35"/>
    </row>
    <row r="4320" spans="68:68" x14ac:dyDescent="0.25">
      <c r="BP4320" s="35"/>
    </row>
    <row r="4321" spans="68:68" x14ac:dyDescent="0.25">
      <c r="BP4321" s="35"/>
    </row>
    <row r="4322" spans="68:68" x14ac:dyDescent="0.25">
      <c r="BP4322" s="35"/>
    </row>
    <row r="4323" spans="68:68" x14ac:dyDescent="0.25">
      <c r="BP4323" s="35"/>
    </row>
    <row r="4324" spans="68:68" x14ac:dyDescent="0.25">
      <c r="BP4324" s="35"/>
    </row>
    <row r="4325" spans="68:68" x14ac:dyDescent="0.25">
      <c r="BP4325" s="35"/>
    </row>
    <row r="4326" spans="68:68" x14ac:dyDescent="0.25">
      <c r="BP4326" s="35"/>
    </row>
    <row r="4327" spans="68:68" x14ac:dyDescent="0.25">
      <c r="BP4327" s="35"/>
    </row>
    <row r="4328" spans="68:68" x14ac:dyDescent="0.25">
      <c r="BP4328" s="35"/>
    </row>
    <row r="4329" spans="68:68" x14ac:dyDescent="0.25">
      <c r="BP4329" s="35"/>
    </row>
    <row r="4330" spans="68:68" x14ac:dyDescent="0.25">
      <c r="BP4330" s="35"/>
    </row>
    <row r="4331" spans="68:68" x14ac:dyDescent="0.25">
      <c r="BP4331" s="35"/>
    </row>
    <row r="4332" spans="68:68" x14ac:dyDescent="0.25">
      <c r="BP4332" s="35"/>
    </row>
    <row r="4333" spans="68:68" x14ac:dyDescent="0.25">
      <c r="BP4333" s="35"/>
    </row>
    <row r="4334" spans="68:68" x14ac:dyDescent="0.25">
      <c r="BP4334" s="35"/>
    </row>
    <row r="4335" spans="68:68" x14ac:dyDescent="0.25">
      <c r="BP4335" s="35"/>
    </row>
    <row r="4336" spans="68:68" x14ac:dyDescent="0.25">
      <c r="BP4336" s="35"/>
    </row>
    <row r="4337" spans="68:68" x14ac:dyDescent="0.25">
      <c r="BP4337" s="35"/>
    </row>
    <row r="4338" spans="68:68" x14ac:dyDescent="0.25">
      <c r="BP4338" s="35"/>
    </row>
    <row r="4339" spans="68:68" x14ac:dyDescent="0.25">
      <c r="BP4339" s="35"/>
    </row>
    <row r="4340" spans="68:68" x14ac:dyDescent="0.25">
      <c r="BP4340" s="35"/>
    </row>
    <row r="4341" spans="68:68" x14ac:dyDescent="0.25">
      <c r="BP4341" s="35"/>
    </row>
    <row r="4342" spans="68:68" x14ac:dyDescent="0.25">
      <c r="BP4342" s="35"/>
    </row>
    <row r="4343" spans="68:68" x14ac:dyDescent="0.25">
      <c r="BP4343" s="35"/>
    </row>
    <row r="4344" spans="68:68" x14ac:dyDescent="0.25">
      <c r="BP4344" s="35"/>
    </row>
    <row r="4345" spans="68:68" x14ac:dyDescent="0.25">
      <c r="BP4345" s="35"/>
    </row>
    <row r="4346" spans="68:68" x14ac:dyDescent="0.25">
      <c r="BP4346" s="35"/>
    </row>
    <row r="4347" spans="68:68" x14ac:dyDescent="0.25">
      <c r="BP4347" s="35"/>
    </row>
    <row r="4348" spans="68:68" x14ac:dyDescent="0.25">
      <c r="BP4348" s="35"/>
    </row>
    <row r="4349" spans="68:68" x14ac:dyDescent="0.25">
      <c r="BP4349" s="35"/>
    </row>
    <row r="4350" spans="68:68" x14ac:dyDescent="0.25">
      <c r="BP4350" s="35"/>
    </row>
    <row r="4351" spans="68:68" x14ac:dyDescent="0.25">
      <c r="BP4351" s="35"/>
    </row>
    <row r="4352" spans="68:68" x14ac:dyDescent="0.25">
      <c r="BP4352" s="35"/>
    </row>
    <row r="4353" spans="68:68" x14ac:dyDescent="0.25">
      <c r="BP4353" s="35"/>
    </row>
    <row r="4354" spans="68:68" x14ac:dyDescent="0.25">
      <c r="BP4354" s="35"/>
    </row>
    <row r="4355" spans="68:68" x14ac:dyDescent="0.25">
      <c r="BP4355" s="35"/>
    </row>
    <row r="4356" spans="68:68" x14ac:dyDescent="0.25">
      <c r="BP4356" s="35"/>
    </row>
    <row r="4357" spans="68:68" x14ac:dyDescent="0.25">
      <c r="BP4357" s="35"/>
    </row>
    <row r="4358" spans="68:68" x14ac:dyDescent="0.25">
      <c r="BP4358" s="35"/>
    </row>
    <row r="4359" spans="68:68" x14ac:dyDescent="0.25">
      <c r="BP4359" s="35"/>
    </row>
    <row r="4360" spans="68:68" x14ac:dyDescent="0.25">
      <c r="BP4360" s="35"/>
    </row>
    <row r="4361" spans="68:68" x14ac:dyDescent="0.25">
      <c r="BP4361" s="35"/>
    </row>
    <row r="4362" spans="68:68" x14ac:dyDescent="0.25">
      <c r="BP4362" s="35"/>
    </row>
    <row r="4363" spans="68:68" x14ac:dyDescent="0.25">
      <c r="BP4363" s="35"/>
    </row>
    <row r="4364" spans="68:68" x14ac:dyDescent="0.25">
      <c r="BP4364" s="35"/>
    </row>
    <row r="4365" spans="68:68" x14ac:dyDescent="0.25">
      <c r="BP4365" s="35"/>
    </row>
    <row r="4366" spans="68:68" x14ac:dyDescent="0.25">
      <c r="BP4366" s="35"/>
    </row>
    <row r="4367" spans="68:68" x14ac:dyDescent="0.25">
      <c r="BP4367" s="35"/>
    </row>
    <row r="4368" spans="68:68" x14ac:dyDescent="0.25">
      <c r="BP4368" s="35"/>
    </row>
    <row r="4369" spans="68:68" x14ac:dyDescent="0.25">
      <c r="BP4369" s="35"/>
    </row>
    <row r="4370" spans="68:68" x14ac:dyDescent="0.25">
      <c r="BP4370" s="35"/>
    </row>
    <row r="4371" spans="68:68" x14ac:dyDescent="0.25">
      <c r="BP4371" s="35"/>
    </row>
    <row r="4372" spans="68:68" x14ac:dyDescent="0.25">
      <c r="BP4372" s="35"/>
    </row>
    <row r="4373" spans="68:68" x14ac:dyDescent="0.25">
      <c r="BP4373" s="35"/>
    </row>
    <row r="4374" spans="68:68" x14ac:dyDescent="0.25">
      <c r="BP4374" s="35"/>
    </row>
    <row r="4375" spans="68:68" x14ac:dyDescent="0.25">
      <c r="BP4375" s="35"/>
    </row>
    <row r="4376" spans="68:68" x14ac:dyDescent="0.25">
      <c r="BP4376" s="35"/>
    </row>
    <row r="4377" spans="68:68" x14ac:dyDescent="0.25">
      <c r="BP4377" s="35"/>
    </row>
    <row r="4378" spans="68:68" x14ac:dyDescent="0.25">
      <c r="BP4378" s="35"/>
    </row>
    <row r="4379" spans="68:68" x14ac:dyDescent="0.25">
      <c r="BP4379" s="35"/>
    </row>
    <row r="4380" spans="68:68" x14ac:dyDescent="0.25">
      <c r="BP4380" s="35"/>
    </row>
    <row r="4381" spans="68:68" x14ac:dyDescent="0.25">
      <c r="BP4381" s="35"/>
    </row>
    <row r="4382" spans="68:68" x14ac:dyDescent="0.25">
      <c r="BP4382" s="35"/>
    </row>
    <row r="4383" spans="68:68" x14ac:dyDescent="0.25">
      <c r="BP4383" s="35"/>
    </row>
    <row r="4384" spans="68:68" x14ac:dyDescent="0.25">
      <c r="BP4384" s="35"/>
    </row>
    <row r="4385" spans="68:68" x14ac:dyDescent="0.25">
      <c r="BP4385" s="35"/>
    </row>
    <row r="4386" spans="68:68" x14ac:dyDescent="0.25">
      <c r="BP4386" s="35"/>
    </row>
    <row r="4387" spans="68:68" x14ac:dyDescent="0.25">
      <c r="BP4387" s="35"/>
    </row>
    <row r="4388" spans="68:68" x14ac:dyDescent="0.25">
      <c r="BP4388" s="35"/>
    </row>
    <row r="4389" spans="68:68" x14ac:dyDescent="0.25">
      <c r="BP4389" s="35"/>
    </row>
    <row r="4390" spans="68:68" x14ac:dyDescent="0.25">
      <c r="BP4390" s="35"/>
    </row>
    <row r="4391" spans="68:68" x14ac:dyDescent="0.25">
      <c r="BP4391" s="35"/>
    </row>
    <row r="4392" spans="68:68" x14ac:dyDescent="0.25">
      <c r="BP4392" s="35"/>
    </row>
    <row r="4393" spans="68:68" x14ac:dyDescent="0.25">
      <c r="BP4393" s="35"/>
    </row>
    <row r="4394" spans="68:68" x14ac:dyDescent="0.25">
      <c r="BP4394" s="35"/>
    </row>
    <row r="4395" spans="68:68" x14ac:dyDescent="0.25">
      <c r="BP4395" s="35"/>
    </row>
    <row r="4396" spans="68:68" x14ac:dyDescent="0.25">
      <c r="BP4396" s="35"/>
    </row>
    <row r="4397" spans="68:68" x14ac:dyDescent="0.25">
      <c r="BP4397" s="35"/>
    </row>
    <row r="4398" spans="68:68" x14ac:dyDescent="0.25">
      <c r="BP4398" s="35"/>
    </row>
    <row r="4399" spans="68:68" x14ac:dyDescent="0.25">
      <c r="BP4399" s="35"/>
    </row>
    <row r="4400" spans="68:68" x14ac:dyDescent="0.25">
      <c r="BP4400" s="35"/>
    </row>
    <row r="4401" spans="68:68" x14ac:dyDescent="0.25">
      <c r="BP4401" s="35"/>
    </row>
    <row r="4402" spans="68:68" x14ac:dyDescent="0.25">
      <c r="BP4402" s="35"/>
    </row>
    <row r="4403" spans="68:68" x14ac:dyDescent="0.25">
      <c r="BP4403" s="35"/>
    </row>
    <row r="4404" spans="68:68" x14ac:dyDescent="0.25">
      <c r="BP4404" s="35"/>
    </row>
    <row r="4405" spans="68:68" x14ac:dyDescent="0.25">
      <c r="BP4405" s="35"/>
    </row>
    <row r="4406" spans="68:68" x14ac:dyDescent="0.25">
      <c r="BP4406" s="35"/>
    </row>
    <row r="4407" spans="68:68" x14ac:dyDescent="0.25">
      <c r="BP4407" s="35"/>
    </row>
    <row r="4408" spans="68:68" x14ac:dyDescent="0.25">
      <c r="BP4408" s="35"/>
    </row>
    <row r="4409" spans="68:68" x14ac:dyDescent="0.25">
      <c r="BP4409" s="35"/>
    </row>
    <row r="4410" spans="68:68" x14ac:dyDescent="0.25">
      <c r="BP4410" s="35"/>
    </row>
    <row r="4411" spans="68:68" x14ac:dyDescent="0.25">
      <c r="BP4411" s="35"/>
    </row>
    <row r="4412" spans="68:68" x14ac:dyDescent="0.25">
      <c r="BP4412" s="35"/>
    </row>
    <row r="4413" spans="68:68" x14ac:dyDescent="0.25">
      <c r="BP4413" s="35"/>
    </row>
    <row r="4414" spans="68:68" x14ac:dyDescent="0.25">
      <c r="BP4414" s="35"/>
    </row>
    <row r="4415" spans="68:68" x14ac:dyDescent="0.25">
      <c r="BP4415" s="35"/>
    </row>
    <row r="4416" spans="68:68" x14ac:dyDescent="0.25">
      <c r="BP4416" s="35"/>
    </row>
    <row r="4417" spans="68:68" x14ac:dyDescent="0.25">
      <c r="BP4417" s="35"/>
    </row>
    <row r="4418" spans="68:68" x14ac:dyDescent="0.25">
      <c r="BP4418" s="35"/>
    </row>
    <row r="4419" spans="68:68" x14ac:dyDescent="0.25">
      <c r="BP4419" s="35"/>
    </row>
    <row r="4420" spans="68:68" x14ac:dyDescent="0.25">
      <c r="BP4420" s="35"/>
    </row>
    <row r="4421" spans="68:68" x14ac:dyDescent="0.25">
      <c r="BP4421" s="35"/>
    </row>
    <row r="4422" spans="68:68" x14ac:dyDescent="0.25">
      <c r="BP4422" s="35"/>
    </row>
    <row r="4423" spans="68:68" x14ac:dyDescent="0.25">
      <c r="BP4423" s="35"/>
    </row>
    <row r="4424" spans="68:68" x14ac:dyDescent="0.25">
      <c r="BP4424" s="35"/>
    </row>
    <row r="4425" spans="68:68" x14ac:dyDescent="0.25">
      <c r="BP4425" s="35"/>
    </row>
    <row r="4426" spans="68:68" x14ac:dyDescent="0.25">
      <c r="BP4426" s="35"/>
    </row>
    <row r="4427" spans="68:68" x14ac:dyDescent="0.25">
      <c r="BP4427" s="35"/>
    </row>
    <row r="4428" spans="68:68" x14ac:dyDescent="0.25">
      <c r="BP4428" s="35"/>
    </row>
    <row r="4429" spans="68:68" x14ac:dyDescent="0.25">
      <c r="BP4429" s="35"/>
    </row>
    <row r="4430" spans="68:68" x14ac:dyDescent="0.25">
      <c r="BP4430" s="35"/>
    </row>
    <row r="4431" spans="68:68" x14ac:dyDescent="0.25">
      <c r="BP4431" s="35"/>
    </row>
    <row r="4432" spans="68:68" x14ac:dyDescent="0.25">
      <c r="BP4432" s="35"/>
    </row>
    <row r="4433" spans="68:68" x14ac:dyDescent="0.25">
      <c r="BP4433" s="35"/>
    </row>
    <row r="4434" spans="68:68" x14ac:dyDescent="0.25">
      <c r="BP4434" s="35"/>
    </row>
    <row r="4435" spans="68:68" x14ac:dyDescent="0.25">
      <c r="BP4435" s="35"/>
    </row>
    <row r="4436" spans="68:68" x14ac:dyDescent="0.25">
      <c r="BP4436" s="35"/>
    </row>
    <row r="4437" spans="68:68" x14ac:dyDescent="0.25">
      <c r="BP4437" s="35"/>
    </row>
    <row r="4438" spans="68:68" x14ac:dyDescent="0.25">
      <c r="BP4438" s="35"/>
    </row>
    <row r="4439" spans="68:68" x14ac:dyDescent="0.25">
      <c r="BP4439" s="35"/>
    </row>
    <row r="4440" spans="68:68" x14ac:dyDescent="0.25">
      <c r="BP4440" s="35"/>
    </row>
    <row r="4441" spans="68:68" x14ac:dyDescent="0.25">
      <c r="BP4441" s="35"/>
    </row>
    <row r="4442" spans="68:68" x14ac:dyDescent="0.25">
      <c r="BP4442" s="35"/>
    </row>
    <row r="4443" spans="68:68" x14ac:dyDescent="0.25">
      <c r="BP4443" s="35"/>
    </row>
    <row r="4444" spans="68:68" x14ac:dyDescent="0.25">
      <c r="BP4444" s="35"/>
    </row>
    <row r="4445" spans="68:68" x14ac:dyDescent="0.25">
      <c r="BP4445" s="35"/>
    </row>
    <row r="4446" spans="68:68" x14ac:dyDescent="0.25">
      <c r="BP4446" s="35"/>
    </row>
    <row r="4447" spans="68:68" x14ac:dyDescent="0.25">
      <c r="BP4447" s="35"/>
    </row>
    <row r="4448" spans="68:68" x14ac:dyDescent="0.25">
      <c r="BP4448" s="35"/>
    </row>
    <row r="4449" spans="68:68" x14ac:dyDescent="0.25">
      <c r="BP4449" s="35"/>
    </row>
    <row r="4450" spans="68:68" x14ac:dyDescent="0.25">
      <c r="BP4450" s="35"/>
    </row>
    <row r="4451" spans="68:68" x14ac:dyDescent="0.25">
      <c r="BP4451" s="35"/>
    </row>
    <row r="4452" spans="68:68" x14ac:dyDescent="0.25">
      <c r="BP4452" s="35"/>
    </row>
    <row r="4453" spans="68:68" x14ac:dyDescent="0.25">
      <c r="BP4453" s="35"/>
    </row>
    <row r="4454" spans="68:68" x14ac:dyDescent="0.25">
      <c r="BP4454" s="35"/>
    </row>
    <row r="4455" spans="68:68" x14ac:dyDescent="0.25">
      <c r="BP4455" s="35"/>
    </row>
    <row r="4456" spans="68:68" x14ac:dyDescent="0.25">
      <c r="BP4456" s="35"/>
    </row>
    <row r="4457" spans="68:68" x14ac:dyDescent="0.25">
      <c r="BP4457" s="35"/>
    </row>
    <row r="4458" spans="68:68" x14ac:dyDescent="0.25">
      <c r="BP4458" s="35"/>
    </row>
    <row r="4459" spans="68:68" x14ac:dyDescent="0.25">
      <c r="BP4459" s="35"/>
    </row>
    <row r="4460" spans="68:68" x14ac:dyDescent="0.25">
      <c r="BP4460" s="35"/>
    </row>
    <row r="4461" spans="68:68" x14ac:dyDescent="0.25">
      <c r="BP4461" s="35"/>
    </row>
    <row r="4462" spans="68:68" x14ac:dyDescent="0.25">
      <c r="BP4462" s="35"/>
    </row>
    <row r="4463" spans="68:68" x14ac:dyDescent="0.25">
      <c r="BP4463" s="35"/>
    </row>
    <row r="4464" spans="68:68" x14ac:dyDescent="0.25">
      <c r="BP4464" s="35"/>
    </row>
    <row r="4465" spans="68:68" x14ac:dyDescent="0.25">
      <c r="BP4465" s="35"/>
    </row>
    <row r="4466" spans="68:68" x14ac:dyDescent="0.25">
      <c r="BP4466" s="35"/>
    </row>
    <row r="4467" spans="68:68" x14ac:dyDescent="0.25">
      <c r="BP4467" s="35"/>
    </row>
    <row r="4468" spans="68:68" x14ac:dyDescent="0.25">
      <c r="BP4468" s="35"/>
    </row>
    <row r="4469" spans="68:68" x14ac:dyDescent="0.25">
      <c r="BP4469" s="35"/>
    </row>
    <row r="4470" spans="68:68" x14ac:dyDescent="0.25">
      <c r="BP4470" s="35"/>
    </row>
    <row r="4471" spans="68:68" x14ac:dyDescent="0.25">
      <c r="BP4471" s="35"/>
    </row>
    <row r="4472" spans="68:68" x14ac:dyDescent="0.25">
      <c r="BP4472" s="35"/>
    </row>
    <row r="4473" spans="68:68" x14ac:dyDescent="0.25">
      <c r="BP4473" s="35"/>
    </row>
    <row r="4474" spans="68:68" x14ac:dyDescent="0.25">
      <c r="BP4474" s="35"/>
    </row>
    <row r="4475" spans="68:68" x14ac:dyDescent="0.25">
      <c r="BP4475" s="35"/>
    </row>
    <row r="4476" spans="68:68" x14ac:dyDescent="0.25">
      <c r="BP4476" s="35"/>
    </row>
    <row r="4477" spans="68:68" x14ac:dyDescent="0.25">
      <c r="BP4477" s="35"/>
    </row>
    <row r="4478" spans="68:68" x14ac:dyDescent="0.25">
      <c r="BP4478" s="35"/>
    </row>
    <row r="4479" spans="68:68" x14ac:dyDescent="0.25">
      <c r="BP4479" s="35"/>
    </row>
    <row r="4480" spans="68:68" x14ac:dyDescent="0.25">
      <c r="BP4480" s="35"/>
    </row>
    <row r="4481" spans="68:68" x14ac:dyDescent="0.25">
      <c r="BP4481" s="35"/>
    </row>
    <row r="4482" spans="68:68" x14ac:dyDescent="0.25">
      <c r="BP4482" s="35"/>
    </row>
    <row r="4483" spans="68:68" x14ac:dyDescent="0.25">
      <c r="BP4483" s="35"/>
    </row>
    <row r="4484" spans="68:68" x14ac:dyDescent="0.25">
      <c r="BP4484" s="35"/>
    </row>
    <row r="4485" spans="68:68" x14ac:dyDescent="0.25">
      <c r="BP4485" s="35"/>
    </row>
    <row r="4486" spans="68:68" x14ac:dyDescent="0.25">
      <c r="BP4486" s="35"/>
    </row>
    <row r="4487" spans="68:68" x14ac:dyDescent="0.25">
      <c r="BP4487" s="35"/>
    </row>
    <row r="4488" spans="68:68" x14ac:dyDescent="0.25">
      <c r="BP4488" s="35"/>
    </row>
    <row r="4489" spans="68:68" x14ac:dyDescent="0.25">
      <c r="BP4489" s="35"/>
    </row>
    <row r="4490" spans="68:68" x14ac:dyDescent="0.25">
      <c r="BP4490" s="35"/>
    </row>
    <row r="4491" spans="68:68" x14ac:dyDescent="0.25">
      <c r="BP4491" s="35"/>
    </row>
    <row r="4492" spans="68:68" x14ac:dyDescent="0.25">
      <c r="BP4492" s="35"/>
    </row>
    <row r="4493" spans="68:68" x14ac:dyDescent="0.25">
      <c r="BP4493" s="35"/>
    </row>
    <row r="4494" spans="68:68" x14ac:dyDescent="0.25">
      <c r="BP4494" s="35"/>
    </row>
    <row r="4495" spans="68:68" x14ac:dyDescent="0.25">
      <c r="BP4495" s="35"/>
    </row>
    <row r="4496" spans="68:68" x14ac:dyDescent="0.25">
      <c r="BP4496" s="35"/>
    </row>
    <row r="4497" spans="68:68" x14ac:dyDescent="0.25">
      <c r="BP4497" s="35"/>
    </row>
    <row r="4498" spans="68:68" x14ac:dyDescent="0.25">
      <c r="BP4498" s="35"/>
    </row>
    <row r="4499" spans="68:68" x14ac:dyDescent="0.25">
      <c r="BP4499" s="35"/>
    </row>
    <row r="4500" spans="68:68" x14ac:dyDescent="0.25">
      <c r="BP4500" s="35"/>
    </row>
    <row r="4501" spans="68:68" x14ac:dyDescent="0.25">
      <c r="BP4501" s="35"/>
    </row>
    <row r="4502" spans="68:68" x14ac:dyDescent="0.25">
      <c r="BP4502" s="35"/>
    </row>
    <row r="4503" spans="68:68" x14ac:dyDescent="0.25">
      <c r="BP4503" s="35"/>
    </row>
    <row r="4504" spans="68:68" x14ac:dyDescent="0.25">
      <c r="BP4504" s="35"/>
    </row>
    <row r="4505" spans="68:68" x14ac:dyDescent="0.25">
      <c r="BP4505" s="35"/>
    </row>
    <row r="4506" spans="68:68" x14ac:dyDescent="0.25">
      <c r="BP4506" s="35"/>
    </row>
    <row r="4507" spans="68:68" x14ac:dyDescent="0.25">
      <c r="BP4507" s="35"/>
    </row>
    <row r="4508" spans="68:68" x14ac:dyDescent="0.25">
      <c r="BP4508" s="35"/>
    </row>
    <row r="4509" spans="68:68" x14ac:dyDescent="0.25">
      <c r="BP4509" s="35"/>
    </row>
    <row r="4510" spans="68:68" x14ac:dyDescent="0.25">
      <c r="BP4510" s="35"/>
    </row>
    <row r="4511" spans="68:68" x14ac:dyDescent="0.25">
      <c r="BP4511" s="35"/>
    </row>
    <row r="4512" spans="68:68" x14ac:dyDescent="0.25">
      <c r="BP4512" s="35"/>
    </row>
    <row r="4513" spans="68:68" x14ac:dyDescent="0.25">
      <c r="BP4513" s="35"/>
    </row>
    <row r="4514" spans="68:68" x14ac:dyDescent="0.25">
      <c r="BP4514" s="35"/>
    </row>
    <row r="4515" spans="68:68" x14ac:dyDescent="0.25">
      <c r="BP4515" s="35"/>
    </row>
    <row r="4516" spans="68:68" x14ac:dyDescent="0.25">
      <c r="BP4516" s="35"/>
    </row>
    <row r="4517" spans="68:68" x14ac:dyDescent="0.25">
      <c r="BP4517" s="35"/>
    </row>
    <row r="4518" spans="68:68" x14ac:dyDescent="0.25">
      <c r="BP4518" s="35"/>
    </row>
    <row r="4519" spans="68:68" x14ac:dyDescent="0.25">
      <c r="BP4519" s="35"/>
    </row>
    <row r="4520" spans="68:68" x14ac:dyDescent="0.25">
      <c r="BP4520" s="35"/>
    </row>
    <row r="4521" spans="68:68" x14ac:dyDescent="0.25">
      <c r="BP4521" s="35"/>
    </row>
    <row r="4522" spans="68:68" x14ac:dyDescent="0.25">
      <c r="BP4522" s="35"/>
    </row>
    <row r="4523" spans="68:68" x14ac:dyDescent="0.25">
      <c r="BP4523" s="35"/>
    </row>
    <row r="4524" spans="68:68" x14ac:dyDescent="0.25">
      <c r="BP4524" s="35"/>
    </row>
    <row r="4525" spans="68:68" x14ac:dyDescent="0.25">
      <c r="BP4525" s="35"/>
    </row>
    <row r="4526" spans="68:68" x14ac:dyDescent="0.25">
      <c r="BP4526" s="35"/>
    </row>
    <row r="4527" spans="68:68" x14ac:dyDescent="0.25">
      <c r="BP4527" s="35"/>
    </row>
    <row r="4528" spans="68:68" x14ac:dyDescent="0.25">
      <c r="BP4528" s="35"/>
    </row>
    <row r="4529" spans="68:68" x14ac:dyDescent="0.25">
      <c r="BP4529" s="35"/>
    </row>
    <row r="4530" spans="68:68" x14ac:dyDescent="0.25">
      <c r="BP4530" s="35"/>
    </row>
    <row r="4531" spans="68:68" x14ac:dyDescent="0.25">
      <c r="BP4531" s="35"/>
    </row>
    <row r="4532" spans="68:68" x14ac:dyDescent="0.25">
      <c r="BP4532" s="35"/>
    </row>
    <row r="4533" spans="68:68" x14ac:dyDescent="0.25">
      <c r="BP4533" s="35"/>
    </row>
    <row r="4534" spans="68:68" x14ac:dyDescent="0.25">
      <c r="BP4534" s="35"/>
    </row>
    <row r="4535" spans="68:68" x14ac:dyDescent="0.25">
      <c r="BP4535" s="35"/>
    </row>
    <row r="4536" spans="68:68" x14ac:dyDescent="0.25">
      <c r="BP4536" s="35"/>
    </row>
    <row r="4537" spans="68:68" x14ac:dyDescent="0.25">
      <c r="BP4537" s="35"/>
    </row>
    <row r="4538" spans="68:68" x14ac:dyDescent="0.25">
      <c r="BP4538" s="35"/>
    </row>
    <row r="4539" spans="68:68" x14ac:dyDescent="0.25">
      <c r="BP4539" s="35"/>
    </row>
    <row r="4540" spans="68:68" x14ac:dyDescent="0.25">
      <c r="BP4540" s="35"/>
    </row>
    <row r="4541" spans="68:68" x14ac:dyDescent="0.25">
      <c r="BP4541" s="35"/>
    </row>
    <row r="4542" spans="68:68" x14ac:dyDescent="0.25">
      <c r="BP4542" s="35"/>
    </row>
    <row r="4543" spans="68:68" x14ac:dyDescent="0.25">
      <c r="BP4543" s="35"/>
    </row>
    <row r="4544" spans="68:68" x14ac:dyDescent="0.25">
      <c r="BP4544" s="35"/>
    </row>
    <row r="4545" spans="68:68" x14ac:dyDescent="0.25">
      <c r="BP4545" s="35"/>
    </row>
    <row r="4546" spans="68:68" x14ac:dyDescent="0.25">
      <c r="BP4546" s="35"/>
    </row>
    <row r="4547" spans="68:68" x14ac:dyDescent="0.25">
      <c r="BP4547" s="35"/>
    </row>
    <row r="4548" spans="68:68" x14ac:dyDescent="0.25">
      <c r="BP4548" s="35"/>
    </row>
    <row r="4549" spans="68:68" x14ac:dyDescent="0.25">
      <c r="BP4549" s="35"/>
    </row>
    <row r="4550" spans="68:68" x14ac:dyDescent="0.25">
      <c r="BP4550" s="35"/>
    </row>
    <row r="4551" spans="68:68" x14ac:dyDescent="0.25">
      <c r="BP4551" s="35"/>
    </row>
    <row r="4552" spans="68:68" x14ac:dyDescent="0.25">
      <c r="BP4552" s="35"/>
    </row>
    <row r="4553" spans="68:68" x14ac:dyDescent="0.25">
      <c r="BP4553" s="35"/>
    </row>
    <row r="4554" spans="68:68" x14ac:dyDescent="0.25">
      <c r="BP4554" s="35"/>
    </row>
    <row r="4555" spans="68:68" x14ac:dyDescent="0.25">
      <c r="BP4555" s="35"/>
    </row>
    <row r="4556" spans="68:68" x14ac:dyDescent="0.25">
      <c r="BP4556" s="35"/>
    </row>
    <row r="4557" spans="68:68" x14ac:dyDescent="0.25">
      <c r="BP4557" s="35"/>
    </row>
    <row r="4558" spans="68:68" x14ac:dyDescent="0.25">
      <c r="BP4558" s="35"/>
    </row>
    <row r="4559" spans="68:68" x14ac:dyDescent="0.25">
      <c r="BP4559" s="35"/>
    </row>
    <row r="4560" spans="68:68" x14ac:dyDescent="0.25">
      <c r="BP4560" s="35"/>
    </row>
    <row r="4561" spans="68:68" x14ac:dyDescent="0.25">
      <c r="BP4561" s="35"/>
    </row>
    <row r="4562" spans="68:68" x14ac:dyDescent="0.25">
      <c r="BP4562" s="35"/>
    </row>
    <row r="4563" spans="68:68" x14ac:dyDescent="0.25">
      <c r="BP4563" s="35"/>
    </row>
    <row r="4564" spans="68:68" x14ac:dyDescent="0.25">
      <c r="BP4564" s="35"/>
    </row>
    <row r="4565" spans="68:68" x14ac:dyDescent="0.25">
      <c r="BP4565" s="35"/>
    </row>
    <row r="4566" spans="68:68" x14ac:dyDescent="0.25">
      <c r="BP4566" s="35"/>
    </row>
    <row r="4567" spans="68:68" x14ac:dyDescent="0.25">
      <c r="BP4567" s="35"/>
    </row>
    <row r="4568" spans="68:68" x14ac:dyDescent="0.25">
      <c r="BP4568" s="35"/>
    </row>
    <row r="4569" spans="68:68" x14ac:dyDescent="0.25">
      <c r="BP4569" s="35"/>
    </row>
    <row r="4570" spans="68:68" x14ac:dyDescent="0.25">
      <c r="BP4570" s="35"/>
    </row>
    <row r="4571" spans="68:68" x14ac:dyDescent="0.25">
      <c r="BP4571" s="35"/>
    </row>
    <row r="4572" spans="68:68" x14ac:dyDescent="0.25">
      <c r="BP4572" s="35"/>
    </row>
    <row r="4573" spans="68:68" x14ac:dyDescent="0.25">
      <c r="BP4573" s="35"/>
    </row>
    <row r="4574" spans="68:68" x14ac:dyDescent="0.25">
      <c r="BP4574" s="35"/>
    </row>
    <row r="4575" spans="68:68" x14ac:dyDescent="0.25">
      <c r="BP4575" s="35"/>
    </row>
    <row r="4576" spans="68:68" x14ac:dyDescent="0.25">
      <c r="BP4576" s="35"/>
    </row>
    <row r="4577" spans="68:68" x14ac:dyDescent="0.25">
      <c r="BP4577" s="35"/>
    </row>
    <row r="4578" spans="68:68" x14ac:dyDescent="0.25">
      <c r="BP4578" s="35"/>
    </row>
    <row r="4579" spans="68:68" x14ac:dyDescent="0.25">
      <c r="BP4579" s="35"/>
    </row>
    <row r="4580" spans="68:68" x14ac:dyDescent="0.25">
      <c r="BP4580" s="35"/>
    </row>
    <row r="4581" spans="68:68" x14ac:dyDescent="0.25">
      <c r="BP4581" s="35"/>
    </row>
    <row r="4582" spans="68:68" x14ac:dyDescent="0.25">
      <c r="BP4582" s="35"/>
    </row>
    <row r="4583" spans="68:68" x14ac:dyDescent="0.25">
      <c r="BP4583" s="35"/>
    </row>
    <row r="4584" spans="68:68" x14ac:dyDescent="0.25">
      <c r="BP4584" s="35"/>
    </row>
    <row r="4585" spans="68:68" x14ac:dyDescent="0.25">
      <c r="BP4585" s="35"/>
    </row>
    <row r="4586" spans="68:68" x14ac:dyDescent="0.25">
      <c r="BP4586" s="35"/>
    </row>
    <row r="4587" spans="68:68" x14ac:dyDescent="0.25">
      <c r="BP4587" s="35"/>
    </row>
    <row r="4588" spans="68:68" x14ac:dyDescent="0.25">
      <c r="BP4588" s="35"/>
    </row>
    <row r="4589" spans="68:68" x14ac:dyDescent="0.25">
      <c r="BP4589" s="35"/>
    </row>
    <row r="4590" spans="68:68" x14ac:dyDescent="0.25">
      <c r="BP4590" s="35"/>
    </row>
    <row r="4591" spans="68:68" x14ac:dyDescent="0.25">
      <c r="BP4591" s="35"/>
    </row>
    <row r="4592" spans="68:68" x14ac:dyDescent="0.25">
      <c r="BP4592" s="35"/>
    </row>
    <row r="4593" spans="68:68" x14ac:dyDescent="0.25">
      <c r="BP4593" s="35"/>
    </row>
    <row r="4594" spans="68:68" x14ac:dyDescent="0.25">
      <c r="BP4594" s="35"/>
    </row>
    <row r="4595" spans="68:68" x14ac:dyDescent="0.25">
      <c r="BP4595" s="35"/>
    </row>
    <row r="4596" spans="68:68" x14ac:dyDescent="0.25">
      <c r="BP4596" s="35"/>
    </row>
    <row r="4597" spans="68:68" x14ac:dyDescent="0.25">
      <c r="BP4597" s="35"/>
    </row>
    <row r="4598" spans="68:68" x14ac:dyDescent="0.25">
      <c r="BP4598" s="35"/>
    </row>
    <row r="4599" spans="68:68" x14ac:dyDescent="0.25">
      <c r="BP4599" s="35"/>
    </row>
    <row r="4600" spans="68:68" x14ac:dyDescent="0.25">
      <c r="BP4600" s="35"/>
    </row>
    <row r="4601" spans="68:68" x14ac:dyDescent="0.25">
      <c r="BP4601" s="35"/>
    </row>
    <row r="4602" spans="68:68" x14ac:dyDescent="0.25">
      <c r="BP4602" s="35"/>
    </row>
    <row r="4603" spans="68:68" x14ac:dyDescent="0.25">
      <c r="BP4603" s="35"/>
    </row>
    <row r="4604" spans="68:68" x14ac:dyDescent="0.25">
      <c r="BP4604" s="35"/>
    </row>
    <row r="4605" spans="68:68" x14ac:dyDescent="0.25">
      <c r="BP4605" s="35"/>
    </row>
    <row r="4606" spans="68:68" x14ac:dyDescent="0.25">
      <c r="BP4606" s="35"/>
    </row>
    <row r="4607" spans="68:68" x14ac:dyDescent="0.25">
      <c r="BP4607" s="35"/>
    </row>
    <row r="4608" spans="68:68" x14ac:dyDescent="0.25">
      <c r="BP4608" s="35"/>
    </row>
    <row r="4609" spans="68:68" x14ac:dyDescent="0.25">
      <c r="BP4609" s="35"/>
    </row>
    <row r="4610" spans="68:68" x14ac:dyDescent="0.25">
      <c r="BP4610" s="35"/>
    </row>
    <row r="4611" spans="68:68" x14ac:dyDescent="0.25">
      <c r="BP4611" s="35"/>
    </row>
    <row r="4612" spans="68:68" x14ac:dyDescent="0.25">
      <c r="BP4612" s="35"/>
    </row>
    <row r="4613" spans="68:68" x14ac:dyDescent="0.25">
      <c r="BP4613" s="35"/>
    </row>
    <row r="4614" spans="68:68" x14ac:dyDescent="0.25">
      <c r="BP4614" s="35"/>
    </row>
    <row r="4615" spans="68:68" x14ac:dyDescent="0.25">
      <c r="BP4615" s="35"/>
    </row>
    <row r="4616" spans="68:68" x14ac:dyDescent="0.25">
      <c r="BP4616" s="35"/>
    </row>
    <row r="4617" spans="68:68" x14ac:dyDescent="0.25">
      <c r="BP4617" s="35"/>
    </row>
    <row r="4618" spans="68:68" x14ac:dyDescent="0.25">
      <c r="BP4618" s="35"/>
    </row>
    <row r="4619" spans="68:68" x14ac:dyDescent="0.25">
      <c r="BP4619" s="35"/>
    </row>
    <row r="4620" spans="68:68" x14ac:dyDescent="0.25">
      <c r="BP4620" s="35"/>
    </row>
    <row r="4621" spans="68:68" x14ac:dyDescent="0.25">
      <c r="BP4621" s="35"/>
    </row>
    <row r="4622" spans="68:68" x14ac:dyDescent="0.25">
      <c r="BP4622" s="35"/>
    </row>
    <row r="4623" spans="68:68" x14ac:dyDescent="0.25">
      <c r="BP4623" s="35"/>
    </row>
    <row r="4624" spans="68:68" x14ac:dyDescent="0.25">
      <c r="BP4624" s="35"/>
    </row>
    <row r="4625" spans="68:68" x14ac:dyDescent="0.25">
      <c r="BP4625" s="35"/>
    </row>
    <row r="4626" spans="68:68" x14ac:dyDescent="0.25">
      <c r="BP4626" s="35"/>
    </row>
    <row r="4627" spans="68:68" x14ac:dyDescent="0.25">
      <c r="BP4627" s="35"/>
    </row>
    <row r="4628" spans="68:68" x14ac:dyDescent="0.25">
      <c r="BP4628" s="35"/>
    </row>
    <row r="4629" spans="68:68" x14ac:dyDescent="0.25">
      <c r="BP4629" s="35"/>
    </row>
    <row r="4630" spans="68:68" x14ac:dyDescent="0.25">
      <c r="BP4630" s="35"/>
    </row>
    <row r="4631" spans="68:68" x14ac:dyDescent="0.25">
      <c r="BP4631" s="35"/>
    </row>
    <row r="4632" spans="68:68" x14ac:dyDescent="0.25">
      <c r="BP4632" s="35"/>
    </row>
    <row r="4633" spans="68:68" x14ac:dyDescent="0.25">
      <c r="BP4633" s="35"/>
    </row>
    <row r="4634" spans="68:68" x14ac:dyDescent="0.25">
      <c r="BP4634" s="35"/>
    </row>
    <row r="4635" spans="68:68" x14ac:dyDescent="0.25">
      <c r="BP4635" s="35"/>
    </row>
    <row r="4636" spans="68:68" x14ac:dyDescent="0.25">
      <c r="BP4636" s="35"/>
    </row>
    <row r="4637" spans="68:68" x14ac:dyDescent="0.25">
      <c r="BP4637" s="35"/>
    </row>
    <row r="4638" spans="68:68" x14ac:dyDescent="0.25">
      <c r="BP4638" s="35"/>
    </row>
    <row r="4639" spans="68:68" x14ac:dyDescent="0.25">
      <c r="BP4639" s="35"/>
    </row>
    <row r="4640" spans="68:68" x14ac:dyDescent="0.25">
      <c r="BP4640" s="35"/>
    </row>
    <row r="4641" spans="68:68" x14ac:dyDescent="0.25">
      <c r="BP4641" s="35"/>
    </row>
    <row r="4642" spans="68:68" x14ac:dyDescent="0.25">
      <c r="BP4642" s="35"/>
    </row>
    <row r="4643" spans="68:68" x14ac:dyDescent="0.25">
      <c r="BP4643" s="35"/>
    </row>
    <row r="4644" spans="68:68" x14ac:dyDescent="0.25">
      <c r="BP4644" s="35"/>
    </row>
    <row r="4645" spans="68:68" x14ac:dyDescent="0.25">
      <c r="BP4645" s="35"/>
    </row>
    <row r="4646" spans="68:68" x14ac:dyDescent="0.25">
      <c r="BP4646" s="35"/>
    </row>
    <row r="4647" spans="68:68" x14ac:dyDescent="0.25">
      <c r="BP4647" s="35"/>
    </row>
    <row r="4648" spans="68:68" x14ac:dyDescent="0.25">
      <c r="BP4648" s="35"/>
    </row>
    <row r="4649" spans="68:68" x14ac:dyDescent="0.25">
      <c r="BP4649" s="35"/>
    </row>
    <row r="4650" spans="68:68" x14ac:dyDescent="0.25">
      <c r="BP4650" s="35"/>
    </row>
    <row r="4651" spans="68:68" x14ac:dyDescent="0.25">
      <c r="BP4651" s="35"/>
    </row>
    <row r="4652" spans="68:68" x14ac:dyDescent="0.25">
      <c r="BP4652" s="35"/>
    </row>
    <row r="4653" spans="68:68" x14ac:dyDescent="0.25">
      <c r="BP4653" s="35"/>
    </row>
    <row r="4654" spans="68:68" x14ac:dyDescent="0.25">
      <c r="BP4654" s="35"/>
    </row>
    <row r="4655" spans="68:68" x14ac:dyDescent="0.25">
      <c r="BP4655" s="35"/>
    </row>
    <row r="4656" spans="68:68" x14ac:dyDescent="0.25">
      <c r="BP4656" s="35"/>
    </row>
    <row r="4657" spans="68:68" x14ac:dyDescent="0.25">
      <c r="BP4657" s="35"/>
    </row>
    <row r="4658" spans="68:68" x14ac:dyDescent="0.25">
      <c r="BP4658" s="35"/>
    </row>
    <row r="4659" spans="68:68" x14ac:dyDescent="0.25">
      <c r="BP4659" s="35"/>
    </row>
    <row r="4660" spans="68:68" x14ac:dyDescent="0.25">
      <c r="BP4660" s="35"/>
    </row>
    <row r="4661" spans="68:68" x14ac:dyDescent="0.25">
      <c r="BP4661" s="35"/>
    </row>
    <row r="4662" spans="68:68" x14ac:dyDescent="0.25">
      <c r="BP4662" s="35"/>
    </row>
    <row r="4663" spans="68:68" x14ac:dyDescent="0.25">
      <c r="BP4663" s="35"/>
    </row>
    <row r="4664" spans="68:68" x14ac:dyDescent="0.25">
      <c r="BP4664" s="35"/>
    </row>
    <row r="4665" spans="68:68" x14ac:dyDescent="0.25">
      <c r="BP4665" s="35"/>
    </row>
    <row r="4666" spans="68:68" x14ac:dyDescent="0.25">
      <c r="BP4666" s="35"/>
    </row>
    <row r="4667" spans="68:68" x14ac:dyDescent="0.25">
      <c r="BP4667" s="35"/>
    </row>
    <row r="4668" spans="68:68" x14ac:dyDescent="0.25">
      <c r="BP4668" s="35"/>
    </row>
    <row r="4669" spans="68:68" x14ac:dyDescent="0.25">
      <c r="BP4669" s="35"/>
    </row>
    <row r="4670" spans="68:68" x14ac:dyDescent="0.25">
      <c r="BP4670" s="35"/>
    </row>
    <row r="4671" spans="68:68" x14ac:dyDescent="0.25">
      <c r="BP4671" s="35"/>
    </row>
    <row r="4672" spans="68:68" x14ac:dyDescent="0.25">
      <c r="BP4672" s="35"/>
    </row>
    <row r="4673" spans="68:68" x14ac:dyDescent="0.25">
      <c r="BP4673" s="35"/>
    </row>
    <row r="4674" spans="68:68" x14ac:dyDescent="0.25">
      <c r="BP4674" s="35"/>
    </row>
    <row r="4675" spans="68:68" x14ac:dyDescent="0.25">
      <c r="BP4675" s="35"/>
    </row>
    <row r="4676" spans="68:68" x14ac:dyDescent="0.25">
      <c r="BP4676" s="35"/>
    </row>
    <row r="4677" spans="68:68" x14ac:dyDescent="0.25">
      <c r="BP4677" s="35"/>
    </row>
    <row r="4678" spans="68:68" x14ac:dyDescent="0.25">
      <c r="BP4678" s="35"/>
    </row>
    <row r="4679" spans="68:68" x14ac:dyDescent="0.25">
      <c r="BP4679" s="35"/>
    </row>
    <row r="4680" spans="68:68" x14ac:dyDescent="0.25">
      <c r="BP4680" s="35"/>
    </row>
    <row r="4681" spans="68:68" x14ac:dyDescent="0.25">
      <c r="BP4681" s="35"/>
    </row>
    <row r="4682" spans="68:68" x14ac:dyDescent="0.25">
      <c r="BP4682" s="35"/>
    </row>
    <row r="4683" spans="68:68" x14ac:dyDescent="0.25">
      <c r="BP4683" s="35"/>
    </row>
    <row r="4684" spans="68:68" x14ac:dyDescent="0.25">
      <c r="BP4684" s="35"/>
    </row>
    <row r="4685" spans="68:68" x14ac:dyDescent="0.25">
      <c r="BP4685" s="35"/>
    </row>
    <row r="4686" spans="68:68" x14ac:dyDescent="0.25">
      <c r="BP4686" s="35"/>
    </row>
    <row r="4687" spans="68:68" x14ac:dyDescent="0.25">
      <c r="BP4687" s="35"/>
    </row>
    <row r="4688" spans="68:68" x14ac:dyDescent="0.25">
      <c r="BP4688" s="35"/>
    </row>
    <row r="4689" spans="68:68" x14ac:dyDescent="0.25">
      <c r="BP4689" s="35"/>
    </row>
    <row r="4690" spans="68:68" x14ac:dyDescent="0.25">
      <c r="BP4690" s="35"/>
    </row>
    <row r="4691" spans="68:68" x14ac:dyDescent="0.25">
      <c r="BP4691" s="35"/>
    </row>
    <row r="4692" spans="68:68" x14ac:dyDescent="0.25">
      <c r="BP4692" s="35"/>
    </row>
    <row r="4693" spans="68:68" x14ac:dyDescent="0.25">
      <c r="BP4693" s="35"/>
    </row>
    <row r="4694" spans="68:68" x14ac:dyDescent="0.25">
      <c r="BP4694" s="35"/>
    </row>
    <row r="4695" spans="68:68" x14ac:dyDescent="0.25">
      <c r="BP4695" s="35"/>
    </row>
    <row r="4696" spans="68:68" x14ac:dyDescent="0.25">
      <c r="BP4696" s="35"/>
    </row>
    <row r="4697" spans="68:68" x14ac:dyDescent="0.25">
      <c r="BP4697" s="35"/>
    </row>
    <row r="4698" spans="68:68" x14ac:dyDescent="0.25">
      <c r="BP4698" s="35"/>
    </row>
    <row r="4699" spans="68:68" x14ac:dyDescent="0.25">
      <c r="BP4699" s="35"/>
    </row>
    <row r="4700" spans="68:68" x14ac:dyDescent="0.25">
      <c r="BP4700" s="35"/>
    </row>
    <row r="4701" spans="68:68" x14ac:dyDescent="0.25">
      <c r="BP4701" s="35"/>
    </row>
    <row r="4702" spans="68:68" x14ac:dyDescent="0.25">
      <c r="BP4702" s="35"/>
    </row>
    <row r="4703" spans="68:68" x14ac:dyDescent="0.25">
      <c r="BP4703" s="35"/>
    </row>
    <row r="4704" spans="68:68" x14ac:dyDescent="0.25">
      <c r="BP4704" s="35"/>
    </row>
    <row r="4705" spans="68:68" x14ac:dyDescent="0.25">
      <c r="BP4705" s="35"/>
    </row>
    <row r="4706" spans="68:68" x14ac:dyDescent="0.25">
      <c r="BP4706" s="35"/>
    </row>
    <row r="4707" spans="68:68" x14ac:dyDescent="0.25">
      <c r="BP4707" s="35"/>
    </row>
    <row r="4708" spans="68:68" x14ac:dyDescent="0.25">
      <c r="BP4708" s="35"/>
    </row>
    <row r="4709" spans="68:68" x14ac:dyDescent="0.25">
      <c r="BP4709" s="35"/>
    </row>
    <row r="4710" spans="68:68" x14ac:dyDescent="0.25">
      <c r="BP4710" s="35"/>
    </row>
    <row r="4711" spans="68:68" x14ac:dyDescent="0.25">
      <c r="BP4711" s="35"/>
    </row>
    <row r="4712" spans="68:68" x14ac:dyDescent="0.25">
      <c r="BP4712" s="35"/>
    </row>
    <row r="4713" spans="68:68" x14ac:dyDescent="0.25">
      <c r="BP4713" s="35"/>
    </row>
    <row r="4714" spans="68:68" x14ac:dyDescent="0.25">
      <c r="BP4714" s="35"/>
    </row>
    <row r="4715" spans="68:68" x14ac:dyDescent="0.25">
      <c r="BP4715" s="35"/>
    </row>
    <row r="4716" spans="68:68" x14ac:dyDescent="0.25">
      <c r="BP4716" s="35"/>
    </row>
    <row r="4717" spans="68:68" x14ac:dyDescent="0.25">
      <c r="BP4717" s="35"/>
    </row>
    <row r="4718" spans="68:68" x14ac:dyDescent="0.25">
      <c r="BP4718" s="35"/>
    </row>
    <row r="4719" spans="68:68" x14ac:dyDescent="0.25">
      <c r="BP4719" s="35"/>
    </row>
    <row r="4720" spans="68:68" x14ac:dyDescent="0.25">
      <c r="BP4720" s="35"/>
    </row>
    <row r="4721" spans="68:68" x14ac:dyDescent="0.25">
      <c r="BP4721" s="35"/>
    </row>
    <row r="4722" spans="68:68" x14ac:dyDescent="0.25">
      <c r="BP4722" s="35"/>
    </row>
    <row r="4723" spans="68:68" x14ac:dyDescent="0.25">
      <c r="BP4723" s="35"/>
    </row>
    <row r="4724" spans="68:68" x14ac:dyDescent="0.25">
      <c r="BP4724" s="35"/>
    </row>
    <row r="4725" spans="68:68" x14ac:dyDescent="0.25">
      <c r="BP4725" s="35"/>
    </row>
    <row r="4726" spans="68:68" x14ac:dyDescent="0.25">
      <c r="BP4726" s="35"/>
    </row>
    <row r="4727" spans="68:68" x14ac:dyDescent="0.25">
      <c r="BP4727" s="35"/>
    </row>
    <row r="4728" spans="68:68" x14ac:dyDescent="0.25">
      <c r="BP4728" s="35"/>
    </row>
    <row r="4729" spans="68:68" x14ac:dyDescent="0.25">
      <c r="BP4729" s="35"/>
    </row>
    <row r="4730" spans="68:68" x14ac:dyDescent="0.25">
      <c r="BP4730" s="35"/>
    </row>
    <row r="4731" spans="68:68" x14ac:dyDescent="0.25">
      <c r="BP4731" s="35"/>
    </row>
    <row r="4732" spans="68:68" x14ac:dyDescent="0.25">
      <c r="BP4732" s="35"/>
    </row>
    <row r="4733" spans="68:68" x14ac:dyDescent="0.25">
      <c r="BP4733" s="35"/>
    </row>
    <row r="4734" spans="68:68" x14ac:dyDescent="0.25">
      <c r="BP4734" s="35"/>
    </row>
    <row r="4735" spans="68:68" x14ac:dyDescent="0.25">
      <c r="BP4735" s="35"/>
    </row>
    <row r="4736" spans="68:68" x14ac:dyDescent="0.25">
      <c r="BP4736" s="35"/>
    </row>
    <row r="4737" spans="68:68" x14ac:dyDescent="0.25">
      <c r="BP4737" s="35"/>
    </row>
    <row r="4738" spans="68:68" x14ac:dyDescent="0.25">
      <c r="BP4738" s="35"/>
    </row>
    <row r="4739" spans="68:68" x14ac:dyDescent="0.25">
      <c r="BP4739" s="35"/>
    </row>
    <row r="4740" spans="68:68" x14ac:dyDescent="0.25">
      <c r="BP4740" s="35"/>
    </row>
    <row r="4741" spans="68:68" x14ac:dyDescent="0.25">
      <c r="BP4741" s="35"/>
    </row>
    <row r="4742" spans="68:68" x14ac:dyDescent="0.25">
      <c r="BP4742" s="35"/>
    </row>
    <row r="4743" spans="68:68" x14ac:dyDescent="0.25">
      <c r="BP4743" s="35"/>
    </row>
    <row r="4744" spans="68:68" x14ac:dyDescent="0.25">
      <c r="BP4744" s="35"/>
    </row>
    <row r="4745" spans="68:68" x14ac:dyDescent="0.25">
      <c r="BP4745" s="35"/>
    </row>
    <row r="4746" spans="68:68" x14ac:dyDescent="0.25">
      <c r="BP4746" s="35"/>
    </row>
    <row r="4747" spans="68:68" x14ac:dyDescent="0.25">
      <c r="BP4747" s="35"/>
    </row>
    <row r="4748" spans="68:68" x14ac:dyDescent="0.25">
      <c r="BP4748" s="35"/>
    </row>
    <row r="4749" spans="68:68" x14ac:dyDescent="0.25">
      <c r="BP4749" s="35"/>
    </row>
    <row r="4750" spans="68:68" x14ac:dyDescent="0.25">
      <c r="BP4750" s="35"/>
    </row>
    <row r="4751" spans="68:68" x14ac:dyDescent="0.25">
      <c r="BP4751" s="35"/>
    </row>
    <row r="4752" spans="68:68" x14ac:dyDescent="0.25">
      <c r="BP4752" s="35"/>
    </row>
    <row r="4753" spans="68:68" x14ac:dyDescent="0.25">
      <c r="BP4753" s="35"/>
    </row>
    <row r="4754" spans="68:68" x14ac:dyDescent="0.25">
      <c r="BP4754" s="35"/>
    </row>
    <row r="4755" spans="68:68" x14ac:dyDescent="0.25">
      <c r="BP4755" s="35"/>
    </row>
    <row r="4756" spans="68:68" x14ac:dyDescent="0.25">
      <c r="BP4756" s="35"/>
    </row>
    <row r="4757" spans="68:68" x14ac:dyDescent="0.25">
      <c r="BP4757" s="35"/>
    </row>
    <row r="4758" spans="68:68" x14ac:dyDescent="0.25">
      <c r="BP4758" s="35"/>
    </row>
    <row r="4759" spans="68:68" x14ac:dyDescent="0.25">
      <c r="BP4759" s="35"/>
    </row>
    <row r="4760" spans="68:68" x14ac:dyDescent="0.25">
      <c r="BP4760" s="35"/>
    </row>
    <row r="4761" spans="68:68" x14ac:dyDescent="0.25">
      <c r="BP4761" s="35"/>
    </row>
    <row r="4762" spans="68:68" x14ac:dyDescent="0.25">
      <c r="BP4762" s="35"/>
    </row>
    <row r="4763" spans="68:68" x14ac:dyDescent="0.25">
      <c r="BP4763" s="35"/>
    </row>
    <row r="4764" spans="68:68" x14ac:dyDescent="0.25">
      <c r="BP4764" s="35"/>
    </row>
    <row r="4765" spans="68:68" x14ac:dyDescent="0.25">
      <c r="BP4765" s="35"/>
    </row>
    <row r="4766" spans="68:68" x14ac:dyDescent="0.25">
      <c r="BP4766" s="35"/>
    </row>
    <row r="4767" spans="68:68" x14ac:dyDescent="0.25">
      <c r="BP4767" s="35"/>
    </row>
    <row r="4768" spans="68:68" x14ac:dyDescent="0.25">
      <c r="BP4768" s="35"/>
    </row>
    <row r="4769" spans="68:68" x14ac:dyDescent="0.25">
      <c r="BP4769" s="35"/>
    </row>
    <row r="4770" spans="68:68" x14ac:dyDescent="0.25">
      <c r="BP4770" s="35"/>
    </row>
    <row r="4771" spans="68:68" x14ac:dyDescent="0.25">
      <c r="BP4771" s="35"/>
    </row>
    <row r="4772" spans="68:68" x14ac:dyDescent="0.25">
      <c r="BP4772" s="35"/>
    </row>
    <row r="4773" spans="68:68" x14ac:dyDescent="0.25">
      <c r="BP4773" s="35"/>
    </row>
    <row r="4774" spans="68:68" x14ac:dyDescent="0.25">
      <c r="BP4774" s="35"/>
    </row>
    <row r="4775" spans="68:68" x14ac:dyDescent="0.25">
      <c r="BP4775" s="35"/>
    </row>
    <row r="4776" spans="68:68" x14ac:dyDescent="0.25">
      <c r="BP4776" s="35"/>
    </row>
    <row r="4777" spans="68:68" x14ac:dyDescent="0.25">
      <c r="BP4777" s="35"/>
    </row>
    <row r="4778" spans="68:68" x14ac:dyDescent="0.25">
      <c r="BP4778" s="35"/>
    </row>
    <row r="4779" spans="68:68" x14ac:dyDescent="0.25">
      <c r="BP4779" s="35"/>
    </row>
    <row r="4780" spans="68:68" x14ac:dyDescent="0.25">
      <c r="BP4780" s="35"/>
    </row>
    <row r="4781" spans="68:68" x14ac:dyDescent="0.25">
      <c r="BP4781" s="35"/>
    </row>
    <row r="4782" spans="68:68" x14ac:dyDescent="0.25">
      <c r="BP4782" s="35"/>
    </row>
    <row r="4783" spans="68:68" x14ac:dyDescent="0.25">
      <c r="BP4783" s="35"/>
    </row>
    <row r="4784" spans="68:68" x14ac:dyDescent="0.25">
      <c r="BP4784" s="35"/>
    </row>
    <row r="4785" spans="68:68" x14ac:dyDescent="0.25">
      <c r="BP4785" s="35"/>
    </row>
    <row r="4786" spans="68:68" x14ac:dyDescent="0.25">
      <c r="BP4786" s="35"/>
    </row>
    <row r="4787" spans="68:68" x14ac:dyDescent="0.25">
      <c r="BP4787" s="35"/>
    </row>
    <row r="4788" spans="68:68" x14ac:dyDescent="0.25">
      <c r="BP4788" s="35"/>
    </row>
    <row r="4789" spans="68:68" x14ac:dyDescent="0.25">
      <c r="BP4789" s="35"/>
    </row>
    <row r="4790" spans="68:68" x14ac:dyDescent="0.25">
      <c r="BP4790" s="35"/>
    </row>
    <row r="4791" spans="68:68" x14ac:dyDescent="0.25">
      <c r="BP4791" s="35"/>
    </row>
    <row r="4792" spans="68:68" x14ac:dyDescent="0.25">
      <c r="BP4792" s="35"/>
    </row>
    <row r="4793" spans="68:68" x14ac:dyDescent="0.25">
      <c r="BP4793" s="35"/>
    </row>
    <row r="4794" spans="68:68" x14ac:dyDescent="0.25">
      <c r="BP4794" s="35"/>
    </row>
    <row r="4795" spans="68:68" x14ac:dyDescent="0.25">
      <c r="BP4795" s="35"/>
    </row>
    <row r="4796" spans="68:68" x14ac:dyDescent="0.25">
      <c r="BP4796" s="35"/>
    </row>
    <row r="4797" spans="68:68" x14ac:dyDescent="0.25">
      <c r="BP4797" s="35"/>
    </row>
    <row r="4798" spans="68:68" x14ac:dyDescent="0.25">
      <c r="BP4798" s="35"/>
    </row>
    <row r="4799" spans="68:68" x14ac:dyDescent="0.25">
      <c r="BP4799" s="35"/>
    </row>
    <row r="4800" spans="68:68" x14ac:dyDescent="0.25">
      <c r="BP4800" s="35"/>
    </row>
    <row r="4801" spans="68:68" x14ac:dyDescent="0.25">
      <c r="BP4801" s="35"/>
    </row>
    <row r="4802" spans="68:68" x14ac:dyDescent="0.25">
      <c r="BP4802" s="35"/>
    </row>
    <row r="4803" spans="68:68" x14ac:dyDescent="0.25">
      <c r="BP4803" s="35"/>
    </row>
    <row r="4804" spans="68:68" x14ac:dyDescent="0.25">
      <c r="BP4804" s="35"/>
    </row>
    <row r="4805" spans="68:68" x14ac:dyDescent="0.25">
      <c r="BP4805" s="35"/>
    </row>
    <row r="4806" spans="68:68" x14ac:dyDescent="0.25">
      <c r="BP4806" s="35"/>
    </row>
    <row r="4807" spans="68:68" x14ac:dyDescent="0.25">
      <c r="BP4807" s="35"/>
    </row>
    <row r="4808" spans="68:68" x14ac:dyDescent="0.25">
      <c r="BP4808" s="35"/>
    </row>
    <row r="4809" spans="68:68" x14ac:dyDescent="0.25">
      <c r="BP4809" s="35"/>
    </row>
    <row r="4810" spans="68:68" x14ac:dyDescent="0.25">
      <c r="BP4810" s="35"/>
    </row>
    <row r="4811" spans="68:68" x14ac:dyDescent="0.25">
      <c r="BP4811" s="35"/>
    </row>
    <row r="4812" spans="68:68" x14ac:dyDescent="0.25">
      <c r="BP4812" s="35"/>
    </row>
    <row r="4813" spans="68:68" x14ac:dyDescent="0.25">
      <c r="BP4813" s="35"/>
    </row>
    <row r="4814" spans="68:68" x14ac:dyDescent="0.25">
      <c r="BP4814" s="35"/>
    </row>
    <row r="4815" spans="68:68" x14ac:dyDescent="0.25">
      <c r="BP4815" s="35"/>
    </row>
    <row r="4816" spans="68:68" x14ac:dyDescent="0.25">
      <c r="BP4816" s="35"/>
    </row>
    <row r="4817" spans="68:68" x14ac:dyDescent="0.25">
      <c r="BP4817" s="35"/>
    </row>
    <row r="4818" spans="68:68" x14ac:dyDescent="0.25">
      <c r="BP4818" s="35"/>
    </row>
    <row r="4819" spans="68:68" x14ac:dyDescent="0.25">
      <c r="BP4819" s="35"/>
    </row>
    <row r="4820" spans="68:68" x14ac:dyDescent="0.25">
      <c r="BP4820" s="35"/>
    </row>
    <row r="4821" spans="68:68" x14ac:dyDescent="0.25">
      <c r="BP4821" s="35"/>
    </row>
    <row r="4822" spans="68:68" x14ac:dyDescent="0.25">
      <c r="BP4822" s="35"/>
    </row>
    <row r="4823" spans="68:68" x14ac:dyDescent="0.25">
      <c r="BP4823" s="35"/>
    </row>
    <row r="4824" spans="68:68" x14ac:dyDescent="0.25">
      <c r="BP4824" s="35"/>
    </row>
    <row r="4825" spans="68:68" x14ac:dyDescent="0.25">
      <c r="BP4825" s="35"/>
    </row>
    <row r="4826" spans="68:68" x14ac:dyDescent="0.25">
      <c r="BP4826" s="35"/>
    </row>
    <row r="4827" spans="68:68" x14ac:dyDescent="0.25">
      <c r="BP4827" s="35"/>
    </row>
    <row r="4828" spans="68:68" x14ac:dyDescent="0.25">
      <c r="BP4828" s="35"/>
    </row>
    <row r="4829" spans="68:68" x14ac:dyDescent="0.25">
      <c r="BP4829" s="35"/>
    </row>
    <row r="4830" spans="68:68" x14ac:dyDescent="0.25">
      <c r="BP4830" s="35"/>
    </row>
    <row r="4831" spans="68:68" x14ac:dyDescent="0.25">
      <c r="BP4831" s="35"/>
    </row>
    <row r="4832" spans="68:68" x14ac:dyDescent="0.25">
      <c r="BP4832" s="35"/>
    </row>
    <row r="4833" spans="68:68" x14ac:dyDescent="0.25">
      <c r="BP4833" s="35"/>
    </row>
    <row r="4834" spans="68:68" x14ac:dyDescent="0.25">
      <c r="BP4834" s="35"/>
    </row>
    <row r="4835" spans="68:68" x14ac:dyDescent="0.25">
      <c r="BP4835" s="35"/>
    </row>
    <row r="4836" spans="68:68" x14ac:dyDescent="0.25">
      <c r="BP4836" s="35"/>
    </row>
    <row r="4837" spans="68:68" x14ac:dyDescent="0.25">
      <c r="BP4837" s="35"/>
    </row>
    <row r="4838" spans="68:68" x14ac:dyDescent="0.25">
      <c r="BP4838" s="35"/>
    </row>
    <row r="4839" spans="68:68" x14ac:dyDescent="0.25">
      <c r="BP4839" s="35"/>
    </row>
    <row r="4840" spans="68:68" x14ac:dyDescent="0.25">
      <c r="BP4840" s="35"/>
    </row>
    <row r="4841" spans="68:68" x14ac:dyDescent="0.25">
      <c r="BP4841" s="35"/>
    </row>
    <row r="4842" spans="68:68" x14ac:dyDescent="0.25">
      <c r="BP4842" s="35"/>
    </row>
    <row r="4843" spans="68:68" x14ac:dyDescent="0.25">
      <c r="BP4843" s="35"/>
    </row>
    <row r="4844" spans="68:68" x14ac:dyDescent="0.25">
      <c r="BP4844" s="35"/>
    </row>
    <row r="4845" spans="68:68" x14ac:dyDescent="0.25">
      <c r="BP4845" s="35"/>
    </row>
    <row r="4846" spans="68:68" x14ac:dyDescent="0.25">
      <c r="BP4846" s="35"/>
    </row>
    <row r="4847" spans="68:68" x14ac:dyDescent="0.25">
      <c r="BP4847" s="35"/>
    </row>
    <row r="4848" spans="68:68" x14ac:dyDescent="0.25">
      <c r="BP4848" s="35"/>
    </row>
    <row r="4849" spans="68:68" x14ac:dyDescent="0.25">
      <c r="BP4849" s="35"/>
    </row>
    <row r="4850" spans="68:68" x14ac:dyDescent="0.25">
      <c r="BP4850" s="35"/>
    </row>
    <row r="4851" spans="68:68" x14ac:dyDescent="0.25">
      <c r="BP4851" s="35"/>
    </row>
    <row r="4852" spans="68:68" x14ac:dyDescent="0.25">
      <c r="BP4852" s="35"/>
    </row>
    <row r="4853" spans="68:68" x14ac:dyDescent="0.25">
      <c r="BP4853" s="35"/>
    </row>
    <row r="4854" spans="68:68" x14ac:dyDescent="0.25">
      <c r="BP4854" s="35"/>
    </row>
    <row r="4855" spans="68:68" x14ac:dyDescent="0.25">
      <c r="BP4855" s="35"/>
    </row>
    <row r="4856" spans="68:68" x14ac:dyDescent="0.25">
      <c r="BP4856" s="35"/>
    </row>
    <row r="4857" spans="68:68" x14ac:dyDescent="0.25">
      <c r="BP4857" s="35"/>
    </row>
    <row r="4858" spans="68:68" x14ac:dyDescent="0.25">
      <c r="BP4858" s="35"/>
    </row>
    <row r="4859" spans="68:68" x14ac:dyDescent="0.25">
      <c r="BP4859" s="35"/>
    </row>
    <row r="4860" spans="68:68" x14ac:dyDescent="0.25">
      <c r="BP4860" s="35"/>
    </row>
    <row r="4861" spans="68:68" x14ac:dyDescent="0.25">
      <c r="BP4861" s="35"/>
    </row>
    <row r="4862" spans="68:68" x14ac:dyDescent="0.25">
      <c r="BP4862" s="35"/>
    </row>
    <row r="4863" spans="68:68" x14ac:dyDescent="0.25">
      <c r="BP4863" s="35"/>
    </row>
    <row r="4864" spans="68:68" x14ac:dyDescent="0.25">
      <c r="BP4864" s="35"/>
    </row>
    <row r="4865" spans="68:68" x14ac:dyDescent="0.25">
      <c r="BP4865" s="35"/>
    </row>
    <row r="4866" spans="68:68" x14ac:dyDescent="0.25">
      <c r="BP4866" s="35"/>
    </row>
    <row r="4867" spans="68:68" x14ac:dyDescent="0.25">
      <c r="BP4867" s="35"/>
    </row>
    <row r="4868" spans="68:68" x14ac:dyDescent="0.25">
      <c r="BP4868" s="35"/>
    </row>
    <row r="4869" spans="68:68" x14ac:dyDescent="0.25">
      <c r="BP4869" s="35"/>
    </row>
    <row r="4870" spans="68:68" x14ac:dyDescent="0.25">
      <c r="BP4870" s="35"/>
    </row>
    <row r="4871" spans="68:68" x14ac:dyDescent="0.25">
      <c r="BP4871" s="35"/>
    </row>
    <row r="4872" spans="68:68" x14ac:dyDescent="0.25">
      <c r="BP4872" s="35"/>
    </row>
    <row r="4873" spans="68:68" x14ac:dyDescent="0.25">
      <c r="BP4873" s="35"/>
    </row>
    <row r="4874" spans="68:68" x14ac:dyDescent="0.25">
      <c r="BP4874" s="35"/>
    </row>
    <row r="4875" spans="68:68" x14ac:dyDescent="0.25">
      <c r="BP4875" s="35"/>
    </row>
    <row r="4876" spans="68:68" x14ac:dyDescent="0.25">
      <c r="BP4876" s="35"/>
    </row>
    <row r="4877" spans="68:68" x14ac:dyDescent="0.25">
      <c r="BP4877" s="35"/>
    </row>
    <row r="4878" spans="68:68" x14ac:dyDescent="0.25">
      <c r="BP4878" s="35"/>
    </row>
    <row r="4879" spans="68:68" x14ac:dyDescent="0.25">
      <c r="BP4879" s="35"/>
    </row>
    <row r="4880" spans="68:68" x14ac:dyDescent="0.25">
      <c r="BP4880" s="35"/>
    </row>
    <row r="4881" spans="68:68" x14ac:dyDescent="0.25">
      <c r="BP4881" s="35"/>
    </row>
    <row r="4882" spans="68:68" x14ac:dyDescent="0.25">
      <c r="BP4882" s="35"/>
    </row>
    <row r="4883" spans="68:68" x14ac:dyDescent="0.25">
      <c r="BP4883" s="35"/>
    </row>
    <row r="4884" spans="68:68" x14ac:dyDescent="0.25">
      <c r="BP4884" s="35"/>
    </row>
    <row r="4885" spans="68:68" x14ac:dyDescent="0.25">
      <c r="BP4885" s="35"/>
    </row>
    <row r="4886" spans="68:68" x14ac:dyDescent="0.25">
      <c r="BP4886" s="35"/>
    </row>
    <row r="4887" spans="68:68" x14ac:dyDescent="0.25">
      <c r="BP4887" s="35"/>
    </row>
    <row r="4888" spans="68:68" x14ac:dyDescent="0.25">
      <c r="BP4888" s="35"/>
    </row>
    <row r="4889" spans="68:68" x14ac:dyDescent="0.25">
      <c r="BP4889" s="35"/>
    </row>
    <row r="4890" spans="68:68" x14ac:dyDescent="0.25">
      <c r="BP4890" s="35"/>
    </row>
    <row r="4891" spans="68:68" x14ac:dyDescent="0.25">
      <c r="BP4891" s="35"/>
    </row>
    <row r="4892" spans="68:68" x14ac:dyDescent="0.25">
      <c r="BP4892" s="35"/>
    </row>
    <row r="4893" spans="68:68" x14ac:dyDescent="0.25">
      <c r="BP4893" s="35"/>
    </row>
    <row r="4894" spans="68:68" x14ac:dyDescent="0.25">
      <c r="BP4894" s="35"/>
    </row>
    <row r="4895" spans="68:68" x14ac:dyDescent="0.25">
      <c r="BP4895" s="35"/>
    </row>
    <row r="4896" spans="68:68" x14ac:dyDescent="0.25">
      <c r="BP4896" s="35"/>
    </row>
    <row r="4897" spans="68:68" x14ac:dyDescent="0.25">
      <c r="BP4897" s="35"/>
    </row>
    <row r="4898" spans="68:68" x14ac:dyDescent="0.25">
      <c r="BP4898" s="35"/>
    </row>
    <row r="4899" spans="68:68" x14ac:dyDescent="0.25">
      <c r="BP4899" s="35"/>
    </row>
    <row r="4900" spans="68:68" x14ac:dyDescent="0.25">
      <c r="BP4900" s="35"/>
    </row>
    <row r="4901" spans="68:68" x14ac:dyDescent="0.25">
      <c r="BP4901" s="35"/>
    </row>
    <row r="4902" spans="68:68" x14ac:dyDescent="0.25">
      <c r="BP4902" s="35"/>
    </row>
    <row r="4903" spans="68:68" x14ac:dyDescent="0.25">
      <c r="BP4903" s="35"/>
    </row>
    <row r="4904" spans="68:68" x14ac:dyDescent="0.25">
      <c r="BP4904" s="35"/>
    </row>
    <row r="4905" spans="68:68" x14ac:dyDescent="0.25">
      <c r="BP4905" s="35"/>
    </row>
    <row r="4906" spans="68:68" x14ac:dyDescent="0.25">
      <c r="BP4906" s="35"/>
    </row>
    <row r="4907" spans="68:68" x14ac:dyDescent="0.25">
      <c r="BP4907" s="35"/>
    </row>
    <row r="4908" spans="68:68" x14ac:dyDescent="0.25">
      <c r="BP4908" s="35"/>
    </row>
    <row r="4909" spans="68:68" x14ac:dyDescent="0.25">
      <c r="BP4909" s="35"/>
    </row>
    <row r="4910" spans="68:68" x14ac:dyDescent="0.25">
      <c r="BP4910" s="35"/>
    </row>
    <row r="4911" spans="68:68" x14ac:dyDescent="0.25">
      <c r="BP4911" s="35"/>
    </row>
    <row r="4912" spans="68:68" x14ac:dyDescent="0.25">
      <c r="BP4912" s="35"/>
    </row>
    <row r="4913" spans="68:68" x14ac:dyDescent="0.25">
      <c r="BP4913" s="35"/>
    </row>
    <row r="4914" spans="68:68" x14ac:dyDescent="0.25">
      <c r="BP4914" s="35"/>
    </row>
    <row r="4915" spans="68:68" x14ac:dyDescent="0.25">
      <c r="BP4915" s="35"/>
    </row>
    <row r="4916" spans="68:68" x14ac:dyDescent="0.25">
      <c r="BP4916" s="35"/>
    </row>
    <row r="4917" spans="68:68" x14ac:dyDescent="0.25">
      <c r="BP4917" s="35"/>
    </row>
    <row r="4918" spans="68:68" x14ac:dyDescent="0.25">
      <c r="BP4918" s="35"/>
    </row>
    <row r="4919" spans="68:68" x14ac:dyDescent="0.25">
      <c r="BP4919" s="35"/>
    </row>
    <row r="4920" spans="68:68" x14ac:dyDescent="0.25">
      <c r="BP4920" s="35"/>
    </row>
    <row r="4921" spans="68:68" x14ac:dyDescent="0.25">
      <c r="BP4921" s="35"/>
    </row>
    <row r="4922" spans="68:68" x14ac:dyDescent="0.25">
      <c r="BP4922" s="35"/>
    </row>
    <row r="4923" spans="68:68" x14ac:dyDescent="0.25">
      <c r="BP4923" s="35"/>
    </row>
    <row r="4924" spans="68:68" x14ac:dyDescent="0.25">
      <c r="BP4924" s="35"/>
    </row>
    <row r="4925" spans="68:68" x14ac:dyDescent="0.25">
      <c r="BP4925" s="35"/>
    </row>
    <row r="4926" spans="68:68" x14ac:dyDescent="0.25">
      <c r="BP4926" s="35"/>
    </row>
    <row r="4927" spans="68:68" x14ac:dyDescent="0.25">
      <c r="BP4927" s="35"/>
    </row>
    <row r="4928" spans="68:68" x14ac:dyDescent="0.25">
      <c r="BP4928" s="35"/>
    </row>
    <row r="4929" spans="68:68" x14ac:dyDescent="0.25">
      <c r="BP4929" s="35"/>
    </row>
    <row r="4930" spans="68:68" x14ac:dyDescent="0.25">
      <c r="BP4930" s="35"/>
    </row>
    <row r="4931" spans="68:68" x14ac:dyDescent="0.25">
      <c r="BP4931" s="35"/>
    </row>
    <row r="4932" spans="68:68" x14ac:dyDescent="0.25">
      <c r="BP4932" s="35"/>
    </row>
    <row r="4933" spans="68:68" x14ac:dyDescent="0.25">
      <c r="BP4933" s="35"/>
    </row>
    <row r="4934" spans="68:68" x14ac:dyDescent="0.25">
      <c r="BP4934" s="35"/>
    </row>
    <row r="4935" spans="68:68" x14ac:dyDescent="0.25">
      <c r="BP4935" s="35"/>
    </row>
    <row r="4936" spans="68:68" x14ac:dyDescent="0.25">
      <c r="BP4936" s="35"/>
    </row>
    <row r="4937" spans="68:68" x14ac:dyDescent="0.25">
      <c r="BP4937" s="35"/>
    </row>
    <row r="4938" spans="68:68" x14ac:dyDescent="0.25">
      <c r="BP4938" s="35"/>
    </row>
    <row r="4939" spans="68:68" x14ac:dyDescent="0.25">
      <c r="BP4939" s="35"/>
    </row>
    <row r="4940" spans="68:68" x14ac:dyDescent="0.25">
      <c r="BP4940" s="35"/>
    </row>
    <row r="4941" spans="68:68" x14ac:dyDescent="0.25">
      <c r="BP4941" s="35"/>
    </row>
    <row r="4942" spans="68:68" x14ac:dyDescent="0.25">
      <c r="BP4942" s="35"/>
    </row>
    <row r="4943" spans="68:68" x14ac:dyDescent="0.25">
      <c r="BP4943" s="35"/>
    </row>
    <row r="4944" spans="68:68" x14ac:dyDescent="0.25">
      <c r="BP4944" s="35"/>
    </row>
    <row r="4945" spans="68:68" x14ac:dyDescent="0.25">
      <c r="BP4945" s="35"/>
    </row>
    <row r="4946" spans="68:68" x14ac:dyDescent="0.25">
      <c r="BP4946" s="35"/>
    </row>
    <row r="4947" spans="68:68" x14ac:dyDescent="0.25">
      <c r="BP4947" s="35"/>
    </row>
    <row r="4948" spans="68:68" x14ac:dyDescent="0.25">
      <c r="BP4948" s="35"/>
    </row>
    <row r="4949" spans="68:68" x14ac:dyDescent="0.25">
      <c r="BP4949" s="35"/>
    </row>
    <row r="4950" spans="68:68" x14ac:dyDescent="0.25">
      <c r="BP4950" s="35"/>
    </row>
    <row r="4951" spans="68:68" x14ac:dyDescent="0.25">
      <c r="BP4951" s="35"/>
    </row>
    <row r="4952" spans="68:68" x14ac:dyDescent="0.25">
      <c r="BP4952" s="35"/>
    </row>
    <row r="4953" spans="68:68" x14ac:dyDescent="0.25">
      <c r="BP4953" s="35"/>
    </row>
    <row r="4954" spans="68:68" x14ac:dyDescent="0.25">
      <c r="BP4954" s="35"/>
    </row>
    <row r="4955" spans="68:68" x14ac:dyDescent="0.25">
      <c r="BP4955" s="35"/>
    </row>
    <row r="4956" spans="68:68" x14ac:dyDescent="0.25">
      <c r="BP4956" s="35"/>
    </row>
    <row r="4957" spans="68:68" x14ac:dyDescent="0.25">
      <c r="BP4957" s="35"/>
    </row>
    <row r="4958" spans="68:68" x14ac:dyDescent="0.25">
      <c r="BP4958" s="35"/>
    </row>
    <row r="4959" spans="68:68" x14ac:dyDescent="0.25">
      <c r="BP4959" s="35"/>
    </row>
    <row r="4960" spans="68:68" x14ac:dyDescent="0.25">
      <c r="BP4960" s="35"/>
    </row>
    <row r="4961" spans="68:68" x14ac:dyDescent="0.25">
      <c r="BP4961" s="35"/>
    </row>
    <row r="4962" spans="68:68" x14ac:dyDescent="0.25">
      <c r="BP4962" s="35"/>
    </row>
    <row r="4963" spans="68:68" x14ac:dyDescent="0.25">
      <c r="BP4963" s="35"/>
    </row>
    <row r="4964" spans="68:68" x14ac:dyDescent="0.25">
      <c r="BP4964" s="35"/>
    </row>
    <row r="4965" spans="68:68" x14ac:dyDescent="0.25">
      <c r="BP4965" s="35"/>
    </row>
    <row r="4966" spans="68:68" x14ac:dyDescent="0.25">
      <c r="BP4966" s="35"/>
    </row>
    <row r="4967" spans="68:68" x14ac:dyDescent="0.25">
      <c r="BP4967" s="35"/>
    </row>
    <row r="4968" spans="68:68" x14ac:dyDescent="0.25">
      <c r="BP4968" s="35"/>
    </row>
    <row r="4969" spans="68:68" x14ac:dyDescent="0.25">
      <c r="BP4969" s="35"/>
    </row>
    <row r="4970" spans="68:68" x14ac:dyDescent="0.25">
      <c r="BP4970" s="35"/>
    </row>
    <row r="4971" spans="68:68" x14ac:dyDescent="0.25">
      <c r="BP4971" s="35"/>
    </row>
    <row r="4972" spans="68:68" x14ac:dyDescent="0.25">
      <c r="BP4972" s="35"/>
    </row>
    <row r="4973" spans="68:68" x14ac:dyDescent="0.25">
      <c r="BP4973" s="35"/>
    </row>
    <row r="4974" spans="68:68" x14ac:dyDescent="0.25">
      <c r="BP4974" s="35"/>
    </row>
    <row r="4975" spans="68:68" x14ac:dyDescent="0.25">
      <c r="BP4975" s="35"/>
    </row>
    <row r="4976" spans="68:68" x14ac:dyDescent="0.25">
      <c r="BP4976" s="35"/>
    </row>
    <row r="4977" spans="68:68" x14ac:dyDescent="0.25">
      <c r="BP4977" s="35"/>
    </row>
    <row r="4978" spans="68:68" x14ac:dyDescent="0.25">
      <c r="BP4978" s="35"/>
    </row>
    <row r="4979" spans="68:68" x14ac:dyDescent="0.25">
      <c r="BP4979" s="35"/>
    </row>
    <row r="4980" spans="68:68" x14ac:dyDescent="0.25">
      <c r="BP4980" s="35"/>
    </row>
    <row r="4981" spans="68:68" x14ac:dyDescent="0.25">
      <c r="BP4981" s="35"/>
    </row>
    <row r="4982" spans="68:68" x14ac:dyDescent="0.25">
      <c r="BP4982" s="35"/>
    </row>
    <row r="4983" spans="68:68" x14ac:dyDescent="0.25">
      <c r="BP4983" s="35"/>
    </row>
    <row r="4984" spans="68:68" x14ac:dyDescent="0.25">
      <c r="BP4984" s="35"/>
    </row>
    <row r="4985" spans="68:68" x14ac:dyDescent="0.25">
      <c r="BP4985" s="35"/>
    </row>
    <row r="4986" spans="68:68" x14ac:dyDescent="0.25">
      <c r="BP4986" s="35"/>
    </row>
    <row r="4987" spans="68:68" x14ac:dyDescent="0.25">
      <c r="BP4987" s="35"/>
    </row>
    <row r="4988" spans="68:68" x14ac:dyDescent="0.25">
      <c r="BP4988" s="35"/>
    </row>
    <row r="4989" spans="68:68" x14ac:dyDescent="0.25">
      <c r="BP4989" s="35"/>
    </row>
    <row r="4990" spans="68:68" x14ac:dyDescent="0.25">
      <c r="BP4990" s="35"/>
    </row>
    <row r="4991" spans="68:68" x14ac:dyDescent="0.25">
      <c r="BP4991" s="35"/>
    </row>
    <row r="4992" spans="68:68" x14ac:dyDescent="0.25">
      <c r="BP4992" s="35"/>
    </row>
    <row r="4993" spans="68:68" x14ac:dyDescent="0.25">
      <c r="BP4993" s="35"/>
    </row>
    <row r="4994" spans="68:68" x14ac:dyDescent="0.25">
      <c r="BP4994" s="35"/>
    </row>
    <row r="4995" spans="68:68" x14ac:dyDescent="0.25">
      <c r="BP4995" s="35"/>
    </row>
    <row r="4996" spans="68:68" x14ac:dyDescent="0.25">
      <c r="BP4996" s="35"/>
    </row>
    <row r="4997" spans="68:68" x14ac:dyDescent="0.25">
      <c r="BP4997" s="35"/>
    </row>
    <row r="4998" spans="68:68" x14ac:dyDescent="0.25">
      <c r="BP4998" s="35"/>
    </row>
    <row r="4999" spans="68:68" x14ac:dyDescent="0.25">
      <c r="BP4999" s="35"/>
    </row>
    <row r="5000" spans="68:68" x14ac:dyDescent="0.25">
      <c r="BP5000" s="35"/>
    </row>
    <row r="5001" spans="68:68" x14ac:dyDescent="0.25">
      <c r="BP5001" s="35"/>
    </row>
    <row r="5002" spans="68:68" x14ac:dyDescent="0.25">
      <c r="BP5002" s="35"/>
    </row>
    <row r="5003" spans="68:68" x14ac:dyDescent="0.25">
      <c r="BP5003" s="35"/>
    </row>
    <row r="5004" spans="68:68" x14ac:dyDescent="0.25">
      <c r="BP5004" s="35"/>
    </row>
    <row r="5005" spans="68:68" x14ac:dyDescent="0.25">
      <c r="BP5005" s="35"/>
    </row>
    <row r="5006" spans="68:68" x14ac:dyDescent="0.25">
      <c r="BP5006" s="35"/>
    </row>
    <row r="5007" spans="68:68" x14ac:dyDescent="0.25">
      <c r="BP5007" s="35"/>
    </row>
    <row r="5008" spans="68:68" x14ac:dyDescent="0.25">
      <c r="BP5008" s="35"/>
    </row>
    <row r="5009" spans="68:68" x14ac:dyDescent="0.25">
      <c r="BP5009" s="35"/>
    </row>
    <row r="5010" spans="68:68" x14ac:dyDescent="0.25">
      <c r="BP5010" s="35"/>
    </row>
    <row r="5011" spans="68:68" x14ac:dyDescent="0.25">
      <c r="BP5011" s="35"/>
    </row>
    <row r="5012" spans="68:68" x14ac:dyDescent="0.25">
      <c r="BP5012" s="35"/>
    </row>
    <row r="5013" spans="68:68" x14ac:dyDescent="0.25">
      <c r="BP5013" s="35"/>
    </row>
    <row r="5014" spans="68:68" x14ac:dyDescent="0.25">
      <c r="BP5014" s="35"/>
    </row>
    <row r="5015" spans="68:68" x14ac:dyDescent="0.25">
      <c r="BP5015" s="35"/>
    </row>
    <row r="5016" spans="68:68" x14ac:dyDescent="0.25">
      <c r="BP5016" s="35"/>
    </row>
    <row r="5017" spans="68:68" x14ac:dyDescent="0.25">
      <c r="BP5017" s="35"/>
    </row>
    <row r="5018" spans="68:68" x14ac:dyDescent="0.25">
      <c r="BP5018" s="35"/>
    </row>
    <row r="5019" spans="68:68" x14ac:dyDescent="0.25">
      <c r="BP5019" s="35"/>
    </row>
    <row r="5020" spans="68:68" x14ac:dyDescent="0.25">
      <c r="BP5020" s="35"/>
    </row>
    <row r="5021" spans="68:68" x14ac:dyDescent="0.25">
      <c r="BP5021" s="35"/>
    </row>
    <row r="5022" spans="68:68" x14ac:dyDescent="0.25">
      <c r="BP5022" s="35"/>
    </row>
    <row r="5023" spans="68:68" x14ac:dyDescent="0.25">
      <c r="BP5023" s="35"/>
    </row>
    <row r="5024" spans="68:68" x14ac:dyDescent="0.25">
      <c r="BP5024" s="35"/>
    </row>
    <row r="5025" spans="68:68" x14ac:dyDescent="0.25">
      <c r="BP5025" s="35"/>
    </row>
    <row r="5026" spans="68:68" x14ac:dyDescent="0.25">
      <c r="BP5026" s="35"/>
    </row>
    <row r="5027" spans="68:68" x14ac:dyDescent="0.25">
      <c r="BP5027" s="35"/>
    </row>
    <row r="5028" spans="68:68" x14ac:dyDescent="0.25">
      <c r="BP5028" s="35"/>
    </row>
    <row r="5029" spans="68:68" x14ac:dyDescent="0.25">
      <c r="BP5029" s="35"/>
    </row>
    <row r="5030" spans="68:68" x14ac:dyDescent="0.25">
      <c r="BP5030" s="35"/>
    </row>
    <row r="5031" spans="68:68" x14ac:dyDescent="0.25">
      <c r="BP5031" s="35"/>
    </row>
    <row r="5032" spans="68:68" x14ac:dyDescent="0.25">
      <c r="BP5032" s="35"/>
    </row>
    <row r="5033" spans="68:68" x14ac:dyDescent="0.25">
      <c r="BP5033" s="35"/>
    </row>
    <row r="5034" spans="68:68" x14ac:dyDescent="0.25">
      <c r="BP5034" s="35"/>
    </row>
    <row r="5035" spans="68:68" x14ac:dyDescent="0.25">
      <c r="BP5035" s="35"/>
    </row>
    <row r="5036" spans="68:68" x14ac:dyDescent="0.25">
      <c r="BP5036" s="35"/>
    </row>
    <row r="5037" spans="68:68" x14ac:dyDescent="0.25">
      <c r="BP5037" s="35"/>
    </row>
    <row r="5038" spans="68:68" x14ac:dyDescent="0.25">
      <c r="BP5038" s="35"/>
    </row>
    <row r="5039" spans="68:68" x14ac:dyDescent="0.25">
      <c r="BP5039" s="35"/>
    </row>
    <row r="5040" spans="68:68" x14ac:dyDescent="0.25">
      <c r="BP5040" s="35"/>
    </row>
    <row r="5041" spans="68:68" x14ac:dyDescent="0.25">
      <c r="BP5041" s="35"/>
    </row>
    <row r="5042" spans="68:68" x14ac:dyDescent="0.25">
      <c r="BP5042" s="35"/>
    </row>
    <row r="5043" spans="68:68" x14ac:dyDescent="0.25">
      <c r="BP5043" s="35"/>
    </row>
    <row r="5044" spans="68:68" x14ac:dyDescent="0.25">
      <c r="BP5044" s="35"/>
    </row>
    <row r="5045" spans="68:68" x14ac:dyDescent="0.25">
      <c r="BP5045" s="35"/>
    </row>
    <row r="5046" spans="68:68" x14ac:dyDescent="0.25">
      <c r="BP5046" s="35"/>
    </row>
    <row r="5047" spans="68:68" x14ac:dyDescent="0.25">
      <c r="BP5047" s="35"/>
    </row>
    <row r="5048" spans="68:68" x14ac:dyDescent="0.25">
      <c r="BP5048" s="35"/>
    </row>
    <row r="5049" spans="68:68" x14ac:dyDescent="0.25">
      <c r="BP5049" s="35"/>
    </row>
    <row r="5050" spans="68:68" x14ac:dyDescent="0.25">
      <c r="BP5050" s="35"/>
    </row>
    <row r="5051" spans="68:68" x14ac:dyDescent="0.25">
      <c r="BP5051" s="35"/>
    </row>
    <row r="5052" spans="68:68" x14ac:dyDescent="0.25">
      <c r="BP5052" s="35"/>
    </row>
    <row r="5053" spans="68:68" x14ac:dyDescent="0.25">
      <c r="BP5053" s="35"/>
    </row>
    <row r="5054" spans="68:68" x14ac:dyDescent="0.25">
      <c r="BP5054" s="35"/>
    </row>
    <row r="5055" spans="68:68" x14ac:dyDescent="0.25">
      <c r="BP5055" s="35"/>
    </row>
    <row r="5056" spans="68:68" x14ac:dyDescent="0.25">
      <c r="BP5056" s="35"/>
    </row>
    <row r="5057" spans="68:68" x14ac:dyDescent="0.25">
      <c r="BP5057" s="35"/>
    </row>
    <row r="5058" spans="68:68" x14ac:dyDescent="0.25">
      <c r="BP5058" s="35"/>
    </row>
    <row r="5059" spans="68:68" x14ac:dyDescent="0.25">
      <c r="BP5059" s="35"/>
    </row>
    <row r="5060" spans="68:68" x14ac:dyDescent="0.25">
      <c r="BP5060" s="35"/>
    </row>
    <row r="5061" spans="68:68" x14ac:dyDescent="0.25">
      <c r="BP5061" s="35"/>
    </row>
    <row r="5062" spans="68:68" x14ac:dyDescent="0.25">
      <c r="BP5062" s="35"/>
    </row>
    <row r="5063" spans="68:68" x14ac:dyDescent="0.25">
      <c r="BP5063" s="35"/>
    </row>
    <row r="5064" spans="68:68" x14ac:dyDescent="0.25">
      <c r="BP5064" s="35"/>
    </row>
    <row r="5065" spans="68:68" x14ac:dyDescent="0.25">
      <c r="BP5065" s="35"/>
    </row>
    <row r="5066" spans="68:68" x14ac:dyDescent="0.25">
      <c r="BP5066" s="35"/>
    </row>
    <row r="5067" spans="68:68" x14ac:dyDescent="0.25">
      <c r="BP5067" s="35"/>
    </row>
    <row r="5068" spans="68:68" x14ac:dyDescent="0.25">
      <c r="BP5068" s="35"/>
    </row>
    <row r="5069" spans="68:68" x14ac:dyDescent="0.25">
      <c r="BP5069" s="35"/>
    </row>
    <row r="5070" spans="68:68" x14ac:dyDescent="0.25">
      <c r="BP5070" s="35"/>
    </row>
    <row r="5071" spans="68:68" x14ac:dyDescent="0.25">
      <c r="BP5071" s="35"/>
    </row>
    <row r="5072" spans="68:68" x14ac:dyDescent="0.25">
      <c r="BP5072" s="35"/>
    </row>
    <row r="5073" spans="68:68" x14ac:dyDescent="0.25">
      <c r="BP5073" s="35"/>
    </row>
    <row r="5074" spans="68:68" x14ac:dyDescent="0.25">
      <c r="BP5074" s="35"/>
    </row>
    <row r="5075" spans="68:68" x14ac:dyDescent="0.25">
      <c r="BP5075" s="35"/>
    </row>
    <row r="5076" spans="68:68" x14ac:dyDescent="0.25">
      <c r="BP5076" s="35"/>
    </row>
    <row r="5077" spans="68:68" x14ac:dyDescent="0.25">
      <c r="BP5077" s="35"/>
    </row>
    <row r="5078" spans="68:68" x14ac:dyDescent="0.25">
      <c r="BP5078" s="35"/>
    </row>
    <row r="5079" spans="68:68" x14ac:dyDescent="0.25">
      <c r="BP5079" s="35"/>
    </row>
    <row r="5080" spans="68:68" x14ac:dyDescent="0.25">
      <c r="BP5080" s="35"/>
    </row>
    <row r="5081" spans="68:68" x14ac:dyDescent="0.25">
      <c r="BP5081" s="35"/>
    </row>
    <row r="5082" spans="68:68" x14ac:dyDescent="0.25">
      <c r="BP5082" s="35"/>
    </row>
    <row r="5083" spans="68:68" x14ac:dyDescent="0.25">
      <c r="BP5083" s="35"/>
    </row>
    <row r="5084" spans="68:68" x14ac:dyDescent="0.25">
      <c r="BP5084" s="35"/>
    </row>
    <row r="5085" spans="68:68" x14ac:dyDescent="0.25">
      <c r="BP5085" s="35"/>
    </row>
    <row r="5086" spans="68:68" x14ac:dyDescent="0.25">
      <c r="BP5086" s="35"/>
    </row>
    <row r="5087" spans="68:68" x14ac:dyDescent="0.25">
      <c r="BP5087" s="35"/>
    </row>
    <row r="5088" spans="68:68" x14ac:dyDescent="0.25">
      <c r="BP5088" s="35"/>
    </row>
    <row r="5089" spans="68:68" x14ac:dyDescent="0.25">
      <c r="BP5089" s="35"/>
    </row>
    <row r="5090" spans="68:68" x14ac:dyDescent="0.25">
      <c r="BP5090" s="35"/>
    </row>
    <row r="5091" spans="68:68" x14ac:dyDescent="0.25">
      <c r="BP5091" s="35"/>
    </row>
    <row r="5092" spans="68:68" x14ac:dyDescent="0.25">
      <c r="BP5092" s="35"/>
    </row>
    <row r="5093" spans="68:68" x14ac:dyDescent="0.25">
      <c r="BP5093" s="35"/>
    </row>
    <row r="5094" spans="68:68" x14ac:dyDescent="0.25">
      <c r="BP5094" s="35"/>
    </row>
    <row r="5095" spans="68:68" x14ac:dyDescent="0.25">
      <c r="BP5095" s="35"/>
    </row>
    <row r="5096" spans="68:68" x14ac:dyDescent="0.25">
      <c r="BP5096" s="35"/>
    </row>
    <row r="5097" spans="68:68" x14ac:dyDescent="0.25">
      <c r="BP5097" s="35"/>
    </row>
    <row r="5098" spans="68:68" x14ac:dyDescent="0.25">
      <c r="BP5098" s="35"/>
    </row>
    <row r="5099" spans="68:68" x14ac:dyDescent="0.25">
      <c r="BP5099" s="35"/>
    </row>
    <row r="5100" spans="68:68" x14ac:dyDescent="0.25">
      <c r="BP5100" s="35"/>
    </row>
    <row r="5101" spans="68:68" x14ac:dyDescent="0.25">
      <c r="BP5101" s="35"/>
    </row>
    <row r="5102" spans="68:68" x14ac:dyDescent="0.25">
      <c r="BP5102" s="35"/>
    </row>
    <row r="5103" spans="68:68" x14ac:dyDescent="0.25">
      <c r="BP5103" s="35"/>
    </row>
    <row r="5104" spans="68:68" x14ac:dyDescent="0.25">
      <c r="BP5104" s="35"/>
    </row>
    <row r="5105" spans="68:68" x14ac:dyDescent="0.25">
      <c r="BP5105" s="35"/>
    </row>
    <row r="5106" spans="68:68" x14ac:dyDescent="0.25">
      <c r="BP5106" s="35"/>
    </row>
    <row r="5107" spans="68:68" x14ac:dyDescent="0.25">
      <c r="BP5107" s="35"/>
    </row>
    <row r="5108" spans="68:68" x14ac:dyDescent="0.25">
      <c r="BP5108" s="35"/>
    </row>
    <row r="5109" spans="68:68" x14ac:dyDescent="0.25">
      <c r="BP5109" s="35"/>
    </row>
    <row r="5110" spans="68:68" x14ac:dyDescent="0.25">
      <c r="BP5110" s="35"/>
    </row>
    <row r="5111" spans="68:68" x14ac:dyDescent="0.25">
      <c r="BP5111" s="35"/>
    </row>
    <row r="5112" spans="68:68" x14ac:dyDescent="0.25">
      <c r="BP5112" s="35"/>
    </row>
    <row r="5113" spans="68:68" x14ac:dyDescent="0.25">
      <c r="BP5113" s="35"/>
    </row>
    <row r="5114" spans="68:68" x14ac:dyDescent="0.25">
      <c r="BP5114" s="35"/>
    </row>
    <row r="5115" spans="68:68" x14ac:dyDescent="0.25">
      <c r="BP5115" s="35"/>
    </row>
    <row r="5116" spans="68:68" x14ac:dyDescent="0.25">
      <c r="BP5116" s="35"/>
    </row>
    <row r="5117" spans="68:68" x14ac:dyDescent="0.25">
      <c r="BP5117" s="35"/>
    </row>
    <row r="5118" spans="68:68" x14ac:dyDescent="0.25">
      <c r="BP5118" s="35"/>
    </row>
    <row r="5119" spans="68:68" x14ac:dyDescent="0.25">
      <c r="BP5119" s="35"/>
    </row>
    <row r="5120" spans="68:68" x14ac:dyDescent="0.25">
      <c r="BP5120" s="35"/>
    </row>
    <row r="5121" spans="68:68" x14ac:dyDescent="0.25">
      <c r="BP5121" s="35"/>
    </row>
    <row r="5122" spans="68:68" x14ac:dyDescent="0.25">
      <c r="BP5122" s="35"/>
    </row>
    <row r="5123" spans="68:68" x14ac:dyDescent="0.25">
      <c r="BP5123" s="35"/>
    </row>
    <row r="5124" spans="68:68" x14ac:dyDescent="0.25">
      <c r="BP5124" s="35"/>
    </row>
    <row r="5125" spans="68:68" x14ac:dyDescent="0.25">
      <c r="BP5125" s="35"/>
    </row>
    <row r="5126" spans="68:68" x14ac:dyDescent="0.25">
      <c r="BP5126" s="35"/>
    </row>
    <row r="5127" spans="68:68" x14ac:dyDescent="0.25">
      <c r="BP5127" s="35"/>
    </row>
    <row r="5128" spans="68:68" x14ac:dyDescent="0.25">
      <c r="BP5128" s="35"/>
    </row>
    <row r="5129" spans="68:68" x14ac:dyDescent="0.25">
      <c r="BP5129" s="35"/>
    </row>
    <row r="5130" spans="68:68" x14ac:dyDescent="0.25">
      <c r="BP5130" s="35"/>
    </row>
    <row r="5131" spans="68:68" x14ac:dyDescent="0.25">
      <c r="BP5131" s="35"/>
    </row>
    <row r="5132" spans="68:68" x14ac:dyDescent="0.25">
      <c r="BP5132" s="35"/>
    </row>
    <row r="5133" spans="68:68" x14ac:dyDescent="0.25">
      <c r="BP5133" s="35"/>
    </row>
    <row r="5134" spans="68:68" x14ac:dyDescent="0.25">
      <c r="BP5134" s="35"/>
    </row>
    <row r="5135" spans="68:68" x14ac:dyDescent="0.25">
      <c r="BP5135" s="35"/>
    </row>
    <row r="5136" spans="68:68" x14ac:dyDescent="0.25">
      <c r="BP5136" s="35"/>
    </row>
    <row r="5137" spans="68:68" x14ac:dyDescent="0.25">
      <c r="BP5137" s="35"/>
    </row>
    <row r="5138" spans="68:68" x14ac:dyDescent="0.25">
      <c r="BP5138" s="35"/>
    </row>
    <row r="5139" spans="68:68" x14ac:dyDescent="0.25">
      <c r="BP5139" s="35"/>
    </row>
    <row r="5140" spans="68:68" x14ac:dyDescent="0.25">
      <c r="BP5140" s="35"/>
    </row>
    <row r="5141" spans="68:68" x14ac:dyDescent="0.25">
      <c r="BP5141" s="35"/>
    </row>
    <row r="5142" spans="68:68" x14ac:dyDescent="0.25">
      <c r="BP5142" s="35"/>
    </row>
    <row r="5143" spans="68:68" x14ac:dyDescent="0.25">
      <c r="BP5143" s="35"/>
    </row>
    <row r="5144" spans="68:68" x14ac:dyDescent="0.25">
      <c r="BP5144" s="35"/>
    </row>
    <row r="5145" spans="68:68" x14ac:dyDescent="0.25">
      <c r="BP5145" s="35"/>
    </row>
    <row r="5146" spans="68:68" x14ac:dyDescent="0.25">
      <c r="BP5146" s="35"/>
    </row>
    <row r="5147" spans="68:68" x14ac:dyDescent="0.25">
      <c r="BP5147" s="35"/>
    </row>
    <row r="5148" spans="68:68" x14ac:dyDescent="0.25">
      <c r="BP5148" s="35"/>
    </row>
    <row r="5149" spans="68:68" x14ac:dyDescent="0.25">
      <c r="BP5149" s="35"/>
    </row>
    <row r="5150" spans="68:68" x14ac:dyDescent="0.25">
      <c r="BP5150" s="35"/>
    </row>
    <row r="5151" spans="68:68" x14ac:dyDescent="0.25">
      <c r="BP5151" s="35"/>
    </row>
    <row r="5152" spans="68:68" x14ac:dyDescent="0.25">
      <c r="BP5152" s="35"/>
    </row>
    <row r="5153" spans="68:68" x14ac:dyDescent="0.25">
      <c r="BP5153" s="35"/>
    </row>
    <row r="5154" spans="68:68" x14ac:dyDescent="0.25">
      <c r="BP5154" s="35"/>
    </row>
    <row r="5155" spans="68:68" x14ac:dyDescent="0.25">
      <c r="BP5155" s="35"/>
    </row>
    <row r="5156" spans="68:68" x14ac:dyDescent="0.25">
      <c r="BP5156" s="35"/>
    </row>
    <row r="5157" spans="68:68" x14ac:dyDescent="0.25">
      <c r="BP5157" s="35"/>
    </row>
    <row r="5158" spans="68:68" x14ac:dyDescent="0.25">
      <c r="BP5158" s="35"/>
    </row>
    <row r="5159" spans="68:68" x14ac:dyDescent="0.25">
      <c r="BP5159" s="35"/>
    </row>
    <row r="5160" spans="68:68" x14ac:dyDescent="0.25">
      <c r="BP5160" s="35"/>
    </row>
    <row r="5161" spans="68:68" x14ac:dyDescent="0.25">
      <c r="BP5161" s="35"/>
    </row>
    <row r="5162" spans="68:68" x14ac:dyDescent="0.25">
      <c r="BP5162" s="35"/>
    </row>
    <row r="5163" spans="68:68" x14ac:dyDescent="0.25">
      <c r="BP5163" s="35"/>
    </row>
    <row r="5164" spans="68:68" x14ac:dyDescent="0.25">
      <c r="BP5164" s="35"/>
    </row>
    <row r="5165" spans="68:68" x14ac:dyDescent="0.25">
      <c r="BP5165" s="35"/>
    </row>
    <row r="5166" spans="68:68" x14ac:dyDescent="0.25">
      <c r="BP5166" s="35"/>
    </row>
    <row r="5167" spans="68:68" x14ac:dyDescent="0.25">
      <c r="BP5167" s="35"/>
    </row>
    <row r="5168" spans="68:68" x14ac:dyDescent="0.25">
      <c r="BP5168" s="35"/>
    </row>
    <row r="5169" spans="68:68" x14ac:dyDescent="0.25">
      <c r="BP5169" s="35"/>
    </row>
    <row r="5170" spans="68:68" x14ac:dyDescent="0.25">
      <c r="BP5170" s="35"/>
    </row>
    <row r="5171" spans="68:68" x14ac:dyDescent="0.25">
      <c r="BP5171" s="35"/>
    </row>
    <row r="5172" spans="68:68" x14ac:dyDescent="0.25">
      <c r="BP5172" s="35"/>
    </row>
    <row r="5173" spans="68:68" x14ac:dyDescent="0.25">
      <c r="BP5173" s="35"/>
    </row>
    <row r="5174" spans="68:68" x14ac:dyDescent="0.25">
      <c r="BP5174" s="35"/>
    </row>
    <row r="5175" spans="68:68" x14ac:dyDescent="0.25">
      <c r="BP5175" s="35"/>
    </row>
    <row r="5176" spans="68:68" x14ac:dyDescent="0.25">
      <c r="BP5176" s="35"/>
    </row>
    <row r="5177" spans="68:68" x14ac:dyDescent="0.25">
      <c r="BP5177" s="35"/>
    </row>
    <row r="5178" spans="68:68" x14ac:dyDescent="0.25">
      <c r="BP5178" s="35"/>
    </row>
    <row r="5179" spans="68:68" x14ac:dyDescent="0.25">
      <c r="BP5179" s="35"/>
    </row>
    <row r="5180" spans="68:68" x14ac:dyDescent="0.25">
      <c r="BP5180" s="35"/>
    </row>
    <row r="5181" spans="68:68" x14ac:dyDescent="0.25">
      <c r="BP5181" s="35"/>
    </row>
    <row r="5182" spans="68:68" x14ac:dyDescent="0.25">
      <c r="BP5182" s="35"/>
    </row>
    <row r="5183" spans="68:68" x14ac:dyDescent="0.25">
      <c r="BP5183" s="35"/>
    </row>
    <row r="5184" spans="68:68" x14ac:dyDescent="0.25">
      <c r="BP5184" s="35"/>
    </row>
    <row r="5185" spans="68:68" x14ac:dyDescent="0.25">
      <c r="BP5185" s="35"/>
    </row>
    <row r="5186" spans="68:68" x14ac:dyDescent="0.25">
      <c r="BP5186" s="35"/>
    </row>
    <row r="5187" spans="68:68" x14ac:dyDescent="0.25">
      <c r="BP5187" s="35"/>
    </row>
    <row r="5188" spans="68:68" x14ac:dyDescent="0.25">
      <c r="BP5188" s="35"/>
    </row>
    <row r="5189" spans="68:68" x14ac:dyDescent="0.25">
      <c r="BP5189" s="35"/>
    </row>
    <row r="5190" spans="68:68" x14ac:dyDescent="0.25">
      <c r="BP5190" s="35"/>
    </row>
    <row r="5191" spans="68:68" x14ac:dyDescent="0.25">
      <c r="BP5191" s="35"/>
    </row>
    <row r="5192" spans="68:68" x14ac:dyDescent="0.25">
      <c r="BP5192" s="35"/>
    </row>
    <row r="5193" spans="68:68" x14ac:dyDescent="0.25">
      <c r="BP5193" s="35"/>
    </row>
    <row r="5194" spans="68:68" x14ac:dyDescent="0.25">
      <c r="BP5194" s="35"/>
    </row>
    <row r="5195" spans="68:68" x14ac:dyDescent="0.25">
      <c r="BP5195" s="35"/>
    </row>
    <row r="5196" spans="68:68" x14ac:dyDescent="0.25">
      <c r="BP5196" s="35"/>
    </row>
    <row r="5197" spans="68:68" x14ac:dyDescent="0.25">
      <c r="BP5197" s="35"/>
    </row>
    <row r="5198" spans="68:68" x14ac:dyDescent="0.25">
      <c r="BP5198" s="35"/>
    </row>
    <row r="5199" spans="68:68" x14ac:dyDescent="0.25">
      <c r="BP5199" s="35"/>
    </row>
    <row r="5200" spans="68:68" x14ac:dyDescent="0.25">
      <c r="BP5200" s="35"/>
    </row>
    <row r="5201" spans="68:68" x14ac:dyDescent="0.25">
      <c r="BP5201" s="35"/>
    </row>
    <row r="5202" spans="68:68" x14ac:dyDescent="0.25">
      <c r="BP5202" s="35"/>
    </row>
    <row r="5203" spans="68:68" x14ac:dyDescent="0.25">
      <c r="BP5203" s="35"/>
    </row>
    <row r="5204" spans="68:68" x14ac:dyDescent="0.25">
      <c r="BP5204" s="35"/>
    </row>
    <row r="5205" spans="68:68" x14ac:dyDescent="0.25">
      <c r="BP5205" s="35"/>
    </row>
    <row r="5206" spans="68:68" x14ac:dyDescent="0.25">
      <c r="BP5206" s="35"/>
    </row>
    <row r="5207" spans="68:68" x14ac:dyDescent="0.25">
      <c r="BP5207" s="35"/>
    </row>
    <row r="5208" spans="68:68" x14ac:dyDescent="0.25">
      <c r="BP5208" s="35"/>
    </row>
    <row r="5209" spans="68:68" x14ac:dyDescent="0.25">
      <c r="BP5209" s="35"/>
    </row>
    <row r="5210" spans="68:68" x14ac:dyDescent="0.25">
      <c r="BP5210" s="35"/>
    </row>
    <row r="5211" spans="68:68" x14ac:dyDescent="0.25">
      <c r="BP5211" s="35"/>
    </row>
    <row r="5212" spans="68:68" x14ac:dyDescent="0.25">
      <c r="BP5212" s="35"/>
    </row>
    <row r="5213" spans="68:68" x14ac:dyDescent="0.25">
      <c r="BP5213" s="35"/>
    </row>
    <row r="5214" spans="68:68" x14ac:dyDescent="0.25">
      <c r="BP5214" s="35"/>
    </row>
    <row r="5215" spans="68:68" x14ac:dyDescent="0.25">
      <c r="BP5215" s="35"/>
    </row>
    <row r="5216" spans="68:68" x14ac:dyDescent="0.25">
      <c r="BP5216" s="35"/>
    </row>
    <row r="5217" spans="68:68" x14ac:dyDescent="0.25">
      <c r="BP5217" s="35"/>
    </row>
    <row r="5218" spans="68:68" x14ac:dyDescent="0.25">
      <c r="BP5218" s="35"/>
    </row>
    <row r="5219" spans="68:68" x14ac:dyDescent="0.25">
      <c r="BP5219" s="35"/>
    </row>
    <row r="5220" spans="68:68" x14ac:dyDescent="0.25">
      <c r="BP5220" s="35"/>
    </row>
    <row r="5221" spans="68:68" x14ac:dyDescent="0.25">
      <c r="BP5221" s="35"/>
    </row>
    <row r="5222" spans="68:68" x14ac:dyDescent="0.25">
      <c r="BP5222" s="35"/>
    </row>
    <row r="5223" spans="68:68" x14ac:dyDescent="0.25">
      <c r="BP5223" s="35"/>
    </row>
    <row r="5224" spans="68:68" x14ac:dyDescent="0.25">
      <c r="BP5224" s="35"/>
    </row>
    <row r="5225" spans="68:68" x14ac:dyDescent="0.25">
      <c r="BP5225" s="35"/>
    </row>
    <row r="5226" spans="68:68" x14ac:dyDescent="0.25">
      <c r="BP5226" s="35"/>
    </row>
    <row r="5227" spans="68:68" x14ac:dyDescent="0.25">
      <c r="BP5227" s="35"/>
    </row>
    <row r="5228" spans="68:68" x14ac:dyDescent="0.25">
      <c r="BP5228" s="35"/>
    </row>
    <row r="5229" spans="68:68" x14ac:dyDescent="0.25">
      <c r="BP5229" s="35"/>
    </row>
    <row r="5230" spans="68:68" x14ac:dyDescent="0.25">
      <c r="BP5230" s="35"/>
    </row>
    <row r="5231" spans="68:68" x14ac:dyDescent="0.25">
      <c r="BP5231" s="35"/>
    </row>
    <row r="5232" spans="68:68" x14ac:dyDescent="0.25">
      <c r="BP5232" s="35"/>
    </row>
    <row r="5233" spans="68:68" x14ac:dyDescent="0.25">
      <c r="BP5233" s="35"/>
    </row>
    <row r="5234" spans="68:68" x14ac:dyDescent="0.25">
      <c r="BP5234" s="35"/>
    </row>
    <row r="5235" spans="68:68" x14ac:dyDescent="0.25">
      <c r="BP5235" s="35"/>
    </row>
    <row r="5236" spans="68:68" x14ac:dyDescent="0.25">
      <c r="BP5236" s="35"/>
    </row>
    <row r="5237" spans="68:68" x14ac:dyDescent="0.25">
      <c r="BP5237" s="35"/>
    </row>
    <row r="5238" spans="68:68" x14ac:dyDescent="0.25">
      <c r="BP5238" s="35"/>
    </row>
    <row r="5239" spans="68:68" x14ac:dyDescent="0.25">
      <c r="BP5239" s="35"/>
    </row>
    <row r="5240" spans="68:68" x14ac:dyDescent="0.25">
      <c r="BP5240" s="35"/>
    </row>
    <row r="5241" spans="68:68" x14ac:dyDescent="0.25">
      <c r="BP5241" s="35"/>
    </row>
    <row r="5242" spans="68:68" x14ac:dyDescent="0.25">
      <c r="BP5242" s="35"/>
    </row>
    <row r="5243" spans="68:68" x14ac:dyDescent="0.25">
      <c r="BP5243" s="35"/>
    </row>
    <row r="5244" spans="68:68" x14ac:dyDescent="0.25">
      <c r="BP5244" s="35"/>
    </row>
    <row r="5245" spans="68:68" x14ac:dyDescent="0.25">
      <c r="BP5245" s="35"/>
    </row>
    <row r="5246" spans="68:68" x14ac:dyDescent="0.25">
      <c r="BP5246" s="35"/>
    </row>
    <row r="5247" spans="68:68" x14ac:dyDescent="0.25">
      <c r="BP5247" s="35"/>
    </row>
    <row r="5248" spans="68:68" x14ac:dyDescent="0.25">
      <c r="BP5248" s="35"/>
    </row>
    <row r="5249" spans="68:68" x14ac:dyDescent="0.25">
      <c r="BP5249" s="35"/>
    </row>
    <row r="5250" spans="68:68" x14ac:dyDescent="0.25">
      <c r="BP5250" s="35"/>
    </row>
    <row r="5251" spans="68:68" x14ac:dyDescent="0.25">
      <c r="BP5251" s="35"/>
    </row>
    <row r="5252" spans="68:68" x14ac:dyDescent="0.25">
      <c r="BP5252" s="35"/>
    </row>
    <row r="5253" spans="68:68" x14ac:dyDescent="0.25">
      <c r="BP5253" s="35"/>
    </row>
    <row r="5254" spans="68:68" x14ac:dyDescent="0.25">
      <c r="BP5254" s="35"/>
    </row>
    <row r="5255" spans="68:68" x14ac:dyDescent="0.25">
      <c r="BP5255" s="35"/>
    </row>
    <row r="5256" spans="68:68" x14ac:dyDescent="0.25">
      <c r="BP5256" s="35"/>
    </row>
    <row r="5257" spans="68:68" x14ac:dyDescent="0.25">
      <c r="BP5257" s="35"/>
    </row>
    <row r="5258" spans="68:68" x14ac:dyDescent="0.25">
      <c r="BP5258" s="35"/>
    </row>
    <row r="5259" spans="68:68" x14ac:dyDescent="0.25">
      <c r="BP5259" s="35"/>
    </row>
    <row r="5260" spans="68:68" x14ac:dyDescent="0.25">
      <c r="BP5260" s="35"/>
    </row>
    <row r="5261" spans="68:68" x14ac:dyDescent="0.25">
      <c r="BP5261" s="35"/>
    </row>
    <row r="5262" spans="68:68" x14ac:dyDescent="0.25">
      <c r="BP5262" s="35"/>
    </row>
    <row r="5263" spans="68:68" x14ac:dyDescent="0.25">
      <c r="BP5263" s="35"/>
    </row>
    <row r="5264" spans="68:68" x14ac:dyDescent="0.25">
      <c r="BP5264" s="35"/>
    </row>
    <row r="5265" spans="68:68" x14ac:dyDescent="0.25">
      <c r="BP5265" s="35"/>
    </row>
    <row r="5266" spans="68:68" x14ac:dyDescent="0.25">
      <c r="BP5266" s="35"/>
    </row>
    <row r="5267" spans="68:68" x14ac:dyDescent="0.25">
      <c r="BP5267" s="35"/>
    </row>
    <row r="5268" spans="68:68" x14ac:dyDescent="0.25">
      <c r="BP5268" s="35"/>
    </row>
    <row r="5269" spans="68:68" x14ac:dyDescent="0.25">
      <c r="BP5269" s="35"/>
    </row>
    <row r="5270" spans="68:68" x14ac:dyDescent="0.25">
      <c r="BP5270" s="35"/>
    </row>
    <row r="5271" spans="68:68" x14ac:dyDescent="0.25">
      <c r="BP5271" s="35"/>
    </row>
    <row r="5272" spans="68:68" x14ac:dyDescent="0.25">
      <c r="BP5272" s="35"/>
    </row>
    <row r="5273" spans="68:68" x14ac:dyDescent="0.25">
      <c r="BP5273" s="35"/>
    </row>
    <row r="5274" spans="68:68" x14ac:dyDescent="0.25">
      <c r="BP5274" s="35"/>
    </row>
    <row r="5275" spans="68:68" x14ac:dyDescent="0.25">
      <c r="BP5275" s="35"/>
    </row>
    <row r="5276" spans="68:68" x14ac:dyDescent="0.25">
      <c r="BP5276" s="35"/>
    </row>
    <row r="5277" spans="68:68" x14ac:dyDescent="0.25">
      <c r="BP5277" s="35"/>
    </row>
    <row r="5278" spans="68:68" x14ac:dyDescent="0.25">
      <c r="BP5278" s="35"/>
    </row>
    <row r="5279" spans="68:68" x14ac:dyDescent="0.25">
      <c r="BP5279" s="35"/>
    </row>
    <row r="5280" spans="68:68" x14ac:dyDescent="0.25">
      <c r="BP5280" s="35"/>
    </row>
    <row r="5281" spans="68:68" x14ac:dyDescent="0.25">
      <c r="BP5281" s="35"/>
    </row>
    <row r="5282" spans="68:68" x14ac:dyDescent="0.25">
      <c r="BP5282" s="35"/>
    </row>
    <row r="5283" spans="68:68" x14ac:dyDescent="0.25">
      <c r="BP5283" s="35"/>
    </row>
    <row r="5284" spans="68:68" x14ac:dyDescent="0.25">
      <c r="BP5284" s="35"/>
    </row>
    <row r="5285" spans="68:68" x14ac:dyDescent="0.25">
      <c r="BP5285" s="35"/>
    </row>
    <row r="5286" spans="68:68" x14ac:dyDescent="0.25">
      <c r="BP5286" s="35"/>
    </row>
    <row r="5287" spans="68:68" x14ac:dyDescent="0.25">
      <c r="BP5287" s="35"/>
    </row>
    <row r="5288" spans="68:68" x14ac:dyDescent="0.25">
      <c r="BP5288" s="35"/>
    </row>
    <row r="5289" spans="68:68" x14ac:dyDescent="0.25">
      <c r="BP5289" s="35"/>
    </row>
    <row r="5290" spans="68:68" x14ac:dyDescent="0.25">
      <c r="BP5290" s="35"/>
    </row>
    <row r="5291" spans="68:68" x14ac:dyDescent="0.25">
      <c r="BP5291" s="35"/>
    </row>
    <row r="5292" spans="68:68" x14ac:dyDescent="0.25">
      <c r="BP5292" s="35"/>
    </row>
    <row r="5293" spans="68:68" x14ac:dyDescent="0.25">
      <c r="BP5293" s="35"/>
    </row>
    <row r="5294" spans="68:68" x14ac:dyDescent="0.25">
      <c r="BP5294" s="35"/>
    </row>
    <row r="5295" spans="68:68" x14ac:dyDescent="0.25">
      <c r="BP5295" s="35"/>
    </row>
    <row r="5296" spans="68:68" x14ac:dyDescent="0.25">
      <c r="BP5296" s="35"/>
    </row>
    <row r="5297" spans="68:68" x14ac:dyDescent="0.25">
      <c r="BP5297" s="35"/>
    </row>
    <row r="5298" spans="68:68" x14ac:dyDescent="0.25">
      <c r="BP5298" s="35"/>
    </row>
    <row r="5299" spans="68:68" x14ac:dyDescent="0.25">
      <c r="BP5299" s="35"/>
    </row>
    <row r="5300" spans="68:68" x14ac:dyDescent="0.25">
      <c r="BP5300" s="35"/>
    </row>
    <row r="5301" spans="68:68" x14ac:dyDescent="0.25">
      <c r="BP5301" s="35"/>
    </row>
    <row r="5302" spans="68:68" x14ac:dyDescent="0.25">
      <c r="BP5302" s="35"/>
    </row>
    <row r="5303" spans="68:68" x14ac:dyDescent="0.25">
      <c r="BP5303" s="35"/>
    </row>
    <row r="5304" spans="68:68" x14ac:dyDescent="0.25">
      <c r="BP5304" s="35"/>
    </row>
    <row r="5305" spans="68:68" x14ac:dyDescent="0.25">
      <c r="BP5305" s="35"/>
    </row>
    <row r="5306" spans="68:68" x14ac:dyDescent="0.25">
      <c r="BP5306" s="35"/>
    </row>
    <row r="5307" spans="68:68" x14ac:dyDescent="0.25">
      <c r="BP5307" s="35"/>
    </row>
    <row r="5308" spans="68:68" x14ac:dyDescent="0.25">
      <c r="BP5308" s="35"/>
    </row>
    <row r="5309" spans="68:68" x14ac:dyDescent="0.25">
      <c r="BP5309" s="35"/>
    </row>
    <row r="5310" spans="68:68" x14ac:dyDescent="0.25">
      <c r="BP5310" s="35"/>
    </row>
    <row r="5311" spans="68:68" x14ac:dyDescent="0.25">
      <c r="BP5311" s="35"/>
    </row>
    <row r="5312" spans="68:68" x14ac:dyDescent="0.25">
      <c r="BP5312" s="35"/>
    </row>
    <row r="5313" spans="68:68" x14ac:dyDescent="0.25">
      <c r="BP5313" s="35"/>
    </row>
    <row r="5314" spans="68:68" x14ac:dyDescent="0.25">
      <c r="BP5314" s="35"/>
    </row>
    <row r="5315" spans="68:68" x14ac:dyDescent="0.25">
      <c r="BP5315" s="35"/>
    </row>
    <row r="5316" spans="68:68" x14ac:dyDescent="0.25">
      <c r="BP5316" s="35"/>
    </row>
    <row r="5317" spans="68:68" x14ac:dyDescent="0.25">
      <c r="BP5317" s="35"/>
    </row>
    <row r="5318" spans="68:68" x14ac:dyDescent="0.25">
      <c r="BP5318" s="35"/>
    </row>
    <row r="5319" spans="68:68" x14ac:dyDescent="0.25">
      <c r="BP5319" s="35"/>
    </row>
    <row r="5320" spans="68:68" x14ac:dyDescent="0.25">
      <c r="BP5320" s="35"/>
    </row>
    <row r="5321" spans="68:68" x14ac:dyDescent="0.25">
      <c r="BP5321" s="35"/>
    </row>
    <row r="5322" spans="68:68" x14ac:dyDescent="0.25">
      <c r="BP5322" s="35"/>
    </row>
    <row r="5323" spans="68:68" x14ac:dyDescent="0.25">
      <c r="BP5323" s="35"/>
    </row>
    <row r="5324" spans="68:68" x14ac:dyDescent="0.25">
      <c r="BP5324" s="35"/>
    </row>
    <row r="5325" spans="68:68" x14ac:dyDescent="0.25">
      <c r="BP5325" s="35"/>
    </row>
    <row r="5326" spans="68:68" x14ac:dyDescent="0.25">
      <c r="BP5326" s="35"/>
    </row>
    <row r="5327" spans="68:68" x14ac:dyDescent="0.25">
      <c r="BP5327" s="35"/>
    </row>
    <row r="5328" spans="68:68" x14ac:dyDescent="0.25">
      <c r="BP5328" s="35"/>
    </row>
    <row r="5329" spans="68:68" x14ac:dyDescent="0.25">
      <c r="BP5329" s="35"/>
    </row>
    <row r="5330" spans="68:68" x14ac:dyDescent="0.25">
      <c r="BP5330" s="35"/>
    </row>
    <row r="5331" spans="68:68" x14ac:dyDescent="0.25">
      <c r="BP5331" s="35"/>
    </row>
    <row r="5332" spans="68:68" x14ac:dyDescent="0.25">
      <c r="BP5332" s="35"/>
    </row>
    <row r="5333" spans="68:68" x14ac:dyDescent="0.25">
      <c r="BP5333" s="35"/>
    </row>
    <row r="5334" spans="68:68" x14ac:dyDescent="0.25">
      <c r="BP5334" s="35"/>
    </row>
    <row r="5335" spans="68:68" x14ac:dyDescent="0.25">
      <c r="BP5335" s="35"/>
    </row>
    <row r="5336" spans="68:68" x14ac:dyDescent="0.25">
      <c r="BP5336" s="35"/>
    </row>
    <row r="5337" spans="68:68" x14ac:dyDescent="0.25">
      <c r="BP5337" s="35"/>
    </row>
    <row r="5338" spans="68:68" x14ac:dyDescent="0.25">
      <c r="BP5338" s="35"/>
    </row>
    <row r="5339" spans="68:68" x14ac:dyDescent="0.25">
      <c r="BP5339" s="35"/>
    </row>
    <row r="5340" spans="68:68" x14ac:dyDescent="0.25">
      <c r="BP5340" s="35"/>
    </row>
    <row r="5341" spans="68:68" x14ac:dyDescent="0.25">
      <c r="BP5341" s="35"/>
    </row>
    <row r="5342" spans="68:68" x14ac:dyDescent="0.25">
      <c r="BP5342" s="35"/>
    </row>
    <row r="5343" spans="68:68" x14ac:dyDescent="0.25">
      <c r="BP5343" s="35"/>
    </row>
    <row r="5344" spans="68:68" x14ac:dyDescent="0.25">
      <c r="BP5344" s="35"/>
    </row>
    <row r="5345" spans="68:68" x14ac:dyDescent="0.25">
      <c r="BP5345" s="35"/>
    </row>
    <row r="5346" spans="68:68" x14ac:dyDescent="0.25">
      <c r="BP5346" s="35"/>
    </row>
    <row r="5347" spans="68:68" x14ac:dyDescent="0.25">
      <c r="BP5347" s="35"/>
    </row>
    <row r="5348" spans="68:68" x14ac:dyDescent="0.25">
      <c r="BP5348" s="35"/>
    </row>
    <row r="5349" spans="68:68" x14ac:dyDescent="0.25">
      <c r="BP5349" s="35"/>
    </row>
    <row r="5350" spans="68:68" x14ac:dyDescent="0.25">
      <c r="BP5350" s="35"/>
    </row>
    <row r="5351" spans="68:68" x14ac:dyDescent="0.25">
      <c r="BP5351" s="35"/>
    </row>
    <row r="5352" spans="68:68" x14ac:dyDescent="0.25">
      <c r="BP5352" s="35"/>
    </row>
    <row r="5353" spans="68:68" x14ac:dyDescent="0.25">
      <c r="BP5353" s="35"/>
    </row>
    <row r="5354" spans="68:68" x14ac:dyDescent="0.25">
      <c r="BP5354" s="35"/>
    </row>
    <row r="5355" spans="68:68" x14ac:dyDescent="0.25">
      <c r="BP5355" s="35"/>
    </row>
    <row r="5356" spans="68:68" x14ac:dyDescent="0.25">
      <c r="BP5356" s="35"/>
    </row>
    <row r="5357" spans="68:68" x14ac:dyDescent="0.25">
      <c r="BP5357" s="35"/>
    </row>
    <row r="5358" spans="68:68" x14ac:dyDescent="0.25">
      <c r="BP5358" s="35"/>
    </row>
    <row r="5359" spans="68:68" x14ac:dyDescent="0.25">
      <c r="BP5359" s="35"/>
    </row>
    <row r="5360" spans="68:68" x14ac:dyDescent="0.25">
      <c r="BP5360" s="35"/>
    </row>
    <row r="5361" spans="68:68" x14ac:dyDescent="0.25">
      <c r="BP5361" s="35"/>
    </row>
    <row r="5362" spans="68:68" x14ac:dyDescent="0.25">
      <c r="BP5362" s="35"/>
    </row>
    <row r="5363" spans="68:68" x14ac:dyDescent="0.25">
      <c r="BP5363" s="35"/>
    </row>
    <row r="5364" spans="68:68" x14ac:dyDescent="0.25">
      <c r="BP5364" s="35"/>
    </row>
    <row r="5365" spans="68:68" x14ac:dyDescent="0.25">
      <c r="BP5365" s="35"/>
    </row>
    <row r="5366" spans="68:68" x14ac:dyDescent="0.25">
      <c r="BP5366" s="35"/>
    </row>
    <row r="5367" spans="68:68" x14ac:dyDescent="0.25">
      <c r="BP5367" s="35"/>
    </row>
    <row r="5368" spans="68:68" x14ac:dyDescent="0.25">
      <c r="BP5368" s="35"/>
    </row>
    <row r="5369" spans="68:68" x14ac:dyDescent="0.25">
      <c r="BP5369" s="35"/>
    </row>
    <row r="5370" spans="68:68" x14ac:dyDescent="0.25">
      <c r="BP5370" s="35"/>
    </row>
    <row r="5371" spans="68:68" x14ac:dyDescent="0.25">
      <c r="BP5371" s="35"/>
    </row>
    <row r="5372" spans="68:68" x14ac:dyDescent="0.25">
      <c r="BP5372" s="35"/>
    </row>
    <row r="5373" spans="68:68" x14ac:dyDescent="0.25">
      <c r="BP5373" s="35"/>
    </row>
    <row r="5374" spans="68:68" x14ac:dyDescent="0.25">
      <c r="BP5374" s="35"/>
    </row>
    <row r="5375" spans="68:68" x14ac:dyDescent="0.25">
      <c r="BP5375" s="35"/>
    </row>
    <row r="5376" spans="68:68" x14ac:dyDescent="0.25">
      <c r="BP5376" s="35"/>
    </row>
    <row r="5377" spans="68:68" x14ac:dyDescent="0.25">
      <c r="BP5377" s="35"/>
    </row>
    <row r="5378" spans="68:68" x14ac:dyDescent="0.25">
      <c r="BP5378" s="35"/>
    </row>
    <row r="5379" spans="68:68" x14ac:dyDescent="0.25">
      <c r="BP5379" s="35"/>
    </row>
    <row r="5380" spans="68:68" x14ac:dyDescent="0.25">
      <c r="BP5380" s="35"/>
    </row>
    <row r="5381" spans="68:68" x14ac:dyDescent="0.25">
      <c r="BP5381" s="35"/>
    </row>
    <row r="5382" spans="68:68" x14ac:dyDescent="0.25">
      <c r="BP5382" s="35"/>
    </row>
    <row r="5383" spans="68:68" x14ac:dyDescent="0.25">
      <c r="BP5383" s="35"/>
    </row>
    <row r="5384" spans="68:68" x14ac:dyDescent="0.25">
      <c r="BP5384" s="35"/>
    </row>
    <row r="5385" spans="68:68" x14ac:dyDescent="0.25">
      <c r="BP5385" s="35"/>
    </row>
    <row r="5386" spans="68:68" x14ac:dyDescent="0.25">
      <c r="BP5386" s="35"/>
    </row>
    <row r="5387" spans="68:68" x14ac:dyDescent="0.25">
      <c r="BP5387" s="35"/>
    </row>
    <row r="5388" spans="68:68" x14ac:dyDescent="0.25">
      <c r="BP5388" s="35"/>
    </row>
    <row r="5389" spans="68:68" x14ac:dyDescent="0.25">
      <c r="BP5389" s="35"/>
    </row>
    <row r="5390" spans="68:68" x14ac:dyDescent="0.25">
      <c r="BP5390" s="35"/>
    </row>
    <row r="5391" spans="68:68" x14ac:dyDescent="0.25">
      <c r="BP5391" s="35"/>
    </row>
    <row r="5392" spans="68:68" x14ac:dyDescent="0.25">
      <c r="BP5392" s="35"/>
    </row>
    <row r="5393" spans="68:68" x14ac:dyDescent="0.25">
      <c r="BP5393" s="35"/>
    </row>
    <row r="5394" spans="68:68" x14ac:dyDescent="0.25">
      <c r="BP5394" s="35"/>
    </row>
    <row r="5395" spans="68:68" x14ac:dyDescent="0.25">
      <c r="BP5395" s="35"/>
    </row>
    <row r="5396" spans="68:68" x14ac:dyDescent="0.25">
      <c r="BP5396" s="35"/>
    </row>
    <row r="5397" spans="68:68" x14ac:dyDescent="0.25">
      <c r="BP5397" s="35"/>
    </row>
    <row r="5398" spans="68:68" x14ac:dyDescent="0.25">
      <c r="BP5398" s="35"/>
    </row>
    <row r="5399" spans="68:68" x14ac:dyDescent="0.25">
      <c r="BP5399" s="35"/>
    </row>
    <row r="5400" spans="68:68" x14ac:dyDescent="0.25">
      <c r="BP5400" s="35"/>
    </row>
    <row r="5401" spans="68:68" x14ac:dyDescent="0.25">
      <c r="BP5401" s="35"/>
    </row>
    <row r="5402" spans="68:68" x14ac:dyDescent="0.25">
      <c r="BP5402" s="35"/>
    </row>
    <row r="5403" spans="68:68" x14ac:dyDescent="0.25">
      <c r="BP5403" s="35"/>
    </row>
    <row r="5404" spans="68:68" x14ac:dyDescent="0.25">
      <c r="BP5404" s="35"/>
    </row>
    <row r="5405" spans="68:68" x14ac:dyDescent="0.25">
      <c r="BP5405" s="35"/>
    </row>
    <row r="5406" spans="68:68" x14ac:dyDescent="0.25">
      <c r="BP5406" s="35"/>
    </row>
    <row r="5407" spans="68:68" x14ac:dyDescent="0.25">
      <c r="BP5407" s="35"/>
    </row>
    <row r="5408" spans="68:68" x14ac:dyDescent="0.25">
      <c r="BP5408" s="35"/>
    </row>
    <row r="5409" spans="68:68" x14ac:dyDescent="0.25">
      <c r="BP5409" s="35"/>
    </row>
    <row r="5410" spans="68:68" x14ac:dyDescent="0.25">
      <c r="BP5410" s="35"/>
    </row>
    <row r="5411" spans="68:68" x14ac:dyDescent="0.25">
      <c r="BP5411" s="35"/>
    </row>
    <row r="5412" spans="68:68" x14ac:dyDescent="0.25">
      <c r="BP5412" s="35"/>
    </row>
    <row r="5413" spans="68:68" x14ac:dyDescent="0.25">
      <c r="BP5413" s="35"/>
    </row>
    <row r="5414" spans="68:68" x14ac:dyDescent="0.25">
      <c r="BP5414" s="35"/>
    </row>
    <row r="5415" spans="68:68" x14ac:dyDescent="0.25">
      <c r="BP5415" s="35"/>
    </row>
    <row r="5416" spans="68:68" x14ac:dyDescent="0.25">
      <c r="BP5416" s="35"/>
    </row>
    <row r="5417" spans="68:68" x14ac:dyDescent="0.25">
      <c r="BP5417" s="35"/>
    </row>
    <row r="5418" spans="68:68" x14ac:dyDescent="0.25">
      <c r="BP5418" s="35"/>
    </row>
    <row r="5419" spans="68:68" x14ac:dyDescent="0.25">
      <c r="BP5419" s="35"/>
    </row>
    <row r="5420" spans="68:68" x14ac:dyDescent="0.25">
      <c r="BP5420" s="35"/>
    </row>
    <row r="5421" spans="68:68" x14ac:dyDescent="0.25">
      <c r="BP5421" s="35"/>
    </row>
    <row r="5422" spans="68:68" x14ac:dyDescent="0.25">
      <c r="BP5422" s="35"/>
    </row>
    <row r="5423" spans="68:68" x14ac:dyDescent="0.25">
      <c r="BP5423" s="35"/>
    </row>
    <row r="5424" spans="68:68" x14ac:dyDescent="0.25">
      <c r="BP5424" s="35"/>
    </row>
    <row r="5425" spans="68:68" x14ac:dyDescent="0.25">
      <c r="BP5425" s="35"/>
    </row>
    <row r="5426" spans="68:68" x14ac:dyDescent="0.25">
      <c r="BP5426" s="35"/>
    </row>
    <row r="5427" spans="68:68" x14ac:dyDescent="0.25">
      <c r="BP5427" s="35"/>
    </row>
    <row r="5428" spans="68:68" x14ac:dyDescent="0.25">
      <c r="BP5428" s="35"/>
    </row>
    <row r="5429" spans="68:68" x14ac:dyDescent="0.25">
      <c r="BP5429" s="35"/>
    </row>
    <row r="5430" spans="68:68" x14ac:dyDescent="0.25">
      <c r="BP5430" s="35"/>
    </row>
    <row r="5431" spans="68:68" x14ac:dyDescent="0.25">
      <c r="BP5431" s="35"/>
    </row>
    <row r="5432" spans="68:68" x14ac:dyDescent="0.25">
      <c r="BP5432" s="35"/>
    </row>
    <row r="5433" spans="68:68" x14ac:dyDescent="0.25">
      <c r="BP5433" s="35"/>
    </row>
    <row r="5434" spans="68:68" x14ac:dyDescent="0.25">
      <c r="BP5434" s="35"/>
    </row>
    <row r="5435" spans="68:68" x14ac:dyDescent="0.25">
      <c r="BP5435" s="35"/>
    </row>
    <row r="5436" spans="68:68" x14ac:dyDescent="0.25">
      <c r="BP5436" s="35"/>
    </row>
    <row r="5437" spans="68:68" x14ac:dyDescent="0.25">
      <c r="BP5437" s="35"/>
    </row>
    <row r="5438" spans="68:68" x14ac:dyDescent="0.25">
      <c r="BP5438" s="35"/>
    </row>
    <row r="5439" spans="68:68" x14ac:dyDescent="0.25">
      <c r="BP5439" s="35"/>
    </row>
    <row r="5440" spans="68:68" x14ac:dyDescent="0.25">
      <c r="BP5440" s="35"/>
    </row>
    <row r="5441" spans="68:68" x14ac:dyDescent="0.25">
      <c r="BP5441" s="35"/>
    </row>
    <row r="5442" spans="68:68" x14ac:dyDescent="0.25">
      <c r="BP5442" s="35"/>
    </row>
    <row r="5443" spans="68:68" x14ac:dyDescent="0.25">
      <c r="BP5443" s="35"/>
    </row>
    <row r="5444" spans="68:68" x14ac:dyDescent="0.25">
      <c r="BP5444" s="35"/>
    </row>
    <row r="5445" spans="68:68" x14ac:dyDescent="0.25">
      <c r="BP5445" s="35"/>
    </row>
    <row r="5446" spans="68:68" x14ac:dyDescent="0.25">
      <c r="BP5446" s="35"/>
    </row>
    <row r="5447" spans="68:68" x14ac:dyDescent="0.25">
      <c r="BP5447" s="35"/>
    </row>
    <row r="5448" spans="68:68" x14ac:dyDescent="0.25">
      <c r="BP5448" s="35"/>
    </row>
    <row r="5449" spans="68:68" x14ac:dyDescent="0.25">
      <c r="BP5449" s="35"/>
    </row>
    <row r="5450" spans="68:68" x14ac:dyDescent="0.25">
      <c r="BP5450" s="35"/>
    </row>
    <row r="5451" spans="68:68" x14ac:dyDescent="0.25">
      <c r="BP5451" s="35"/>
    </row>
    <row r="5452" spans="68:68" x14ac:dyDescent="0.25">
      <c r="BP5452" s="35"/>
    </row>
    <row r="5453" spans="68:68" x14ac:dyDescent="0.25">
      <c r="BP5453" s="35"/>
    </row>
    <row r="5454" spans="68:68" x14ac:dyDescent="0.25">
      <c r="BP5454" s="35"/>
    </row>
    <row r="5455" spans="68:68" x14ac:dyDescent="0.25">
      <c r="BP5455" s="35"/>
    </row>
    <row r="5456" spans="68:68" x14ac:dyDescent="0.25">
      <c r="BP5456" s="35"/>
    </row>
    <row r="5457" spans="68:68" x14ac:dyDescent="0.25">
      <c r="BP5457" s="35"/>
    </row>
    <row r="5458" spans="68:68" x14ac:dyDescent="0.25">
      <c r="BP5458" s="35"/>
    </row>
    <row r="5459" spans="68:68" x14ac:dyDescent="0.25">
      <c r="BP5459" s="35"/>
    </row>
    <row r="5460" spans="68:68" x14ac:dyDescent="0.25">
      <c r="BP5460" s="35"/>
    </row>
    <row r="5461" spans="68:68" x14ac:dyDescent="0.25">
      <c r="BP5461" s="35"/>
    </row>
    <row r="5462" spans="68:68" x14ac:dyDescent="0.25">
      <c r="BP5462" s="35"/>
    </row>
    <row r="5463" spans="68:68" x14ac:dyDescent="0.25">
      <c r="BP5463" s="35"/>
    </row>
    <row r="5464" spans="68:68" x14ac:dyDescent="0.25">
      <c r="BP5464" s="35"/>
    </row>
    <row r="5465" spans="68:68" x14ac:dyDescent="0.25">
      <c r="BP5465" s="35"/>
    </row>
    <row r="5466" spans="68:68" x14ac:dyDescent="0.25">
      <c r="BP5466" s="35"/>
    </row>
    <row r="5467" spans="68:68" x14ac:dyDescent="0.25">
      <c r="BP5467" s="35"/>
    </row>
    <row r="5468" spans="68:68" x14ac:dyDescent="0.25">
      <c r="BP5468" s="35"/>
    </row>
    <row r="5469" spans="68:68" x14ac:dyDescent="0.25">
      <c r="BP5469" s="35"/>
    </row>
    <row r="5470" spans="68:68" x14ac:dyDescent="0.25">
      <c r="BP5470" s="35"/>
    </row>
    <row r="5471" spans="68:68" x14ac:dyDescent="0.25">
      <c r="BP5471" s="35"/>
    </row>
    <row r="5472" spans="68:68" x14ac:dyDescent="0.25">
      <c r="BP5472" s="35"/>
    </row>
    <row r="5473" spans="68:68" x14ac:dyDescent="0.25">
      <c r="BP5473" s="35"/>
    </row>
    <row r="5474" spans="68:68" x14ac:dyDescent="0.25">
      <c r="BP5474" s="35"/>
    </row>
    <row r="5475" spans="68:68" x14ac:dyDescent="0.25">
      <c r="BP5475" s="35"/>
    </row>
    <row r="5476" spans="68:68" x14ac:dyDescent="0.25">
      <c r="BP5476" s="35"/>
    </row>
    <row r="5477" spans="68:68" x14ac:dyDescent="0.25">
      <c r="BP5477" s="35"/>
    </row>
    <row r="5478" spans="68:68" x14ac:dyDescent="0.25">
      <c r="BP5478" s="35"/>
    </row>
    <row r="5479" spans="68:68" x14ac:dyDescent="0.25">
      <c r="BP5479" s="35"/>
    </row>
    <row r="5480" spans="68:68" x14ac:dyDescent="0.25">
      <c r="BP5480" s="35"/>
    </row>
    <row r="5481" spans="68:68" x14ac:dyDescent="0.25">
      <c r="BP5481" s="35"/>
    </row>
    <row r="5482" spans="68:68" x14ac:dyDescent="0.25">
      <c r="BP5482" s="35"/>
    </row>
    <row r="5483" spans="68:68" x14ac:dyDescent="0.25">
      <c r="BP5483" s="35"/>
    </row>
    <row r="5484" spans="68:68" x14ac:dyDescent="0.25">
      <c r="BP5484" s="35"/>
    </row>
    <row r="5485" spans="68:68" x14ac:dyDescent="0.25">
      <c r="BP5485" s="35"/>
    </row>
    <row r="5486" spans="68:68" x14ac:dyDescent="0.25">
      <c r="BP5486" s="35"/>
    </row>
    <row r="5487" spans="68:68" x14ac:dyDescent="0.25">
      <c r="BP5487" s="35"/>
    </row>
    <row r="5488" spans="68:68" x14ac:dyDescent="0.25">
      <c r="BP5488" s="35"/>
    </row>
    <row r="5489" spans="68:68" x14ac:dyDescent="0.25">
      <c r="BP5489" s="35"/>
    </row>
    <row r="5490" spans="68:68" x14ac:dyDescent="0.25">
      <c r="BP5490" s="35"/>
    </row>
    <row r="5491" spans="68:68" x14ac:dyDescent="0.25">
      <c r="BP5491" s="35"/>
    </row>
    <row r="5492" spans="68:68" x14ac:dyDescent="0.25">
      <c r="BP5492" s="35"/>
    </row>
    <row r="5493" spans="68:68" x14ac:dyDescent="0.25">
      <c r="BP5493" s="35"/>
    </row>
    <row r="5494" spans="68:68" x14ac:dyDescent="0.25">
      <c r="BP5494" s="35"/>
    </row>
    <row r="5495" spans="68:68" x14ac:dyDescent="0.25">
      <c r="BP5495" s="35"/>
    </row>
    <row r="5496" spans="68:68" x14ac:dyDescent="0.25">
      <c r="BP5496" s="35"/>
    </row>
    <row r="5497" spans="68:68" x14ac:dyDescent="0.25">
      <c r="BP5497" s="35"/>
    </row>
    <row r="5498" spans="68:68" x14ac:dyDescent="0.25">
      <c r="BP5498" s="35"/>
    </row>
    <row r="5499" spans="68:68" x14ac:dyDescent="0.25">
      <c r="BP5499" s="35"/>
    </row>
    <row r="5500" spans="68:68" x14ac:dyDescent="0.25">
      <c r="BP5500" s="35"/>
    </row>
    <row r="5501" spans="68:68" x14ac:dyDescent="0.25">
      <c r="BP5501" s="35"/>
    </row>
    <row r="5502" spans="68:68" x14ac:dyDescent="0.25">
      <c r="BP5502" s="35"/>
    </row>
    <row r="5503" spans="68:68" x14ac:dyDescent="0.25">
      <c r="BP5503" s="35"/>
    </row>
    <row r="5504" spans="68:68" x14ac:dyDescent="0.25">
      <c r="BP5504" s="35"/>
    </row>
    <row r="5505" spans="68:68" x14ac:dyDescent="0.25">
      <c r="BP5505" s="35"/>
    </row>
    <row r="5506" spans="68:68" x14ac:dyDescent="0.25">
      <c r="BP5506" s="35"/>
    </row>
    <row r="5507" spans="68:68" x14ac:dyDescent="0.25">
      <c r="BP5507" s="35"/>
    </row>
    <row r="5508" spans="68:68" x14ac:dyDescent="0.25">
      <c r="BP5508" s="35"/>
    </row>
    <row r="5509" spans="68:68" x14ac:dyDescent="0.25">
      <c r="BP5509" s="35"/>
    </row>
    <row r="5510" spans="68:68" x14ac:dyDescent="0.25">
      <c r="BP5510" s="35"/>
    </row>
    <row r="5511" spans="68:68" x14ac:dyDescent="0.25">
      <c r="BP5511" s="35"/>
    </row>
    <row r="5512" spans="68:68" x14ac:dyDescent="0.25">
      <c r="BP5512" s="35"/>
    </row>
    <row r="5513" spans="68:68" x14ac:dyDescent="0.25">
      <c r="BP5513" s="35"/>
    </row>
    <row r="5514" spans="68:68" x14ac:dyDescent="0.25">
      <c r="BP5514" s="35"/>
    </row>
    <row r="5515" spans="68:68" x14ac:dyDescent="0.25">
      <c r="BP5515" s="35"/>
    </row>
    <row r="5516" spans="68:68" x14ac:dyDescent="0.25">
      <c r="BP5516" s="35"/>
    </row>
    <row r="5517" spans="68:68" x14ac:dyDescent="0.25">
      <c r="BP5517" s="35"/>
    </row>
    <row r="5518" spans="68:68" x14ac:dyDescent="0.25">
      <c r="BP5518" s="35"/>
    </row>
    <row r="5519" spans="68:68" x14ac:dyDescent="0.25">
      <c r="BP5519" s="35"/>
    </row>
    <row r="5520" spans="68:68" x14ac:dyDescent="0.25">
      <c r="BP5520" s="35"/>
    </row>
    <row r="5521" spans="68:68" x14ac:dyDescent="0.25">
      <c r="BP5521" s="35"/>
    </row>
    <row r="5522" spans="68:68" x14ac:dyDescent="0.25">
      <c r="BP5522" s="35"/>
    </row>
    <row r="5523" spans="68:68" x14ac:dyDescent="0.25">
      <c r="BP5523" s="35"/>
    </row>
    <row r="5524" spans="68:68" x14ac:dyDescent="0.25">
      <c r="BP5524" s="35"/>
    </row>
    <row r="5525" spans="68:68" x14ac:dyDescent="0.25">
      <c r="BP5525" s="35"/>
    </row>
    <row r="5526" spans="68:68" x14ac:dyDescent="0.25">
      <c r="BP5526" s="35"/>
    </row>
    <row r="5527" spans="68:68" x14ac:dyDescent="0.25">
      <c r="BP5527" s="35"/>
    </row>
    <row r="5528" spans="68:68" x14ac:dyDescent="0.25">
      <c r="BP5528" s="35"/>
    </row>
    <row r="5529" spans="68:68" x14ac:dyDescent="0.25">
      <c r="BP5529" s="35"/>
    </row>
    <row r="5530" spans="68:68" x14ac:dyDescent="0.25">
      <c r="BP5530" s="35"/>
    </row>
    <row r="5531" spans="68:68" x14ac:dyDescent="0.25">
      <c r="BP5531" s="35"/>
    </row>
    <row r="5532" spans="68:68" x14ac:dyDescent="0.25">
      <c r="BP5532" s="35"/>
    </row>
    <row r="5533" spans="68:68" x14ac:dyDescent="0.25">
      <c r="BP5533" s="35"/>
    </row>
    <row r="5534" spans="68:68" x14ac:dyDescent="0.25">
      <c r="BP5534" s="35"/>
    </row>
    <row r="5535" spans="68:68" x14ac:dyDescent="0.25">
      <c r="BP5535" s="35"/>
    </row>
    <row r="5536" spans="68:68" x14ac:dyDescent="0.25">
      <c r="BP5536" s="35"/>
    </row>
    <row r="5537" spans="68:68" x14ac:dyDescent="0.25">
      <c r="BP5537" s="35"/>
    </row>
    <row r="5538" spans="68:68" x14ac:dyDescent="0.25">
      <c r="BP5538" s="35"/>
    </row>
    <row r="5539" spans="68:68" x14ac:dyDescent="0.25">
      <c r="BP5539" s="35"/>
    </row>
    <row r="5540" spans="68:68" x14ac:dyDescent="0.25">
      <c r="BP5540" s="35"/>
    </row>
    <row r="5541" spans="68:68" x14ac:dyDescent="0.25">
      <c r="BP5541" s="35"/>
    </row>
    <row r="5542" spans="68:68" x14ac:dyDescent="0.25">
      <c r="BP5542" s="35"/>
    </row>
    <row r="5543" spans="68:68" x14ac:dyDescent="0.25">
      <c r="BP5543" s="35"/>
    </row>
    <row r="5544" spans="68:68" x14ac:dyDescent="0.25">
      <c r="BP5544" s="35"/>
    </row>
    <row r="5545" spans="68:68" x14ac:dyDescent="0.25">
      <c r="BP5545" s="35"/>
    </row>
    <row r="5546" spans="68:68" x14ac:dyDescent="0.25">
      <c r="BP5546" s="35"/>
    </row>
    <row r="5547" spans="68:68" x14ac:dyDescent="0.25">
      <c r="BP5547" s="35"/>
    </row>
    <row r="5548" spans="68:68" x14ac:dyDescent="0.25">
      <c r="BP5548" s="35"/>
    </row>
    <row r="5549" spans="68:68" x14ac:dyDescent="0.25">
      <c r="BP5549" s="35"/>
    </row>
    <row r="5550" spans="68:68" x14ac:dyDescent="0.25">
      <c r="BP5550" s="35"/>
    </row>
    <row r="5551" spans="68:68" x14ac:dyDescent="0.25">
      <c r="BP5551" s="35"/>
    </row>
    <row r="5552" spans="68:68" x14ac:dyDescent="0.25">
      <c r="BP5552" s="35"/>
    </row>
    <row r="5553" spans="68:68" x14ac:dyDescent="0.25">
      <c r="BP5553" s="35"/>
    </row>
    <row r="5554" spans="68:68" x14ac:dyDescent="0.25">
      <c r="BP5554" s="35"/>
    </row>
    <row r="5555" spans="68:68" x14ac:dyDescent="0.25">
      <c r="BP5555" s="35"/>
    </row>
    <row r="5556" spans="68:68" x14ac:dyDescent="0.25">
      <c r="BP5556" s="35"/>
    </row>
    <row r="5557" spans="68:68" x14ac:dyDescent="0.25">
      <c r="BP5557" s="35"/>
    </row>
    <row r="5558" spans="68:68" x14ac:dyDescent="0.25">
      <c r="BP5558" s="35"/>
    </row>
    <row r="5559" spans="68:68" x14ac:dyDescent="0.25">
      <c r="BP5559" s="35"/>
    </row>
    <row r="5560" spans="68:68" x14ac:dyDescent="0.25">
      <c r="BP5560" s="35"/>
    </row>
    <row r="5561" spans="68:68" x14ac:dyDescent="0.25">
      <c r="BP5561" s="35"/>
    </row>
  </sheetData>
  <autoFilter ref="K1:K5561"/>
  <mergeCells count="14">
    <mergeCell ref="AH2:AL2"/>
    <mergeCell ref="AM2:AN2"/>
    <mergeCell ref="CQ3:CR3"/>
    <mergeCell ref="AE2:AG2"/>
    <mergeCell ref="M2:N2"/>
    <mergeCell ref="O2:Q2"/>
    <mergeCell ref="R2:V2"/>
    <mergeCell ref="W2:X2"/>
    <mergeCell ref="AC2:AD2"/>
    <mergeCell ref="CO3:CP3"/>
    <mergeCell ref="CG3:CH3"/>
    <mergeCell ref="CI3:CJ3"/>
    <mergeCell ref="CK3:CL3"/>
    <mergeCell ref="CM3:CN3"/>
  </mergeCells>
  <conditionalFormatting sqref="CH6:CH43 CG5:CH5 CG6:CG42 CS5:CT43">
    <cfRule type="cellIs" dxfId="15" priority="22" operator="equal">
      <formula>0</formula>
    </cfRule>
  </conditionalFormatting>
  <conditionalFormatting sqref="CI23:CI24">
    <cfRule type="cellIs" dxfId="14" priority="15" operator="equal">
      <formula>0</formula>
    </cfRule>
  </conditionalFormatting>
  <conditionalFormatting sqref="CQ30">
    <cfRule type="cellIs" dxfId="13" priority="2" operator="equal">
      <formula>0</formula>
    </cfRule>
  </conditionalFormatting>
  <conditionalFormatting sqref="CI25:CI29 CI5:CJ5 CI31:CI42 CI6:CI22 CJ6:CJ43">
    <cfRule type="cellIs" dxfId="12" priority="16" operator="equal">
      <formula>0</formula>
    </cfRule>
  </conditionalFormatting>
  <conditionalFormatting sqref="CI30">
    <cfRule type="cellIs" dxfId="11" priority="14" operator="equal">
      <formula>0</formula>
    </cfRule>
  </conditionalFormatting>
  <conditionalFormatting sqref="CK25:CK29 CK5:CL5 CK31:CK42 CK6:CK22 CL6:CL43">
    <cfRule type="cellIs" dxfId="10" priority="13" operator="equal">
      <formula>0</formula>
    </cfRule>
  </conditionalFormatting>
  <conditionalFormatting sqref="CK23:CK24">
    <cfRule type="cellIs" dxfId="9" priority="12" operator="equal">
      <formula>0</formula>
    </cfRule>
  </conditionalFormatting>
  <conditionalFormatting sqref="CK30">
    <cfRule type="cellIs" dxfId="8" priority="11" operator="equal">
      <formula>0</formula>
    </cfRule>
  </conditionalFormatting>
  <conditionalFormatting sqref="CM25:CM29 CM5:CN5 CM31:CM42 CM6:CM22 CN6:CN43">
    <cfRule type="cellIs" dxfId="7" priority="10" operator="equal">
      <formula>0</formula>
    </cfRule>
  </conditionalFormatting>
  <conditionalFormatting sqref="CM23:CM24">
    <cfRule type="cellIs" dxfId="6" priority="9" operator="equal">
      <formula>0</formula>
    </cfRule>
  </conditionalFormatting>
  <conditionalFormatting sqref="CM30">
    <cfRule type="cellIs" dxfId="5" priority="8" operator="equal">
      <formula>0</formula>
    </cfRule>
  </conditionalFormatting>
  <conditionalFormatting sqref="CO25:CO29 CO5:CP5 CO31:CO42 CO6:CO22 CP6:CP43">
    <cfRule type="cellIs" dxfId="4" priority="7" operator="equal">
      <formula>0</formula>
    </cfRule>
  </conditionalFormatting>
  <conditionalFormatting sqref="CO23:CO24">
    <cfRule type="cellIs" dxfId="3" priority="6" operator="equal">
      <formula>0</formula>
    </cfRule>
  </conditionalFormatting>
  <conditionalFormatting sqref="CO30">
    <cfRule type="cellIs" dxfId="2" priority="5" operator="equal">
      <formula>0</formula>
    </cfRule>
  </conditionalFormatting>
  <conditionalFormatting sqref="CQ25:CQ29 CQ5:CR5 CQ31:CQ42 CQ6:CQ22 CR6:CR43">
    <cfRule type="cellIs" dxfId="1" priority="4" operator="equal">
      <formula>0</formula>
    </cfRule>
  </conditionalFormatting>
  <conditionalFormatting sqref="CQ23:CQ24">
    <cfRule type="cellIs" dxfId="0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24" orientation="landscape" r:id="rId1"/>
  <ignoredErrors>
    <ignoredError sqref="E184:E214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Portada</vt:lpstr>
      <vt:lpstr>Datos de Entrada</vt:lpstr>
      <vt:lpstr>Resumo</vt:lpstr>
      <vt:lpstr>Datos</vt:lpstr>
      <vt:lpstr>Datos!Área_de_impresión</vt:lpstr>
      <vt:lpstr>'Datos de Entrada'!Área_de_impresión</vt:lpstr>
      <vt:lpstr>Portada!Área_de_impresión</vt:lpstr>
      <vt:lpstr>Resumo!Área_de_impresión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José Miguel Dorribo Rivera</cp:lastModifiedBy>
  <cp:lastPrinted>2021-04-06T11:45:01Z</cp:lastPrinted>
  <dcterms:created xsi:type="dcterms:W3CDTF">2016-05-02T14:35:13Z</dcterms:created>
  <dcterms:modified xsi:type="dcterms:W3CDTF">2022-03-09T08:38:15Z</dcterms:modified>
</cp:coreProperties>
</file>