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cheros.rectorado.uvigo.es\comun\Calidad\Programas_Calidade\Medicion_Satisfaccion\Doutoramento\Estudantado\2020_cursos 2018_19 e 2019_20\Resultados\"/>
    </mc:Choice>
  </mc:AlternateContent>
  <bookViews>
    <workbookView xWindow="0" yWindow="0" windowWidth="28800" windowHeight="11100" tabRatio="835"/>
  </bookViews>
  <sheets>
    <sheet name="Portada" sheetId="1" r:id="rId1"/>
    <sheet name="Datos de Entrada" sheetId="50" r:id="rId2"/>
    <sheet name="Resumo" sheetId="4" r:id="rId3"/>
    <sheet name="Datos" sheetId="49" r:id="rId4"/>
  </sheets>
  <definedNames>
    <definedName name="_xlnm._FilterDatabase" localSheetId="3" hidden="1">Datos!$B$2:$AA$136</definedName>
    <definedName name="_xlnm._FilterDatabase" localSheetId="2" hidden="1">Resumo!$A$13:$Z$49</definedName>
    <definedName name="_xlnm.Print_Area" localSheetId="1">'Datos de Entrada'!$A$1:$S$80</definedName>
    <definedName name="_xlnm.Print_Area" localSheetId="0">Portada!$A$1:$K$41</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48" i="49" l="1"/>
  <c r="Z147" i="49"/>
  <c r="N148" i="49"/>
  <c r="N147" i="49"/>
  <c r="N150" i="49" s="1"/>
  <c r="Z150" i="49" l="1"/>
  <c r="O152" i="49"/>
  <c r="R152" i="49"/>
  <c r="X152" i="49"/>
  <c r="L176" i="49"/>
  <c r="L177" i="49"/>
  <c r="L175" i="49"/>
  <c r="L171" i="49"/>
  <c r="L172" i="49"/>
  <c r="L170" i="49"/>
  <c r="L164" i="49"/>
  <c r="L165" i="49"/>
  <c r="L163" i="49"/>
  <c r="L161" i="49"/>
  <c r="L160" i="49"/>
  <c r="L159" i="49"/>
  <c r="J164" i="49"/>
  <c r="J156" i="49"/>
  <c r="J157" i="49"/>
  <c r="J158" i="49"/>
  <c r="J159" i="49"/>
  <c r="J160" i="49"/>
  <c r="J161" i="49"/>
  <c r="J162" i="49"/>
  <c r="J163" i="49"/>
  <c r="J155" i="49"/>
  <c r="H167" i="49"/>
  <c r="H156" i="49"/>
  <c r="H157" i="49"/>
  <c r="H158" i="49"/>
  <c r="H159" i="49"/>
  <c r="H160" i="49"/>
  <c r="H161" i="49"/>
  <c r="H162" i="49"/>
  <c r="H163" i="49"/>
  <c r="H164" i="49"/>
  <c r="H165" i="49"/>
  <c r="H166" i="49"/>
  <c r="H155" i="49"/>
  <c r="H151" i="49"/>
  <c r="H152" i="49"/>
  <c r="H150" i="49"/>
  <c r="H147" i="49"/>
  <c r="H148" i="49"/>
  <c r="H146" i="49"/>
  <c r="G52" i="4" l="1"/>
  <c r="C147" i="49" l="1"/>
  <c r="D147" i="49" s="1"/>
  <c r="C148" i="49"/>
  <c r="D148" i="49" s="1"/>
  <c r="C149" i="49"/>
  <c r="D149" i="49" s="1"/>
  <c r="C150" i="49"/>
  <c r="D150" i="49" s="1"/>
  <c r="C151" i="49"/>
  <c r="D151" i="49" s="1"/>
  <c r="C152" i="49"/>
  <c r="D152" i="49" s="1"/>
  <c r="C153" i="49"/>
  <c r="D153" i="49" s="1"/>
  <c r="C154" i="49"/>
  <c r="D154" i="49" s="1"/>
  <c r="C155" i="49"/>
  <c r="D155" i="49" s="1"/>
  <c r="C156" i="49"/>
  <c r="D156" i="49" s="1"/>
  <c r="C157" i="49"/>
  <c r="D157" i="49" s="1"/>
  <c r="C158" i="49"/>
  <c r="D158" i="49" s="1"/>
  <c r="C159" i="49"/>
  <c r="D159" i="49" s="1"/>
  <c r="C160" i="49"/>
  <c r="D160" i="49" s="1"/>
  <c r="C161" i="49"/>
  <c r="D161" i="49" s="1"/>
  <c r="C162" i="49"/>
  <c r="D162" i="49" s="1"/>
  <c r="C163" i="49"/>
  <c r="D163" i="49" s="1"/>
  <c r="C164" i="49"/>
  <c r="D164" i="49" s="1"/>
  <c r="C165" i="49"/>
  <c r="D165" i="49" s="1"/>
  <c r="C166" i="49"/>
  <c r="D166" i="49" s="1"/>
  <c r="C167" i="49"/>
  <c r="D167" i="49" s="1"/>
  <c r="C168" i="49"/>
  <c r="D168" i="49" s="1"/>
  <c r="C169" i="49"/>
  <c r="D169" i="49" s="1"/>
  <c r="C170" i="49"/>
  <c r="D170" i="49" s="1"/>
  <c r="C171" i="49"/>
  <c r="D171" i="49" s="1"/>
  <c r="C172" i="49"/>
  <c r="D172" i="49" s="1"/>
  <c r="C173" i="49"/>
  <c r="D173" i="49" s="1"/>
  <c r="C174" i="49"/>
  <c r="D174" i="49" s="1"/>
  <c r="C175" i="49"/>
  <c r="D175" i="49" s="1"/>
  <c r="C176" i="49"/>
  <c r="D176" i="49" s="1"/>
  <c r="C146" i="49"/>
  <c r="D146" i="49" s="1"/>
  <c r="E146" i="49" l="1"/>
  <c r="E147" i="49" l="1"/>
  <c r="F146" i="49"/>
  <c r="F147" i="49" l="1"/>
  <c r="E148" i="49"/>
  <c r="F148" i="49" l="1"/>
  <c r="E149" i="49"/>
  <c r="E150" i="49" l="1"/>
  <c r="F149" i="49"/>
  <c r="E151" i="49" l="1"/>
  <c r="F150" i="49"/>
  <c r="E152" i="49" l="1"/>
  <c r="F151" i="49"/>
  <c r="E153" i="49" l="1"/>
  <c r="F152" i="49"/>
  <c r="E154" i="49" l="1"/>
  <c r="F153" i="49"/>
  <c r="E155" i="49" l="1"/>
  <c r="F154" i="49"/>
  <c r="E156" i="49" l="1"/>
  <c r="F155" i="49"/>
  <c r="E157" i="49" l="1"/>
  <c r="F156" i="49"/>
  <c r="E158" i="49" l="1"/>
  <c r="F157" i="49"/>
  <c r="E159" i="49" l="1"/>
  <c r="F158" i="49"/>
  <c r="E160" i="49" l="1"/>
  <c r="F159" i="49"/>
  <c r="E161" i="49" l="1"/>
  <c r="F160" i="49"/>
  <c r="E162" i="49" l="1"/>
  <c r="F161" i="49"/>
  <c r="E163" i="49" l="1"/>
  <c r="F162" i="49"/>
  <c r="E164" i="49" l="1"/>
  <c r="F163" i="49"/>
  <c r="E165" i="49" l="1"/>
  <c r="F164" i="49"/>
  <c r="E166" i="49" l="1"/>
  <c r="F165" i="49"/>
  <c r="E167" i="49" l="1"/>
  <c r="F166" i="49"/>
  <c r="E168" i="49" l="1"/>
  <c r="F167" i="49"/>
  <c r="E169" i="49" l="1"/>
  <c r="F168" i="49"/>
  <c r="E170" i="49" l="1"/>
  <c r="F169" i="49"/>
  <c r="E171" i="49" l="1"/>
  <c r="F170" i="49"/>
  <c r="E172" i="49" l="1"/>
  <c r="F171" i="49"/>
  <c r="E173" i="49" l="1"/>
  <c r="F172" i="49"/>
  <c r="E174" i="49" l="1"/>
  <c r="F173" i="49"/>
  <c r="E175" i="49" l="1"/>
  <c r="F174" i="49"/>
  <c r="E176" i="49" l="1"/>
  <c r="F176" i="49" s="1"/>
  <c r="F175" i="49"/>
  <c r="AD6" i="49" l="1"/>
  <c r="AE6" i="49"/>
  <c r="AF6" i="49"/>
  <c r="AG6" i="49"/>
  <c r="AH6" i="49"/>
  <c r="AI6" i="49"/>
  <c r="AJ6" i="49"/>
  <c r="AK6" i="49"/>
  <c r="AL6" i="49"/>
  <c r="AM6" i="49"/>
  <c r="AN6" i="49"/>
  <c r="AO6" i="49"/>
  <c r="AP6" i="49"/>
  <c r="AQ6" i="49"/>
  <c r="AW6" i="49" s="1"/>
  <c r="AR6" i="49"/>
  <c r="AY6" i="49"/>
  <c r="BB6" i="49"/>
  <c r="BC6" i="49"/>
  <c r="BD6" i="49"/>
  <c r="BE6" i="49"/>
  <c r="BF6" i="49"/>
  <c r="BG6" i="49"/>
  <c r="BH6" i="49"/>
  <c r="BI6" i="49"/>
  <c r="BJ6" i="49"/>
  <c r="BK6" i="49"/>
  <c r="BL6" i="49"/>
  <c r="AD7" i="49"/>
  <c r="AS7" i="49" s="1"/>
  <c r="AE7" i="49"/>
  <c r="AF7" i="49"/>
  <c r="AG7" i="49"/>
  <c r="AH7" i="49"/>
  <c r="AI7" i="49"/>
  <c r="AJ7" i="49"/>
  <c r="AK7" i="49"/>
  <c r="AL7" i="49"/>
  <c r="AM7" i="49"/>
  <c r="AN7" i="49"/>
  <c r="AO7" i="49"/>
  <c r="AV7" i="49" s="1"/>
  <c r="AP7" i="49"/>
  <c r="AQ7" i="49"/>
  <c r="AW7" i="49" s="1"/>
  <c r="AR7" i="49"/>
  <c r="AY7" i="49"/>
  <c r="BB7" i="49"/>
  <c r="BC7" i="49"/>
  <c r="BD7" i="49"/>
  <c r="BE7" i="49"/>
  <c r="BF7" i="49"/>
  <c r="BG7" i="49"/>
  <c r="BH7" i="49"/>
  <c r="BI7" i="49"/>
  <c r="BJ7" i="49"/>
  <c r="BK7" i="49"/>
  <c r="BL7" i="49"/>
  <c r="AD8" i="49"/>
  <c r="AS8" i="49" s="1"/>
  <c r="AE8" i="49"/>
  <c r="AF8" i="49"/>
  <c r="AG8" i="49"/>
  <c r="AH8" i="49"/>
  <c r="AI8" i="49"/>
  <c r="AJ8" i="49"/>
  <c r="AK8" i="49"/>
  <c r="AL8" i="49"/>
  <c r="AM8" i="49"/>
  <c r="AN8" i="49"/>
  <c r="AO8" i="49"/>
  <c r="AP8" i="49"/>
  <c r="AQ8" i="49"/>
  <c r="AR8" i="49"/>
  <c r="AY8" i="49"/>
  <c r="BB8" i="49"/>
  <c r="BC8" i="49"/>
  <c r="BD8" i="49"/>
  <c r="BE8" i="49"/>
  <c r="BG8" i="49"/>
  <c r="BI8" i="49"/>
  <c r="BJ8" i="49"/>
  <c r="BK8" i="49"/>
  <c r="AW8" i="49" l="1"/>
  <c r="AT8" i="49"/>
  <c r="AX8" i="49" s="1"/>
  <c r="AS6" i="49"/>
  <c r="AU8" i="49"/>
  <c r="AU7" i="49"/>
  <c r="AT7" i="49"/>
  <c r="AV6" i="49"/>
  <c r="AU6" i="49"/>
  <c r="AT6" i="49"/>
  <c r="AV8" i="49"/>
  <c r="AX6" i="49" l="1"/>
  <c r="AX7" i="49"/>
  <c r="AY43" i="49" l="1"/>
  <c r="AR43" i="49"/>
  <c r="AQ43" i="49"/>
  <c r="AP43" i="49"/>
  <c r="AO43" i="49"/>
  <c r="AN43" i="49"/>
  <c r="AM43" i="49"/>
  <c r="AL43" i="49"/>
  <c r="AK43" i="49"/>
  <c r="AJ43" i="49"/>
  <c r="AI43" i="49"/>
  <c r="AH43" i="49"/>
  <c r="AG43" i="49"/>
  <c r="AF43" i="49"/>
  <c r="AE43" i="49"/>
  <c r="AD43" i="49"/>
  <c r="AS43" i="49" s="1"/>
  <c r="AY42" i="49"/>
  <c r="AR42" i="49"/>
  <c r="AQ42" i="49"/>
  <c r="AP42" i="49"/>
  <c r="AO42" i="49"/>
  <c r="AN42" i="49"/>
  <c r="AM42" i="49"/>
  <c r="AL42" i="49"/>
  <c r="AK42" i="49"/>
  <c r="AJ42" i="49"/>
  <c r="AI42" i="49"/>
  <c r="AH42" i="49"/>
  <c r="AG42" i="49"/>
  <c r="AF42" i="49"/>
  <c r="AE42" i="49"/>
  <c r="AD42" i="49"/>
  <c r="AS42" i="49" s="1"/>
  <c r="AY41" i="49"/>
  <c r="AT43" i="49" l="1"/>
  <c r="AV43" i="49"/>
  <c r="AT42" i="49"/>
  <c r="AU42" i="49"/>
  <c r="AW42" i="49"/>
  <c r="AU43" i="49"/>
  <c r="AW43" i="49"/>
  <c r="AV42" i="49"/>
  <c r="AX42" i="49" l="1"/>
  <c r="AX43" i="49"/>
  <c r="CH43" i="49"/>
  <c r="CG43" i="49"/>
  <c r="CF43" i="49"/>
  <c r="CE43" i="49"/>
  <c r="CD43" i="49"/>
  <c r="CC43" i="49"/>
  <c r="CB43" i="49"/>
  <c r="CA43" i="49"/>
  <c r="BZ43" i="49"/>
  <c r="BY43" i="49"/>
  <c r="BX43" i="49"/>
  <c r="BW43" i="49"/>
  <c r="BV43" i="49"/>
  <c r="BU43" i="49"/>
  <c r="BT43" i="49"/>
  <c r="BS43" i="49"/>
  <c r="CH42" i="49"/>
  <c r="CG42" i="49"/>
  <c r="CF42" i="49"/>
  <c r="CE42" i="49"/>
  <c r="CD42" i="49"/>
  <c r="CC42" i="49"/>
  <c r="CB42" i="49"/>
  <c r="CA42" i="49"/>
  <c r="BZ42" i="49"/>
  <c r="BY42" i="49"/>
  <c r="BX42" i="49"/>
  <c r="BW42" i="49"/>
  <c r="BV42" i="49"/>
  <c r="BU42" i="49"/>
  <c r="BT42" i="49"/>
  <c r="BS42" i="49"/>
  <c r="CH41" i="49"/>
  <c r="CH40" i="49"/>
  <c r="CH39" i="49"/>
  <c r="CH38" i="49"/>
  <c r="CH37" i="49"/>
  <c r="CG37" i="49"/>
  <c r="CF37" i="49"/>
  <c r="CE37" i="49"/>
  <c r="CD37" i="49"/>
  <c r="CC37" i="49"/>
  <c r="CB37" i="49"/>
  <c r="CA37" i="49"/>
  <c r="BZ37" i="49"/>
  <c r="BY37" i="49"/>
  <c r="BX37" i="49"/>
  <c r="BW37" i="49"/>
  <c r="BV37" i="49"/>
  <c r="BU37" i="49"/>
  <c r="BT37" i="49"/>
  <c r="BS37" i="49"/>
  <c r="CH36" i="49"/>
  <c r="CG36" i="49"/>
  <c r="CF36" i="49"/>
  <c r="CE36" i="49"/>
  <c r="CD36" i="49"/>
  <c r="CC36" i="49"/>
  <c r="CB36" i="49"/>
  <c r="CA36" i="49"/>
  <c r="BZ36" i="49"/>
  <c r="BY36" i="49"/>
  <c r="BX36" i="49"/>
  <c r="BW36" i="49"/>
  <c r="BV36" i="49"/>
  <c r="BU36" i="49"/>
  <c r="BT36" i="49"/>
  <c r="BS36" i="49"/>
  <c r="CH35" i="49"/>
  <c r="CG35" i="49"/>
  <c r="CF35" i="49"/>
  <c r="CE35" i="49"/>
  <c r="CD35" i="49"/>
  <c r="CC35" i="49"/>
  <c r="CB35" i="49"/>
  <c r="CA35" i="49"/>
  <c r="BZ35" i="49"/>
  <c r="BY35" i="49"/>
  <c r="BX35" i="49"/>
  <c r="BW35" i="49"/>
  <c r="BV35" i="49"/>
  <c r="BU35" i="49"/>
  <c r="BT35" i="49"/>
  <c r="BS35" i="49"/>
  <c r="CH34" i="49"/>
  <c r="CG34" i="49"/>
  <c r="CF34" i="49"/>
  <c r="CE34" i="49"/>
  <c r="CD34" i="49"/>
  <c r="CC34" i="49"/>
  <c r="CB34" i="49"/>
  <c r="CA34" i="49"/>
  <c r="BZ34" i="49"/>
  <c r="BY34" i="49"/>
  <c r="BX34" i="49"/>
  <c r="BW34" i="49"/>
  <c r="BV34" i="49"/>
  <c r="BU34" i="49"/>
  <c r="BT34" i="49"/>
  <c r="BS34" i="49"/>
  <c r="CH33" i="49"/>
  <c r="CG33" i="49"/>
  <c r="CF33" i="49"/>
  <c r="CE33" i="49"/>
  <c r="CD33" i="49"/>
  <c r="CC33" i="49"/>
  <c r="CB33" i="49"/>
  <c r="CA33" i="49"/>
  <c r="BZ33" i="49"/>
  <c r="BY33" i="49"/>
  <c r="BX33" i="49"/>
  <c r="BW33" i="49"/>
  <c r="BV33" i="49"/>
  <c r="BU33" i="49"/>
  <c r="BT33" i="49"/>
  <c r="BS33" i="49"/>
  <c r="CH32" i="49"/>
  <c r="CH31" i="49"/>
  <c r="CG31" i="49"/>
  <c r="CF31" i="49"/>
  <c r="CE31" i="49"/>
  <c r="CD31" i="49"/>
  <c r="CC31" i="49"/>
  <c r="CB31" i="49"/>
  <c r="CA31" i="49"/>
  <c r="BZ31" i="49"/>
  <c r="BY31" i="49"/>
  <c r="BX31" i="49"/>
  <c r="BW31" i="49"/>
  <c r="BV31" i="49"/>
  <c r="BU31" i="49"/>
  <c r="BT31" i="49"/>
  <c r="BS31" i="49"/>
  <c r="CH30" i="49"/>
  <c r="CG30" i="49"/>
  <c r="CF30" i="49"/>
  <c r="CD30" i="49"/>
  <c r="CC30" i="49"/>
  <c r="CB30" i="49"/>
  <c r="CA30" i="49"/>
  <c r="BZ30" i="49"/>
  <c r="BY30" i="49"/>
  <c r="BX30" i="49"/>
  <c r="BW30" i="49"/>
  <c r="BV30" i="49"/>
  <c r="BU30" i="49"/>
  <c r="BT30" i="49"/>
  <c r="BS30" i="49"/>
  <c r="CH29" i="49"/>
  <c r="CH28" i="49"/>
  <c r="CH27" i="49"/>
  <c r="CG27" i="49"/>
  <c r="CF27" i="49"/>
  <c r="CE27" i="49"/>
  <c r="CD27" i="49"/>
  <c r="CC27" i="49"/>
  <c r="CB27" i="49"/>
  <c r="CA27" i="49"/>
  <c r="BZ27" i="49"/>
  <c r="BY27" i="49"/>
  <c r="BX27" i="49"/>
  <c r="BW27" i="49"/>
  <c r="BV27" i="49"/>
  <c r="BU27" i="49"/>
  <c r="BT27" i="49"/>
  <c r="BS27" i="49"/>
  <c r="CH26" i="49"/>
  <c r="CH25" i="49"/>
  <c r="CH24" i="49"/>
  <c r="CG24" i="49"/>
  <c r="CF24" i="49"/>
  <c r="CE24" i="49"/>
  <c r="CD24" i="49"/>
  <c r="CC24" i="49"/>
  <c r="CB24" i="49"/>
  <c r="CA24" i="49"/>
  <c r="BZ24" i="49"/>
  <c r="BY24" i="49"/>
  <c r="BX24" i="49"/>
  <c r="BW24" i="49"/>
  <c r="BV24" i="49"/>
  <c r="BU24" i="49"/>
  <c r="BT24" i="49"/>
  <c r="BS24" i="49"/>
  <c r="CH23" i="49"/>
  <c r="CG23" i="49"/>
  <c r="CF23" i="49"/>
  <c r="CE23" i="49"/>
  <c r="CD23" i="49"/>
  <c r="CC23" i="49"/>
  <c r="CB23" i="49"/>
  <c r="CA23" i="49"/>
  <c r="BZ23" i="49"/>
  <c r="BY23" i="49"/>
  <c r="BX23" i="49"/>
  <c r="BW23" i="49"/>
  <c r="BV23" i="49"/>
  <c r="BU23" i="49"/>
  <c r="BT23" i="49"/>
  <c r="BS23" i="49"/>
  <c r="CH22" i="49"/>
  <c r="CG22" i="49"/>
  <c r="CF22" i="49"/>
  <c r="CE22" i="49"/>
  <c r="CD22" i="49"/>
  <c r="CC22" i="49"/>
  <c r="CB22" i="49"/>
  <c r="BY22" i="49"/>
  <c r="BX22" i="49"/>
  <c r="BW22" i="49"/>
  <c r="BV22" i="49"/>
  <c r="BU22" i="49"/>
  <c r="BT22" i="49"/>
  <c r="BS22" i="49"/>
  <c r="CH21" i="49"/>
  <c r="CG21" i="49"/>
  <c r="CF21" i="49"/>
  <c r="CE21" i="49"/>
  <c r="CD21" i="49"/>
  <c r="CC21" i="49"/>
  <c r="CB21" i="49"/>
  <c r="CA21" i="49"/>
  <c r="BZ21" i="49"/>
  <c r="BY21" i="49"/>
  <c r="BX21" i="49"/>
  <c r="BW21" i="49"/>
  <c r="BV21" i="49"/>
  <c r="BU21" i="49"/>
  <c r="BT21" i="49"/>
  <c r="BS21" i="49"/>
  <c r="CH20" i="49"/>
  <c r="CH19" i="49"/>
  <c r="CG19" i="49"/>
  <c r="CF19" i="49"/>
  <c r="CE19" i="49"/>
  <c r="CD19" i="49"/>
  <c r="CC19" i="49"/>
  <c r="CB19" i="49"/>
  <c r="CA19" i="49"/>
  <c r="BZ19" i="49"/>
  <c r="BY19" i="49"/>
  <c r="BX19" i="49"/>
  <c r="BW19" i="49"/>
  <c r="BV19" i="49"/>
  <c r="BU19" i="49"/>
  <c r="BT19" i="49"/>
  <c r="BS19" i="49"/>
  <c r="CH18" i="49"/>
  <c r="CG18" i="49"/>
  <c r="CF18" i="49"/>
  <c r="CE18" i="49"/>
  <c r="CD18" i="49"/>
  <c r="CC18" i="49"/>
  <c r="CB18" i="49"/>
  <c r="CA18" i="49"/>
  <c r="BZ18" i="49"/>
  <c r="BY18" i="49"/>
  <c r="BX18" i="49"/>
  <c r="BW18" i="49"/>
  <c r="BV18" i="49"/>
  <c r="BU18" i="49"/>
  <c r="BT18" i="49"/>
  <c r="BS18" i="49"/>
  <c r="CH17" i="49"/>
  <c r="CG17" i="49"/>
  <c r="CF17" i="49"/>
  <c r="CE17" i="49"/>
  <c r="CD17" i="49"/>
  <c r="CC17" i="49"/>
  <c r="CB17" i="49"/>
  <c r="CA17" i="49"/>
  <c r="BZ17" i="49"/>
  <c r="BY17" i="49"/>
  <c r="BX17" i="49"/>
  <c r="BW17" i="49"/>
  <c r="BV17" i="49"/>
  <c r="BU17" i="49"/>
  <c r="BT17" i="49"/>
  <c r="BS17" i="49"/>
  <c r="CH16" i="49"/>
  <c r="CG16" i="49"/>
  <c r="CF16" i="49"/>
  <c r="CD16" i="49"/>
  <c r="CA16" i="49"/>
  <c r="BZ16" i="49"/>
  <c r="BY16" i="49"/>
  <c r="BX16" i="49"/>
  <c r="BW16" i="49"/>
  <c r="BV16" i="49"/>
  <c r="BU16" i="49"/>
  <c r="BT16" i="49"/>
  <c r="BS16" i="49"/>
  <c r="CH15" i="49"/>
  <c r="CG15" i="49"/>
  <c r="CF15" i="49"/>
  <c r="CE15" i="49"/>
  <c r="CD15" i="49"/>
  <c r="CC15" i="49"/>
  <c r="CB15" i="49"/>
  <c r="CA15" i="49"/>
  <c r="BZ15" i="49"/>
  <c r="BY15" i="49"/>
  <c r="BX15" i="49"/>
  <c r="BW15" i="49"/>
  <c r="BV15" i="49"/>
  <c r="BU15" i="49"/>
  <c r="BT15" i="49"/>
  <c r="BS15" i="49"/>
  <c r="CH14" i="49"/>
  <c r="CH13" i="49"/>
  <c r="CG13" i="49"/>
  <c r="CF13" i="49"/>
  <c r="CE13" i="49"/>
  <c r="CD13" i="49"/>
  <c r="CC13" i="49"/>
  <c r="CB13" i="49"/>
  <c r="CA13" i="49"/>
  <c r="BZ13" i="49"/>
  <c r="BY13" i="49"/>
  <c r="BX13" i="49"/>
  <c r="BW13" i="49"/>
  <c r="BV13" i="49"/>
  <c r="BU13" i="49"/>
  <c r="BT13" i="49"/>
  <c r="BS13" i="49"/>
  <c r="CH12" i="49"/>
  <c r="CG12" i="49"/>
  <c r="CF12" i="49"/>
  <c r="CE12" i="49"/>
  <c r="CD12" i="49"/>
  <c r="CC12" i="49"/>
  <c r="CB12" i="49"/>
  <c r="CA12" i="49"/>
  <c r="BZ12" i="49"/>
  <c r="BY12" i="49"/>
  <c r="BX12" i="49"/>
  <c r="BW12" i="49"/>
  <c r="BV12" i="49"/>
  <c r="BU12" i="49"/>
  <c r="BT12" i="49"/>
  <c r="BS12" i="49"/>
  <c r="CH11" i="49"/>
  <c r="CG11" i="49"/>
  <c r="CF11" i="49"/>
  <c r="CE11" i="49"/>
  <c r="CD11" i="49"/>
  <c r="CC11" i="49"/>
  <c r="CB11" i="49"/>
  <c r="CA11" i="49"/>
  <c r="BZ11" i="49"/>
  <c r="BY11" i="49"/>
  <c r="BX11" i="49"/>
  <c r="BW11" i="49"/>
  <c r="BV11" i="49"/>
  <c r="BU11" i="49"/>
  <c r="BT11" i="49"/>
  <c r="BS11" i="49"/>
  <c r="CH10" i="49"/>
  <c r="CG10" i="49"/>
  <c r="CF10" i="49"/>
  <c r="CE10" i="49"/>
  <c r="CD10" i="49"/>
  <c r="CC10" i="49"/>
  <c r="CB10" i="49"/>
  <c r="CA10" i="49"/>
  <c r="BZ10" i="49"/>
  <c r="BY10" i="49"/>
  <c r="BX10" i="49"/>
  <c r="BW10" i="49"/>
  <c r="BV10" i="49"/>
  <c r="BU10" i="49"/>
  <c r="BT10" i="49"/>
  <c r="BS10" i="49"/>
  <c r="CH9" i="49"/>
  <c r="CG9" i="49"/>
  <c r="CU9" i="49" s="1"/>
  <c r="CE9" i="49"/>
  <c r="CD9" i="49"/>
  <c r="CB9" i="49"/>
  <c r="CA9" i="49"/>
  <c r="BZ9" i="49"/>
  <c r="BY9" i="49"/>
  <c r="BX9" i="49"/>
  <c r="BW9" i="49"/>
  <c r="BV9" i="49"/>
  <c r="BU9" i="49"/>
  <c r="BT9" i="49"/>
  <c r="BS9" i="49"/>
  <c r="CH8" i="49"/>
  <c r="CG8" i="49"/>
  <c r="CF8" i="49"/>
  <c r="CE8" i="49"/>
  <c r="CD8" i="49"/>
  <c r="CC8" i="49"/>
  <c r="CB8" i="49"/>
  <c r="CA8" i="49"/>
  <c r="BZ8" i="49"/>
  <c r="BY8" i="49"/>
  <c r="BX8" i="49"/>
  <c r="BW8" i="49"/>
  <c r="BV8" i="49"/>
  <c r="BU8" i="49"/>
  <c r="BT8" i="49"/>
  <c r="BS8" i="49"/>
  <c r="CH7" i="49"/>
  <c r="CG7" i="49"/>
  <c r="CF7" i="49"/>
  <c r="CE7" i="49"/>
  <c r="CD7" i="49"/>
  <c r="CC7" i="49"/>
  <c r="CB7" i="49"/>
  <c r="CA7" i="49"/>
  <c r="BZ7" i="49"/>
  <c r="BY7" i="49"/>
  <c r="BX7" i="49"/>
  <c r="BW7" i="49"/>
  <c r="BV7" i="49"/>
  <c r="BU7" i="49"/>
  <c r="BT7" i="49"/>
  <c r="BS7" i="49"/>
  <c r="CM7" i="49" l="1"/>
  <c r="CM8" i="49"/>
  <c r="CM9" i="49"/>
  <c r="CU10" i="49"/>
  <c r="CU11" i="49"/>
  <c r="CU12" i="49"/>
  <c r="CU13" i="49"/>
  <c r="CM15" i="49"/>
  <c r="CM16" i="49"/>
  <c r="CM23" i="49"/>
  <c r="CM24" i="49"/>
  <c r="CM30" i="49"/>
  <c r="CU30" i="49"/>
  <c r="CU31" i="49"/>
  <c r="CM33" i="49"/>
  <c r="CM34" i="49"/>
  <c r="CM35" i="49"/>
  <c r="CM36" i="49"/>
  <c r="CM37" i="49"/>
  <c r="CM42" i="49"/>
  <c r="CM43" i="49"/>
  <c r="CU7" i="49"/>
  <c r="CU8" i="49"/>
  <c r="CU15" i="49"/>
  <c r="CM17" i="49"/>
  <c r="CM18" i="49"/>
  <c r="CM19" i="49"/>
  <c r="CU22" i="49"/>
  <c r="CU23" i="49"/>
  <c r="CU24" i="49"/>
  <c r="CU33" i="49"/>
  <c r="CU34" i="49"/>
  <c r="CU35" i="49"/>
  <c r="CU36" i="49"/>
  <c r="CU37" i="49"/>
  <c r="CU42" i="49"/>
  <c r="CU43" i="49"/>
  <c r="CU16" i="49"/>
  <c r="CU17" i="49"/>
  <c r="CU18" i="49"/>
  <c r="CU19" i="49"/>
  <c r="CM21" i="49"/>
  <c r="CM22" i="49"/>
  <c r="CM27" i="49"/>
  <c r="CM10" i="49"/>
  <c r="CM11" i="49"/>
  <c r="CM12" i="49"/>
  <c r="CM13" i="49"/>
  <c r="CU21" i="49"/>
  <c r="CU27" i="49"/>
  <c r="CM31" i="49"/>
  <c r="CQ7" i="49"/>
  <c r="CQ8" i="49"/>
  <c r="CQ9" i="49"/>
  <c r="CQ10" i="49"/>
  <c r="CQ22" i="49"/>
  <c r="CO7" i="49"/>
  <c r="CO8" i="49"/>
  <c r="CO9" i="49"/>
  <c r="CO10" i="49"/>
  <c r="CS7" i="49"/>
  <c r="CS8" i="49"/>
  <c r="CS9" i="49"/>
  <c r="CQ12" i="49"/>
  <c r="CQ15" i="49"/>
  <c r="CQ16" i="49"/>
  <c r="CQ17" i="49"/>
  <c r="CQ18" i="49"/>
  <c r="CQ19" i="49"/>
  <c r="CQ21" i="49"/>
  <c r="CQ23" i="49"/>
  <c r="CQ24" i="49"/>
  <c r="CQ27" i="49"/>
  <c r="CQ30" i="49"/>
  <c r="CQ31" i="49"/>
  <c r="CQ33" i="49"/>
  <c r="CQ34" i="49"/>
  <c r="CQ35" i="49"/>
  <c r="CQ36" i="49"/>
  <c r="CQ37" i="49"/>
  <c r="CQ42" i="49"/>
  <c r="CQ43" i="49"/>
  <c r="CQ13" i="49"/>
  <c r="CO11" i="49"/>
  <c r="CO12" i="49"/>
  <c r="CO13" i="49"/>
  <c r="CO15" i="49"/>
  <c r="CO16" i="49"/>
  <c r="CO17" i="49"/>
  <c r="CO18" i="49"/>
  <c r="CO19" i="49"/>
  <c r="CO21" i="49"/>
  <c r="CO22" i="49"/>
  <c r="CO23" i="49"/>
  <c r="CO24" i="49"/>
  <c r="CO27" i="49"/>
  <c r="CO30" i="49"/>
  <c r="CO31" i="49"/>
  <c r="CO33" i="49"/>
  <c r="CO34" i="49"/>
  <c r="CO35" i="49"/>
  <c r="CO36" i="49"/>
  <c r="CO37" i="49"/>
  <c r="CO42" i="49"/>
  <c r="CO43" i="49"/>
  <c r="CQ11" i="49"/>
  <c r="CS10" i="49"/>
  <c r="CS11" i="49"/>
  <c r="CS12" i="49"/>
  <c r="CS13" i="49"/>
  <c r="CS15" i="49"/>
  <c r="CS16" i="49"/>
  <c r="CS17" i="49"/>
  <c r="CS18" i="49"/>
  <c r="CS19" i="49"/>
  <c r="CS21" i="49"/>
  <c r="CS22" i="49"/>
  <c r="CS23" i="49"/>
  <c r="CS24" i="49"/>
  <c r="CS27" i="49"/>
  <c r="CS30" i="49"/>
  <c r="CS31" i="49"/>
  <c r="CS33" i="49"/>
  <c r="CS34" i="49"/>
  <c r="CS35" i="49"/>
  <c r="CS36" i="49"/>
  <c r="CS37" i="49"/>
  <c r="CS42" i="49"/>
  <c r="CS43" i="49"/>
  <c r="BQ43" i="49"/>
  <c r="BQ42" i="49"/>
  <c r="BQ41" i="49"/>
  <c r="BQ40" i="49"/>
  <c r="BP40" i="49"/>
  <c r="BO40" i="49"/>
  <c r="BN40" i="49"/>
  <c r="BM40" i="49"/>
  <c r="BL40" i="49"/>
  <c r="BK40" i="49"/>
  <c r="BJ40" i="49"/>
  <c r="BI40" i="49"/>
  <c r="BH40" i="49"/>
  <c r="BG40" i="49"/>
  <c r="BF40" i="49"/>
  <c r="BE40" i="49"/>
  <c r="BD40" i="49"/>
  <c r="BC40" i="49"/>
  <c r="BB40" i="49"/>
  <c r="BQ39" i="49"/>
  <c r="BQ38" i="49"/>
  <c r="BP38" i="49"/>
  <c r="BO38" i="49"/>
  <c r="BN38" i="49"/>
  <c r="CR38" i="49" s="1"/>
  <c r="BK38" i="49"/>
  <c r="BJ38" i="49"/>
  <c r="BI38" i="49"/>
  <c r="BH38" i="49"/>
  <c r="BG38" i="49"/>
  <c r="BF38" i="49"/>
  <c r="BD38" i="49"/>
  <c r="BC38" i="49"/>
  <c r="BB38" i="49"/>
  <c r="BQ37" i="49"/>
  <c r="BQ36" i="49"/>
  <c r="BP36" i="49"/>
  <c r="BO36" i="49"/>
  <c r="BN36" i="49"/>
  <c r="BM36" i="49"/>
  <c r="BL36" i="49"/>
  <c r="BK36" i="49"/>
  <c r="BJ36" i="49"/>
  <c r="BI36" i="49"/>
  <c r="BH36" i="49"/>
  <c r="BG36" i="49"/>
  <c r="BF36" i="49"/>
  <c r="BE36" i="49"/>
  <c r="BD36" i="49"/>
  <c r="BC36" i="49"/>
  <c r="BB36" i="49"/>
  <c r="BQ35" i="49"/>
  <c r="BQ34" i="49"/>
  <c r="BP34" i="49"/>
  <c r="BO34" i="49"/>
  <c r="BN34" i="49"/>
  <c r="BM34" i="49"/>
  <c r="BL34" i="49"/>
  <c r="BK34" i="49"/>
  <c r="BJ34" i="49"/>
  <c r="BI34" i="49"/>
  <c r="BH34" i="49"/>
  <c r="BG34" i="49"/>
  <c r="BF34" i="49"/>
  <c r="BE34" i="49"/>
  <c r="BD34" i="49"/>
  <c r="BC34" i="49"/>
  <c r="BB34" i="49"/>
  <c r="BQ33" i="49"/>
  <c r="BP33" i="49"/>
  <c r="BO33" i="49"/>
  <c r="BN33" i="49"/>
  <c r="BM33" i="49"/>
  <c r="BL33" i="49"/>
  <c r="BK33" i="49"/>
  <c r="BJ33" i="49"/>
  <c r="BI33" i="49"/>
  <c r="BH33" i="49"/>
  <c r="BG33" i="49"/>
  <c r="BF33" i="49"/>
  <c r="BE33" i="49"/>
  <c r="BD33" i="49"/>
  <c r="BC33" i="49"/>
  <c r="BB33" i="49"/>
  <c r="BQ32" i="49"/>
  <c r="BQ31" i="49"/>
  <c r="BQ30" i="49"/>
  <c r="BQ29" i="49"/>
  <c r="BP29" i="49"/>
  <c r="BO29" i="49"/>
  <c r="BN29" i="49"/>
  <c r="BM29" i="49"/>
  <c r="BL29" i="49"/>
  <c r="BK29" i="49"/>
  <c r="BJ29" i="49"/>
  <c r="BI29" i="49"/>
  <c r="BH29" i="49"/>
  <c r="BG29" i="49"/>
  <c r="BF29" i="49"/>
  <c r="BE29" i="49"/>
  <c r="BD29" i="49"/>
  <c r="BC29" i="49"/>
  <c r="BB29" i="49"/>
  <c r="BQ28" i="49"/>
  <c r="BP28" i="49"/>
  <c r="BO28" i="49"/>
  <c r="BN28" i="49"/>
  <c r="BM28" i="49"/>
  <c r="BL28" i="49"/>
  <c r="BK28" i="49"/>
  <c r="BJ28" i="49"/>
  <c r="BI28" i="49"/>
  <c r="BH28" i="49"/>
  <c r="BG28" i="49"/>
  <c r="BF28" i="49"/>
  <c r="BE28" i="49"/>
  <c r="BD28" i="49"/>
  <c r="BC28" i="49"/>
  <c r="BB28" i="49"/>
  <c r="BQ27" i="49"/>
  <c r="BP27" i="49"/>
  <c r="BO27" i="49"/>
  <c r="BN27" i="49"/>
  <c r="BM27" i="49"/>
  <c r="BL27" i="49"/>
  <c r="BK27" i="49"/>
  <c r="BJ27" i="49"/>
  <c r="BI27" i="49"/>
  <c r="BH27" i="49"/>
  <c r="BG27" i="49"/>
  <c r="BF27" i="49"/>
  <c r="BE27" i="49"/>
  <c r="BD27" i="49"/>
  <c r="BC27" i="49"/>
  <c r="BB27" i="49"/>
  <c r="BQ26" i="49"/>
  <c r="BQ25" i="49"/>
  <c r="BQ24" i="49"/>
  <c r="BP24" i="49"/>
  <c r="BO24" i="49"/>
  <c r="BN24" i="49"/>
  <c r="BM24" i="49"/>
  <c r="BL24" i="49"/>
  <c r="BK24" i="49"/>
  <c r="BJ24" i="49"/>
  <c r="BI24" i="49"/>
  <c r="BH24" i="49"/>
  <c r="BG24" i="49"/>
  <c r="BF24" i="49"/>
  <c r="BE24" i="49"/>
  <c r="BD24" i="49"/>
  <c r="BC24" i="49"/>
  <c r="BB24" i="49"/>
  <c r="BQ23" i="49"/>
  <c r="BP23" i="49"/>
  <c r="BO23" i="49"/>
  <c r="BN23" i="49"/>
  <c r="BM23" i="49"/>
  <c r="BL23" i="49"/>
  <c r="BK23" i="49"/>
  <c r="BJ23" i="49"/>
  <c r="BI23" i="49"/>
  <c r="BH23" i="49"/>
  <c r="BG23" i="49"/>
  <c r="BF23" i="49"/>
  <c r="BE23" i="49"/>
  <c r="BD23" i="49"/>
  <c r="BC23" i="49"/>
  <c r="BB23" i="49"/>
  <c r="BQ22" i="49"/>
  <c r="BP22" i="49"/>
  <c r="BO22" i="49"/>
  <c r="BN22" i="49"/>
  <c r="BM22" i="49"/>
  <c r="BL22" i="49"/>
  <c r="BK22" i="49"/>
  <c r="BJ22" i="49"/>
  <c r="BI22" i="49"/>
  <c r="BH22" i="49"/>
  <c r="BG22" i="49"/>
  <c r="BF22" i="49"/>
  <c r="BE22" i="49"/>
  <c r="BD22" i="49"/>
  <c r="BC22" i="49"/>
  <c r="BB22" i="49"/>
  <c r="BQ21" i="49"/>
  <c r="BP21" i="49"/>
  <c r="BO21" i="49"/>
  <c r="BN21" i="49"/>
  <c r="BM21" i="49"/>
  <c r="BL21" i="49"/>
  <c r="BK21" i="49"/>
  <c r="BJ21" i="49"/>
  <c r="BI21" i="49"/>
  <c r="BH21" i="49"/>
  <c r="BG21" i="49"/>
  <c r="BF21" i="49"/>
  <c r="BE21" i="49"/>
  <c r="BD21" i="49"/>
  <c r="BC21" i="49"/>
  <c r="BB21" i="49"/>
  <c r="BQ20" i="49"/>
  <c r="BP20" i="49"/>
  <c r="BO20" i="49"/>
  <c r="BN20" i="49"/>
  <c r="BM20" i="49"/>
  <c r="BL20" i="49"/>
  <c r="BK20" i="49"/>
  <c r="BJ20" i="49"/>
  <c r="BI20" i="49"/>
  <c r="BH20" i="49"/>
  <c r="BG20" i="49"/>
  <c r="BF20" i="49"/>
  <c r="BE20" i="49"/>
  <c r="BD20" i="49"/>
  <c r="BC20" i="49"/>
  <c r="BB20" i="49"/>
  <c r="BQ19" i="49"/>
  <c r="BP19" i="49"/>
  <c r="BO19" i="49"/>
  <c r="BN19" i="49"/>
  <c r="BM19" i="49"/>
  <c r="BL19" i="49"/>
  <c r="BK19" i="49"/>
  <c r="BJ19" i="49"/>
  <c r="BI19" i="49"/>
  <c r="BH19" i="49"/>
  <c r="BG19" i="49"/>
  <c r="BF19" i="49"/>
  <c r="BE19" i="49"/>
  <c r="BD19" i="49"/>
  <c r="BC19" i="49"/>
  <c r="BB19" i="49"/>
  <c r="BQ18" i="49"/>
  <c r="BP18" i="49"/>
  <c r="BO18" i="49"/>
  <c r="BN18" i="49"/>
  <c r="BM18" i="49"/>
  <c r="BL18" i="49"/>
  <c r="BK18" i="49"/>
  <c r="BJ18" i="49"/>
  <c r="BI18" i="49"/>
  <c r="BH18" i="49"/>
  <c r="BG18" i="49"/>
  <c r="BF18" i="49"/>
  <c r="BE18" i="49"/>
  <c r="BD18" i="49"/>
  <c r="BC18" i="49"/>
  <c r="BB18" i="49"/>
  <c r="BQ17" i="49"/>
  <c r="BP17" i="49"/>
  <c r="BO17" i="49"/>
  <c r="BN17" i="49"/>
  <c r="BM17" i="49"/>
  <c r="BL17" i="49"/>
  <c r="BK17" i="49"/>
  <c r="BJ17" i="49"/>
  <c r="BI17" i="49"/>
  <c r="BH17" i="49"/>
  <c r="BG17" i="49"/>
  <c r="BF17" i="49"/>
  <c r="BE17" i="49"/>
  <c r="BD17" i="49"/>
  <c r="BC17" i="49"/>
  <c r="BB17" i="49"/>
  <c r="BQ16" i="49"/>
  <c r="BQ15" i="49"/>
  <c r="BP15" i="49"/>
  <c r="BO15" i="49"/>
  <c r="BN15" i="49"/>
  <c r="BM15" i="49"/>
  <c r="BL15" i="49"/>
  <c r="BK15" i="49"/>
  <c r="BJ15" i="49"/>
  <c r="BI15" i="49"/>
  <c r="BH15" i="49"/>
  <c r="BG15" i="49"/>
  <c r="BF15" i="49"/>
  <c r="BE15" i="49"/>
  <c r="BD15" i="49"/>
  <c r="BC15" i="49"/>
  <c r="BB15" i="49"/>
  <c r="BQ14" i="49"/>
  <c r="BP14" i="49"/>
  <c r="BO14" i="49"/>
  <c r="BN14" i="49"/>
  <c r="BM14" i="49"/>
  <c r="BL14" i="49"/>
  <c r="BK14" i="49"/>
  <c r="BJ14" i="49"/>
  <c r="BI14" i="49"/>
  <c r="BH14" i="49"/>
  <c r="BG14" i="49"/>
  <c r="BF14" i="49"/>
  <c r="BE14" i="49"/>
  <c r="BD14" i="49"/>
  <c r="BC14" i="49"/>
  <c r="BB14" i="49"/>
  <c r="BQ13" i="49"/>
  <c r="BP13" i="49"/>
  <c r="BO13" i="49"/>
  <c r="BN13" i="49"/>
  <c r="BM13" i="49"/>
  <c r="BL13" i="49"/>
  <c r="BK13" i="49"/>
  <c r="BJ13" i="49"/>
  <c r="BI13" i="49"/>
  <c r="BH13" i="49"/>
  <c r="BG13" i="49"/>
  <c r="BF13" i="49"/>
  <c r="BE13" i="49"/>
  <c r="BD13" i="49"/>
  <c r="BC13" i="49"/>
  <c r="BB13" i="49"/>
  <c r="BQ12" i="49"/>
  <c r="BP12" i="49"/>
  <c r="BO12" i="49"/>
  <c r="BN12" i="49"/>
  <c r="BM12" i="49"/>
  <c r="BL12" i="49"/>
  <c r="BK12" i="49"/>
  <c r="BJ12" i="49"/>
  <c r="BI12" i="49"/>
  <c r="BH12" i="49"/>
  <c r="BG12" i="49"/>
  <c r="BF12" i="49"/>
  <c r="BE12" i="49"/>
  <c r="BD12" i="49"/>
  <c r="BC12" i="49"/>
  <c r="BB12" i="49"/>
  <c r="BQ11" i="49"/>
  <c r="BP11" i="49"/>
  <c r="BO11" i="49"/>
  <c r="BN11" i="49"/>
  <c r="BM11" i="49"/>
  <c r="BL11" i="49"/>
  <c r="BK11" i="49"/>
  <c r="BJ11" i="49"/>
  <c r="BI11" i="49"/>
  <c r="BH11" i="49"/>
  <c r="BG11" i="49"/>
  <c r="BF11" i="49"/>
  <c r="BE11" i="49"/>
  <c r="BD11" i="49"/>
  <c r="BC11" i="49"/>
  <c r="BB11" i="49"/>
  <c r="BQ10" i="49"/>
  <c r="BP10" i="49"/>
  <c r="BO10" i="49"/>
  <c r="BN10" i="49"/>
  <c r="BM10" i="49"/>
  <c r="BL10" i="49"/>
  <c r="BK10" i="49"/>
  <c r="BJ10" i="49"/>
  <c r="BI10" i="49"/>
  <c r="BH10" i="49"/>
  <c r="BG10" i="49"/>
  <c r="BF10" i="49"/>
  <c r="BE10" i="49"/>
  <c r="BD10" i="49"/>
  <c r="BC10" i="49"/>
  <c r="BB10" i="49"/>
  <c r="BQ9" i="49"/>
  <c r="BC9" i="49"/>
  <c r="CL9" i="49" s="1"/>
  <c r="BQ8" i="49"/>
  <c r="BP8" i="49"/>
  <c r="CT8" i="49" s="1"/>
  <c r="BN8" i="49"/>
  <c r="BM8" i="49"/>
  <c r="BQ7" i="49"/>
  <c r="BP7" i="49"/>
  <c r="BO7" i="49"/>
  <c r="BN7" i="49"/>
  <c r="BM7" i="49"/>
  <c r="CN8" i="49" l="1"/>
  <c r="CR10" i="49"/>
  <c r="CR11" i="49"/>
  <c r="CR12" i="49"/>
  <c r="CR13" i="49"/>
  <c r="CR14" i="49"/>
  <c r="CR15" i="49"/>
  <c r="CR8" i="49"/>
  <c r="CR40" i="49"/>
  <c r="CN10" i="49"/>
  <c r="CR27" i="49"/>
  <c r="CR28" i="49"/>
  <c r="CR29" i="49"/>
  <c r="CR36" i="49"/>
  <c r="CN7" i="49"/>
  <c r="CR7" i="49"/>
  <c r="CR17" i="49"/>
  <c r="CR18" i="49"/>
  <c r="CR19" i="49"/>
  <c r="CR20" i="49"/>
  <c r="CR21" i="49"/>
  <c r="CR22" i="49"/>
  <c r="CR23" i="49"/>
  <c r="CR24" i="49"/>
  <c r="CR33" i="49"/>
  <c r="CR34" i="49"/>
  <c r="CL36" i="49"/>
  <c r="CL38" i="49"/>
  <c r="CL40" i="49"/>
  <c r="CT11" i="49"/>
  <c r="CT12" i="49"/>
  <c r="CT13" i="49"/>
  <c r="CT14" i="49"/>
  <c r="CT15" i="49"/>
  <c r="CT17" i="49"/>
  <c r="CT18" i="49"/>
  <c r="CT19" i="49"/>
  <c r="CT36" i="49"/>
  <c r="CT38" i="49"/>
  <c r="CN11" i="49"/>
  <c r="CN12" i="49"/>
  <c r="CN13" i="49"/>
  <c r="CN14" i="49"/>
  <c r="CN15" i="49"/>
  <c r="CN17" i="49"/>
  <c r="CN18" i="49"/>
  <c r="CN19" i="49"/>
  <c r="CN20" i="49"/>
  <c r="CN21" i="49"/>
  <c r="CN22" i="49"/>
  <c r="CN23" i="49"/>
  <c r="CN24" i="49"/>
  <c r="CN27" i="49"/>
  <c r="CN28" i="49"/>
  <c r="CN29" i="49"/>
  <c r="CN33" i="49"/>
  <c r="CN34" i="49"/>
  <c r="CN36" i="49"/>
  <c r="CN38" i="49"/>
  <c r="CN40" i="49"/>
  <c r="CL7" i="49"/>
  <c r="CL8" i="49"/>
  <c r="CL10" i="49"/>
  <c r="CL11" i="49"/>
  <c r="CL12" i="49"/>
  <c r="CL13" i="49"/>
  <c r="CL14" i="49"/>
  <c r="CL15" i="49"/>
  <c r="CL17" i="49"/>
  <c r="CL18" i="49"/>
  <c r="CL19" i="49"/>
  <c r="CL20" i="49"/>
  <c r="CL21" i="49"/>
  <c r="CL22" i="49"/>
  <c r="CL23" i="49"/>
  <c r="CL24" i="49"/>
  <c r="CL27" i="49"/>
  <c r="CL28" i="49"/>
  <c r="CL29" i="49"/>
  <c r="CL33" i="49"/>
  <c r="CL34" i="49"/>
  <c r="CP7" i="49"/>
  <c r="CT7" i="49"/>
  <c r="CP8" i="49"/>
  <c r="CP10" i="49"/>
  <c r="CT10" i="49"/>
  <c r="CP11" i="49"/>
  <c r="CP12" i="49"/>
  <c r="CP13" i="49"/>
  <c r="CP14" i="49"/>
  <c r="CP15" i="49"/>
  <c r="CP17" i="49"/>
  <c r="CP18" i="49"/>
  <c r="CP19" i="49"/>
  <c r="CP20" i="49"/>
  <c r="CT20" i="49"/>
  <c r="CP21" i="49"/>
  <c r="CT21" i="49"/>
  <c r="CP22" i="49"/>
  <c r="CT22" i="49"/>
  <c r="CP23" i="49"/>
  <c r="CT23" i="49"/>
  <c r="CP24" i="49"/>
  <c r="CT24" i="49"/>
  <c r="CP27" i="49"/>
  <c r="CT27" i="49"/>
  <c r="CP28" i="49"/>
  <c r="CT28" i="49"/>
  <c r="CP29" i="49"/>
  <c r="CT29" i="49"/>
  <c r="CP33" i="49"/>
  <c r="CT33" i="49"/>
  <c r="CP34" i="49"/>
  <c r="CT34" i="49"/>
  <c r="CP36" i="49"/>
  <c r="CP38" i="49"/>
  <c r="CP40" i="49"/>
  <c r="CT40" i="49"/>
  <c r="AY32" i="49"/>
  <c r="AY26" i="49"/>
  <c r="AY25" i="49"/>
  <c r="AY40" i="49" l="1"/>
  <c r="AR40" i="49"/>
  <c r="AQ40" i="49"/>
  <c r="AP40" i="49"/>
  <c r="AO40" i="49"/>
  <c r="AN40" i="49"/>
  <c r="AM40" i="49"/>
  <c r="AL40" i="49"/>
  <c r="AK40" i="49"/>
  <c r="AJ40" i="49"/>
  <c r="AI40" i="49"/>
  <c r="AH40" i="49"/>
  <c r="AG40" i="49"/>
  <c r="AF40" i="49"/>
  <c r="AE40" i="49"/>
  <c r="AD40" i="49"/>
  <c r="AY39" i="49"/>
  <c r="AY38" i="49"/>
  <c r="AR38" i="49"/>
  <c r="AQ38" i="49"/>
  <c r="AP38" i="49"/>
  <c r="AM38" i="49"/>
  <c r="AL38" i="49"/>
  <c r="AK38" i="49"/>
  <c r="AJ38" i="49"/>
  <c r="AI38" i="49"/>
  <c r="AH38" i="49"/>
  <c r="AF38" i="49"/>
  <c r="AE38" i="49"/>
  <c r="AD38" i="49"/>
  <c r="AY37" i="49"/>
  <c r="AR37" i="49"/>
  <c r="AQ37" i="49"/>
  <c r="AP37" i="49"/>
  <c r="AO37" i="49"/>
  <c r="AN37" i="49"/>
  <c r="AM37" i="49"/>
  <c r="AL37" i="49"/>
  <c r="AK37" i="49"/>
  <c r="AJ37" i="49"/>
  <c r="AI37" i="49"/>
  <c r="AH37" i="49"/>
  <c r="AG37" i="49"/>
  <c r="AF37" i="49"/>
  <c r="AE37" i="49"/>
  <c r="AD37" i="49"/>
  <c r="AY36" i="49"/>
  <c r="AR36" i="49"/>
  <c r="AQ36" i="49"/>
  <c r="AP36" i="49"/>
  <c r="AO36" i="49"/>
  <c r="AN36" i="49"/>
  <c r="AM36" i="49"/>
  <c r="AL36" i="49"/>
  <c r="AK36" i="49"/>
  <c r="AJ36" i="49"/>
  <c r="AI36" i="49"/>
  <c r="AH36" i="49"/>
  <c r="AG36" i="49"/>
  <c r="AF36" i="49"/>
  <c r="AE36" i="49"/>
  <c r="AD36" i="49"/>
  <c r="AY35" i="49"/>
  <c r="AR35" i="49"/>
  <c r="AQ35" i="49"/>
  <c r="AP35" i="49"/>
  <c r="AO35" i="49"/>
  <c r="AN35" i="49"/>
  <c r="AM35" i="49"/>
  <c r="AL35" i="49"/>
  <c r="AK35" i="49"/>
  <c r="AJ35" i="49"/>
  <c r="AI35" i="49"/>
  <c r="AH35" i="49"/>
  <c r="AG35" i="49"/>
  <c r="AF35" i="49"/>
  <c r="AE35" i="49"/>
  <c r="AD35" i="49"/>
  <c r="AY34" i="49"/>
  <c r="AR34" i="49"/>
  <c r="AQ34" i="49"/>
  <c r="AP34" i="49"/>
  <c r="AO34" i="49"/>
  <c r="AN34" i="49"/>
  <c r="AM34" i="49"/>
  <c r="AL34" i="49"/>
  <c r="AK34" i="49"/>
  <c r="AJ34" i="49"/>
  <c r="AI34" i="49"/>
  <c r="AH34" i="49"/>
  <c r="AG34" i="49"/>
  <c r="AF34" i="49"/>
  <c r="AE34" i="49"/>
  <c r="AD34" i="49"/>
  <c r="AY33" i="49"/>
  <c r="AR33" i="49"/>
  <c r="AQ33" i="49"/>
  <c r="AP33" i="49"/>
  <c r="AO33" i="49"/>
  <c r="AN33" i="49"/>
  <c r="AM33" i="49"/>
  <c r="AL33" i="49"/>
  <c r="AK33" i="49"/>
  <c r="AJ33" i="49"/>
  <c r="AI33" i="49"/>
  <c r="AH33" i="49"/>
  <c r="AG33" i="49"/>
  <c r="AF33" i="49"/>
  <c r="AE33" i="49"/>
  <c r="AD33" i="49"/>
  <c r="AY31" i="49"/>
  <c r="AR31" i="49"/>
  <c r="AQ31" i="49"/>
  <c r="AP31" i="49"/>
  <c r="AO31" i="49"/>
  <c r="AN31" i="49"/>
  <c r="AM31" i="49"/>
  <c r="AL31" i="49"/>
  <c r="AK31" i="49"/>
  <c r="AJ31" i="49"/>
  <c r="AI31" i="49"/>
  <c r="AH31" i="49"/>
  <c r="AG31" i="49"/>
  <c r="AF31" i="49"/>
  <c r="AE31" i="49"/>
  <c r="AD31" i="49"/>
  <c r="AY30" i="49"/>
  <c r="AR30" i="49"/>
  <c r="AQ30" i="49"/>
  <c r="AO30" i="49"/>
  <c r="AN30" i="49"/>
  <c r="AM30" i="49"/>
  <c r="AL30" i="49"/>
  <c r="AK30" i="49"/>
  <c r="AJ30" i="49"/>
  <c r="AI30" i="49"/>
  <c r="AH30" i="49"/>
  <c r="AG30" i="49"/>
  <c r="AF30" i="49"/>
  <c r="AE30" i="49"/>
  <c r="AD30" i="49"/>
  <c r="AY29" i="49"/>
  <c r="AR29" i="49"/>
  <c r="AQ29" i="49"/>
  <c r="AP29" i="49"/>
  <c r="AO29" i="49"/>
  <c r="AN29" i="49"/>
  <c r="AM29" i="49"/>
  <c r="AL29" i="49"/>
  <c r="AK29" i="49"/>
  <c r="AJ29" i="49"/>
  <c r="AI29" i="49"/>
  <c r="AH29" i="49"/>
  <c r="AG29" i="49"/>
  <c r="AF29" i="49"/>
  <c r="AE29" i="49"/>
  <c r="AD29" i="49"/>
  <c r="AY28" i="49"/>
  <c r="AR28" i="49"/>
  <c r="AQ28" i="49"/>
  <c r="AP28" i="49"/>
  <c r="AO28" i="49"/>
  <c r="AN28" i="49"/>
  <c r="AM28" i="49"/>
  <c r="AL28" i="49"/>
  <c r="AK28" i="49"/>
  <c r="AJ28" i="49"/>
  <c r="AI28" i="49"/>
  <c r="AH28" i="49"/>
  <c r="AG28" i="49"/>
  <c r="AF28" i="49"/>
  <c r="AE28" i="49"/>
  <c r="AD28" i="49"/>
  <c r="AY27" i="49"/>
  <c r="AR27" i="49"/>
  <c r="AQ27" i="49"/>
  <c r="AP27" i="49"/>
  <c r="AO27" i="49"/>
  <c r="AN27" i="49"/>
  <c r="AM27" i="49"/>
  <c r="AL27" i="49"/>
  <c r="AK27" i="49"/>
  <c r="AJ27" i="49"/>
  <c r="AI27" i="49"/>
  <c r="AH27" i="49"/>
  <c r="AG27" i="49"/>
  <c r="AF27" i="49"/>
  <c r="AE27" i="49"/>
  <c r="AD27" i="49"/>
  <c r="AY24" i="49"/>
  <c r="AR24" i="49"/>
  <c r="AQ24" i="49"/>
  <c r="AP24" i="49"/>
  <c r="AO24" i="49"/>
  <c r="AN24" i="49"/>
  <c r="AM24" i="49"/>
  <c r="AL24" i="49"/>
  <c r="AK24" i="49"/>
  <c r="AJ24" i="49"/>
  <c r="AI24" i="49"/>
  <c r="AH24" i="49"/>
  <c r="AG24" i="49"/>
  <c r="AF24" i="49"/>
  <c r="AE24" i="49"/>
  <c r="AD24" i="49"/>
  <c r="AY23" i="49"/>
  <c r="AR23" i="49"/>
  <c r="AQ23" i="49"/>
  <c r="AP23" i="49"/>
  <c r="AO23" i="49"/>
  <c r="AN23" i="49"/>
  <c r="AM23" i="49"/>
  <c r="AL23" i="49"/>
  <c r="AK23" i="49"/>
  <c r="AJ23" i="49"/>
  <c r="AI23" i="49"/>
  <c r="AH23" i="49"/>
  <c r="AG23" i="49"/>
  <c r="AF23" i="49"/>
  <c r="AE23" i="49"/>
  <c r="AD23" i="49"/>
  <c r="AY22" i="49"/>
  <c r="AR22" i="49"/>
  <c r="AQ22" i="49"/>
  <c r="AP22" i="49"/>
  <c r="AO22" i="49"/>
  <c r="AN22" i="49"/>
  <c r="AM22" i="49"/>
  <c r="AL22" i="49"/>
  <c r="AK22" i="49"/>
  <c r="AJ22" i="49"/>
  <c r="AI22" i="49"/>
  <c r="AH22" i="49"/>
  <c r="AG22" i="49"/>
  <c r="AF22" i="49"/>
  <c r="AE22" i="49"/>
  <c r="AD22" i="49"/>
  <c r="AY21" i="49"/>
  <c r="AR21" i="49"/>
  <c r="AQ21" i="49"/>
  <c r="AP21" i="49"/>
  <c r="AO21" i="49"/>
  <c r="AN21" i="49"/>
  <c r="AM21" i="49"/>
  <c r="AL21" i="49"/>
  <c r="AK21" i="49"/>
  <c r="AJ21" i="49"/>
  <c r="AI21" i="49"/>
  <c r="AH21" i="49"/>
  <c r="AG21" i="49"/>
  <c r="AF21" i="49"/>
  <c r="AE21" i="49"/>
  <c r="AD21" i="49"/>
  <c r="AY20" i="49"/>
  <c r="AR20" i="49"/>
  <c r="AQ20" i="49"/>
  <c r="AP20" i="49"/>
  <c r="AO20" i="49"/>
  <c r="AN20" i="49"/>
  <c r="AM20" i="49"/>
  <c r="AL20" i="49"/>
  <c r="AK20" i="49"/>
  <c r="AJ20" i="49"/>
  <c r="AI20" i="49"/>
  <c r="AH20" i="49"/>
  <c r="AG20" i="49"/>
  <c r="AF20" i="49"/>
  <c r="AE20" i="49"/>
  <c r="AD20" i="49"/>
  <c r="AY19" i="49"/>
  <c r="AR19" i="49"/>
  <c r="AQ19" i="49"/>
  <c r="AP19" i="49"/>
  <c r="AO19" i="49"/>
  <c r="AN19" i="49"/>
  <c r="AM19" i="49"/>
  <c r="AL19" i="49"/>
  <c r="AK19" i="49"/>
  <c r="AJ19" i="49"/>
  <c r="AI19" i="49"/>
  <c r="AH19" i="49"/>
  <c r="AG19" i="49"/>
  <c r="AF19" i="49"/>
  <c r="AE19" i="49"/>
  <c r="AD19" i="49"/>
  <c r="AY18" i="49"/>
  <c r="AR18" i="49"/>
  <c r="AQ18" i="49"/>
  <c r="AP18" i="49"/>
  <c r="AO18" i="49"/>
  <c r="AN18" i="49"/>
  <c r="AM18" i="49"/>
  <c r="AL18" i="49"/>
  <c r="AK18" i="49"/>
  <c r="AJ18" i="49"/>
  <c r="AI18" i="49"/>
  <c r="AH18" i="49"/>
  <c r="AG18" i="49"/>
  <c r="AF18" i="49"/>
  <c r="AE18" i="49"/>
  <c r="AD18" i="49"/>
  <c r="AY17" i="49"/>
  <c r="AR17" i="49"/>
  <c r="AQ17" i="49"/>
  <c r="AP17" i="49"/>
  <c r="AO17" i="49"/>
  <c r="AN17" i="49"/>
  <c r="AM17" i="49"/>
  <c r="AL17" i="49"/>
  <c r="AK17" i="49"/>
  <c r="AJ17" i="49"/>
  <c r="AI17" i="49"/>
  <c r="AH17" i="49"/>
  <c r="AG17" i="49"/>
  <c r="AF17" i="49"/>
  <c r="AE17" i="49"/>
  <c r="AD17" i="49"/>
  <c r="AY16" i="49"/>
  <c r="AR16" i="49"/>
  <c r="AQ16" i="49"/>
  <c r="AO16" i="49"/>
  <c r="AL16" i="49"/>
  <c r="AK16" i="49"/>
  <c r="AJ16" i="49"/>
  <c r="AI16" i="49"/>
  <c r="AH16" i="49"/>
  <c r="AG16" i="49"/>
  <c r="AF16" i="49"/>
  <c r="AE16" i="49"/>
  <c r="AD16" i="49"/>
  <c r="AY15" i="49"/>
  <c r="AR15" i="49"/>
  <c r="AQ15" i="49"/>
  <c r="AP15" i="49"/>
  <c r="AO15" i="49"/>
  <c r="AN15" i="49"/>
  <c r="AM15" i="49"/>
  <c r="AL15" i="49"/>
  <c r="AK15" i="49"/>
  <c r="AJ15" i="49"/>
  <c r="AI15" i="49"/>
  <c r="AH15" i="49"/>
  <c r="AG15" i="49"/>
  <c r="AF15" i="49"/>
  <c r="AE15" i="49"/>
  <c r="AD15" i="49"/>
  <c r="AY14" i="49"/>
  <c r="AR14" i="49"/>
  <c r="AQ14" i="49"/>
  <c r="AP14" i="49"/>
  <c r="AO14" i="49"/>
  <c r="AN14" i="49"/>
  <c r="AM14" i="49"/>
  <c r="AL14" i="49"/>
  <c r="AK14" i="49"/>
  <c r="AJ14" i="49"/>
  <c r="AI14" i="49"/>
  <c r="AH14" i="49"/>
  <c r="AG14" i="49"/>
  <c r="AF14" i="49"/>
  <c r="AE14" i="49"/>
  <c r="AD14" i="49"/>
  <c r="AY13" i="49"/>
  <c r="AR13" i="49"/>
  <c r="AQ13" i="49"/>
  <c r="AP13" i="49"/>
  <c r="AO13" i="49"/>
  <c r="AN13" i="49"/>
  <c r="AM13" i="49"/>
  <c r="AL13" i="49"/>
  <c r="AK13" i="49"/>
  <c r="AJ13" i="49"/>
  <c r="AI13" i="49"/>
  <c r="AH13" i="49"/>
  <c r="AG13" i="49"/>
  <c r="AF13" i="49"/>
  <c r="AE13" i="49"/>
  <c r="AD13" i="49"/>
  <c r="AY12" i="49"/>
  <c r="AR12" i="49"/>
  <c r="AQ12" i="49"/>
  <c r="AP12" i="49"/>
  <c r="AO12" i="49"/>
  <c r="AN12" i="49"/>
  <c r="AM12" i="49"/>
  <c r="AL12" i="49"/>
  <c r="AK12" i="49"/>
  <c r="AJ12" i="49"/>
  <c r="AI12" i="49"/>
  <c r="AH12" i="49"/>
  <c r="AG12" i="49"/>
  <c r="AF12" i="49"/>
  <c r="AE12" i="49"/>
  <c r="AD12" i="49"/>
  <c r="AY11" i="49"/>
  <c r="AR11" i="49"/>
  <c r="AQ11" i="49"/>
  <c r="AP11" i="49"/>
  <c r="AO11" i="49"/>
  <c r="AN11" i="49"/>
  <c r="AM11" i="49"/>
  <c r="AL11" i="49"/>
  <c r="AK11" i="49"/>
  <c r="AJ11" i="49"/>
  <c r="AI11" i="49"/>
  <c r="AH11" i="49"/>
  <c r="AG11" i="49"/>
  <c r="AF11" i="49"/>
  <c r="AE11" i="49"/>
  <c r="AD11" i="49"/>
  <c r="AY10" i="49"/>
  <c r="AR10" i="49"/>
  <c r="AQ10" i="49"/>
  <c r="AP10" i="49"/>
  <c r="AO10" i="49"/>
  <c r="AN10" i="49"/>
  <c r="AM10" i="49"/>
  <c r="AL10" i="49"/>
  <c r="AK10" i="49"/>
  <c r="AJ10" i="49"/>
  <c r="AI10" i="49"/>
  <c r="AH10" i="49"/>
  <c r="AG10" i="49"/>
  <c r="AF10" i="49"/>
  <c r="AE10" i="49"/>
  <c r="AD10" i="49"/>
  <c r="AY9" i="49"/>
  <c r="AR9" i="49"/>
  <c r="AP9" i="49"/>
  <c r="AO9" i="49"/>
  <c r="AM9" i="49"/>
  <c r="AL9" i="49"/>
  <c r="AK9" i="49"/>
  <c r="AJ9" i="49"/>
  <c r="AI9" i="49"/>
  <c r="AH9" i="49"/>
  <c r="AG9" i="49"/>
  <c r="AF9" i="49"/>
  <c r="AE9" i="49"/>
  <c r="AD9" i="49"/>
  <c r="AV15" i="49" l="1"/>
  <c r="AT21" i="49"/>
  <c r="AT29" i="49"/>
  <c r="AV34" i="49"/>
  <c r="AV36" i="49"/>
  <c r="AS40" i="49"/>
  <c r="AS10" i="49"/>
  <c r="AS14" i="49"/>
  <c r="AS15" i="49"/>
  <c r="AV17" i="49"/>
  <c r="AV19" i="49"/>
  <c r="AV21" i="49"/>
  <c r="AV23" i="49"/>
  <c r="AV27" i="49"/>
  <c r="AV29" i="49"/>
  <c r="AV30" i="49"/>
  <c r="AS33" i="49"/>
  <c r="AS34" i="49"/>
  <c r="AS37" i="49"/>
  <c r="AS38" i="49"/>
  <c r="AV13" i="49"/>
  <c r="AT19" i="49"/>
  <c r="AV31" i="49"/>
  <c r="AV9" i="49"/>
  <c r="AS11" i="49"/>
  <c r="AV16" i="49"/>
  <c r="AS22" i="49"/>
  <c r="AS23" i="49"/>
  <c r="AS28" i="49"/>
  <c r="AS29" i="49"/>
  <c r="AW30" i="49"/>
  <c r="AW31" i="49"/>
  <c r="AV11" i="49"/>
  <c r="AW9" i="49"/>
  <c r="AW14" i="49"/>
  <c r="AV38" i="49"/>
  <c r="AT10" i="49"/>
  <c r="AV10" i="49"/>
  <c r="AV14" i="49"/>
  <c r="AT33" i="49"/>
  <c r="AV33" i="49"/>
  <c r="AV37" i="49"/>
  <c r="AW13" i="49"/>
  <c r="AU16" i="49"/>
  <c r="AS18" i="49"/>
  <c r="AV18" i="49"/>
  <c r="AS19" i="49"/>
  <c r="AT22" i="49"/>
  <c r="AV22" i="49"/>
  <c r="AV28" i="49"/>
  <c r="AU31" i="49"/>
  <c r="AW35" i="49"/>
  <c r="AW36" i="49"/>
  <c r="AT40" i="49"/>
  <c r="AS9" i="49"/>
  <c r="AT15" i="49"/>
  <c r="AW17" i="49"/>
  <c r="AU20" i="49"/>
  <c r="AW20" i="49"/>
  <c r="AU21" i="49"/>
  <c r="AW21" i="49"/>
  <c r="AW24" i="49"/>
  <c r="AW27" i="49"/>
  <c r="AU30" i="49"/>
  <c r="AT31" i="49"/>
  <c r="AV40" i="49"/>
  <c r="AU9" i="49"/>
  <c r="AU10" i="49"/>
  <c r="AW10" i="49"/>
  <c r="AU11" i="49"/>
  <c r="AW11" i="49"/>
  <c r="AS12" i="49"/>
  <c r="AT12" i="49"/>
  <c r="AV12" i="49"/>
  <c r="AS13" i="49"/>
  <c r="AS17" i="49"/>
  <c r="AU22" i="49"/>
  <c r="AW22" i="49"/>
  <c r="AU23" i="49"/>
  <c r="AW23" i="49"/>
  <c r="AS24" i="49"/>
  <c r="AT24" i="49"/>
  <c r="AV24" i="49"/>
  <c r="AS27" i="49"/>
  <c r="AU33" i="49"/>
  <c r="AW33" i="49"/>
  <c r="AU34" i="49"/>
  <c r="AW34" i="49"/>
  <c r="AS35" i="49"/>
  <c r="AT35" i="49"/>
  <c r="AV35" i="49"/>
  <c r="AS36" i="49"/>
  <c r="AW38" i="49"/>
  <c r="AT9" i="49"/>
  <c r="AT11" i="49"/>
  <c r="AU12" i="49"/>
  <c r="AU13" i="49"/>
  <c r="AT14" i="49"/>
  <c r="AU17" i="49"/>
  <c r="AT18" i="49"/>
  <c r="AT23" i="49"/>
  <c r="AU24" i="49"/>
  <c r="AU27" i="49"/>
  <c r="AT28" i="49"/>
  <c r="AT34" i="49"/>
  <c r="AU35" i="49"/>
  <c r="AU36" i="49"/>
  <c r="AT37" i="49"/>
  <c r="AW12" i="49"/>
  <c r="AT13" i="49"/>
  <c r="AU14" i="49"/>
  <c r="AU15" i="49"/>
  <c r="AW15" i="49"/>
  <c r="AS16" i="49"/>
  <c r="AT16" i="49"/>
  <c r="AW16" i="49"/>
  <c r="AT17" i="49"/>
  <c r="AU18" i="49"/>
  <c r="AW18" i="49"/>
  <c r="AU19" i="49"/>
  <c r="AW19" i="49"/>
  <c r="AS20" i="49"/>
  <c r="AT20" i="49"/>
  <c r="AV20" i="49"/>
  <c r="AS21" i="49"/>
  <c r="AT27" i="49"/>
  <c r="AU28" i="49"/>
  <c r="AW28" i="49"/>
  <c r="AU29" i="49"/>
  <c r="AW29" i="49"/>
  <c r="AS30" i="49"/>
  <c r="AT30" i="49"/>
  <c r="AS31" i="49"/>
  <c r="AT36" i="49"/>
  <c r="AU37" i="49"/>
  <c r="AW37" i="49"/>
  <c r="AU38" i="49"/>
  <c r="AU40" i="49"/>
  <c r="AW40" i="49"/>
  <c r="AX31" i="49" l="1"/>
  <c r="AX29" i="49"/>
  <c r="AX21" i="49"/>
  <c r="AX17" i="49"/>
  <c r="AX12" i="49"/>
  <c r="AX9" i="49"/>
  <c r="AX34" i="49"/>
  <c r="AX30" i="49"/>
  <c r="AX36" i="49"/>
  <c r="AX14" i="49"/>
  <c r="AX18" i="49"/>
  <c r="AX37" i="49"/>
  <c r="AX19" i="49"/>
  <c r="AX35" i="49"/>
  <c r="AX15" i="49"/>
  <c r="AX22" i="49"/>
  <c r="AX20" i="49"/>
  <c r="AX11" i="49"/>
  <c r="AX27" i="49"/>
  <c r="AX16" i="49"/>
  <c r="AX33" i="49"/>
  <c r="AX28" i="49"/>
  <c r="AX23" i="49"/>
  <c r="AX10" i="49"/>
  <c r="AX13" i="49"/>
  <c r="AX38" i="49"/>
  <c r="AX40" i="49"/>
  <c r="AX24" i="49"/>
  <c r="M153" i="49"/>
  <c r="M52" i="4" s="1"/>
  <c r="AA150" i="49" l="1"/>
  <c r="Z152" i="49" s="1"/>
  <c r="Y150" i="49"/>
  <c r="X150" i="49"/>
  <c r="W150" i="49"/>
  <c r="V150" i="49"/>
  <c r="U150" i="49"/>
  <c r="T150" i="49"/>
  <c r="S150" i="49"/>
  <c r="R150" i="49"/>
  <c r="Q150" i="49"/>
  <c r="P150" i="49"/>
  <c r="O150" i="49"/>
  <c r="M150" i="49"/>
  <c r="M152" i="49" s="1"/>
  <c r="BM6" i="49" l="1"/>
  <c r="BN6" i="49"/>
  <c r="BO6" i="49"/>
  <c r="BP6" i="49"/>
  <c r="BQ6" i="49"/>
  <c r="BQ44" i="49" s="1"/>
  <c r="BS6" i="49"/>
  <c r="BT6" i="49"/>
  <c r="BU6" i="49"/>
  <c r="BV6" i="49"/>
  <c r="BW6" i="49"/>
  <c r="BX6" i="49"/>
  <c r="BY6" i="49"/>
  <c r="BZ6" i="49"/>
  <c r="CA6" i="49"/>
  <c r="CB6" i="49"/>
  <c r="CC6" i="49"/>
  <c r="CD6" i="49"/>
  <c r="CE6" i="49"/>
  <c r="CF6" i="49"/>
  <c r="CG6" i="49"/>
  <c r="CH6" i="49"/>
  <c r="CH44" i="49" s="1"/>
  <c r="CL6" i="49" l="1"/>
  <c r="CS6" i="49"/>
  <c r="CR6" i="49"/>
  <c r="CO6" i="49"/>
  <c r="CN6" i="49"/>
  <c r="CU6" i="49"/>
  <c r="CQ6" i="49"/>
  <c r="CT6" i="49"/>
  <c r="CP6" i="49"/>
  <c r="CM6" i="49"/>
  <c r="AY44" i="49"/>
  <c r="CJ8" i="49"/>
  <c r="CK8" i="49" l="1"/>
  <c r="CK7" i="49"/>
  <c r="CJ7" i="49"/>
  <c r="CK6" i="49"/>
  <c r="CJ6" i="49"/>
  <c r="CK42" i="49" l="1"/>
  <c r="CK16" i="49" l="1"/>
  <c r="CK19" i="49"/>
  <c r="CK34" i="49"/>
  <c r="CK24" i="49"/>
  <c r="CJ40" i="49"/>
  <c r="CJ11" i="49"/>
  <c r="CK17" i="49" l="1"/>
  <c r="CK9" i="49"/>
  <c r="CK33" i="49"/>
  <c r="CK12" i="49" l="1"/>
  <c r="CK21" i="49"/>
  <c r="CK10" i="49"/>
  <c r="CK36" i="49"/>
  <c r="CK27" i="49"/>
  <c r="CK15" i="49"/>
  <c r="CK37" i="49"/>
  <c r="CK18" i="49"/>
  <c r="CK31" i="49"/>
  <c r="CK22" i="49"/>
  <c r="CK30" i="49"/>
  <c r="CK13" i="49"/>
  <c r="CK11" i="49"/>
  <c r="CK23" i="49"/>
  <c r="CK35" i="49"/>
  <c r="CJ28" i="49"/>
  <c r="CJ14" i="49"/>
  <c r="CJ23" i="49"/>
  <c r="CJ34" i="49" l="1"/>
  <c r="CJ19" i="49"/>
  <c r="CJ21" i="49"/>
  <c r="CJ36" i="49"/>
  <c r="CJ15" i="49"/>
  <c r="CJ17" i="49"/>
  <c r="CJ10" i="49"/>
  <c r="CK43" i="49"/>
  <c r="CJ12" i="49"/>
  <c r="CJ27" i="49"/>
  <c r="CJ29" i="49"/>
  <c r="CJ20" i="49"/>
  <c r="CJ13" i="49"/>
  <c r="CJ22" i="49"/>
  <c r="CJ38" i="49"/>
  <c r="CJ24" i="49"/>
  <c r="CJ18" i="49"/>
  <c r="CJ33" i="49"/>
  <c r="AF52" i="4" l="1"/>
  <c r="AG52" i="4"/>
  <c r="AD52" i="4"/>
  <c r="AE52" i="4"/>
  <c r="X52" i="4"/>
  <c r="Y52" i="4"/>
  <c r="Z52" i="4"/>
  <c r="AA52" i="4"/>
  <c r="AB52" i="4"/>
  <c r="AC52" i="4"/>
  <c r="U52" i="4"/>
  <c r="V52" i="4"/>
  <c r="W52" i="4"/>
  <c r="S52" i="4"/>
  <c r="T52" i="4"/>
  <c r="I52" i="4" l="1"/>
  <c r="R52" i="4" l="1"/>
  <c r="O52" i="4"/>
  <c r="Q52" i="4"/>
  <c r="N52" i="4"/>
  <c r="P52" i="4"/>
</calcChain>
</file>

<file path=xl/comments1.xml><?xml version="1.0" encoding="utf-8"?>
<comments xmlns="http://schemas.openxmlformats.org/spreadsheetml/2006/main">
  <authors>
    <author>calidad21</author>
    <author>José Miguel Dorribo Rivera</author>
  </authors>
  <commentList>
    <comment ref="AY3" authorId="0" shapeId="0">
      <text>
        <r>
          <rPr>
            <b/>
            <sz val="9"/>
            <color indexed="81"/>
            <rFont val="Tahoma"/>
            <family val="2"/>
          </rPr>
          <t>calidad21:</t>
        </r>
        <r>
          <rPr>
            <sz val="9"/>
            <color indexed="81"/>
            <rFont val="Tahoma"/>
            <family val="2"/>
          </rPr>
          <t xml:space="preserve">
Eliminamos valores de celdas con errros (DIV0) e ocultamos valores 0. Ambos se corresponden a valores sen resposta</t>
        </r>
      </text>
    </comment>
    <comment ref="B4" authorId="1" shapeId="0">
      <text>
        <r>
          <rPr>
            <b/>
            <sz val="9"/>
            <color indexed="81"/>
            <rFont val="Tahoma"/>
            <family val="2"/>
          </rPr>
          <t>José Miguel Dorribo Rivera:</t>
        </r>
        <r>
          <rPr>
            <sz val="9"/>
            <color indexed="81"/>
            <rFont val="Tahoma"/>
            <family val="2"/>
          </rPr>
          <t xml:space="preserve">
Elimínanse os rexistros (filas) sen ningunha resposta</t>
        </r>
      </text>
    </comment>
    <comment ref="AY5" authorId="1" shapeId="0">
      <text>
        <r>
          <rPr>
            <b/>
            <sz val="9"/>
            <color indexed="81"/>
            <rFont val="Tahoma"/>
            <family val="2"/>
          </rPr>
          <t>José Miguel Dorribo Rivera:</t>
        </r>
        <r>
          <rPr>
            <sz val="9"/>
            <color indexed="81"/>
            <rFont val="Tahoma"/>
            <family val="2"/>
          </rPr>
          <t xml:space="preserve">
Atención:o total de participantes tómase de aquí (pode haber persoas que entraton a responder e non o fixeron)</t>
        </r>
      </text>
    </comment>
  </commentList>
</comments>
</file>

<file path=xl/sharedStrings.xml><?xml version="1.0" encoding="utf-8"?>
<sst xmlns="http://schemas.openxmlformats.org/spreadsheetml/2006/main" count="1519" uniqueCount="306">
  <si>
    <t>Título</t>
  </si>
  <si>
    <t>Código</t>
  </si>
  <si>
    <t>Porcentaxe
Participación</t>
  </si>
  <si>
    <t xml:space="preserve">Área de Calidade
</t>
  </si>
  <si>
    <t>Poboación</t>
  </si>
  <si>
    <t>Nº</t>
  </si>
  <si>
    <t>TOTAL</t>
  </si>
  <si>
    <t>preg. 6</t>
  </si>
  <si>
    <t>preg. 7</t>
  </si>
  <si>
    <t>preg. 8</t>
  </si>
  <si>
    <t>preg. 9</t>
  </si>
  <si>
    <t>preg. 10</t>
  </si>
  <si>
    <t>preg. 11</t>
  </si>
  <si>
    <t>preg. 12</t>
  </si>
  <si>
    <t>preg. 13</t>
  </si>
  <si>
    <t>preg. 14</t>
  </si>
  <si>
    <t>preg. 15</t>
  </si>
  <si>
    <t>Universidade de Vigo</t>
  </si>
  <si>
    <t>Nacionalidade</t>
  </si>
  <si>
    <t>Os procedementos informáticos relativos á proposta e aprobación dos documentos de actividades formativas foron satisfactorios.</t>
  </si>
  <si>
    <t>Os procedementos informáticos relativos á proposta e aprobación dos plans de investigación foron satisfactorios.</t>
  </si>
  <si>
    <t>Estou satisfeito/a co labor do/a meu/miña titor/a.</t>
  </si>
  <si>
    <t>Estou satisfeito/a co labor do/a/s meu/miña/s director/a/s de tese.</t>
  </si>
  <si>
    <t>O profesorado do programa fomenta a crítica científica e maila actividade investigadora.</t>
  </si>
  <si>
    <t>Estou satisfeito/a co labor do/a coordinador/a do programa.</t>
  </si>
  <si>
    <t>Portugal</t>
  </si>
  <si>
    <t>data</t>
  </si>
  <si>
    <t>Non</t>
  </si>
  <si>
    <t>Si</t>
  </si>
  <si>
    <t>Universidade de procedencia</t>
  </si>
  <si>
    <t>Universidade do Porto</t>
  </si>
  <si>
    <t>Universidad de Granada</t>
  </si>
  <si>
    <t>Universidade do Minho</t>
  </si>
  <si>
    <t>V01D006V06</t>
  </si>
  <si>
    <t>V01D029V06</t>
  </si>
  <si>
    <t>V05D018V06</t>
  </si>
  <si>
    <t>V10D007V06</t>
  </si>
  <si>
    <t>O01D011V06</t>
  </si>
  <si>
    <t>V05D005V06</t>
  </si>
  <si>
    <t>V03D036V06</t>
  </si>
  <si>
    <t>V11D012V06</t>
  </si>
  <si>
    <t>O05D019V06</t>
  </si>
  <si>
    <t>V01D024V06</t>
  </si>
  <si>
    <t>P02D004V06</t>
  </si>
  <si>
    <t>P02D016V06</t>
  </si>
  <si>
    <t>V04D034V06</t>
  </si>
  <si>
    <t>V02D028V06</t>
  </si>
  <si>
    <t>V01D013V06</t>
  </si>
  <si>
    <t>V12D017V06</t>
  </si>
  <si>
    <t>V02D003V06</t>
  </si>
  <si>
    <t>V08D010V06</t>
  </si>
  <si>
    <t>O06D023V06</t>
  </si>
  <si>
    <t>V01D032V06</t>
  </si>
  <si>
    <t>P02D037V06</t>
  </si>
  <si>
    <t>P01D025V06</t>
  </si>
  <si>
    <t>V12D020V06</t>
  </si>
  <si>
    <t>O01D030V06</t>
  </si>
  <si>
    <t>V05D008V06</t>
  </si>
  <si>
    <t>V11D027V06</t>
  </si>
  <si>
    <t>V08D022V06</t>
  </si>
  <si>
    <t>V02D021V06</t>
  </si>
  <si>
    <t>O01D015V06</t>
  </si>
  <si>
    <t>V05D031V06</t>
  </si>
  <si>
    <t>V03D026V06</t>
  </si>
  <si>
    <t>V09D009V06</t>
  </si>
  <si>
    <t>A información pública na web sobre o programa (obxectivos, requisitos formativos, cadro docente, liñas de investigación) foi satisfactoria</t>
  </si>
  <si>
    <t>Sobre a información xeral do programa</t>
  </si>
  <si>
    <t>1. O proceso de matrícula estivo ben organizado.</t>
  </si>
  <si>
    <t>1. Os procedementos informáticos relativos á proposta e aprobación dos documentos de actividades formativas foron satisfactorios.</t>
  </si>
  <si>
    <t>1. Os procedementos informáticos relativos á proposta e aprobación dos plans de investigación foron satisfactorios.</t>
  </si>
  <si>
    <t>Sobre os procedementos administrativos</t>
  </si>
  <si>
    <t>1. Estou satisfeito/a co labor do/a coordinador/a do programa.</t>
  </si>
  <si>
    <t>1. Estou satisfeito/a co labor do/a meu/miña titor/a.</t>
  </si>
  <si>
    <t>1. Estou satisfeito/a co labor do personal administrativo do Centro (Facultade, Escola).</t>
  </si>
  <si>
    <t>1. Estou satisfeito/a co funcionamento da Sección de Posgrao da UVigo.</t>
  </si>
  <si>
    <t>Sobre os axentes implicados</t>
  </si>
  <si>
    <t>Sobre os recursos</t>
  </si>
  <si>
    <t>Sobre a oferta formativa</t>
  </si>
  <si>
    <t>1. O programa dispón dos medios materiais, bibliográficos e de investigación necesarios para o desenvolvemento satisfactorio da miña tese.</t>
  </si>
  <si>
    <t>1. Os espazos de traballo (para doutorandos/as, biblioteca, laboratorios, etc.) son axeitados.</t>
  </si>
  <si>
    <t>1. Elixín este programa pola súa relación cos meu obxectivos profesionais.</t>
  </si>
  <si>
    <t>En xeral, estou satisfeito/a co programa de doutoramento</t>
  </si>
  <si>
    <t>NS/NC</t>
  </si>
  <si>
    <t>1. Coñezo o sistema de bolsas/contratos para o alumnado de doutoramento (etapa de formación, mobilidade). (SI/NON</t>
  </si>
  <si>
    <t>bloque 1</t>
  </si>
  <si>
    <t>bloque 2</t>
  </si>
  <si>
    <t>bloque 3</t>
  </si>
  <si>
    <t>bloque 4</t>
  </si>
  <si>
    <t>bloque 5</t>
  </si>
  <si>
    <t>Participantes</t>
  </si>
  <si>
    <t>mulleres bloque 1</t>
  </si>
  <si>
    <t>homes bloque 1</t>
  </si>
  <si>
    <t>mulleres bloque 2</t>
  </si>
  <si>
    <t>homes bloque 2</t>
  </si>
  <si>
    <t>mulleres bloque 3</t>
  </si>
  <si>
    <t>homes bloque 3</t>
  </si>
  <si>
    <t>mulleres bloque 4</t>
  </si>
  <si>
    <t>homes bloque 4</t>
  </si>
  <si>
    <t>mulleres bloque 5</t>
  </si>
  <si>
    <t>homes bloque 5</t>
  </si>
  <si>
    <t xml:space="preserve">total mulleres </t>
  </si>
  <si>
    <t>total homes</t>
  </si>
  <si>
    <t>Doutoramento en Ciencia e Tecnoloxía Agroalimentaria</t>
  </si>
  <si>
    <t xml:space="preserve">Doutoramento en Ciencias Marińas, Tecnoloxía e Xestión </t>
  </si>
  <si>
    <t>Doutoramento en Ciencias da Educación e do Comportamento</t>
  </si>
  <si>
    <t>Doutoramento en  Sistemas de Software intelixentes e adaptables</t>
  </si>
  <si>
    <t>Doutoramento  en Equidade e Innovación en Educación</t>
  </si>
  <si>
    <t>Doutoramento en Educación, Deporte e Saúde</t>
  </si>
  <si>
    <t>Doutoramento en Ciencias do Deporte, Educación Física e Actividade Física Saudable</t>
  </si>
  <si>
    <t>Doutoramento en Estudos Literarios</t>
  </si>
  <si>
    <t>Doutoramento en Comunicación</t>
  </si>
  <si>
    <t>Doutoramento en  Tradución e Paratradución</t>
  </si>
  <si>
    <t>Doutoramento en Estudos Ingleses avanzados: Lingüística, Literatura e Cultura</t>
  </si>
  <si>
    <t>Doutoramento en Neurociencia e Psicoloxía Clínica pola UDC, USC e UVIGO</t>
  </si>
  <si>
    <t>Doutoramento en Biotecnoloxía Avanzada</t>
  </si>
  <si>
    <t>Doutoramento en Metodoloxía e Aplicacións en Ciencias da Vida</t>
  </si>
  <si>
    <t>Doutoramento en Endocrinoloxía pola USC e UVIGO</t>
  </si>
  <si>
    <t>Doutoramento en Estatística e Investigación Operativa</t>
  </si>
  <si>
    <t>Doutoramento en Análise Económico e Estratexia Empresarial</t>
  </si>
  <si>
    <t>Doutoramento en Eficiencia enerxética e Sustentabilidade en Enxeńaría e Arquitectura</t>
  </si>
  <si>
    <t>Doutoramento en Estudos Lingüísticos</t>
  </si>
  <si>
    <t>Doutoramento en Tecnoloxía Aeroespacial: Enxeńarías Electromagnética, Electrónica, Informática e Mecánica</t>
  </si>
  <si>
    <t>Doutoramento en Tecnoloxías da Información e as comunicacións pola Universidade de Vigo</t>
  </si>
  <si>
    <t>Doutoramento en Métodos Matemáticos e Simulación Numérica en Enxeńaría e Ciencias Aplicadas</t>
  </si>
  <si>
    <t>Doutoramento en Ordenación Xurídica do Mercado</t>
  </si>
  <si>
    <t>Doutoramento en Xeotecnoloxías Aplicadas á Construción, Enerxía e Industria</t>
  </si>
  <si>
    <t>Doutoramento en Protección do Patrimonio Cultural</t>
  </si>
  <si>
    <t>Doutoramento en Física Aplicada</t>
  </si>
  <si>
    <t>Doutoramento en Ciencia e Tecnoloxía de Coloides e Interfaces</t>
  </si>
  <si>
    <t>Doutoramento en Ciencia e Tecnoloxía Química pola USC e universidade de Santiago de Compostela e a Universidade de Vigo</t>
  </si>
  <si>
    <t>Doutoramento en Láser, Fotónica e Visión pola UDC, USC e UVIGO</t>
  </si>
  <si>
    <t>Doutoramento en Creación e Investigación en Arte Contemporáneo pola UVIGO</t>
  </si>
  <si>
    <t>Europa</t>
  </si>
  <si>
    <t>Asia</t>
  </si>
  <si>
    <t>O proceso de matrícula estivo ben organizado.</t>
  </si>
  <si>
    <t>preg. 16</t>
  </si>
  <si>
    <t>preg. 17</t>
  </si>
  <si>
    <t>preg. 18</t>
  </si>
  <si>
    <t>preg. 19</t>
  </si>
  <si>
    <t>preg. 20</t>
  </si>
  <si>
    <t>Datos brutos das respostas</t>
  </si>
  <si>
    <t>Española</t>
  </si>
  <si>
    <t>Mexicana</t>
  </si>
  <si>
    <t>Portuguesa</t>
  </si>
  <si>
    <t>Ecuatoriana</t>
  </si>
  <si>
    <t>Bolsa ou contrato</t>
  </si>
  <si>
    <t>UVigo</t>
  </si>
  <si>
    <t>USC</t>
  </si>
  <si>
    <t>Universidad Complutense de Madrid</t>
  </si>
  <si>
    <t>Universidade da Coruña</t>
  </si>
  <si>
    <t>América</t>
  </si>
  <si>
    <t>UdC</t>
  </si>
  <si>
    <t>Tempo completo</t>
  </si>
  <si>
    <t>Tempo parcial</t>
  </si>
  <si>
    <t>V11D033V06</t>
  </si>
  <si>
    <t>V09D041V06</t>
  </si>
  <si>
    <t>V11D01V06</t>
  </si>
  <si>
    <t>Pregunta 7. Coñezo o sistema de bolsas/contratos</t>
  </si>
  <si>
    <t>Doutoramento en Nanomedicina</t>
  </si>
  <si>
    <t>Doutoramento en Química Teórica e Modelización Computacíonal/Theoretical Chemistry and Computacional Modelling</t>
  </si>
  <si>
    <t>Doutoramento en Enxeńaría Química</t>
  </si>
  <si>
    <t>Doutoramento en Investigación en Tecnoloxías e procesos avanzados na industria</t>
  </si>
  <si>
    <t>Resultados de participación</t>
  </si>
  <si>
    <t>Resultados de satisfacción por pregunta</t>
  </si>
  <si>
    <t>7
Sistema de bolsas / contratos</t>
  </si>
  <si>
    <t>8
Proceso de matrícula</t>
  </si>
  <si>
    <t>9
Documentos  actividades formativas</t>
  </si>
  <si>
    <t>6
Información pública DO pd</t>
  </si>
  <si>
    <t>12
Titor/a</t>
  </si>
  <si>
    <t>11
Coordinador/a do PD</t>
  </si>
  <si>
    <t>13
Dirección de tese</t>
  </si>
  <si>
    <t>14
Profesorado do PD</t>
  </si>
  <si>
    <t>15
PAS do centro</t>
  </si>
  <si>
    <t>16
Sección de Posgrao</t>
  </si>
  <si>
    <t>17
Medios materiais</t>
  </si>
  <si>
    <t>18
Espazos de traballo</t>
  </si>
  <si>
    <t>19
Obxectivos profesionais</t>
  </si>
  <si>
    <t>20
Satisfacción xeral co PD</t>
  </si>
  <si>
    <t>10
Xestión do PI</t>
  </si>
  <si>
    <t>Resultados de satisfacción</t>
  </si>
  <si>
    <t>Xerais</t>
  </si>
  <si>
    <t>2016/17</t>
  </si>
  <si>
    <t>2015/16</t>
  </si>
  <si>
    <t>Programa de doutoramento</t>
  </si>
  <si>
    <t>Colombiana</t>
  </si>
  <si>
    <t>N/A</t>
  </si>
  <si>
    <t>Universidade de Santiago de Compostela</t>
  </si>
  <si>
    <t>Universidad Casa Grande</t>
  </si>
  <si>
    <t>Universidade de Coimbra</t>
  </si>
  <si>
    <t>P03D039V06</t>
  </si>
  <si>
    <t>Programa de Doutoramento en Creatividade e Innovación Social e Sostible</t>
  </si>
  <si>
    <t>O03D040V06</t>
  </si>
  <si>
    <t>Brasileira</t>
  </si>
  <si>
    <t>PROMEDIOS PREGUNTA</t>
  </si>
  <si>
    <t>PROMEDIO GLOBAL</t>
  </si>
  <si>
    <t>Código do PD</t>
  </si>
  <si>
    <t>2017/18</t>
  </si>
  <si>
    <t>RESULTADOS DESAGREGADOS POR SEXO</t>
  </si>
  <si>
    <t>Mulleres (M)</t>
  </si>
  <si>
    <t>Homes (H)</t>
  </si>
  <si>
    <t>Total mulleres</t>
  </si>
  <si>
    <t>Total homes</t>
  </si>
  <si>
    <t>Nº Respostas homes</t>
  </si>
  <si>
    <t>Nº Respostas mulleres</t>
  </si>
  <si>
    <r>
      <t xml:space="preserve">Universidade de Vigo
</t>
    </r>
    <r>
      <rPr>
        <sz val="14"/>
        <color theme="1"/>
        <rFont val="Arial"/>
        <family val="2"/>
      </rPr>
      <t>(media)</t>
    </r>
  </si>
  <si>
    <t>As celas en branco nos resultados de participación indican que a poboación para o programa de doutoramento, nun ano determinado, é nula.</t>
  </si>
  <si>
    <t>As celas en branco nos resultados de satisfacción (xerais, por bloques ou por preguntas) indican que non existen respostas dispoñibles (ben porque non hai poboación, porque non hai participación ou porque non hai respostas para determinadas preguntas).</t>
  </si>
  <si>
    <t>Programa de Medición da Satisfacción</t>
  </si>
  <si>
    <t>Escola Internacional de Doutoramento</t>
  </si>
  <si>
    <t>Programación 2019/20 a 2021/22</t>
  </si>
  <si>
    <t xml:space="preserve">Aprobada na Comisión de Calidade o 23.07.2020 </t>
  </si>
  <si>
    <t xml:space="preserve">curso </t>
  </si>
  <si>
    <t>2018-2019</t>
  </si>
  <si>
    <t>estudantado de 1º ano</t>
  </si>
  <si>
    <t>Medición da satisfacción do</t>
  </si>
  <si>
    <t>Informe de resultados</t>
  </si>
  <si>
    <t>Período de realización da enquisa:</t>
  </si>
  <si>
    <t>1- 31 de outubro de 2020</t>
  </si>
  <si>
    <t>UNED</t>
  </si>
  <si>
    <t>India</t>
  </si>
  <si>
    <t>Universidad de Cantabria</t>
  </si>
  <si>
    <t>Universidade do Estado de SAnta Catarina (UDESC)</t>
  </si>
  <si>
    <t>Universidade de Trás-os-Montes e Alto Douro</t>
  </si>
  <si>
    <t>University of Aveiro - Portugal</t>
  </si>
  <si>
    <t>Universidad de Sevilla (Grado). Instituto Politécnico de Bragança (Portugal, Máster).</t>
  </si>
  <si>
    <t>Heriot-Watt University</t>
  </si>
  <si>
    <t>Instituto Tecnológico de Veracruz, México</t>
  </si>
  <si>
    <t>Instituto Tecnológico de Veracruz</t>
  </si>
  <si>
    <t>Universidad San Francisco de Quito</t>
  </si>
  <si>
    <t>Universidad de Oran 1 Ahmed Ben Bella (Oran, Argelia)</t>
  </si>
  <si>
    <t>Politécnico do Porto</t>
  </si>
  <si>
    <t>Universidade de Aveiro, Portugal</t>
  </si>
  <si>
    <t>Universidad de Salamanca</t>
  </si>
  <si>
    <t>Valladolid</t>
  </si>
  <si>
    <t>Universidad Internacional de Valencia</t>
  </si>
  <si>
    <t>Chilena</t>
  </si>
  <si>
    <t>Univesridad Austral de Chile</t>
  </si>
  <si>
    <t>Universidad do Minho</t>
  </si>
  <si>
    <t>Instituto superior de contabilidade e administração do porto</t>
  </si>
  <si>
    <t>Universidad Politécnica de Valencia</t>
  </si>
  <si>
    <t>Universidade católica portuguesa</t>
  </si>
  <si>
    <t>ESHT - IPP</t>
  </si>
  <si>
    <t>Escola Superior de Desporto e Lazer de Melgaço - IPVC - Portugal</t>
  </si>
  <si>
    <t>Universidad de Camagüey (Cuba)</t>
  </si>
  <si>
    <t>Universidad Santo Tomás</t>
  </si>
  <si>
    <t>Lyon II</t>
  </si>
  <si>
    <t>Universidade do Porto, Portugal.</t>
  </si>
  <si>
    <t>Universidade de Engenharia da Faculdade do Porto</t>
  </si>
  <si>
    <t>Faculdade farmacia porto</t>
  </si>
  <si>
    <t>Faculdadade de Econimia da Universidade do Porto</t>
  </si>
  <si>
    <t>Instituto Superior da Maia</t>
  </si>
  <si>
    <t>ISMAI</t>
  </si>
  <si>
    <t>Universidad Veracruzana, México</t>
  </si>
  <si>
    <t>Universidade do Minho, Braga, Portugal</t>
  </si>
  <si>
    <t>Universidade de Tras os Montes e Alto Douro</t>
  </si>
  <si>
    <t>UTAD</t>
  </si>
  <si>
    <t>Alxeriana</t>
  </si>
  <si>
    <t>Francesa</t>
  </si>
  <si>
    <t>Mexicana/Española</t>
  </si>
  <si>
    <t>Sueca</t>
  </si>
  <si>
    <t>Resto de España</t>
  </si>
  <si>
    <t>Universidad de León</t>
  </si>
  <si>
    <t>África</t>
  </si>
  <si>
    <t>Ámbito xeográfico</t>
  </si>
  <si>
    <t>Resultados de satisfacción por seccións</t>
  </si>
  <si>
    <t>1
Información xeral do programa</t>
  </si>
  <si>
    <t>2
Os procedementos administrativos</t>
  </si>
  <si>
    <t>3
Os axentes implicados</t>
  </si>
  <si>
    <t>4
Os recursos</t>
  </si>
  <si>
    <t>5
Oferta formativa</t>
  </si>
  <si>
    <t>Data</t>
  </si>
  <si>
    <t>Idioma inicial</t>
  </si>
  <si>
    <t>gl</t>
  </si>
  <si>
    <t>en</t>
  </si>
  <si>
    <t>es</t>
  </si>
  <si>
    <t>Pregunta 19. Elixín este programa pola súa relación os meu obxectivos profesionais</t>
  </si>
  <si>
    <t>Participación diaria</t>
  </si>
  <si>
    <t>% diaria</t>
  </si>
  <si>
    <t>Participación acumulada</t>
  </si>
  <si>
    <t>% acumulada</t>
  </si>
  <si>
    <t>DATOS DE ENTRADA</t>
  </si>
  <si>
    <t>Idioma empregado</t>
  </si>
  <si>
    <t>Sexo</t>
  </si>
  <si>
    <t>Home</t>
  </si>
  <si>
    <t>Muller</t>
  </si>
  <si>
    <t>Dedicación maioritaria</t>
  </si>
  <si>
    <t>Código 
PD</t>
  </si>
  <si>
    <t>1. Sexo</t>
  </si>
  <si>
    <t>2. Nacionalidade</t>
  </si>
  <si>
    <t>Resultados de participación e análise dos datos de entrada</t>
  </si>
  <si>
    <t>RESULTADOS DESAGREGADOS POR PD</t>
  </si>
  <si>
    <t>2018/19</t>
  </si>
  <si>
    <t>ND</t>
  </si>
  <si>
    <r>
      <t xml:space="preserve">I01D02V06
</t>
    </r>
    <r>
      <rPr>
        <sz val="12"/>
        <color rgb="FF00B050"/>
        <rFont val="Arial"/>
        <family val="2"/>
      </rPr>
      <t>V02D042V06</t>
    </r>
  </si>
  <si>
    <t>PROMEDIOS SECCIÓN</t>
  </si>
  <si>
    <t>Febreiro de 2021</t>
  </si>
  <si>
    <t>Programa de Doutoramento en Auga, Sustentabilidade e Desenvolvemento</t>
  </si>
  <si>
    <t>Doutoramento en Ecosistemas Terrestres, Usos Sustentables e Implicacións Ambientais</t>
  </si>
  <si>
    <t>Doutoramento en Xestión e Resolución de Conflitos. Menores, Familia e Xustiza Terapéutica</t>
  </si>
  <si>
    <t xml:space="preserve">Coñezo o sistema de bolsas/contratos para o alumnado de doutoramento (etapa de formación, mobilidade). </t>
  </si>
  <si>
    <t>PROMEDIOS UNIVERSIDADE POR PREGUNTA E SECCIÓN</t>
  </si>
  <si>
    <t>Dispón de bolsa ou contrato para realizar os estudos?</t>
  </si>
  <si>
    <t>SECCIÓN</t>
  </si>
  <si>
    <t>Informe de resultados da enquisa de satisfacción do estudantado de 1º ano de doutoramento -2018/19- (síntese)</t>
  </si>
  <si>
    <t>ND: Un problema técnico na aplicación de enquisas (LimeSurvey) provocou que sexa imposible dispor dos resultados de participación e de satisfacción desagregados por programa, así como tampouco por sexo.</t>
  </si>
  <si>
    <t xml:space="preserve">Este problema xerouse no proceso de realización das enquisas a estudantes que tivo lugar en outubro de 2020 o cal, de xeito excepcional (por mor da pandemia), abrangueu dúas poboacións de doutorandos/as diferenetes, correspondentes aos curso 2018/19 e 2019/20, ambos os dous tanto de 1º como de 3º 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</si>
</sst>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C0A]d\-mmm;@"/>
    <numFmt numFmtId="165" formatCode="0.0%"/>
    <numFmt numFmtId="166" formatCode="0.00;;@"/>
  </numFmts>
  <fonts count="61" x14ac:knownFonts="1">
    <font>
      <sz val="11"/>
      <color theme="1"/>
      <name val="Calibri"/>
      <family val="2"/>
      <scheme val="minor"/>
    </font>
    <font>
      <sz val="10"/>
      <name val="Arial"/>
      <family val="2"/>
    </font>
    <font>
      <sz val="22"/>
      <name val="Arial"/>
      <family val="2"/>
    </font>
    <font>
      <b/>
      <sz val="22"/>
      <color theme="5" tint="-0.249977111117893"/>
      <name val="Times New Roman"/>
      <family val="1"/>
    </font>
    <font>
      <b/>
      <sz val="22"/>
      <name val="Arial Black"/>
      <family val="2"/>
    </font>
    <font>
      <sz val="22"/>
      <color rgb="FF00B0F0"/>
      <name val="Arial"/>
      <family val="2"/>
    </font>
    <font>
      <b/>
      <sz val="22"/>
      <color rgb="FF00B0F0"/>
      <name val="Arial Black"/>
      <family val="2"/>
    </font>
    <font>
      <sz val="10"/>
      <name val="New Baskerville"/>
      <family val="1"/>
    </font>
    <font>
      <sz val="11"/>
      <color theme="1"/>
      <name val="New Baskerville"/>
      <family val="1"/>
    </font>
    <font>
      <sz val="22"/>
      <name val="New Baskerville"/>
      <family val="1"/>
    </font>
    <font>
      <sz val="18"/>
      <name val="Arial"/>
      <family val="2"/>
    </font>
    <font>
      <sz val="18"/>
      <name val="New Baskerville"/>
      <family val="1"/>
    </font>
    <font>
      <sz val="14"/>
      <name val="New Baskerville"/>
      <family val="1"/>
    </font>
    <font>
      <sz val="11"/>
      <name val="New Baskerville"/>
      <family val="1"/>
    </font>
    <font>
      <sz val="12"/>
      <color theme="5" tint="-0.249977111117893"/>
      <name val="New Baskerville"/>
      <family val="1"/>
    </font>
    <font>
      <sz val="22"/>
      <color rgb="FFC66211"/>
      <name val="New Baskerville"/>
      <family val="1"/>
    </font>
    <font>
      <u/>
      <sz val="11"/>
      <color theme="10"/>
      <name val="Calibri"/>
      <family val="2"/>
      <scheme val="minor"/>
    </font>
    <font>
      <u/>
      <sz val="11"/>
      <color theme="10"/>
      <name val="New Baskerville"/>
      <family val="1"/>
    </font>
    <font>
      <sz val="11"/>
      <color theme="1"/>
      <name val="Calibri"/>
      <family val="2"/>
      <scheme val="minor"/>
    </font>
    <font>
      <sz val="11"/>
      <color rgb="FFFF0000"/>
      <name val="Calibri"/>
      <family val="2"/>
      <scheme val="minor"/>
    </font>
    <font>
      <sz val="12"/>
      <name val="New Baskerville"/>
      <family val="1"/>
    </font>
    <font>
      <sz val="12"/>
      <color theme="1"/>
      <name val="Calibri"/>
      <family val="2"/>
      <scheme val="minor"/>
    </font>
    <font>
      <b/>
      <sz val="12"/>
      <color theme="1"/>
      <name val="Calibri"/>
      <family val="2"/>
      <scheme val="minor"/>
    </font>
    <font>
      <u/>
      <sz val="18"/>
      <color theme="10"/>
      <name val="New Baskerville"/>
      <family val="1"/>
    </font>
    <font>
      <sz val="12"/>
      <color rgb="FF7030A0"/>
      <name val="New Baskerville"/>
      <family val="1"/>
    </font>
    <font>
      <sz val="9"/>
      <color indexed="81"/>
      <name val="Tahoma"/>
      <family val="2"/>
    </font>
    <font>
      <b/>
      <sz val="9"/>
      <color indexed="81"/>
      <name val="Tahoma"/>
      <family val="2"/>
    </font>
    <font>
      <sz val="14"/>
      <color theme="1"/>
      <name val="Calibri"/>
      <family val="2"/>
      <scheme val="minor"/>
    </font>
    <font>
      <b/>
      <sz val="14"/>
      <color theme="1"/>
      <name val="Calibri"/>
      <family val="2"/>
      <scheme val="minor"/>
    </font>
    <font>
      <sz val="12"/>
      <color theme="1"/>
      <name val="New Baskerville"/>
      <family val="1"/>
    </font>
    <font>
      <sz val="12"/>
      <color rgb="FF0070C0"/>
      <name val="New Baskerville"/>
      <family val="1"/>
    </font>
    <font>
      <sz val="11"/>
      <color rgb="FF0070C0"/>
      <name val="Calibri"/>
      <family val="2"/>
      <scheme val="minor"/>
    </font>
    <font>
      <b/>
      <sz val="18"/>
      <color rgb="FF0070C0"/>
      <name val="New Baskerville"/>
      <family val="1"/>
    </font>
    <font>
      <sz val="14"/>
      <color theme="1"/>
      <name val="New Baskerville"/>
      <family val="1"/>
    </font>
    <font>
      <sz val="12"/>
      <color theme="1"/>
      <name val="Arial"/>
      <family val="2"/>
    </font>
    <font>
      <sz val="12"/>
      <name val="Arial"/>
      <family val="2"/>
    </font>
    <font>
      <b/>
      <sz val="12"/>
      <color theme="1"/>
      <name val="Arial"/>
      <family val="2"/>
    </font>
    <font>
      <sz val="12"/>
      <color rgb="FFFF0000"/>
      <name val="Arial"/>
      <family val="2"/>
    </font>
    <font>
      <b/>
      <sz val="12"/>
      <name val="Arial"/>
      <family val="2"/>
    </font>
    <font>
      <b/>
      <sz val="14"/>
      <color theme="1"/>
      <name val="Arial"/>
      <family val="2"/>
    </font>
    <font>
      <b/>
      <sz val="14"/>
      <name val="Arial"/>
      <family val="2"/>
    </font>
    <font>
      <sz val="12"/>
      <color rgb="FF0070C0"/>
      <name val="Arial"/>
      <family val="2"/>
    </font>
    <font>
      <b/>
      <i/>
      <sz val="12"/>
      <color theme="1"/>
      <name val="Arial"/>
      <family val="2"/>
    </font>
    <font>
      <b/>
      <sz val="18"/>
      <color rgb="FF0070C0"/>
      <name val="Arial"/>
      <family val="2"/>
    </font>
    <font>
      <sz val="14"/>
      <color theme="1"/>
      <name val="Arial"/>
      <family val="2"/>
    </font>
    <font>
      <sz val="12"/>
      <color rgb="FF00B050"/>
      <name val="Arial"/>
      <family val="2"/>
    </font>
    <font>
      <b/>
      <sz val="16"/>
      <color theme="1"/>
      <name val="Arial"/>
      <family val="2"/>
    </font>
    <font>
      <sz val="22"/>
      <color rgb="FF002060"/>
      <name val="New Baskerville"/>
      <family val="1"/>
    </font>
    <font>
      <sz val="18"/>
      <color rgb="FF002060"/>
      <name val="New Baskerville"/>
      <family val="1"/>
    </font>
    <font>
      <sz val="20"/>
      <color rgb="FF002060"/>
      <name val="New Baskerville"/>
      <family val="1"/>
    </font>
    <font>
      <sz val="16"/>
      <color theme="1"/>
      <name val="New Baskerville"/>
      <family val="1"/>
    </font>
    <font>
      <sz val="20"/>
      <color theme="1"/>
      <name val="Calibri"/>
      <family val="2"/>
      <scheme val="minor"/>
    </font>
    <font>
      <b/>
      <sz val="22"/>
      <color rgb="FF002060"/>
      <name val="New Baskerville"/>
      <family val="1"/>
    </font>
    <font>
      <b/>
      <sz val="22"/>
      <color rgb="FF002060"/>
      <name val="Calibri"/>
      <family val="2"/>
      <scheme val="minor"/>
    </font>
    <font>
      <sz val="24"/>
      <color theme="1"/>
      <name val="Calibri"/>
      <family val="2"/>
      <scheme val="minor"/>
    </font>
    <font>
      <sz val="24"/>
      <color rgb="FF002060"/>
      <name val="New Baskerville"/>
      <family val="1"/>
    </font>
    <font>
      <sz val="11"/>
      <color theme="1"/>
      <name val="Arial"/>
      <family val="2"/>
    </font>
    <font>
      <b/>
      <sz val="12"/>
      <color rgb="FF0070C0"/>
      <name val="Arial"/>
      <family val="2"/>
    </font>
    <font>
      <sz val="22"/>
      <color rgb="FF002060"/>
      <name val="Arial"/>
      <family val="2"/>
    </font>
    <font>
      <sz val="10"/>
      <color theme="1"/>
      <name val="New Baskerville"/>
      <family val="1"/>
    </font>
    <font>
      <b/>
      <sz val="24"/>
      <color rgb="FF002060"/>
      <name val="New Baskerville"/>
      <family val="1"/>
    </font>
  </fonts>
  <fills count="9">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6337778862885"/>
        <bgColor indexed="64"/>
      </patternFill>
    </fill>
    <fill>
      <patternFill patternType="solid">
        <fgColor theme="2" tint="-9.9978637043366805E-2"/>
        <bgColor indexed="64"/>
      </patternFill>
    </fill>
  </fills>
  <borders count="101">
    <border>
      <left/>
      <right/>
      <top/>
      <bottom/>
      <diagonal/>
    </border>
    <border>
      <left style="medium">
        <color rgb="FFC66211"/>
      </left>
      <right/>
      <top style="medium">
        <color rgb="FFC66211"/>
      </top>
      <bottom/>
      <diagonal/>
    </border>
    <border>
      <left/>
      <right/>
      <top style="medium">
        <color rgb="FFC66211"/>
      </top>
      <bottom/>
      <diagonal/>
    </border>
    <border>
      <left/>
      <right style="medium">
        <color rgb="FFC66211"/>
      </right>
      <top style="medium">
        <color rgb="FFC66211"/>
      </top>
      <bottom/>
      <diagonal/>
    </border>
    <border>
      <left style="medium">
        <color rgb="FFC66211"/>
      </left>
      <right/>
      <top/>
      <bottom/>
      <diagonal/>
    </border>
    <border>
      <left/>
      <right style="medium">
        <color rgb="FFC66211"/>
      </right>
      <top/>
      <bottom/>
      <diagonal/>
    </border>
    <border>
      <left style="medium">
        <color rgb="FFC66211"/>
      </left>
      <right/>
      <top/>
      <bottom style="medium">
        <color rgb="FFC66211"/>
      </bottom>
      <diagonal/>
    </border>
    <border>
      <left/>
      <right/>
      <top/>
      <bottom style="medium">
        <color rgb="FFC66211"/>
      </bottom>
      <diagonal/>
    </border>
    <border>
      <left/>
      <right style="medium">
        <color rgb="FFC66211"/>
      </right>
      <top/>
      <bottom style="medium">
        <color rgb="FFC66211"/>
      </bottom>
      <diagonal/>
    </border>
    <border>
      <left style="medium">
        <color rgb="FFC66211"/>
      </left>
      <right/>
      <top style="medium">
        <color rgb="FFC66211"/>
      </top>
      <bottom style="medium">
        <color rgb="FFC66211"/>
      </bottom>
      <diagonal/>
    </border>
    <border>
      <left/>
      <right/>
      <top style="medium">
        <color rgb="FFC66211"/>
      </top>
      <bottom style="medium">
        <color rgb="FFC66211"/>
      </bottom>
      <diagonal/>
    </border>
    <border>
      <left/>
      <right style="medium">
        <color rgb="FFC66211"/>
      </right>
      <top style="medium">
        <color rgb="FFC66211"/>
      </top>
      <bottom style="medium">
        <color rgb="FFC66211"/>
      </bottom>
      <diagonal/>
    </border>
    <border>
      <left/>
      <right/>
      <top/>
      <bottom style="thin">
        <color rgb="FFC66211"/>
      </bottom>
      <diagonal/>
    </border>
    <border>
      <left/>
      <right/>
      <top style="thin">
        <color rgb="FFC66211"/>
      </top>
      <bottom style="thin">
        <color rgb="FFC66211"/>
      </bottom>
      <diagonal/>
    </border>
    <border>
      <left/>
      <right/>
      <top style="thin">
        <color rgb="FFC66211"/>
      </top>
      <bottom/>
      <diagonal/>
    </border>
    <border>
      <left style="thin">
        <color rgb="FFC66211"/>
      </left>
      <right/>
      <top/>
      <bottom/>
      <diagonal/>
    </border>
    <border>
      <left style="thin">
        <color rgb="FFC66211"/>
      </left>
      <right/>
      <top style="thin">
        <color rgb="FFC66211"/>
      </top>
      <bottom/>
      <diagonal/>
    </border>
    <border>
      <left style="thin">
        <color rgb="FFC66211"/>
      </left>
      <right/>
      <top/>
      <bottom style="thin">
        <color rgb="FFC66211"/>
      </bottom>
      <diagonal/>
    </border>
    <border>
      <left/>
      <right style="thin">
        <color rgb="FFC66211"/>
      </right>
      <top style="thin">
        <color rgb="FFC66211"/>
      </top>
      <bottom/>
      <diagonal/>
    </border>
    <border>
      <left/>
      <right style="thin">
        <color rgb="FFC66211"/>
      </right>
      <top/>
      <bottom/>
      <diagonal/>
    </border>
    <border>
      <left style="medium">
        <color rgb="FFC66211"/>
      </left>
      <right/>
      <top style="thin">
        <color rgb="FFC66211"/>
      </top>
      <bottom/>
      <diagonal/>
    </border>
    <border>
      <left/>
      <right style="medium">
        <color rgb="FFC66211"/>
      </right>
      <top style="thin">
        <color rgb="FFC66211"/>
      </top>
      <bottom/>
      <diagonal/>
    </border>
    <border>
      <left style="medium">
        <color rgb="FFC66211"/>
      </left>
      <right style="medium">
        <color rgb="FFC66211"/>
      </right>
      <top style="medium">
        <color rgb="FFC66211"/>
      </top>
      <bottom/>
      <diagonal/>
    </border>
    <border>
      <left style="medium">
        <color rgb="FFC66211"/>
      </left>
      <right style="medium">
        <color rgb="FFC66211"/>
      </right>
      <top style="medium">
        <color rgb="FFC66211"/>
      </top>
      <bottom style="medium">
        <color rgb="FFC66211"/>
      </bottom>
      <diagonal/>
    </border>
    <border>
      <left style="medium">
        <color rgb="FFC66211"/>
      </left>
      <right/>
      <top style="medium">
        <color rgb="FFC66211"/>
      </top>
      <bottom style="hair">
        <color rgb="FFC66211"/>
      </bottom>
      <diagonal/>
    </border>
    <border>
      <left/>
      <right/>
      <top style="medium">
        <color rgb="FFC66211"/>
      </top>
      <bottom style="hair">
        <color rgb="FFC66211"/>
      </bottom>
      <diagonal/>
    </border>
    <border>
      <left/>
      <right style="medium">
        <color rgb="FFC66211"/>
      </right>
      <top style="medium">
        <color rgb="FFC66211"/>
      </top>
      <bottom style="hair">
        <color rgb="FFC66211"/>
      </bottom>
      <diagonal/>
    </border>
    <border>
      <left style="medium">
        <color rgb="FFC66211"/>
      </left>
      <right/>
      <top style="hair">
        <color rgb="FFC66211"/>
      </top>
      <bottom style="hair">
        <color rgb="FFC66211"/>
      </bottom>
      <diagonal/>
    </border>
    <border>
      <left/>
      <right/>
      <top style="hair">
        <color rgb="FFC66211"/>
      </top>
      <bottom style="hair">
        <color rgb="FFC66211"/>
      </bottom>
      <diagonal/>
    </border>
    <border>
      <left/>
      <right style="medium">
        <color rgb="FFC66211"/>
      </right>
      <top style="hair">
        <color rgb="FFC66211"/>
      </top>
      <bottom style="hair">
        <color rgb="FFC66211"/>
      </bottom>
      <diagonal/>
    </border>
    <border>
      <left/>
      <right/>
      <top style="hair">
        <color rgb="FFC66211"/>
      </top>
      <bottom style="medium">
        <color rgb="FFC66211"/>
      </bottom>
      <diagonal/>
    </border>
    <border>
      <left style="medium">
        <color rgb="FFC66211"/>
      </left>
      <right style="medium">
        <color rgb="FFC66211"/>
      </right>
      <top style="medium">
        <color rgb="FFC66211"/>
      </top>
      <bottom style="hair">
        <color rgb="FFC66211"/>
      </bottom>
      <diagonal/>
    </border>
    <border>
      <left style="medium">
        <color rgb="FFC66211"/>
      </left>
      <right style="medium">
        <color rgb="FFC66211"/>
      </right>
      <top style="hair">
        <color rgb="FFC66211"/>
      </top>
      <bottom style="hair">
        <color rgb="FFC66211"/>
      </bottom>
      <diagonal/>
    </border>
    <border>
      <left style="medium">
        <color rgb="FFC66211"/>
      </left>
      <right style="medium">
        <color rgb="FFC66211"/>
      </right>
      <top/>
      <bottom/>
      <diagonal/>
    </border>
    <border>
      <left style="thin">
        <color rgb="FFC66211"/>
      </left>
      <right/>
      <top style="medium">
        <color rgb="FFC66211"/>
      </top>
      <bottom style="hair">
        <color rgb="FFC66211"/>
      </bottom>
      <diagonal/>
    </border>
    <border>
      <left/>
      <right style="thin">
        <color rgb="FFC66211"/>
      </right>
      <top style="medium">
        <color rgb="FFC66211"/>
      </top>
      <bottom style="hair">
        <color rgb="FFC66211"/>
      </bottom>
      <diagonal/>
    </border>
    <border>
      <left style="thin">
        <color rgb="FFC66211"/>
      </left>
      <right/>
      <top style="hair">
        <color rgb="FFC66211"/>
      </top>
      <bottom style="hair">
        <color rgb="FFC66211"/>
      </bottom>
      <diagonal/>
    </border>
    <border>
      <left/>
      <right style="thin">
        <color rgb="FFC66211"/>
      </right>
      <top style="hair">
        <color rgb="FFC66211"/>
      </top>
      <bottom style="hair">
        <color rgb="FFC66211"/>
      </bottom>
      <diagonal/>
    </border>
    <border>
      <left style="thin">
        <color rgb="FFC66211"/>
      </left>
      <right/>
      <top style="hair">
        <color rgb="FFC66211"/>
      </top>
      <bottom style="medium">
        <color rgb="FFC66211"/>
      </bottom>
      <diagonal/>
    </border>
    <border>
      <left/>
      <right style="thin">
        <color rgb="FFC66211"/>
      </right>
      <top style="hair">
        <color rgb="FFC66211"/>
      </top>
      <bottom style="medium">
        <color rgb="FFC66211"/>
      </bottom>
      <diagonal/>
    </border>
    <border>
      <left/>
      <right/>
      <top style="medium">
        <color rgb="FFC66211"/>
      </top>
      <bottom style="thin">
        <color rgb="FFC66211"/>
      </bottom>
      <diagonal/>
    </border>
    <border>
      <left/>
      <right style="medium">
        <color rgb="FFC66211"/>
      </right>
      <top style="medium">
        <color rgb="FFC66211"/>
      </top>
      <bottom style="thin">
        <color rgb="FFC66211"/>
      </bottom>
      <diagonal/>
    </border>
    <border>
      <left style="medium">
        <color rgb="FFC66211"/>
      </left>
      <right/>
      <top style="thin">
        <color rgb="FFC66211"/>
      </top>
      <bottom style="medium">
        <color rgb="FFC66211"/>
      </bottom>
      <diagonal/>
    </border>
    <border>
      <left/>
      <right/>
      <top style="thin">
        <color rgb="FFC66211"/>
      </top>
      <bottom style="medium">
        <color rgb="FFC66211"/>
      </bottom>
      <diagonal/>
    </border>
    <border>
      <left/>
      <right style="medium">
        <color rgb="FFC66211"/>
      </right>
      <top style="thin">
        <color rgb="FFC66211"/>
      </top>
      <bottom style="medium">
        <color rgb="FFC66211"/>
      </bottom>
      <diagonal/>
    </border>
    <border>
      <left style="medium">
        <color rgb="FFC66211"/>
      </left>
      <right style="hair">
        <color rgb="FFC66211"/>
      </right>
      <top style="thin">
        <color rgb="FFC66211"/>
      </top>
      <bottom style="medium">
        <color rgb="FFC66211"/>
      </bottom>
      <diagonal/>
    </border>
    <border>
      <left/>
      <right style="hair">
        <color rgb="FFC66211"/>
      </right>
      <top style="medium">
        <color rgb="FFC66211"/>
      </top>
      <bottom style="hair">
        <color rgb="FFC66211"/>
      </bottom>
      <diagonal/>
    </border>
    <border>
      <left/>
      <right style="hair">
        <color rgb="FFC66211"/>
      </right>
      <top style="hair">
        <color rgb="FFC66211"/>
      </top>
      <bottom style="hair">
        <color rgb="FFC66211"/>
      </bottom>
      <diagonal/>
    </border>
    <border>
      <left style="hair">
        <color rgb="FFC66211"/>
      </left>
      <right style="hair">
        <color rgb="FFC66211"/>
      </right>
      <top style="thin">
        <color rgb="FFC66211"/>
      </top>
      <bottom style="medium">
        <color rgb="FFC66211"/>
      </bottom>
      <diagonal/>
    </border>
    <border>
      <left style="hair">
        <color rgb="FFC66211"/>
      </left>
      <right style="medium">
        <color rgb="FFC66211"/>
      </right>
      <top style="thin">
        <color rgb="FFC66211"/>
      </top>
      <bottom style="medium">
        <color rgb="FFC66211"/>
      </bottom>
      <diagonal/>
    </border>
    <border>
      <left style="medium">
        <color rgb="FFC66211"/>
      </left>
      <right style="hair">
        <color rgb="FFC66211"/>
      </right>
      <top style="medium">
        <color rgb="FFC66211"/>
      </top>
      <bottom style="hair">
        <color rgb="FFC66211"/>
      </bottom>
      <diagonal/>
    </border>
    <border>
      <left style="hair">
        <color rgb="FFC66211"/>
      </left>
      <right style="hair">
        <color rgb="FFC66211"/>
      </right>
      <top style="medium">
        <color rgb="FFC66211"/>
      </top>
      <bottom style="hair">
        <color rgb="FFC66211"/>
      </bottom>
      <diagonal/>
    </border>
    <border>
      <left style="hair">
        <color rgb="FFC66211"/>
      </left>
      <right style="medium">
        <color rgb="FFC66211"/>
      </right>
      <top style="medium">
        <color rgb="FFC66211"/>
      </top>
      <bottom style="hair">
        <color rgb="FFC66211"/>
      </bottom>
      <diagonal/>
    </border>
    <border>
      <left style="medium">
        <color rgb="FFC66211"/>
      </left>
      <right style="hair">
        <color rgb="FFC66211"/>
      </right>
      <top style="hair">
        <color rgb="FFC66211"/>
      </top>
      <bottom style="hair">
        <color rgb="FFC66211"/>
      </bottom>
      <diagonal/>
    </border>
    <border>
      <left style="hair">
        <color rgb="FFC66211"/>
      </left>
      <right style="hair">
        <color rgb="FFC66211"/>
      </right>
      <top style="hair">
        <color rgb="FFC66211"/>
      </top>
      <bottom style="hair">
        <color rgb="FFC66211"/>
      </bottom>
      <diagonal/>
    </border>
    <border>
      <left style="hair">
        <color rgb="FFC66211"/>
      </left>
      <right style="medium">
        <color rgb="FFC66211"/>
      </right>
      <top style="hair">
        <color rgb="FFC66211"/>
      </top>
      <bottom style="hair">
        <color rgb="FFC66211"/>
      </bottom>
      <diagonal/>
    </border>
    <border>
      <left style="medium">
        <color rgb="FFC66211"/>
      </left>
      <right style="hair">
        <color rgb="FFC66211"/>
      </right>
      <top style="hair">
        <color rgb="FFC66211"/>
      </top>
      <bottom style="medium">
        <color rgb="FFC66211"/>
      </bottom>
      <diagonal/>
    </border>
    <border>
      <left style="hair">
        <color rgb="FFC66211"/>
      </left>
      <right style="hair">
        <color rgb="FFC66211"/>
      </right>
      <top style="hair">
        <color rgb="FFC66211"/>
      </top>
      <bottom style="medium">
        <color rgb="FFC66211"/>
      </bottom>
      <diagonal/>
    </border>
    <border>
      <left style="hair">
        <color rgb="FFC66211"/>
      </left>
      <right style="medium">
        <color rgb="FFC66211"/>
      </right>
      <top style="hair">
        <color rgb="FFC66211"/>
      </top>
      <bottom style="medium">
        <color rgb="FFC66211"/>
      </bottom>
      <diagonal/>
    </border>
    <border>
      <left style="medium">
        <color rgb="FFC66211"/>
      </left>
      <right style="hair">
        <color rgb="FFC66211"/>
      </right>
      <top/>
      <bottom style="medium">
        <color rgb="FFC66211"/>
      </bottom>
      <diagonal/>
    </border>
    <border>
      <left style="hair">
        <color rgb="FFC66211"/>
      </left>
      <right style="hair">
        <color rgb="FFC66211"/>
      </right>
      <top/>
      <bottom style="medium">
        <color rgb="FFC66211"/>
      </bottom>
      <diagonal/>
    </border>
    <border>
      <left style="hair">
        <color rgb="FFC66211"/>
      </left>
      <right style="medium">
        <color rgb="FFC66211"/>
      </right>
      <top/>
      <bottom style="medium">
        <color rgb="FFC66211"/>
      </bottom>
      <diagonal/>
    </border>
    <border>
      <left/>
      <right style="thin">
        <color rgb="FFC66211"/>
      </right>
      <top style="thin">
        <color rgb="FFC66211"/>
      </top>
      <bottom style="medium">
        <color rgb="FFC66211"/>
      </bottom>
      <diagonal/>
    </border>
    <border>
      <left style="thin">
        <color rgb="FFC66211"/>
      </left>
      <right/>
      <top style="thin">
        <color rgb="FFC66211"/>
      </top>
      <bottom style="medium">
        <color rgb="FFC66211"/>
      </bottom>
      <diagonal/>
    </border>
    <border>
      <left style="medium">
        <color rgb="FFC66211"/>
      </left>
      <right/>
      <top style="thin">
        <color rgb="FFC66211"/>
      </top>
      <bottom style="thin">
        <color rgb="FFC66211"/>
      </bottom>
      <diagonal/>
    </border>
    <border>
      <left/>
      <right style="medium">
        <color rgb="FFC66211"/>
      </right>
      <top style="thin">
        <color rgb="FFC66211"/>
      </top>
      <bottom style="thin">
        <color rgb="FFC66211"/>
      </bottom>
      <diagonal/>
    </border>
    <border>
      <left style="medium">
        <color rgb="FFC66211"/>
      </left>
      <right style="hair">
        <color rgb="FFC66211"/>
      </right>
      <top/>
      <bottom/>
      <diagonal/>
    </border>
    <border>
      <left style="medium">
        <color rgb="FFC66211"/>
      </left>
      <right style="hair">
        <color rgb="FFC66211"/>
      </right>
      <top style="medium">
        <color rgb="FFC66211"/>
      </top>
      <bottom style="medium">
        <color rgb="FFC66211"/>
      </bottom>
      <diagonal/>
    </border>
    <border>
      <left style="medium">
        <color rgb="FFC66211"/>
      </left>
      <right style="hair">
        <color rgb="FFC66211"/>
      </right>
      <top style="hair">
        <color rgb="FFC66211"/>
      </top>
      <bottom/>
      <diagonal/>
    </border>
    <border>
      <left style="medium">
        <color rgb="FFC66211"/>
      </left>
      <right style="thin">
        <color rgb="FFC66211"/>
      </right>
      <top/>
      <bottom style="medium">
        <color rgb="FFC66211"/>
      </bottom>
      <diagonal/>
    </border>
    <border>
      <left style="medium">
        <color rgb="FFC66211"/>
      </left>
      <right style="thin">
        <color rgb="FFC66211"/>
      </right>
      <top style="medium">
        <color rgb="FFC66211"/>
      </top>
      <bottom style="hair">
        <color rgb="FFC66211"/>
      </bottom>
      <diagonal/>
    </border>
    <border>
      <left style="medium">
        <color rgb="FFC66211"/>
      </left>
      <right style="thin">
        <color rgb="FFC66211"/>
      </right>
      <top style="hair">
        <color rgb="FFC66211"/>
      </top>
      <bottom style="hair">
        <color rgb="FFC66211"/>
      </bottom>
      <diagonal/>
    </border>
    <border>
      <left style="medium">
        <color rgb="FFC66211"/>
      </left>
      <right style="thin">
        <color rgb="FFC66211"/>
      </right>
      <top style="hair">
        <color rgb="FFC66211"/>
      </top>
      <bottom style="medium">
        <color rgb="FFC66211"/>
      </bottom>
      <diagonal/>
    </border>
    <border>
      <left style="medium">
        <color rgb="FFC66211"/>
      </left>
      <right style="hair">
        <color rgb="FFC66211"/>
      </right>
      <top style="medium">
        <color rgb="FFC66211"/>
      </top>
      <bottom/>
      <diagonal/>
    </border>
    <border>
      <left style="hair">
        <color rgb="FFC66211"/>
      </left>
      <right style="medium">
        <color rgb="FFC66211"/>
      </right>
      <top style="medium">
        <color rgb="FFC66211"/>
      </top>
      <bottom/>
      <diagonal/>
    </border>
    <border>
      <left style="hair">
        <color rgb="FFC66211"/>
      </left>
      <right style="medium">
        <color rgb="FFC66211"/>
      </right>
      <top/>
      <bottom/>
      <diagonal/>
    </border>
    <border>
      <left style="thin">
        <color rgb="FFC66211"/>
      </left>
      <right/>
      <top style="medium">
        <color rgb="FFC66211"/>
      </top>
      <bottom/>
      <diagonal/>
    </border>
    <border>
      <left/>
      <right style="thin">
        <color rgb="FFC66211"/>
      </right>
      <top style="medium">
        <color rgb="FFC66211"/>
      </top>
      <bottom/>
      <diagonal/>
    </border>
    <border>
      <left style="thin">
        <color rgb="FFC66211"/>
      </left>
      <right/>
      <top style="medium">
        <color rgb="FFC66211"/>
      </top>
      <bottom style="medium">
        <color rgb="FFC66211"/>
      </bottom>
      <diagonal/>
    </border>
    <border>
      <left/>
      <right style="thin">
        <color rgb="FFC66211"/>
      </right>
      <top style="medium">
        <color rgb="FFC66211"/>
      </top>
      <bottom style="medium">
        <color rgb="FFC66211"/>
      </bottom>
      <diagonal/>
    </border>
    <border>
      <left style="thin">
        <color rgb="FFC66211"/>
      </left>
      <right style="thin">
        <color rgb="FFC66211"/>
      </right>
      <top/>
      <bottom style="medium">
        <color rgb="FFC66211"/>
      </bottom>
      <diagonal/>
    </border>
    <border>
      <left style="thin">
        <color rgb="FFC66211"/>
      </left>
      <right style="thin">
        <color rgb="FFC66211"/>
      </right>
      <top style="medium">
        <color rgb="FFC66211"/>
      </top>
      <bottom style="hair">
        <color rgb="FFC66211"/>
      </bottom>
      <diagonal/>
    </border>
    <border>
      <left style="thin">
        <color rgb="FFC66211"/>
      </left>
      <right style="thin">
        <color rgb="FFC66211"/>
      </right>
      <top style="hair">
        <color rgb="FFC66211"/>
      </top>
      <bottom style="hair">
        <color rgb="FFC66211"/>
      </bottom>
      <diagonal/>
    </border>
    <border>
      <left style="thin">
        <color rgb="FFC66211"/>
      </left>
      <right style="thin">
        <color rgb="FFC66211"/>
      </right>
      <top style="hair">
        <color rgb="FFC66211"/>
      </top>
      <bottom style="medium">
        <color rgb="FFC66211"/>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FF6600"/>
      </left>
      <right/>
      <top/>
      <bottom/>
      <diagonal/>
    </border>
    <border>
      <left/>
      <right style="medium">
        <color rgb="FFFF6600"/>
      </right>
      <top/>
      <bottom/>
      <diagonal/>
    </border>
    <border>
      <left style="thin">
        <color rgb="FFC66211"/>
      </left>
      <right style="thin">
        <color rgb="FFC66211"/>
      </right>
      <top/>
      <bottom/>
      <diagonal/>
    </border>
    <border>
      <left style="thin">
        <color rgb="FFC66211"/>
      </left>
      <right/>
      <top style="thin">
        <color rgb="FFC66211"/>
      </top>
      <bottom style="thin">
        <color rgb="FFC66211"/>
      </bottom>
      <diagonal/>
    </border>
    <border>
      <left style="thin">
        <color rgb="FFC66211"/>
      </left>
      <right/>
      <top/>
      <bottom style="medium">
        <color rgb="FFC66211"/>
      </bottom>
      <diagonal/>
    </border>
    <border>
      <left/>
      <right style="hair">
        <color rgb="FFC66211"/>
      </right>
      <top style="hair">
        <color rgb="FFC66211"/>
      </top>
      <bottom/>
      <diagonal/>
    </border>
    <border>
      <left/>
      <right style="medium">
        <color rgb="FFC66211"/>
      </right>
      <top style="hair">
        <color rgb="FFC66211"/>
      </top>
      <bottom/>
      <diagonal/>
    </border>
    <border>
      <left style="hair">
        <color rgb="FFC66211"/>
      </left>
      <right/>
      <top/>
      <bottom style="medium">
        <color rgb="FFC66211"/>
      </bottom>
      <diagonal/>
    </border>
    <border>
      <left style="thin">
        <color rgb="FFC66211"/>
      </left>
      <right/>
      <top style="hair">
        <color rgb="FFC66211"/>
      </top>
      <bottom style="thin">
        <color rgb="FFC66211"/>
      </bottom>
      <diagonal/>
    </border>
  </borders>
  <cellStyleXfs count="4">
    <xf numFmtId="0" fontId="0" fillId="0" borderId="0"/>
    <xf numFmtId="0" fontId="1" fillId="0" borderId="0"/>
    <xf numFmtId="0" fontId="16" fillId="0" borderId="0" applyNumberFormat="0" applyFill="0" applyBorder="0" applyAlignment="0" applyProtection="0"/>
    <xf numFmtId="9" fontId="18" fillId="0" borderId="0" applyFont="0" applyFill="0" applyBorder="0" applyAlignment="0" applyProtection="0"/>
  </cellStyleXfs>
  <cellXfs count="358">
    <xf numFmtId="0" fontId="0" fillId="0" borderId="0" xfId="0"/>
    <xf numFmtId="0" fontId="0" fillId="0" borderId="0" xfId="0" applyAlignment="1">
      <alignment vertical="center"/>
    </xf>
    <xf numFmtId="0" fontId="8" fillId="0" borderId="0" xfId="0" applyFont="1" applyAlignment="1">
      <alignment vertical="center"/>
    </xf>
    <xf numFmtId="0" fontId="2" fillId="0" borderId="0" xfId="1" applyFont="1" applyAlignment="1">
      <alignment vertical="center"/>
    </xf>
    <xf numFmtId="0" fontId="2" fillId="0" borderId="0" xfId="1" applyFont="1" applyAlignment="1">
      <alignment horizontal="center" vertical="center"/>
    </xf>
    <xf numFmtId="0" fontId="3" fillId="0" borderId="0" xfId="1" applyFont="1" applyAlignment="1">
      <alignment vertical="center"/>
    </xf>
    <xf numFmtId="0" fontId="10" fillId="0" borderId="0" xfId="1" applyFont="1" applyAlignment="1">
      <alignment vertical="center"/>
    </xf>
    <xf numFmtId="0" fontId="4" fillId="0" borderId="0" xfId="1" applyFont="1" applyAlignment="1">
      <alignment horizontal="left" vertical="center"/>
    </xf>
    <xf numFmtId="0" fontId="5" fillId="0" borderId="0" xfId="1" applyFont="1" applyAlignment="1">
      <alignment vertical="center"/>
    </xf>
    <xf numFmtId="0" fontId="6" fillId="0" borderId="0" xfId="1" applyFont="1" applyAlignment="1">
      <alignment horizontal="left" vertical="center"/>
    </xf>
    <xf numFmtId="0" fontId="13" fillId="0" borderId="0" xfId="1" applyFont="1" applyFill="1" applyBorder="1" applyAlignment="1">
      <alignment horizontal="left" vertical="center"/>
    </xf>
    <xf numFmtId="0" fontId="0" fillId="0" borderId="0" xfId="0" applyFill="1" applyAlignment="1">
      <alignment vertical="center"/>
    </xf>
    <xf numFmtId="0" fontId="9" fillId="0" borderId="0" xfId="1" applyFont="1" applyFill="1" applyBorder="1" applyAlignment="1">
      <alignment vertical="center"/>
    </xf>
    <xf numFmtId="0" fontId="14" fillId="0" borderId="0" xfId="1" applyFont="1" applyFill="1" applyBorder="1" applyAlignment="1">
      <alignment horizontal="right" vertical="center"/>
    </xf>
    <xf numFmtId="0" fontId="2" fillId="0" borderId="0" xfId="1" applyFont="1" applyFill="1" applyAlignment="1">
      <alignment vertical="center"/>
    </xf>
    <xf numFmtId="0" fontId="11" fillId="0" borderId="0" xfId="1" applyFont="1" applyFill="1" applyBorder="1" applyAlignment="1">
      <alignment vertical="center"/>
    </xf>
    <xf numFmtId="0" fontId="0" fillId="0" borderId="0" xfId="0" applyFill="1" applyBorder="1" applyAlignment="1">
      <alignment vertical="center"/>
    </xf>
    <xf numFmtId="0" fontId="12" fillId="0" borderId="0" xfId="1" applyFont="1" applyFill="1" applyBorder="1" applyAlignment="1">
      <alignment vertical="center"/>
    </xf>
    <xf numFmtId="0" fontId="2" fillId="0" borderId="0" xfId="1" applyFont="1" applyFill="1" applyAlignment="1">
      <alignment horizontal="center" vertical="center"/>
    </xf>
    <xf numFmtId="0" fontId="8" fillId="0" borderId="0" xfId="0" applyFont="1" applyFill="1" applyBorder="1" applyAlignment="1">
      <alignment vertical="center"/>
    </xf>
    <xf numFmtId="0" fontId="0" fillId="0" borderId="0" xfId="0" applyFill="1"/>
    <xf numFmtId="0" fontId="0" fillId="0" borderId="0" xfId="0" applyAlignment="1">
      <alignment horizontal="center"/>
    </xf>
    <xf numFmtId="0" fontId="0" fillId="0" borderId="0" xfId="0" applyBorder="1"/>
    <xf numFmtId="2" fontId="0" fillId="0" borderId="0" xfId="0" applyNumberFormat="1" applyAlignment="1">
      <alignment horizontal="center" vertical="center"/>
    </xf>
    <xf numFmtId="0" fontId="0" fillId="0" borderId="0" xfId="0" applyAlignment="1">
      <alignment vertical="center" wrapText="1"/>
    </xf>
    <xf numFmtId="0" fontId="0" fillId="0" borderId="0" xfId="0" applyBorder="1" applyAlignment="1">
      <alignment horizontal="center" vertical="center"/>
    </xf>
    <xf numFmtId="0" fontId="0" fillId="0" borderId="0" xfId="0" applyBorder="1" applyAlignment="1">
      <alignment vertical="center"/>
    </xf>
    <xf numFmtId="0" fontId="7" fillId="0" borderId="0" xfId="1" applyFont="1" applyFill="1" applyBorder="1" applyAlignment="1">
      <alignment horizontal="center" vertical="center" wrapText="1"/>
    </xf>
    <xf numFmtId="0" fontId="21" fillId="0" borderId="0" xfId="0" applyFont="1" applyFill="1" applyBorder="1" applyAlignment="1">
      <alignment vertical="center"/>
    </xf>
    <xf numFmtId="0" fontId="0" fillId="0" borderId="0" xfId="0" applyBorder="1" applyAlignment="1">
      <alignment horizontal="center"/>
    </xf>
    <xf numFmtId="0" fontId="0" fillId="0" borderId="0" xfId="0" applyFill="1" applyBorder="1"/>
    <xf numFmtId="14" fontId="0" fillId="0" borderId="0" xfId="0" applyNumberFormat="1" applyFill="1" applyBorder="1"/>
    <xf numFmtId="0" fontId="15" fillId="0" borderId="0" xfId="1" applyFont="1" applyFill="1" applyBorder="1" applyAlignment="1">
      <alignment horizontal="left" vertical="center"/>
    </xf>
    <xf numFmtId="0" fontId="17" fillId="0" borderId="0" xfId="2" applyFont="1" applyFill="1" applyBorder="1" applyAlignment="1">
      <alignment vertical="center"/>
    </xf>
    <xf numFmtId="0" fontId="20" fillId="0" borderId="0" xfId="1" applyFont="1" applyFill="1" applyBorder="1" applyAlignment="1">
      <alignment horizontal="right" vertical="center"/>
    </xf>
    <xf numFmtId="2" fontId="0" fillId="0" borderId="0" xfId="0" applyNumberFormat="1" applyBorder="1" applyAlignment="1">
      <alignment vertical="center"/>
    </xf>
    <xf numFmtId="0" fontId="24" fillId="0" borderId="0" xfId="1" applyFont="1" applyFill="1" applyBorder="1" applyAlignment="1">
      <alignment horizontal="right" vertical="center"/>
    </xf>
    <xf numFmtId="2" fontId="22" fillId="0" borderId="0" xfId="3" applyNumberFormat="1" applyFont="1" applyFill="1" applyBorder="1" applyAlignment="1">
      <alignment horizontal="center" vertical="center"/>
    </xf>
    <xf numFmtId="0" fontId="0" fillId="0" borderId="40" xfId="0" applyBorder="1" applyAlignment="1">
      <alignment vertical="center"/>
    </xf>
    <xf numFmtId="0" fontId="0" fillId="0" borderId="40" xfId="0" applyFill="1" applyBorder="1" applyAlignment="1">
      <alignment vertical="center"/>
    </xf>
    <xf numFmtId="0" fontId="0" fillId="0" borderId="41" xfId="0" applyFill="1" applyBorder="1" applyAlignment="1">
      <alignment vertical="center"/>
    </xf>
    <xf numFmtId="0" fontId="29" fillId="0" borderId="3" xfId="0" applyFont="1" applyBorder="1" applyAlignment="1">
      <alignment vertical="center"/>
    </xf>
    <xf numFmtId="1" fontId="27" fillId="0" borderId="0" xfId="0" applyNumberFormat="1" applyFont="1" applyFill="1" applyBorder="1" applyAlignment="1">
      <alignment horizontal="center" vertical="center"/>
    </xf>
    <xf numFmtId="2" fontId="28" fillId="0" borderId="0" xfId="0" applyNumberFormat="1" applyFont="1" applyBorder="1" applyAlignment="1">
      <alignment horizontal="center" vertical="center"/>
    </xf>
    <xf numFmtId="0" fontId="28" fillId="0" borderId="0" xfId="0" applyFont="1" applyFill="1" applyBorder="1" applyAlignment="1">
      <alignment vertical="center" wrapText="1"/>
    </xf>
    <xf numFmtId="9" fontId="28" fillId="0" borderId="0" xfId="3" applyFont="1" applyFill="1" applyBorder="1" applyAlignment="1">
      <alignment horizontal="center" vertical="center"/>
    </xf>
    <xf numFmtId="2" fontId="28" fillId="0" borderId="0" xfId="3" applyNumberFormat="1" applyFont="1" applyFill="1" applyBorder="1" applyAlignment="1">
      <alignment horizontal="center" vertical="center"/>
    </xf>
    <xf numFmtId="0" fontId="15" fillId="0" borderId="0" xfId="1" applyFont="1" applyFill="1" applyBorder="1" applyAlignment="1">
      <alignment vertical="center"/>
    </xf>
    <xf numFmtId="0" fontId="29" fillId="0" borderId="0" xfId="0" applyFont="1" applyAlignment="1">
      <alignment horizontal="left" vertical="center" indent="1"/>
    </xf>
    <xf numFmtId="0" fontId="31" fillId="0" borderId="0" xfId="0" applyFont="1" applyBorder="1" applyAlignment="1">
      <alignment vertical="center"/>
    </xf>
    <xf numFmtId="0" fontId="31" fillId="0" borderId="0" xfId="0" applyFont="1" applyBorder="1"/>
    <xf numFmtId="0" fontId="31" fillId="0" borderId="0" xfId="0" applyFont="1" applyBorder="1" applyAlignment="1">
      <alignment horizontal="center" vertical="center"/>
    </xf>
    <xf numFmtId="0" fontId="29" fillId="0" borderId="1" xfId="0" applyFont="1" applyBorder="1" applyAlignment="1">
      <alignment vertical="center"/>
    </xf>
    <xf numFmtId="0" fontId="0" fillId="0" borderId="2" xfId="0" applyBorder="1" applyAlignment="1">
      <alignment vertical="center"/>
    </xf>
    <xf numFmtId="0" fontId="32" fillId="0" borderId="2" xfId="0" applyFont="1" applyBorder="1" applyAlignment="1">
      <alignment horizontal="center" vertical="center"/>
    </xf>
    <xf numFmtId="0" fontId="27" fillId="0" borderId="13" xfId="0" applyFont="1" applyBorder="1" applyAlignment="1">
      <alignment vertical="center"/>
    </xf>
    <xf numFmtId="0" fontId="27" fillId="0" borderId="65" xfId="0" applyFont="1" applyBorder="1" applyAlignment="1">
      <alignment vertical="center"/>
    </xf>
    <xf numFmtId="0" fontId="27" fillId="0" borderId="64" xfId="0" applyFont="1" applyFill="1" applyBorder="1" applyAlignment="1">
      <alignment vertical="center"/>
    </xf>
    <xf numFmtId="0" fontId="27" fillId="0" borderId="13" xfId="0" applyFont="1" applyFill="1" applyBorder="1" applyAlignment="1">
      <alignment vertical="center"/>
    </xf>
    <xf numFmtId="0" fontId="27" fillId="0" borderId="65" xfId="0" applyFont="1" applyFill="1" applyBorder="1" applyAlignment="1">
      <alignment vertical="center"/>
    </xf>
    <xf numFmtId="0" fontId="30" fillId="0" borderId="65" xfId="0" applyFont="1" applyBorder="1" applyAlignment="1">
      <alignment vertical="center"/>
    </xf>
    <xf numFmtId="0" fontId="0" fillId="0" borderId="1" xfId="0" applyBorder="1" applyAlignment="1">
      <alignment vertical="center" wrapText="1"/>
    </xf>
    <xf numFmtId="0" fontId="34" fillId="0" borderId="0" xfId="0" applyFont="1" applyAlignment="1">
      <alignment vertical="center"/>
    </xf>
    <xf numFmtId="0" fontId="34" fillId="0" borderId="0" xfId="0" applyFont="1" applyBorder="1" applyAlignment="1">
      <alignment horizontal="center" vertical="center"/>
    </xf>
    <xf numFmtId="0" fontId="34" fillId="0" borderId="0" xfId="0" applyFont="1" applyBorder="1" applyAlignment="1">
      <alignment vertical="center"/>
    </xf>
    <xf numFmtId="0" fontId="34" fillId="0" borderId="0" xfId="0" applyFont="1" applyFill="1" applyBorder="1" applyAlignment="1">
      <alignment horizontal="center" vertical="center"/>
    </xf>
    <xf numFmtId="0" fontId="34" fillId="5" borderId="16" xfId="0" applyFont="1" applyFill="1" applyBorder="1" applyAlignment="1">
      <alignment vertical="center"/>
    </xf>
    <xf numFmtId="0" fontId="34" fillId="0" borderId="18" xfId="0" applyFont="1" applyBorder="1" applyAlignment="1">
      <alignment vertical="center"/>
    </xf>
    <xf numFmtId="0" fontId="34" fillId="0" borderId="0" xfId="0" applyFont="1" applyBorder="1" applyProtection="1">
      <protection locked="0"/>
    </xf>
    <xf numFmtId="0" fontId="34" fillId="0" borderId="15" xfId="0" applyFont="1" applyBorder="1" applyProtection="1">
      <protection locked="0"/>
    </xf>
    <xf numFmtId="165" fontId="34" fillId="0" borderId="19" xfId="3" applyNumberFormat="1" applyFont="1" applyBorder="1" applyAlignment="1">
      <alignment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17" xfId="0" applyFont="1" applyBorder="1" applyProtection="1">
      <protection locked="0"/>
    </xf>
    <xf numFmtId="0" fontId="34" fillId="0" borderId="15" xfId="0" applyFont="1" applyFill="1" applyBorder="1" applyProtection="1">
      <protection locked="0"/>
    </xf>
    <xf numFmtId="0" fontId="34" fillId="0" borderId="15" xfId="0" applyFont="1" applyBorder="1" applyAlignment="1">
      <alignment vertical="center"/>
    </xf>
    <xf numFmtId="0" fontId="34" fillId="0" borderId="8" xfId="0" applyFont="1" applyBorder="1" applyAlignment="1">
      <alignment horizontal="center" vertical="center"/>
    </xf>
    <xf numFmtId="0" fontId="34" fillId="0" borderId="0" xfId="0" applyFont="1" applyBorder="1"/>
    <xf numFmtId="0" fontId="34" fillId="5" borderId="16" xfId="0" applyFont="1" applyFill="1" applyBorder="1" applyAlignment="1">
      <alignment horizontal="center" vertical="center"/>
    </xf>
    <xf numFmtId="0" fontId="34" fillId="5" borderId="14" xfId="0" applyFont="1" applyFill="1" applyBorder="1" applyAlignment="1">
      <alignment horizontal="left" vertical="center"/>
    </xf>
    <xf numFmtId="0" fontId="34" fillId="0" borderId="18" xfId="0" applyFont="1" applyBorder="1"/>
    <xf numFmtId="164" fontId="34" fillId="0" borderId="15" xfId="0" applyNumberFormat="1" applyFont="1" applyFill="1" applyBorder="1" applyAlignment="1" applyProtection="1">
      <alignment horizontal="center" wrapText="1"/>
      <protection locked="0"/>
    </xf>
    <xf numFmtId="10" fontId="34" fillId="0" borderId="19" xfId="0" applyNumberFormat="1" applyFont="1" applyBorder="1" applyAlignment="1">
      <alignment vertical="center"/>
    </xf>
    <xf numFmtId="165" fontId="34" fillId="0" borderId="19" xfId="3" applyNumberFormat="1" applyFont="1" applyBorder="1"/>
    <xf numFmtId="0" fontId="34" fillId="0" borderId="12" xfId="0" applyFont="1" applyBorder="1" applyProtection="1">
      <protection locked="0"/>
    </xf>
    <xf numFmtId="0" fontId="37" fillId="0" borderId="0" xfId="0" applyFont="1" applyBorder="1" applyAlignment="1">
      <alignment vertical="center"/>
    </xf>
    <xf numFmtId="2" fontId="34" fillId="0" borderId="0" xfId="0" applyNumberFormat="1" applyFont="1" applyBorder="1" applyAlignment="1">
      <alignment vertical="center"/>
    </xf>
    <xf numFmtId="0" fontId="0" fillId="0" borderId="0" xfId="0" applyAlignment="1">
      <alignment horizontal="center" vertical="center"/>
    </xf>
    <xf numFmtId="0" fontId="34" fillId="0" borderId="0" xfId="0" applyFont="1" applyAlignment="1">
      <alignment horizontal="center"/>
    </xf>
    <xf numFmtId="0" fontId="19" fillId="0" borderId="0" xfId="0" applyFont="1" applyBorder="1" applyAlignment="1">
      <alignment horizontal="center" vertical="center"/>
    </xf>
    <xf numFmtId="0" fontId="35" fillId="0" borderId="28" xfId="0" applyFont="1" applyBorder="1" applyAlignment="1" applyProtection="1">
      <alignment horizontal="center" wrapText="1"/>
      <protection locked="0"/>
    </xf>
    <xf numFmtId="0" fontId="34" fillId="0" borderId="0" xfId="0" applyFont="1" applyBorder="1" applyAlignment="1">
      <alignment horizontal="center"/>
    </xf>
    <xf numFmtId="0" fontId="35" fillId="0" borderId="7" xfId="0" applyFont="1" applyBorder="1" applyAlignment="1">
      <alignment horizontal="center" vertical="center"/>
    </xf>
    <xf numFmtId="0" fontId="34" fillId="6" borderId="0" xfId="0" applyFont="1" applyFill="1" applyBorder="1" applyAlignment="1">
      <alignment horizontal="center" vertical="center"/>
    </xf>
    <xf numFmtId="2" fontId="36" fillId="0" borderId="4" xfId="0" applyNumberFormat="1" applyFont="1" applyBorder="1" applyAlignment="1">
      <alignment horizontal="center" vertical="center"/>
    </xf>
    <xf numFmtId="2" fontId="36" fillId="0" borderId="0" xfId="0" applyNumberFormat="1" applyFont="1" applyBorder="1" applyAlignment="1">
      <alignment horizontal="center" vertical="center"/>
    </xf>
    <xf numFmtId="2" fontId="36" fillId="0" borderId="5" xfId="0" applyNumberFormat="1" applyFont="1" applyBorder="1" applyAlignment="1">
      <alignment horizontal="center" vertical="center"/>
    </xf>
    <xf numFmtId="2" fontId="38" fillId="0" borderId="4" xfId="0" applyNumberFormat="1" applyFont="1" applyBorder="1" applyAlignment="1">
      <alignment horizontal="center" vertical="center"/>
    </xf>
    <xf numFmtId="2" fontId="38" fillId="0" borderId="0" xfId="0" applyNumberFormat="1" applyFont="1" applyBorder="1" applyAlignment="1">
      <alignment horizontal="center" vertical="center"/>
    </xf>
    <xf numFmtId="0" fontId="38" fillId="0" borderId="0" xfId="0" applyFont="1" applyBorder="1" applyAlignment="1">
      <alignment horizontal="center" vertical="center"/>
    </xf>
    <xf numFmtId="0" fontId="38" fillId="0" borderId="5" xfId="0" applyFont="1" applyBorder="1" applyAlignment="1">
      <alignment horizontal="center" vertical="center"/>
    </xf>
    <xf numFmtId="2" fontId="40" fillId="0" borderId="6" xfId="0" applyNumberFormat="1" applyFont="1" applyBorder="1" applyAlignment="1">
      <alignment horizontal="center" vertical="center"/>
    </xf>
    <xf numFmtId="0" fontId="41" fillId="0" borderId="0" xfId="0" applyFont="1" applyFill="1" applyBorder="1" applyAlignment="1">
      <alignment horizontal="right" vertical="center"/>
    </xf>
    <xf numFmtId="0" fontId="41" fillId="0" borderId="0" xfId="0" applyFont="1" applyFill="1" applyBorder="1" applyAlignment="1">
      <alignment horizontal="center" vertical="center"/>
    </xf>
    <xf numFmtId="0" fontId="35" fillId="0" borderId="2" xfId="1" applyFont="1" applyFill="1" applyBorder="1" applyAlignment="1">
      <alignment horizontal="center" vertical="center" wrapText="1"/>
    </xf>
    <xf numFmtId="0" fontId="34" fillId="0" borderId="0" xfId="0" applyFont="1" applyFill="1" applyBorder="1" applyAlignment="1">
      <alignment vertical="center"/>
    </xf>
    <xf numFmtId="0" fontId="0" fillId="0" borderId="2" xfId="0" applyBorder="1" applyAlignment="1">
      <alignment vertical="center" wrapText="1"/>
    </xf>
    <xf numFmtId="0" fontId="35" fillId="0" borderId="43" xfId="1" applyFont="1" applyFill="1" applyBorder="1" applyAlignment="1">
      <alignment horizontal="center" vertical="center" wrapText="1"/>
    </xf>
    <xf numFmtId="0" fontId="34" fillId="0" borderId="34" xfId="0" applyFont="1" applyBorder="1" applyAlignment="1">
      <alignment vertical="center"/>
    </xf>
    <xf numFmtId="0" fontId="34" fillId="0" borderId="25" xfId="0" applyFont="1" applyFill="1" applyBorder="1" applyAlignment="1">
      <alignment vertical="center" wrapText="1"/>
    </xf>
    <xf numFmtId="9" fontId="36" fillId="3" borderId="70" xfId="3" applyFont="1" applyFill="1" applyBorder="1" applyAlignment="1">
      <alignment horizontal="center" vertical="center"/>
    </xf>
    <xf numFmtId="1" fontId="34" fillId="0" borderId="46" xfId="3" applyNumberFormat="1" applyFont="1" applyFill="1" applyBorder="1" applyAlignment="1">
      <alignment horizontal="center" vertical="center"/>
    </xf>
    <xf numFmtId="2" fontId="34" fillId="3" borderId="50" xfId="3" applyNumberFormat="1" applyFont="1" applyFill="1" applyBorder="1" applyAlignment="1">
      <alignment horizontal="center" vertical="center"/>
    </xf>
    <xf numFmtId="2" fontId="34" fillId="3" borderId="51" xfId="3" applyNumberFormat="1" applyFont="1" applyFill="1" applyBorder="1" applyAlignment="1">
      <alignment horizontal="center" vertical="center"/>
    </xf>
    <xf numFmtId="2" fontId="34" fillId="3" borderId="52" xfId="3" applyNumberFormat="1" applyFont="1" applyFill="1" applyBorder="1" applyAlignment="1">
      <alignment horizontal="center" vertical="center"/>
    </xf>
    <xf numFmtId="2" fontId="34" fillId="3" borderId="25" xfId="3" applyNumberFormat="1" applyFont="1" applyFill="1" applyBorder="1" applyAlignment="1">
      <alignment horizontal="center" vertical="center"/>
    </xf>
    <xf numFmtId="2" fontId="34" fillId="3" borderId="35" xfId="3" applyNumberFormat="1" applyFont="1" applyFill="1" applyBorder="1" applyAlignment="1">
      <alignment horizontal="center" vertical="center"/>
    </xf>
    <xf numFmtId="2" fontId="34" fillId="3" borderId="34" xfId="3" applyNumberFormat="1" applyFont="1" applyFill="1" applyBorder="1" applyAlignment="1">
      <alignment horizontal="center" vertical="center"/>
    </xf>
    <xf numFmtId="0" fontId="34" fillId="0" borderId="36" xfId="0" applyFont="1" applyBorder="1" applyAlignment="1">
      <alignment vertical="center"/>
    </xf>
    <xf numFmtId="0" fontId="34" fillId="0" borderId="28" xfId="0" applyFont="1" applyFill="1" applyBorder="1" applyAlignment="1">
      <alignment vertical="center"/>
    </xf>
    <xf numFmtId="0" fontId="34" fillId="0" borderId="28" xfId="0" applyFont="1" applyFill="1" applyBorder="1" applyAlignment="1">
      <alignment vertical="center" wrapText="1"/>
    </xf>
    <xf numFmtId="9" fontId="36" fillId="3" borderId="71" xfId="3" applyFont="1" applyFill="1" applyBorder="1" applyAlignment="1">
      <alignment horizontal="center" vertical="center"/>
    </xf>
    <xf numFmtId="1" fontId="34" fillId="0" borderId="47" xfId="3" applyNumberFormat="1" applyFont="1" applyFill="1" applyBorder="1" applyAlignment="1">
      <alignment horizontal="center" vertical="center"/>
    </xf>
    <xf numFmtId="2" fontId="34" fillId="3" borderId="53" xfId="3" applyNumberFormat="1" applyFont="1" applyFill="1" applyBorder="1" applyAlignment="1">
      <alignment horizontal="center" vertical="center"/>
    </xf>
    <xf numFmtId="2" fontId="34" fillId="3" borderId="54" xfId="3" applyNumberFormat="1" applyFont="1" applyFill="1" applyBorder="1" applyAlignment="1">
      <alignment horizontal="center" vertical="center"/>
    </xf>
    <xf numFmtId="2" fontId="34" fillId="3" borderId="55" xfId="3" applyNumberFormat="1" applyFont="1" applyFill="1" applyBorder="1" applyAlignment="1">
      <alignment horizontal="center" vertical="center"/>
    </xf>
    <xf numFmtId="2" fontId="34" fillId="3" borderId="28" xfId="3" applyNumberFormat="1" applyFont="1" applyFill="1" applyBorder="1" applyAlignment="1">
      <alignment horizontal="center" vertical="center"/>
    </xf>
    <xf numFmtId="2" fontId="34" fillId="3" borderId="37" xfId="3" applyNumberFormat="1" applyFont="1" applyFill="1" applyBorder="1" applyAlignment="1">
      <alignment horizontal="center" vertical="center"/>
    </xf>
    <xf numFmtId="2" fontId="34" fillId="3" borderId="36" xfId="3" applyNumberFormat="1" applyFont="1" applyFill="1" applyBorder="1" applyAlignment="1">
      <alignment horizontal="center" vertical="center"/>
    </xf>
    <xf numFmtId="0" fontId="34" fillId="0" borderId="30" xfId="0" applyFont="1" applyFill="1" applyBorder="1" applyAlignment="1">
      <alignment vertical="center" wrapText="1"/>
    </xf>
    <xf numFmtId="9" fontId="36" fillId="3" borderId="72" xfId="3" applyFont="1" applyFill="1" applyBorder="1" applyAlignment="1">
      <alignment horizontal="center" vertical="center"/>
    </xf>
    <xf numFmtId="2" fontId="34" fillId="3" borderId="56" xfId="3" applyNumberFormat="1" applyFont="1" applyFill="1" applyBorder="1" applyAlignment="1">
      <alignment horizontal="center" vertical="center"/>
    </xf>
    <xf numFmtId="2" fontId="34" fillId="3" borderId="57" xfId="3" applyNumberFormat="1" applyFont="1" applyFill="1" applyBorder="1" applyAlignment="1">
      <alignment horizontal="center" vertical="center"/>
    </xf>
    <xf numFmtId="2" fontId="34" fillId="3" borderId="58" xfId="3" applyNumberFormat="1" applyFont="1" applyFill="1" applyBorder="1" applyAlignment="1">
      <alignment horizontal="center" vertical="center"/>
    </xf>
    <xf numFmtId="2" fontId="34" fillId="3" borderId="30" xfId="3" applyNumberFormat="1" applyFont="1" applyFill="1" applyBorder="1" applyAlignment="1">
      <alignment horizontal="center" vertical="center"/>
    </xf>
    <xf numFmtId="2" fontId="34" fillId="3" borderId="39" xfId="3" applyNumberFormat="1" applyFont="1" applyFill="1" applyBorder="1" applyAlignment="1">
      <alignment horizontal="center" vertical="center"/>
    </xf>
    <xf numFmtId="2" fontId="34" fillId="3" borderId="38" xfId="3" applyNumberFormat="1" applyFont="1" applyFill="1" applyBorder="1" applyAlignment="1">
      <alignment horizontal="center" vertical="center"/>
    </xf>
    <xf numFmtId="2" fontId="42" fillId="0" borderId="0" xfId="3" applyNumberFormat="1" applyFont="1" applyFill="1" applyBorder="1" applyAlignment="1">
      <alignment horizontal="right" vertical="center"/>
    </xf>
    <xf numFmtId="2" fontId="36" fillId="0" borderId="0" xfId="3" applyNumberFormat="1" applyFont="1" applyFill="1" applyBorder="1" applyAlignment="1">
      <alignment horizontal="right" vertical="center"/>
    </xf>
    <xf numFmtId="2" fontId="36" fillId="0" borderId="0" xfId="0" applyNumberFormat="1" applyFont="1" applyBorder="1" applyAlignment="1">
      <alignment horizontal="right" vertical="center"/>
    </xf>
    <xf numFmtId="0" fontId="35" fillId="0" borderId="45" xfId="1" applyFont="1" applyFill="1" applyBorder="1" applyAlignment="1">
      <alignment horizontal="center" vertical="center" wrapText="1"/>
    </xf>
    <xf numFmtId="0" fontId="35" fillId="0" borderId="48" xfId="1" applyFont="1" applyFill="1" applyBorder="1" applyAlignment="1">
      <alignment horizontal="center" vertical="center" wrapText="1"/>
    </xf>
    <xf numFmtId="0" fontId="35" fillId="0" borderId="49" xfId="1" applyFont="1" applyFill="1" applyBorder="1" applyAlignment="1">
      <alignment horizontal="center" vertical="center" wrapText="1"/>
    </xf>
    <xf numFmtId="0" fontId="35" fillId="0" borderId="42" xfId="1" applyFont="1" applyFill="1" applyBorder="1" applyAlignment="1">
      <alignment horizontal="center" vertical="center" wrapText="1"/>
    </xf>
    <xf numFmtId="0" fontId="35" fillId="0" borderId="62" xfId="1" applyFont="1" applyFill="1" applyBorder="1" applyAlignment="1">
      <alignment horizontal="center" vertical="center" wrapText="1"/>
    </xf>
    <xf numFmtId="0" fontId="35" fillId="0" borderId="63" xfId="1" applyFont="1" applyFill="1" applyBorder="1" applyAlignment="1">
      <alignment horizontal="center" vertical="center" wrapText="1"/>
    </xf>
    <xf numFmtId="0" fontId="35" fillId="0" borderId="44" xfId="1" applyFont="1" applyFill="1" applyBorder="1" applyAlignment="1">
      <alignment horizontal="center" vertical="center" wrapText="1"/>
    </xf>
    <xf numFmtId="0" fontId="36" fillId="2" borderId="7" xfId="0" applyFont="1" applyFill="1" applyBorder="1" applyAlignment="1">
      <alignment vertical="center" wrapText="1"/>
    </xf>
    <xf numFmtId="0" fontId="34" fillId="0" borderId="0" xfId="0" applyFont="1" applyFill="1" applyBorder="1" applyAlignment="1">
      <alignment horizontal="right" vertical="center" wrapText="1"/>
    </xf>
    <xf numFmtId="1" fontId="34" fillId="0" borderId="0" xfId="0" applyNumberFormat="1" applyFont="1" applyFill="1" applyBorder="1" applyAlignment="1">
      <alignment horizontal="center" vertical="center"/>
    </xf>
    <xf numFmtId="9" fontId="36" fillId="0" borderId="0" xfId="3" applyFont="1" applyFill="1" applyBorder="1" applyAlignment="1">
      <alignment horizontal="center" vertical="center"/>
    </xf>
    <xf numFmtId="0" fontId="0" fillId="0" borderId="4" xfId="0" applyBorder="1" applyAlignment="1">
      <alignment vertical="center" wrapText="1"/>
    </xf>
    <xf numFmtId="0" fontId="34" fillId="0" borderId="0" xfId="0" applyFont="1" applyBorder="1" applyAlignment="1">
      <alignment horizontal="center" wrapText="1"/>
    </xf>
    <xf numFmtId="14" fontId="34" fillId="0" borderId="0" xfId="0" applyNumberFormat="1" applyFont="1" applyFill="1" applyBorder="1" applyAlignment="1" applyProtection="1">
      <alignment horizontal="center" wrapText="1"/>
      <protection locked="0"/>
    </xf>
    <xf numFmtId="0" fontId="34" fillId="0" borderId="0" xfId="0" applyFont="1" applyBorder="1" applyAlignment="1" applyProtection="1">
      <alignment horizontal="center" wrapText="1"/>
      <protection locked="0"/>
    </xf>
    <xf numFmtId="0" fontId="35" fillId="0" borderId="0" xfId="0" applyFont="1" applyBorder="1" applyAlignment="1" applyProtection="1">
      <alignment horizontal="center" wrapText="1"/>
      <protection locked="0"/>
    </xf>
    <xf numFmtId="0" fontId="35" fillId="0" borderId="69" xfId="1" applyFont="1" applyFill="1" applyBorder="1" applyAlignment="1">
      <alignment horizontal="center" vertical="center" wrapText="1"/>
    </xf>
    <xf numFmtId="0" fontId="35" fillId="0" borderId="59" xfId="1" applyFont="1" applyFill="1" applyBorder="1" applyAlignment="1">
      <alignment horizontal="center" vertical="center" wrapText="1"/>
    </xf>
    <xf numFmtId="0" fontId="35" fillId="0" borderId="60" xfId="1" applyFont="1" applyFill="1" applyBorder="1" applyAlignment="1">
      <alignment horizontal="center" vertical="center" wrapText="1"/>
    </xf>
    <xf numFmtId="0" fontId="34" fillId="0" borderId="66" xfId="0" applyFont="1" applyFill="1" applyBorder="1" applyAlignment="1">
      <alignment vertical="center"/>
    </xf>
    <xf numFmtId="2" fontId="34" fillId="5" borderId="50" xfId="3" applyNumberFormat="1" applyFont="1" applyFill="1" applyBorder="1" applyAlignment="1">
      <alignment horizontal="center" vertical="center"/>
    </xf>
    <xf numFmtId="2" fontId="34" fillId="5" borderId="51" xfId="3" applyNumberFormat="1" applyFont="1" applyFill="1" applyBorder="1" applyAlignment="1">
      <alignment horizontal="center" vertical="center"/>
    </xf>
    <xf numFmtId="2" fontId="34" fillId="5" borderId="53" xfId="3" applyNumberFormat="1" applyFont="1" applyFill="1" applyBorder="1" applyAlignment="1">
      <alignment horizontal="center" vertical="center"/>
    </xf>
    <xf numFmtId="2" fontId="34" fillId="5" borderId="54" xfId="3" applyNumberFormat="1" applyFont="1" applyFill="1" applyBorder="1" applyAlignment="1">
      <alignment horizontal="center" vertical="center"/>
    </xf>
    <xf numFmtId="2" fontId="34" fillId="5" borderId="68" xfId="3" applyNumberFormat="1" applyFont="1" applyFill="1" applyBorder="1" applyAlignment="1">
      <alignment horizontal="center" vertical="center"/>
    </xf>
    <xf numFmtId="2" fontId="34" fillId="5" borderId="57" xfId="3" applyNumberFormat="1" applyFont="1" applyFill="1" applyBorder="1" applyAlignment="1">
      <alignment horizontal="center" vertical="center"/>
    </xf>
    <xf numFmtId="0" fontId="40" fillId="0" borderId="13" xfId="0" applyFont="1" applyBorder="1" applyAlignment="1">
      <alignment horizontal="center" vertical="center"/>
    </xf>
    <xf numFmtId="0" fontId="43" fillId="0" borderId="2" xfId="0" applyFont="1" applyBorder="1" applyAlignment="1">
      <alignment horizontal="center" vertical="center"/>
    </xf>
    <xf numFmtId="0" fontId="44" fillId="0" borderId="64" xfId="0" applyFont="1" applyBorder="1" applyAlignment="1">
      <alignment vertical="center"/>
    </xf>
    <xf numFmtId="0" fontId="44" fillId="0" borderId="13" xfId="0" applyFont="1" applyBorder="1" applyAlignment="1">
      <alignment vertical="center"/>
    </xf>
    <xf numFmtId="0" fontId="44" fillId="0" borderId="13" xfId="0" applyFont="1" applyBorder="1" applyAlignment="1">
      <alignment horizontal="center" vertical="center"/>
    </xf>
    <xf numFmtId="0" fontId="35" fillId="0" borderId="28" xfId="0" applyFont="1" applyFill="1" applyBorder="1" applyAlignment="1">
      <alignment vertical="center"/>
    </xf>
    <xf numFmtId="0" fontId="35" fillId="0" borderId="28" xfId="0" applyFont="1" applyFill="1" applyBorder="1" applyAlignment="1">
      <alignment vertical="center" wrapText="1"/>
    </xf>
    <xf numFmtId="2" fontId="34" fillId="0" borderId="4" xfId="0" applyNumberFormat="1" applyFont="1" applyBorder="1" applyAlignment="1">
      <alignment horizontal="center" vertical="center"/>
    </xf>
    <xf numFmtId="0" fontId="35" fillId="0" borderId="80" xfId="1" applyFont="1" applyFill="1" applyBorder="1" applyAlignment="1">
      <alignment horizontal="center" vertical="center" wrapText="1"/>
    </xf>
    <xf numFmtId="9" fontId="36" fillId="3" borderId="81" xfId="3" applyFont="1" applyFill="1" applyBorder="1" applyAlignment="1">
      <alignment horizontal="center" vertical="center"/>
    </xf>
    <xf numFmtId="9" fontId="36" fillId="3" borderId="82" xfId="3" applyFont="1" applyFill="1" applyBorder="1" applyAlignment="1">
      <alignment horizontal="center" vertical="center"/>
    </xf>
    <xf numFmtId="9" fontId="36" fillId="3" borderId="83" xfId="3" applyFont="1" applyFill="1" applyBorder="1" applyAlignment="1">
      <alignment horizontal="center" vertical="center"/>
    </xf>
    <xf numFmtId="0" fontId="39" fillId="2" borderId="7" xfId="0" applyFont="1" applyFill="1" applyBorder="1" applyAlignment="1">
      <alignment vertical="center" wrapText="1"/>
    </xf>
    <xf numFmtId="10" fontId="39" fillId="2" borderId="69" xfId="3" applyNumberFormat="1" applyFont="1" applyFill="1" applyBorder="1" applyAlignment="1">
      <alignment horizontal="center" vertical="center"/>
    </xf>
    <xf numFmtId="10" fontId="39" fillId="2" borderId="80" xfId="3" applyNumberFormat="1" applyFont="1" applyFill="1" applyBorder="1" applyAlignment="1">
      <alignment horizontal="center" vertical="center"/>
    </xf>
    <xf numFmtId="2" fontId="39" fillId="2" borderId="67" xfId="3" applyNumberFormat="1" applyFont="1" applyFill="1" applyBorder="1" applyAlignment="1">
      <alignment horizontal="center" vertical="center"/>
    </xf>
    <xf numFmtId="2" fontId="39" fillId="5" borderId="60" xfId="3" applyNumberFormat="1" applyFont="1" applyFill="1" applyBorder="1" applyAlignment="1">
      <alignment horizontal="center" vertical="center"/>
    </xf>
    <xf numFmtId="2" fontId="39" fillId="2" borderId="59" xfId="3" applyNumberFormat="1" applyFont="1" applyFill="1" applyBorder="1" applyAlignment="1">
      <alignment horizontal="center" vertical="center"/>
    </xf>
    <xf numFmtId="2" fontId="39" fillId="2" borderId="60" xfId="3" applyNumberFormat="1" applyFont="1" applyFill="1" applyBorder="1" applyAlignment="1">
      <alignment horizontal="center" vertical="center"/>
    </xf>
    <xf numFmtId="2" fontId="39" fillId="2" borderId="61" xfId="3" applyNumberFormat="1" applyFont="1" applyFill="1" applyBorder="1" applyAlignment="1">
      <alignment horizontal="center" vertical="center"/>
    </xf>
    <xf numFmtId="2" fontId="39" fillId="0" borderId="6" xfId="0" applyNumberFormat="1" applyFont="1" applyBorder="1" applyAlignment="1">
      <alignment horizontal="center" vertical="center"/>
    </xf>
    <xf numFmtId="2" fontId="39" fillId="0" borderId="7" xfId="0" applyNumberFormat="1" applyFont="1" applyBorder="1" applyAlignment="1">
      <alignment horizontal="center" vertical="center"/>
    </xf>
    <xf numFmtId="2" fontId="39" fillId="0" borderId="8" xfId="0" applyNumberFormat="1" applyFont="1" applyBorder="1" applyAlignment="1">
      <alignment horizontal="center" vertical="center"/>
    </xf>
    <xf numFmtId="2" fontId="46" fillId="5" borderId="61" xfId="3" applyNumberFormat="1" applyFont="1" applyFill="1" applyBorder="1" applyAlignment="1">
      <alignment horizontal="center" vertical="center"/>
    </xf>
    <xf numFmtId="2" fontId="39" fillId="0" borderId="78" xfId="0" applyNumberFormat="1" applyFont="1" applyBorder="1" applyAlignment="1">
      <alignment horizontal="center" vertical="center"/>
    </xf>
    <xf numFmtId="2" fontId="39" fillId="0" borderId="10" xfId="0" applyNumberFormat="1" applyFont="1" applyBorder="1" applyAlignment="1">
      <alignment horizontal="center" vertical="center"/>
    </xf>
    <xf numFmtId="2" fontId="39" fillId="0" borderId="79" xfId="0" applyNumberFormat="1" applyFont="1" applyBorder="1" applyAlignment="1">
      <alignment horizontal="center" vertical="center"/>
    </xf>
    <xf numFmtId="0" fontId="47" fillId="0" borderId="0" xfId="1" applyFont="1" applyFill="1" applyBorder="1" applyAlignment="1">
      <alignment horizontal="center" vertical="center"/>
    </xf>
    <xf numFmtId="0" fontId="48" fillId="0" borderId="0" xfId="1" applyFont="1" applyFill="1" applyBorder="1" applyAlignment="1">
      <alignment horizontal="center" vertical="center"/>
    </xf>
    <xf numFmtId="0" fontId="49" fillId="0" borderId="0" xfId="1" applyFont="1" applyFill="1" applyBorder="1" applyAlignment="1">
      <alignment horizontal="center" vertical="center"/>
    </xf>
    <xf numFmtId="0" fontId="52" fillId="0" borderId="0" xfId="1" applyFont="1" applyFill="1" applyBorder="1" applyAlignment="1">
      <alignment vertical="center"/>
    </xf>
    <xf numFmtId="0" fontId="52" fillId="0" borderId="0" xfId="1" applyFont="1" applyFill="1" applyBorder="1" applyAlignment="1">
      <alignment horizontal="center"/>
    </xf>
    <xf numFmtId="0" fontId="55" fillId="0" borderId="0" xfId="1" applyFont="1" applyFill="1" applyBorder="1" applyAlignment="1">
      <alignment horizontal="center" vertical="center"/>
    </xf>
    <xf numFmtId="0" fontId="0" fillId="0" borderId="84" xfId="0" applyFill="1" applyBorder="1" applyAlignment="1">
      <alignment vertical="center"/>
    </xf>
    <xf numFmtId="0" fontId="8" fillId="0" borderId="85" xfId="0" applyFont="1" applyFill="1" applyBorder="1" applyAlignment="1">
      <alignment vertical="center"/>
    </xf>
    <xf numFmtId="0" fontId="0" fillId="0" borderId="86" xfId="0" applyFill="1" applyBorder="1" applyAlignment="1">
      <alignment vertical="center"/>
    </xf>
    <xf numFmtId="0" fontId="2" fillId="0" borderId="87" xfId="1" applyFont="1" applyFill="1" applyBorder="1" applyAlignment="1">
      <alignment vertical="center"/>
    </xf>
    <xf numFmtId="0" fontId="0" fillId="0" borderId="88" xfId="0" applyFill="1" applyBorder="1" applyAlignment="1">
      <alignment vertical="center"/>
    </xf>
    <xf numFmtId="0" fontId="2" fillId="0" borderId="88" xfId="1" applyFont="1" applyFill="1" applyBorder="1" applyAlignment="1">
      <alignment vertical="center"/>
    </xf>
    <xf numFmtId="0" fontId="10" fillId="0" borderId="87" xfId="1" applyFont="1" applyFill="1" applyBorder="1" applyAlignment="1">
      <alignment vertical="center"/>
    </xf>
    <xf numFmtId="0" fontId="11" fillId="0" borderId="87" xfId="1" applyFont="1" applyFill="1" applyBorder="1" applyAlignment="1">
      <alignment vertical="center" wrapText="1"/>
    </xf>
    <xf numFmtId="0" fontId="51" fillId="0" borderId="0" xfId="0" applyFont="1" applyBorder="1" applyAlignment="1">
      <alignment vertical="center"/>
    </xf>
    <xf numFmtId="0" fontId="11" fillId="0" borderId="88" xfId="1" applyFont="1" applyFill="1" applyBorder="1" applyAlignment="1">
      <alignment vertical="center" wrapText="1"/>
    </xf>
    <xf numFmtId="0" fontId="29" fillId="0" borderId="0" xfId="0" applyFont="1" applyBorder="1" applyAlignment="1">
      <alignment horizontal="left" vertical="center" indent="1"/>
    </xf>
    <xf numFmtId="0" fontId="8" fillId="0" borderId="0" xfId="0" applyFont="1" applyBorder="1" applyAlignment="1">
      <alignment vertical="center"/>
    </xf>
    <xf numFmtId="0" fontId="11" fillId="0" borderId="87" xfId="1" applyFont="1" applyFill="1" applyBorder="1" applyAlignment="1">
      <alignment vertical="center"/>
    </xf>
    <xf numFmtId="0" fontId="54" fillId="0" borderId="0" xfId="0" applyFont="1" applyBorder="1" applyAlignment="1">
      <alignment vertical="center"/>
    </xf>
    <xf numFmtId="0" fontId="9" fillId="0" borderId="88" xfId="1" applyFont="1" applyFill="1" applyBorder="1" applyAlignment="1">
      <alignment vertical="center"/>
    </xf>
    <xf numFmtId="0" fontId="53" fillId="0" borderId="0" xfId="0" applyFont="1" applyFill="1" applyBorder="1" applyAlignment="1">
      <alignment horizontal="center"/>
    </xf>
    <xf numFmtId="0" fontId="53" fillId="0" borderId="0" xfId="0" applyFont="1" applyFill="1" applyBorder="1" applyAlignment="1">
      <alignment vertical="center"/>
    </xf>
    <xf numFmtId="0" fontId="9" fillId="0" borderId="87" xfId="1" applyFont="1" applyFill="1" applyBorder="1" applyAlignment="1">
      <alignment vertical="center"/>
    </xf>
    <xf numFmtId="0" fontId="2" fillId="0" borderId="89" xfId="1" applyFont="1" applyFill="1" applyBorder="1" applyAlignment="1">
      <alignment vertical="center"/>
    </xf>
    <xf numFmtId="0" fontId="2" fillId="0" borderId="90" xfId="1" applyFont="1" applyFill="1" applyBorder="1" applyAlignment="1">
      <alignment vertical="center"/>
    </xf>
    <xf numFmtId="0" fontId="2" fillId="0" borderId="91" xfId="1" applyFont="1" applyFill="1" applyBorder="1" applyAlignment="1">
      <alignment vertical="center"/>
    </xf>
    <xf numFmtId="0" fontId="47" fillId="0" borderId="0" xfId="1" applyFont="1" applyFill="1" applyBorder="1" applyAlignment="1">
      <alignment horizontal="center" wrapText="1"/>
    </xf>
    <xf numFmtId="0" fontId="47" fillId="0" borderId="0" xfId="1" applyFont="1" applyFill="1" applyBorder="1" applyAlignment="1">
      <alignment horizontal="center"/>
    </xf>
    <xf numFmtId="0" fontId="33" fillId="0" borderId="0" xfId="0" applyFont="1" applyBorder="1" applyAlignment="1">
      <alignment horizontal="right" vertical="center"/>
    </xf>
    <xf numFmtId="0" fontId="50" fillId="0" borderId="0" xfId="0" applyFont="1" applyBorder="1" applyAlignment="1">
      <alignment horizontal="right" vertical="center"/>
    </xf>
    <xf numFmtId="0" fontId="34" fillId="5" borderId="17" xfId="0" applyFont="1" applyFill="1" applyBorder="1" applyAlignment="1">
      <alignment horizontal="left" vertical="center"/>
    </xf>
    <xf numFmtId="0" fontId="34" fillId="5" borderId="18" xfId="0" applyFont="1" applyFill="1" applyBorder="1" applyAlignment="1">
      <alignmen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wrapText="1"/>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4" xfId="0" applyFont="1" applyBorder="1" applyAlignment="1">
      <alignment wrapText="1"/>
    </xf>
    <xf numFmtId="0" fontId="34" fillId="0" borderId="5" xfId="0" applyFont="1" applyBorder="1" applyAlignment="1">
      <alignment horizontal="left" vertical="center" wrapText="1"/>
    </xf>
    <xf numFmtId="0" fontId="34" fillId="0" borderId="4" xfId="0" applyFont="1" applyBorder="1" applyAlignment="1">
      <alignment horizontal="left" vertical="center" wrapText="1"/>
    </xf>
    <xf numFmtId="0" fontId="34" fillId="0" borderId="0" xfId="0" applyFont="1" applyBorder="1" applyAlignment="1">
      <alignment horizontal="left" vertical="center" wrapText="1"/>
    </xf>
    <xf numFmtId="0" fontId="34" fillId="0" borderId="0" xfId="0" applyFont="1" applyBorder="1" applyAlignment="1">
      <alignment vertical="center" wrapText="1"/>
    </xf>
    <xf numFmtId="0" fontId="35" fillId="0" borderId="9" xfId="1" applyFont="1" applyFill="1" applyBorder="1" applyAlignment="1">
      <alignment horizontal="center" vertical="center" wrapText="1"/>
    </xf>
    <xf numFmtId="0" fontId="35" fillId="0" borderId="10" xfId="1" applyFont="1" applyFill="1" applyBorder="1" applyAlignment="1">
      <alignment horizontal="center" vertical="center" wrapText="1"/>
    </xf>
    <xf numFmtId="0" fontId="35" fillId="5" borderId="10"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4" borderId="9" xfId="1" applyFont="1" applyFill="1" applyBorder="1" applyAlignment="1">
      <alignment horizontal="center" vertical="center" wrapText="1"/>
    </xf>
    <xf numFmtId="0" fontId="41" fillId="0" borderId="9" xfId="1" applyFont="1" applyFill="1" applyBorder="1" applyAlignment="1">
      <alignment horizontal="center" vertical="center" wrapText="1"/>
    </xf>
    <xf numFmtId="0" fontId="35" fillId="5" borderId="23" xfId="1" applyFont="1" applyFill="1" applyBorder="1" applyAlignment="1">
      <alignment horizontal="center" vertical="center" wrapText="1"/>
    </xf>
    <xf numFmtId="0" fontId="35" fillId="5" borderId="11" xfId="1" applyFont="1" applyFill="1" applyBorder="1" applyAlignment="1">
      <alignment horizontal="center" vertical="center" wrapText="1"/>
    </xf>
    <xf numFmtId="0" fontId="36" fillId="0" borderId="73" xfId="0" applyFont="1" applyFill="1" applyBorder="1" applyAlignment="1">
      <alignment horizontal="center" vertical="center" wrapText="1"/>
    </xf>
    <xf numFmtId="0" fontId="36" fillId="0" borderId="74"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76" xfId="0" applyFont="1" applyFill="1" applyBorder="1" applyAlignment="1">
      <alignment horizontal="center" vertical="center" wrapText="1"/>
    </xf>
    <xf numFmtId="0" fontId="34" fillId="0" borderId="77"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24" xfId="0" applyFont="1" applyBorder="1" applyAlignment="1">
      <alignment horizontal="center" wrapText="1"/>
    </xf>
    <xf numFmtId="14" fontId="34" fillId="0" borderId="28" xfId="0" applyNumberFormat="1" applyFont="1" applyFill="1" applyBorder="1" applyAlignment="1" applyProtection="1">
      <alignment horizontal="center" wrapText="1"/>
      <protection locked="0"/>
    </xf>
    <xf numFmtId="0" fontId="35" fillId="0" borderId="28" xfId="0" applyFont="1" applyBorder="1" applyAlignment="1" applyProtection="1">
      <alignment horizontal="center"/>
      <protection locked="0"/>
    </xf>
    <xf numFmtId="0" fontId="34" fillId="0" borderId="28" xfId="0" applyFont="1" applyBorder="1" applyAlignment="1" applyProtection="1">
      <alignment horizontal="center" wrapText="1"/>
      <protection locked="0"/>
    </xf>
    <xf numFmtId="0" fontId="34" fillId="5" borderId="28" xfId="0" applyFont="1" applyFill="1" applyBorder="1" applyAlignment="1" applyProtection="1">
      <alignment horizontal="center" wrapText="1"/>
      <protection locked="0"/>
    </xf>
    <xf numFmtId="0" fontId="34" fillId="0" borderId="27" xfId="0" applyFont="1" applyBorder="1" applyAlignment="1">
      <alignment horizontal="center" wrapText="1"/>
    </xf>
    <xf numFmtId="0" fontId="34" fillId="0" borderId="28" xfId="0" applyFont="1" applyBorder="1" applyAlignment="1">
      <alignment horizontal="center" wrapText="1"/>
    </xf>
    <xf numFmtId="0" fontId="34" fillId="0" borderId="29" xfId="0" applyFont="1" applyBorder="1" applyAlignment="1">
      <alignment horizontal="center" wrapText="1"/>
    </xf>
    <xf numFmtId="0" fontId="34" fillId="0" borderId="0" xfId="0" applyNumberFormat="1" applyFont="1" applyFill="1" applyBorder="1" applyAlignment="1">
      <alignment horizontal="center"/>
    </xf>
    <xf numFmtId="0" fontId="34" fillId="0" borderId="4" xfId="0" applyFont="1" applyBorder="1" applyAlignment="1" applyProtection="1">
      <alignment horizontal="center"/>
      <protection locked="0"/>
    </xf>
    <xf numFmtId="2" fontId="34" fillId="0" borderId="4" xfId="0" applyNumberFormat="1" applyFont="1" applyBorder="1" applyAlignment="1">
      <alignment horizontal="center"/>
    </xf>
    <xf numFmtId="2" fontId="34" fillId="0" borderId="5" xfId="0" applyNumberFormat="1" applyFont="1" applyBorder="1" applyAlignment="1">
      <alignment horizontal="center"/>
    </xf>
    <xf numFmtId="2" fontId="34" fillId="0" borderId="0" xfId="0" applyNumberFormat="1" applyFont="1" applyBorder="1" applyAlignment="1">
      <alignment horizontal="center"/>
    </xf>
    <xf numFmtId="0" fontId="34" fillId="5" borderId="31" xfId="0" applyFont="1" applyFill="1" applyBorder="1" applyAlignment="1">
      <alignment horizontal="center"/>
    </xf>
    <xf numFmtId="2" fontId="34" fillId="0" borderId="1" xfId="0" applyNumberFormat="1" applyFont="1" applyBorder="1" applyAlignment="1">
      <alignment horizontal="center"/>
    </xf>
    <xf numFmtId="2" fontId="34" fillId="0" borderId="2" xfId="0" applyNumberFormat="1" applyFont="1" applyBorder="1" applyAlignment="1">
      <alignment horizontal="center"/>
    </xf>
    <xf numFmtId="2" fontId="34" fillId="0" borderId="3" xfId="0" applyNumberFormat="1" applyFont="1" applyBorder="1" applyAlignment="1">
      <alignment horizontal="center"/>
    </xf>
    <xf numFmtId="0" fontId="34" fillId="5" borderId="22" xfId="0" applyFont="1" applyFill="1" applyBorder="1" applyAlignment="1">
      <alignment horizontal="center"/>
    </xf>
    <xf numFmtId="166" fontId="34" fillId="0" borderId="66" xfId="0" applyNumberFormat="1" applyFont="1" applyBorder="1" applyAlignment="1">
      <alignment horizontal="center"/>
    </xf>
    <xf numFmtId="166" fontId="34" fillId="0" borderId="75" xfId="0" applyNumberFormat="1" applyFont="1" applyBorder="1" applyAlignment="1">
      <alignment horizontal="center"/>
    </xf>
    <xf numFmtId="166" fontId="34" fillId="0" borderId="0" xfId="0" applyNumberFormat="1" applyFont="1" applyBorder="1" applyAlignment="1">
      <alignment horizontal="center"/>
    </xf>
    <xf numFmtId="166" fontId="34" fillId="0" borderId="15" xfId="0" applyNumberFormat="1" applyFont="1" applyBorder="1" applyAlignment="1">
      <alignment horizontal="center"/>
    </xf>
    <xf numFmtId="166" fontId="34" fillId="0" borderId="19" xfId="0" applyNumberFormat="1" applyFont="1" applyBorder="1" applyAlignment="1">
      <alignment horizontal="center"/>
    </xf>
    <xf numFmtId="166" fontId="34" fillId="0" borderId="5" xfId="0" applyNumberFormat="1" applyFont="1" applyBorder="1" applyAlignment="1">
      <alignment horizontal="center"/>
    </xf>
    <xf numFmtId="0" fontId="34" fillId="5" borderId="32" xfId="0" applyFont="1" applyFill="1" applyBorder="1" applyAlignment="1">
      <alignment horizontal="center"/>
    </xf>
    <xf numFmtId="0" fontId="34" fillId="5" borderId="33" xfId="0" applyFont="1" applyFill="1" applyBorder="1" applyAlignment="1">
      <alignment horizontal="center"/>
    </xf>
    <xf numFmtId="0" fontId="34" fillId="0" borderId="0" xfId="0" applyFont="1" applyFill="1" applyBorder="1" applyAlignment="1">
      <alignment horizontal="center"/>
    </xf>
    <xf numFmtId="0" fontId="36" fillId="0" borderId="0" xfId="0" applyFont="1" applyBorder="1" applyAlignment="1">
      <alignment horizontal="center" vertical="center"/>
    </xf>
    <xf numFmtId="2" fontId="36" fillId="0" borderId="0" xfId="0" applyNumberFormat="1" applyFont="1" applyBorder="1" applyAlignment="1">
      <alignment horizontal="right"/>
    </xf>
    <xf numFmtId="0" fontId="36" fillId="5" borderId="0" xfId="0" applyFont="1" applyFill="1" applyBorder="1" applyAlignment="1">
      <alignment horizontal="center"/>
    </xf>
    <xf numFmtId="0" fontId="57" fillId="0" borderId="0" xfId="0" applyFont="1" applyBorder="1" applyAlignment="1">
      <alignment vertical="center"/>
    </xf>
    <xf numFmtId="0" fontId="58" fillId="0" borderId="0" xfId="1" applyFont="1" applyFill="1" applyBorder="1" applyAlignment="1">
      <alignment horizontal="left" vertical="center"/>
    </xf>
    <xf numFmtId="2" fontId="38" fillId="0" borderId="92" xfId="0" applyNumberFormat="1" applyFont="1" applyBorder="1" applyAlignment="1">
      <alignment horizontal="center" vertical="center"/>
    </xf>
    <xf numFmtId="2" fontId="38" fillId="0" borderId="93" xfId="0" applyNumberFormat="1" applyFont="1" applyBorder="1" applyAlignment="1">
      <alignment horizontal="center" vertical="center"/>
    </xf>
    <xf numFmtId="0" fontId="38" fillId="0" borderId="93" xfId="0" applyFont="1" applyBorder="1" applyAlignment="1">
      <alignment horizontal="center" vertical="center"/>
    </xf>
    <xf numFmtId="0" fontId="0" fillId="0" borderId="0" xfId="0" applyBorder="1" applyAlignment="1">
      <alignment vertical="center" wrapText="1"/>
    </xf>
    <xf numFmtId="0" fontId="35" fillId="0" borderId="7" xfId="1" applyFont="1" applyFill="1" applyBorder="1" applyAlignment="1">
      <alignment horizontal="center" vertical="center" wrapText="1"/>
    </xf>
    <xf numFmtId="9" fontId="36" fillId="3" borderId="25" xfId="3" applyFont="1" applyFill="1" applyBorder="1" applyAlignment="1">
      <alignment horizontal="center" vertical="center"/>
    </xf>
    <xf numFmtId="9" fontId="36" fillId="3" borderId="28" xfId="3" applyFont="1" applyFill="1" applyBorder="1" applyAlignment="1">
      <alignment horizontal="center" vertical="center"/>
    </xf>
    <xf numFmtId="9" fontId="36" fillId="3" borderId="30" xfId="3" applyFont="1" applyFill="1" applyBorder="1" applyAlignment="1">
      <alignment horizontal="center" vertical="center"/>
    </xf>
    <xf numFmtId="10" fontId="39" fillId="2" borderId="7" xfId="3" applyNumberFormat="1" applyFont="1" applyFill="1" applyBorder="1" applyAlignment="1">
      <alignment horizontal="center" vertical="center"/>
    </xf>
    <xf numFmtId="0" fontId="0" fillId="0" borderId="94" xfId="0" applyBorder="1" applyAlignment="1">
      <alignment vertical="center" wrapText="1"/>
    </xf>
    <xf numFmtId="2" fontId="30" fillId="0" borderId="95" xfId="0" applyNumberFormat="1" applyFont="1" applyBorder="1" applyAlignment="1">
      <alignment horizontal="center" vertical="center"/>
    </xf>
    <xf numFmtId="1" fontId="34" fillId="0" borderId="34" xfId="0" applyNumberFormat="1" applyFont="1" applyFill="1" applyBorder="1" applyAlignment="1">
      <alignment horizontal="center" vertical="center"/>
    </xf>
    <xf numFmtId="1" fontId="34" fillId="0" borderId="36" xfId="0" applyNumberFormat="1" applyFont="1" applyFill="1" applyBorder="1" applyAlignment="1">
      <alignment horizontal="center" vertical="center"/>
    </xf>
    <xf numFmtId="1" fontId="34" fillId="0" borderId="38" xfId="0" applyNumberFormat="1" applyFont="1" applyFill="1" applyBorder="1" applyAlignment="1">
      <alignment horizontal="center" vertical="center"/>
    </xf>
    <xf numFmtId="1" fontId="39" fillId="0" borderId="96" xfId="0" applyNumberFormat="1" applyFont="1" applyFill="1" applyBorder="1" applyAlignment="1">
      <alignment horizontal="center" vertical="center"/>
    </xf>
    <xf numFmtId="1" fontId="34" fillId="0" borderId="97" xfId="3" applyNumberFormat="1" applyFont="1" applyFill="1" applyBorder="1" applyAlignment="1">
      <alignment horizontal="center" vertical="center"/>
    </xf>
    <xf numFmtId="1" fontId="39" fillId="0" borderId="78" xfId="0" applyNumberFormat="1" applyFont="1" applyFill="1" applyBorder="1" applyAlignment="1">
      <alignment horizontal="center" vertical="center"/>
    </xf>
    <xf numFmtId="0" fontId="34" fillId="0" borderId="4" xfId="0" applyFont="1" applyBorder="1" applyAlignment="1" applyProtection="1">
      <alignment horizontal="center" wrapText="1"/>
      <protection locked="0"/>
    </xf>
    <xf numFmtId="0" fontId="35" fillId="0" borderId="99" xfId="1" applyFont="1" applyFill="1" applyBorder="1" applyAlignment="1">
      <alignment horizontal="center" vertical="center" wrapText="1"/>
    </xf>
    <xf numFmtId="10" fontId="39" fillId="7" borderId="11" xfId="3" applyNumberFormat="1" applyFont="1" applyFill="1" applyBorder="1" applyAlignment="1">
      <alignment horizontal="center" vertical="center"/>
    </xf>
    <xf numFmtId="9" fontId="34" fillId="3" borderId="26" xfId="3" applyFont="1" applyFill="1" applyBorder="1" applyAlignment="1">
      <alignment horizontal="center" vertical="center"/>
    </xf>
    <xf numFmtId="9" fontId="34" fillId="3" borderId="29" xfId="3" applyFont="1" applyFill="1" applyBorder="1" applyAlignment="1">
      <alignment horizontal="center" vertical="center"/>
    </xf>
    <xf numFmtId="9" fontId="34" fillId="3" borderId="98" xfId="3" applyFont="1" applyFill="1" applyBorder="1" applyAlignment="1">
      <alignment horizontal="center" vertical="center"/>
    </xf>
    <xf numFmtId="2" fontId="34" fillId="0" borderId="52" xfId="3" applyNumberFormat="1" applyFont="1" applyFill="1" applyBorder="1" applyAlignment="1">
      <alignment horizontal="center" vertical="center"/>
    </xf>
    <xf numFmtId="2" fontId="34" fillId="0" borderId="55" xfId="3" applyNumberFormat="1" applyFont="1" applyFill="1" applyBorder="1" applyAlignment="1">
      <alignment horizontal="center" vertical="center"/>
    </xf>
    <xf numFmtId="0" fontId="40" fillId="0" borderId="61" xfId="1" applyFont="1" applyFill="1" applyBorder="1" applyAlignment="1">
      <alignment horizontal="center" vertical="center" wrapText="1"/>
    </xf>
    <xf numFmtId="2" fontId="36" fillId="5" borderId="51" xfId="3" applyNumberFormat="1" applyFont="1" applyFill="1" applyBorder="1" applyAlignment="1">
      <alignment horizontal="center" vertical="center"/>
    </xf>
    <xf numFmtId="2" fontId="36" fillId="5" borderId="54" xfId="3" applyNumberFormat="1" applyFont="1" applyFill="1" applyBorder="1" applyAlignment="1">
      <alignment horizontal="center" vertical="center"/>
    </xf>
    <xf numFmtId="2" fontId="36" fillId="0" borderId="54" xfId="3" applyNumberFormat="1" applyFont="1" applyFill="1" applyBorder="1" applyAlignment="1">
      <alignment horizontal="center" vertical="center"/>
    </xf>
    <xf numFmtId="2" fontId="36" fillId="5" borderId="57" xfId="3" applyNumberFormat="1" applyFont="1" applyFill="1" applyBorder="1" applyAlignment="1">
      <alignment horizontal="center" vertical="center"/>
    </xf>
    <xf numFmtId="2" fontId="34" fillId="0" borderId="58" xfId="3" applyNumberFormat="1" applyFont="1" applyFill="1" applyBorder="1" applyAlignment="1">
      <alignment horizontal="center" vertical="center"/>
    </xf>
    <xf numFmtId="0" fontId="59" fillId="0" borderId="0" xfId="0" applyFont="1" applyBorder="1" applyAlignment="1">
      <alignment horizontal="center" vertical="center"/>
    </xf>
    <xf numFmtId="0" fontId="33" fillId="0" borderId="0" xfId="0" applyFont="1" applyBorder="1" applyAlignment="1">
      <alignment horizontal="center" vertical="center"/>
    </xf>
    <xf numFmtId="0" fontId="60" fillId="0" borderId="0" xfId="1" applyFont="1" applyFill="1" applyBorder="1" applyAlignment="1">
      <alignment horizontal="center" vertical="center"/>
    </xf>
    <xf numFmtId="0" fontId="34" fillId="0" borderId="29" xfId="0" applyFont="1" applyFill="1" applyBorder="1" applyAlignment="1">
      <alignment horizontal="center" wrapText="1"/>
    </xf>
    <xf numFmtId="0" fontId="34" fillId="0" borderId="27" xfId="0" applyFont="1" applyFill="1" applyBorder="1" applyAlignment="1">
      <alignment horizontal="center" wrapText="1"/>
    </xf>
    <xf numFmtId="2" fontId="36" fillId="8" borderId="0" xfId="0" applyNumberFormat="1" applyFont="1" applyFill="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5" borderId="12"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4" fillId="0" borderId="17" xfId="0" applyFont="1" applyBorder="1" applyAlignment="1" applyProtection="1">
      <alignment vertical="center"/>
      <protection locked="0"/>
    </xf>
    <xf numFmtId="0" fontId="21" fillId="0" borderId="0" xfId="0" applyFont="1" applyAlignment="1">
      <alignment horizontal="center"/>
    </xf>
    <xf numFmtId="0" fontId="21" fillId="0" borderId="0" xfId="0" applyFont="1" applyBorder="1" applyAlignment="1">
      <alignment vertical="center"/>
    </xf>
    <xf numFmtId="0" fontId="21" fillId="0" borderId="0" xfId="0" applyFont="1" applyBorder="1" applyAlignment="1">
      <alignment horizontal="center" vertical="center"/>
    </xf>
    <xf numFmtId="0" fontId="34" fillId="0" borderId="7" xfId="0" applyFont="1" applyBorder="1" applyAlignment="1">
      <alignment horizontal="center"/>
    </xf>
    <xf numFmtId="0" fontId="21" fillId="0" borderId="0" xfId="0" applyFont="1" applyBorder="1" applyAlignment="1">
      <alignment horizontal="center"/>
    </xf>
    <xf numFmtId="2" fontId="21" fillId="0" borderId="0" xfId="0" applyNumberFormat="1" applyFont="1" applyBorder="1" applyAlignment="1">
      <alignment horizontal="center"/>
    </xf>
    <xf numFmtId="0" fontId="36" fillId="6" borderId="0" xfId="0" applyFont="1" applyFill="1" applyBorder="1" applyAlignment="1">
      <alignment horizontal="left" vertical="center"/>
    </xf>
    <xf numFmtId="0" fontId="21" fillId="6" borderId="0" xfId="0" applyFont="1" applyFill="1" applyAlignment="1">
      <alignment horizontal="center"/>
    </xf>
    <xf numFmtId="2" fontId="21" fillId="0" borderId="0" xfId="0" applyNumberFormat="1" applyFont="1" applyBorder="1" applyAlignment="1">
      <alignment vertical="center"/>
    </xf>
    <xf numFmtId="2" fontId="34" fillId="0" borderId="0" xfId="0" applyNumberFormat="1" applyFont="1" applyBorder="1" applyAlignment="1">
      <alignment horizontal="center" vertical="center"/>
    </xf>
    <xf numFmtId="0" fontId="56" fillId="0" borderId="0" xfId="0" applyFont="1" applyAlignment="1">
      <alignment horizontal="center" vertical="center"/>
    </xf>
    <xf numFmtId="0" fontId="58" fillId="0" borderId="0" xfId="1" applyFont="1" applyFill="1" applyBorder="1" applyAlignment="1">
      <alignment vertical="center"/>
    </xf>
    <xf numFmtId="0" fontId="34" fillId="0" borderId="100" xfId="0" applyFont="1" applyBorder="1" applyAlignment="1">
      <alignment vertical="center"/>
    </xf>
    <xf numFmtId="0" fontId="23" fillId="0" borderId="0" xfId="2" applyFont="1" applyFill="1" applyBorder="1" applyAlignment="1">
      <alignment horizontal="left" vertical="center"/>
    </xf>
    <xf numFmtId="0" fontId="39" fillId="0" borderId="20" xfId="0" applyFont="1" applyBorder="1" applyAlignment="1">
      <alignment horizontal="center" vertical="center"/>
    </xf>
    <xf numFmtId="0" fontId="39" fillId="0" borderId="14" xfId="0" applyFont="1" applyBorder="1" applyAlignment="1">
      <alignment horizontal="center" vertical="center"/>
    </xf>
    <xf numFmtId="0" fontId="39" fillId="0" borderId="21" xfId="0" applyFont="1" applyBorder="1" applyAlignment="1">
      <alignment horizontal="center" vertical="center"/>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xf>
    <xf numFmtId="0" fontId="34" fillId="0" borderId="78"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77"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cellXfs>
  <cellStyles count="4">
    <cellStyle name="Hipervínculo" xfId="2" builtinId="8"/>
    <cellStyle name="Normal" xfId="0" builtinId="0"/>
    <cellStyle name="Normal 2" xfId="1"/>
    <cellStyle name="Porcentaje" xfId="3" builtinId="5"/>
  </cellStyles>
  <dxfs count="3">
    <dxf>
      <numFmt numFmtId="0" formatCode="General"/>
    </dxf>
    <dxf>
      <numFmt numFmtId="0" formatCode="General"/>
    </dxf>
    <dxf>
      <numFmt numFmtId="0" formatCode="General"/>
    </dxf>
  </dxfs>
  <tableStyles count="0" defaultTableStyle="TableStyleMedium2" defaultPivotStyle="PivotStyleLight16"/>
  <colors>
    <mruColors>
      <color rgb="FFFF6600"/>
      <color rgb="FFC6621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gl-ES" sz="1600" b="1" baseline="0">
                <a:latin typeface="Arial" panose="020B0604020202020204" pitchFamily="34" charset="0"/>
                <a:cs typeface="Arial" panose="020B0604020202020204" pitchFamily="34" charset="0"/>
              </a:rPr>
              <a:t>Resultados de </a:t>
            </a:r>
            <a:r>
              <a:rPr lang="gl-ES" sz="1600" b="1">
                <a:latin typeface="Arial" panose="020B0604020202020204" pitchFamily="34" charset="0"/>
                <a:cs typeface="Arial" panose="020B0604020202020204" pitchFamily="34" charset="0"/>
              </a:rPr>
              <a:t>Participación</a:t>
            </a:r>
            <a:r>
              <a:rPr lang="gl-ES" sz="1600" b="1" baseline="0">
                <a:latin typeface="Arial" panose="020B0604020202020204" pitchFamily="34" charset="0"/>
                <a:cs typeface="Arial" panose="020B0604020202020204" pitchFamily="34" charset="0"/>
              </a:rPr>
              <a:t> </a:t>
            </a:r>
            <a:endParaRPr lang="gl-ES" sz="16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6.1304511456558179E-2"/>
          <c:y val="0.25559843634350871"/>
          <c:w val="0.83430402162442174"/>
          <c:h val="0.60302762173417346"/>
        </c:manualLayout>
      </c:layout>
      <c:barChart>
        <c:barDir val="col"/>
        <c:grouping val="clustered"/>
        <c:varyColors val="0"/>
        <c:ser>
          <c:idx val="0"/>
          <c:order val="0"/>
          <c:tx>
            <c:v>Participación diaria</c:v>
          </c:tx>
          <c:spPr>
            <a:solidFill>
              <a:schemeClr val="accent1"/>
            </a:solidFill>
            <a:ln>
              <a:noFill/>
            </a:ln>
            <a:effectLst/>
          </c:spPr>
          <c:invertIfNegative val="0"/>
          <c:cat>
            <c:numRef>
              <c:f>Datos!$B$146:$B$176</c:f>
              <c:numCache>
                <c:formatCode>[$-C0A]d\-mmm;@</c:formatCode>
                <c:ptCount val="31"/>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numCache>
            </c:numRef>
          </c:cat>
          <c:val>
            <c:numRef>
              <c:f>Datos!$D$146:$D$176</c:f>
              <c:numCache>
                <c:formatCode>0.00%</c:formatCode>
                <c:ptCount val="31"/>
                <c:pt idx="0">
                  <c:v>0.15438596491228071</c:v>
                </c:pt>
                <c:pt idx="1">
                  <c:v>1.7543859649122806E-2</c:v>
                </c:pt>
                <c:pt idx="2">
                  <c:v>0</c:v>
                </c:pt>
                <c:pt idx="3">
                  <c:v>3.5087719298245615E-3</c:v>
                </c:pt>
                <c:pt idx="4">
                  <c:v>1.4035087719298246E-2</c:v>
                </c:pt>
                <c:pt idx="5">
                  <c:v>7.0175438596491229E-3</c:v>
                </c:pt>
                <c:pt idx="6">
                  <c:v>7.0175438596491229E-3</c:v>
                </c:pt>
                <c:pt idx="7">
                  <c:v>0</c:v>
                </c:pt>
                <c:pt idx="8">
                  <c:v>7.0175438596491229E-3</c:v>
                </c:pt>
                <c:pt idx="9">
                  <c:v>0</c:v>
                </c:pt>
                <c:pt idx="10">
                  <c:v>3.5087719298245615E-3</c:v>
                </c:pt>
                <c:pt idx="11">
                  <c:v>3.5087719298245615E-3</c:v>
                </c:pt>
                <c:pt idx="12">
                  <c:v>0.11578947368421053</c:v>
                </c:pt>
                <c:pt idx="13">
                  <c:v>3.1578947368421054E-2</c:v>
                </c:pt>
                <c:pt idx="14">
                  <c:v>1.7543859649122806E-2</c:v>
                </c:pt>
                <c:pt idx="15">
                  <c:v>7.0175438596491229E-3</c:v>
                </c:pt>
                <c:pt idx="16">
                  <c:v>0</c:v>
                </c:pt>
                <c:pt idx="17">
                  <c:v>0</c:v>
                </c:pt>
                <c:pt idx="18">
                  <c:v>0</c:v>
                </c:pt>
                <c:pt idx="19">
                  <c:v>3.5087719298245612E-2</c:v>
                </c:pt>
                <c:pt idx="20">
                  <c:v>2.1052631578947368E-2</c:v>
                </c:pt>
                <c:pt idx="21">
                  <c:v>3.5087719298245615E-3</c:v>
                </c:pt>
                <c:pt idx="22">
                  <c:v>0</c:v>
                </c:pt>
                <c:pt idx="23">
                  <c:v>0</c:v>
                </c:pt>
                <c:pt idx="24">
                  <c:v>0</c:v>
                </c:pt>
                <c:pt idx="25">
                  <c:v>3.5087719298245615E-3</c:v>
                </c:pt>
                <c:pt idx="26">
                  <c:v>3.5087719298245615E-3</c:v>
                </c:pt>
                <c:pt idx="27">
                  <c:v>0</c:v>
                </c:pt>
                <c:pt idx="28">
                  <c:v>3.5087719298245615E-3</c:v>
                </c:pt>
                <c:pt idx="29">
                  <c:v>0</c:v>
                </c:pt>
                <c:pt idx="30">
                  <c:v>0</c:v>
                </c:pt>
              </c:numCache>
            </c:numRef>
          </c:val>
          <c:extLst>
            <c:ext xmlns:c16="http://schemas.microsoft.com/office/drawing/2014/chart" uri="{C3380CC4-5D6E-409C-BE32-E72D297353CC}">
              <c16:uniqueId val="{00000000-A3DA-4271-B1CA-4C6222AC4F1E}"/>
            </c:ext>
          </c:extLst>
        </c:ser>
        <c:dLbls>
          <c:showLegendKey val="0"/>
          <c:showVal val="0"/>
          <c:showCatName val="0"/>
          <c:showSerName val="0"/>
          <c:showPercent val="0"/>
          <c:showBubbleSize val="0"/>
        </c:dLbls>
        <c:gapWidth val="150"/>
        <c:axId val="344289512"/>
        <c:axId val="344300488"/>
      </c:barChart>
      <c:lineChart>
        <c:grouping val="standard"/>
        <c:varyColors val="0"/>
        <c:ser>
          <c:idx val="2"/>
          <c:order val="1"/>
          <c:tx>
            <c:v>Participación acumulada</c:v>
          </c:tx>
          <c:spPr>
            <a:ln w="28575" cap="rnd">
              <a:solidFill>
                <a:schemeClr val="accent3"/>
              </a:solidFill>
              <a:round/>
            </a:ln>
            <a:effectLst/>
          </c:spPr>
          <c:marker>
            <c:symbol val="none"/>
          </c:marker>
          <c:cat>
            <c:numRef>
              <c:f>Datos!$B$146:$B$177</c:f>
              <c:numCache>
                <c:formatCode>[$-C0A]d\-mmm;@</c:formatCode>
                <c:ptCount val="32"/>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numCache>
              <c:extLst xmlns:c15="http://schemas.microsoft.com/office/drawing/2012/chart"/>
            </c:numRef>
          </c:cat>
          <c:val>
            <c:numRef>
              <c:f>Datos!$F$146:$F$176</c:f>
              <c:numCache>
                <c:formatCode>0.00%</c:formatCode>
                <c:ptCount val="31"/>
                <c:pt idx="0">
                  <c:v>0.15438596491228071</c:v>
                </c:pt>
                <c:pt idx="1">
                  <c:v>0.17192982456140352</c:v>
                </c:pt>
                <c:pt idx="2">
                  <c:v>0.17192982456140352</c:v>
                </c:pt>
                <c:pt idx="3">
                  <c:v>0.17543859649122806</c:v>
                </c:pt>
                <c:pt idx="4">
                  <c:v>0.18947368421052632</c:v>
                </c:pt>
                <c:pt idx="5">
                  <c:v>0.19649122807017544</c:v>
                </c:pt>
                <c:pt idx="6">
                  <c:v>0.20350877192982456</c:v>
                </c:pt>
                <c:pt idx="7">
                  <c:v>0.20350877192982456</c:v>
                </c:pt>
                <c:pt idx="8">
                  <c:v>0.21052631578947367</c:v>
                </c:pt>
                <c:pt idx="9">
                  <c:v>0.21052631578947367</c:v>
                </c:pt>
                <c:pt idx="10">
                  <c:v>0.21403508771929824</c:v>
                </c:pt>
                <c:pt idx="11">
                  <c:v>0.21754385964912282</c:v>
                </c:pt>
                <c:pt idx="12">
                  <c:v>0.33333333333333331</c:v>
                </c:pt>
                <c:pt idx="13">
                  <c:v>0.36491228070175441</c:v>
                </c:pt>
                <c:pt idx="14">
                  <c:v>0.38245614035087722</c:v>
                </c:pt>
                <c:pt idx="15">
                  <c:v>0.38947368421052631</c:v>
                </c:pt>
                <c:pt idx="16">
                  <c:v>0.38947368421052631</c:v>
                </c:pt>
                <c:pt idx="17">
                  <c:v>0.38947368421052631</c:v>
                </c:pt>
                <c:pt idx="18">
                  <c:v>0.38947368421052631</c:v>
                </c:pt>
                <c:pt idx="19">
                  <c:v>0.42456140350877192</c:v>
                </c:pt>
                <c:pt idx="20">
                  <c:v>0.4456140350877193</c:v>
                </c:pt>
                <c:pt idx="21">
                  <c:v>0.44912280701754387</c:v>
                </c:pt>
                <c:pt idx="22">
                  <c:v>0.44912280701754387</c:v>
                </c:pt>
                <c:pt idx="23">
                  <c:v>0.44912280701754387</c:v>
                </c:pt>
                <c:pt idx="24">
                  <c:v>0.44912280701754387</c:v>
                </c:pt>
                <c:pt idx="25">
                  <c:v>0.45263157894736844</c:v>
                </c:pt>
                <c:pt idx="26">
                  <c:v>0.45614035087719296</c:v>
                </c:pt>
                <c:pt idx="27">
                  <c:v>0.45614035087719296</c:v>
                </c:pt>
                <c:pt idx="28">
                  <c:v>0.45964912280701753</c:v>
                </c:pt>
                <c:pt idx="29">
                  <c:v>0.45964912280701753</c:v>
                </c:pt>
                <c:pt idx="30">
                  <c:v>0.45964912280701753</c:v>
                </c:pt>
              </c:numCache>
            </c:numRef>
          </c:val>
          <c:smooth val="0"/>
          <c:extLst>
            <c:ext xmlns:c16="http://schemas.microsoft.com/office/drawing/2014/chart" uri="{C3380CC4-5D6E-409C-BE32-E72D297353CC}">
              <c16:uniqueId val="{00000001-A3DA-4271-B1CA-4C6222AC4F1E}"/>
            </c:ext>
          </c:extLst>
        </c:ser>
        <c:dLbls>
          <c:showLegendKey val="0"/>
          <c:showVal val="0"/>
          <c:showCatName val="0"/>
          <c:showSerName val="0"/>
          <c:showPercent val="0"/>
          <c:showBubbleSize val="0"/>
        </c:dLbls>
        <c:marker val="1"/>
        <c:smooth val="0"/>
        <c:axId val="344300880"/>
        <c:axId val="344299704"/>
      </c:lineChart>
      <c:dateAx>
        <c:axId val="344289512"/>
        <c:scaling>
          <c:orientation val="minMax"/>
        </c:scaling>
        <c:delete val="0"/>
        <c:axPos val="b"/>
        <c:numFmt formatCode="[$-C0A]d\-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300488"/>
        <c:crosses val="autoZero"/>
        <c:auto val="1"/>
        <c:lblOffset val="100"/>
        <c:baseTimeUnit val="days"/>
      </c:dateAx>
      <c:valAx>
        <c:axId val="344300488"/>
        <c:scaling>
          <c:orientation val="minMax"/>
          <c:max val="0.60000000000000009"/>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289512"/>
        <c:crosses val="autoZero"/>
        <c:crossBetween val="between"/>
      </c:valAx>
      <c:valAx>
        <c:axId val="344299704"/>
        <c:scaling>
          <c:orientation val="minMax"/>
          <c:max val="0.60000000000000009"/>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300880"/>
        <c:crosses val="max"/>
        <c:crossBetween val="between"/>
      </c:valAx>
      <c:dateAx>
        <c:axId val="344300880"/>
        <c:scaling>
          <c:orientation val="minMax"/>
        </c:scaling>
        <c:delete val="1"/>
        <c:axPos val="b"/>
        <c:numFmt formatCode="[$-C0A]d\-mmm;@" sourceLinked="1"/>
        <c:majorTickMark val="out"/>
        <c:minorTickMark val="none"/>
        <c:tickLblPos val="nextTo"/>
        <c:crossAx val="344299704"/>
        <c:crosses val="autoZero"/>
        <c:auto val="1"/>
        <c:lblOffset val="100"/>
        <c:baseTimeUnit val="days"/>
      </c:dateAx>
      <c:spPr>
        <a:noFill/>
        <a:ln>
          <a:noFill/>
        </a:ln>
        <a:effectLst/>
      </c:spPr>
    </c:plotArea>
    <c:legend>
      <c:legendPos val="r"/>
      <c:layout>
        <c:manualLayout>
          <c:xMode val="edge"/>
          <c:yMode val="edge"/>
          <c:x val="0.18491820316236654"/>
          <c:y val="9.5499673374141433E-2"/>
          <c:w val="0.60134123604395151"/>
          <c:h val="0.127493453904277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03396634244248"/>
          <c:y val="0.15695004660902753"/>
          <c:w val="0.74521784776902888"/>
          <c:h val="0.66668562641075468"/>
        </c:manualLayout>
      </c:layout>
      <c:barChart>
        <c:barDir val="col"/>
        <c:grouping val="clustered"/>
        <c:varyColors val="0"/>
        <c:ser>
          <c:idx val="1"/>
          <c:order val="0"/>
          <c:tx>
            <c:strRef>
              <c:f>Resumo!$W$11</c:f>
              <c:strCache>
                <c:ptCount val="1"/>
                <c:pt idx="0">
                  <c:v>Resultados de satisfacción</c:v>
                </c:pt>
              </c:strCache>
            </c:strRef>
          </c:tx>
          <c:spPr>
            <a:solidFill>
              <a:schemeClr val="accent1">
                <a:lumMod val="60000"/>
                <a:lumOff val="40000"/>
              </a:schemeClr>
            </a:solidFill>
            <a:ln>
              <a:solidFill>
                <a:schemeClr val="accent5">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Resumo!$J$13:$M$13</c:f>
              <c:strCache>
                <c:ptCount val="4"/>
                <c:pt idx="0">
                  <c:v>2015/16</c:v>
                </c:pt>
                <c:pt idx="1">
                  <c:v>2016/17</c:v>
                </c:pt>
                <c:pt idx="2">
                  <c:v>2017/18</c:v>
                </c:pt>
                <c:pt idx="3">
                  <c:v>2018/19</c:v>
                </c:pt>
              </c:strCache>
            </c:strRef>
          </c:cat>
          <c:val>
            <c:numRef>
              <c:f>Resumo!$J$52:$M$52</c:f>
              <c:numCache>
                <c:formatCode>0.00</c:formatCode>
                <c:ptCount val="4"/>
                <c:pt idx="0">
                  <c:v>3.83</c:v>
                </c:pt>
                <c:pt idx="1">
                  <c:v>3.3264994316462668</c:v>
                </c:pt>
                <c:pt idx="2">
                  <c:v>4.0356849876948315</c:v>
                </c:pt>
                <c:pt idx="3">
                  <c:v>3.9489603024574671</c:v>
                </c:pt>
              </c:numCache>
            </c:numRef>
          </c:val>
          <c:extLst>
            <c:ext xmlns:c16="http://schemas.microsoft.com/office/drawing/2014/chart" uri="{C3380CC4-5D6E-409C-BE32-E72D297353CC}">
              <c16:uniqueId val="{00000000-56BB-4F84-9786-72CF4B71B15A}"/>
            </c:ext>
          </c:extLst>
        </c:ser>
        <c:dLbls>
          <c:showLegendKey val="0"/>
          <c:showVal val="0"/>
          <c:showCatName val="0"/>
          <c:showSerName val="0"/>
          <c:showPercent val="0"/>
          <c:showBubbleSize val="0"/>
        </c:dLbls>
        <c:gapWidth val="219"/>
        <c:overlap val="-27"/>
        <c:axId val="344462960"/>
        <c:axId val="344467272"/>
        <c:extLst/>
      </c:barChart>
      <c:catAx>
        <c:axId val="34446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467272"/>
        <c:crossesAt val="1"/>
        <c:auto val="1"/>
        <c:lblAlgn val="ctr"/>
        <c:lblOffset val="100"/>
        <c:noMultiLvlLbl val="0"/>
      </c:catAx>
      <c:valAx>
        <c:axId val="344467272"/>
        <c:scaling>
          <c:orientation val="minMax"/>
          <c:max val="5"/>
          <c:min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2000" b="0">
                    <a:latin typeface="Arial" panose="020B0604020202020204" pitchFamily="34" charset="0"/>
                    <a:cs typeface="Arial" panose="020B0604020202020204" pitchFamily="34" charset="0"/>
                  </a:rPr>
                  <a:t>Resultados de satisfacción históricos</a:t>
                </a:r>
              </a:p>
            </c:rich>
          </c:tx>
          <c:layout>
            <c:manualLayout>
              <c:xMode val="edge"/>
              <c:yMode val="edge"/>
              <c:x val="0.39415016987540125"/>
              <c:y val="1.8914425262159078E-2"/>
            </c:manualLayout>
          </c:layout>
          <c:overlay val="0"/>
          <c:spPr>
            <a:noFill/>
            <a:ln>
              <a:noFill/>
            </a:ln>
            <a:effectLst/>
          </c:spPr>
          <c:txPr>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crossAx val="344462960"/>
        <c:crosses val="autoZero"/>
        <c:crossBetween val="between"/>
        <c:majorUnit val="1"/>
        <c:minorUnit val="1"/>
      </c:valAx>
      <c:spPr>
        <a:noFill/>
        <a:ln>
          <a:noFill/>
        </a:ln>
        <a:effectLst/>
      </c:spPr>
    </c:plotArea>
    <c:legend>
      <c:legendPos val="r"/>
      <c:layout>
        <c:manualLayout>
          <c:xMode val="edge"/>
          <c:yMode val="edge"/>
          <c:x val="0.22667623899953682"/>
          <c:y val="0.86686046597246469"/>
          <c:w val="0.55798824424230387"/>
          <c:h val="8.9219333927036265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rgbClr val="0070C0"/>
      </a:solidFill>
      <a:round/>
    </a:ln>
    <a:effectLst/>
  </c:spPr>
  <c:txPr>
    <a:bodyPr/>
    <a:lstStyle/>
    <a:p>
      <a:pPr>
        <a:defRPr/>
      </a:pPr>
      <a:endParaRPr lang="gl-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442714611814"/>
          <c:y val="0.15133926522739516"/>
          <c:w val="0.77512990843571261"/>
          <c:h val="0.66668562641075468"/>
        </c:manualLayout>
      </c:layout>
      <c:barChart>
        <c:barDir val="col"/>
        <c:grouping val="clustered"/>
        <c:varyColors val="0"/>
        <c:ser>
          <c:idx val="1"/>
          <c:order val="0"/>
          <c:tx>
            <c:strRef>
              <c:f>Resumo!$G$11</c:f>
              <c:strCache>
                <c:ptCount val="1"/>
                <c:pt idx="0">
                  <c:v>Resultados de participación</c:v>
                </c:pt>
              </c:strCache>
            </c:strRef>
          </c:tx>
          <c:spPr>
            <a:solidFill>
              <a:schemeClr val="accent1">
                <a:lumMod val="40000"/>
                <a:lumOff val="60000"/>
              </a:schemeClr>
            </a:solid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Resumo!$J$13:$M$13</c:f>
              <c:strCache>
                <c:ptCount val="4"/>
                <c:pt idx="0">
                  <c:v>2015/16</c:v>
                </c:pt>
                <c:pt idx="1">
                  <c:v>2016/17</c:v>
                </c:pt>
                <c:pt idx="2">
                  <c:v>2017/18</c:v>
                </c:pt>
                <c:pt idx="3">
                  <c:v>2018/19</c:v>
                </c:pt>
              </c:strCache>
            </c:strRef>
          </c:cat>
          <c:val>
            <c:numRef>
              <c:f>(Resumo!$D$52:$F$52,Resumo!$I$52)</c:f>
              <c:numCache>
                <c:formatCode>0.00%</c:formatCode>
                <c:ptCount val="4"/>
                <c:pt idx="0">
                  <c:v>0.52764976958525345</c:v>
                </c:pt>
                <c:pt idx="1">
                  <c:v>0.5060827250608273</c:v>
                </c:pt>
                <c:pt idx="2">
                  <c:v>0.50415512465373957</c:v>
                </c:pt>
                <c:pt idx="3">
                  <c:v>0.45964912280701753</c:v>
                </c:pt>
              </c:numCache>
            </c:numRef>
          </c:val>
          <c:extLst>
            <c:ext xmlns:c16="http://schemas.microsoft.com/office/drawing/2014/chart" uri="{C3380CC4-5D6E-409C-BE32-E72D297353CC}">
              <c16:uniqueId val="{00000000-8E81-4859-BEEF-6C57FB594953}"/>
            </c:ext>
          </c:extLst>
        </c:ser>
        <c:dLbls>
          <c:showLegendKey val="0"/>
          <c:showVal val="0"/>
          <c:showCatName val="0"/>
          <c:showSerName val="0"/>
          <c:showPercent val="0"/>
          <c:showBubbleSize val="0"/>
        </c:dLbls>
        <c:gapWidth val="219"/>
        <c:axId val="344462960"/>
        <c:axId val="344467272"/>
        <c:extLst/>
      </c:barChart>
      <c:catAx>
        <c:axId val="34446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467272"/>
        <c:crosses val="autoZero"/>
        <c:auto val="1"/>
        <c:lblAlgn val="ctr"/>
        <c:lblOffset val="100"/>
        <c:noMultiLvlLbl val="0"/>
      </c:catAx>
      <c:valAx>
        <c:axId val="344467272"/>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2000" b="0">
                    <a:latin typeface="Arial" panose="020B0604020202020204" pitchFamily="34" charset="0"/>
                    <a:cs typeface="Arial" panose="020B0604020202020204" pitchFamily="34" charset="0"/>
                  </a:rPr>
                  <a:t>Resultados de participación históricos</a:t>
                </a:r>
              </a:p>
            </c:rich>
          </c:tx>
          <c:layout>
            <c:manualLayout>
              <c:xMode val="edge"/>
              <c:yMode val="edge"/>
              <c:x val="0.39415016987540125"/>
              <c:y val="1.8914425262159078E-2"/>
            </c:manualLayout>
          </c:layout>
          <c:overlay val="0"/>
          <c:spPr>
            <a:noFill/>
            <a:ln>
              <a:noFill/>
            </a:ln>
            <a:effectLst/>
          </c:spPr>
          <c:txPr>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crossAx val="344462960"/>
        <c:crosses val="autoZero"/>
        <c:crossBetween val="between"/>
        <c:majorUnit val="0.25"/>
      </c:valAx>
      <c:spPr>
        <a:noFill/>
        <a:ln>
          <a:noFill/>
        </a:ln>
        <a:effectLst/>
      </c:spPr>
    </c:plotArea>
    <c:legend>
      <c:legendPos val="r"/>
      <c:layout>
        <c:manualLayout>
          <c:xMode val="edge"/>
          <c:yMode val="edge"/>
          <c:x val="0.26578122034419965"/>
          <c:y val="0.89117373754331397"/>
          <c:w val="0.28491574546667009"/>
          <c:h val="4.4317895657629079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rgbClr val="0070C0"/>
      </a:solidFill>
      <a:round/>
    </a:ln>
    <a:effectLst/>
  </c:spPr>
  <c:txPr>
    <a:bodyPr/>
    <a:lstStyle/>
    <a:p>
      <a:pPr>
        <a:defRPr/>
      </a:pPr>
      <a:endParaRPr lang="gl-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Nacionalidade</a:t>
            </a:r>
          </a:p>
        </c:rich>
      </c:tx>
      <c:layout>
        <c:manualLayout>
          <c:xMode val="edge"/>
          <c:yMode val="edge"/>
          <c:x val="0.38711821651533823"/>
          <c:y val="2.11126183636557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8.1343832463341745E-2"/>
          <c:y val="0.12715074409511654"/>
          <c:w val="0.85523338858865205"/>
          <c:h val="0.66461493572130736"/>
        </c:manualLayout>
      </c:layout>
      <c:barChart>
        <c:barDir val="col"/>
        <c:grouping val="clustered"/>
        <c:varyColors val="0"/>
        <c:ser>
          <c:idx val="0"/>
          <c:order val="0"/>
          <c:tx>
            <c:v>% das respostas</c:v>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Datos!$G$155:$G$167</c:f>
              <c:strCache>
                <c:ptCount val="13"/>
                <c:pt idx="0">
                  <c:v>Española</c:v>
                </c:pt>
                <c:pt idx="1">
                  <c:v>Portuguesa</c:v>
                </c:pt>
                <c:pt idx="2">
                  <c:v>Ecuatoriana</c:v>
                </c:pt>
                <c:pt idx="3">
                  <c:v>Mexicana</c:v>
                </c:pt>
                <c:pt idx="4">
                  <c:v>Francesa</c:v>
                </c:pt>
                <c:pt idx="5">
                  <c:v>Colombiana</c:v>
                </c:pt>
                <c:pt idx="6">
                  <c:v>India</c:v>
                </c:pt>
                <c:pt idx="7">
                  <c:v>Alxeriana</c:v>
                </c:pt>
                <c:pt idx="8">
                  <c:v>Chilena</c:v>
                </c:pt>
                <c:pt idx="9">
                  <c:v>Sueca</c:v>
                </c:pt>
                <c:pt idx="10">
                  <c:v>Mexicana/Española</c:v>
                </c:pt>
                <c:pt idx="11">
                  <c:v>Brasileira</c:v>
                </c:pt>
                <c:pt idx="12">
                  <c:v>NS/NC</c:v>
                </c:pt>
              </c:strCache>
            </c:strRef>
          </c:cat>
          <c:val>
            <c:numRef>
              <c:f>Datos!$H$155:$H$167</c:f>
              <c:numCache>
                <c:formatCode>0.0%</c:formatCode>
                <c:ptCount val="13"/>
                <c:pt idx="0">
                  <c:v>0.65648854961832059</c:v>
                </c:pt>
                <c:pt idx="1">
                  <c:v>0.17557251908396945</c:v>
                </c:pt>
                <c:pt idx="2">
                  <c:v>1.5267175572519083E-2</c:v>
                </c:pt>
                <c:pt idx="3">
                  <c:v>3.8167938931297711E-2</c:v>
                </c:pt>
                <c:pt idx="4">
                  <c:v>7.6335877862595417E-3</c:v>
                </c:pt>
                <c:pt idx="5">
                  <c:v>7.6335877862595417E-3</c:v>
                </c:pt>
                <c:pt idx="6">
                  <c:v>7.6335877862595417E-3</c:v>
                </c:pt>
                <c:pt idx="7">
                  <c:v>7.6335877862595417E-3</c:v>
                </c:pt>
                <c:pt idx="8">
                  <c:v>7.6335877862595417E-3</c:v>
                </c:pt>
                <c:pt idx="9">
                  <c:v>7.6335877862595417E-3</c:v>
                </c:pt>
                <c:pt idx="10">
                  <c:v>7.6335877862595417E-3</c:v>
                </c:pt>
                <c:pt idx="11">
                  <c:v>7.6335877862595417E-3</c:v>
                </c:pt>
                <c:pt idx="12">
                  <c:v>5.3435114503816793E-2</c:v>
                </c:pt>
              </c:numCache>
            </c:numRef>
          </c:val>
          <c:extLst>
            <c:ext xmlns:c16="http://schemas.microsoft.com/office/drawing/2014/chart" uri="{C3380CC4-5D6E-409C-BE32-E72D297353CC}">
              <c16:uniqueId val="{00000000-C145-4B03-B47C-FD37166FCF0C}"/>
            </c:ext>
          </c:extLst>
        </c:ser>
        <c:dLbls>
          <c:showLegendKey val="0"/>
          <c:showVal val="0"/>
          <c:showCatName val="0"/>
          <c:showSerName val="0"/>
          <c:showPercent val="0"/>
          <c:showBubbleSize val="0"/>
        </c:dLbls>
        <c:gapWidth val="150"/>
        <c:axId val="344302056"/>
        <c:axId val="340890248"/>
      </c:barChart>
      <c:catAx>
        <c:axId val="3443020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0890248"/>
        <c:crosses val="autoZero"/>
        <c:auto val="1"/>
        <c:lblAlgn val="ctr"/>
        <c:lblOffset val="100"/>
        <c:noMultiLvlLbl val="0"/>
      </c:catAx>
      <c:valAx>
        <c:axId val="340890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302056"/>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gl-ES" b="1">
                <a:latin typeface="Arial" panose="020B0604020202020204" pitchFamily="34" charset="0"/>
                <a:cs typeface="Arial" panose="020B0604020202020204" pitchFamily="34" charset="0"/>
              </a:rPr>
              <a:t>Universidade</a:t>
            </a:r>
            <a:r>
              <a:rPr lang="gl-ES" b="1" baseline="0">
                <a:latin typeface="Arial" panose="020B0604020202020204" pitchFamily="34" charset="0"/>
                <a:cs typeface="Arial" panose="020B0604020202020204" pitchFamily="34" charset="0"/>
              </a:rPr>
              <a:t> de Procedencia</a:t>
            </a:r>
            <a:endParaRPr lang="gl-ES"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10196728697369029"/>
          <c:y val="0.14308576906716991"/>
          <c:w val="0.81476365463305833"/>
          <c:h val="0.63251930009749524"/>
        </c:manualLayout>
      </c:layout>
      <c:barChart>
        <c:barDir val="col"/>
        <c:grouping val="clustered"/>
        <c:varyColors val="0"/>
        <c:ser>
          <c:idx val="0"/>
          <c:order val="0"/>
          <c:tx>
            <c:v>% Respostas</c:v>
          </c:tx>
          <c:spPr>
            <a:solidFill>
              <a:schemeClr val="accent1"/>
            </a:solidFill>
            <a:ln w="19050">
              <a:solidFill>
                <a:schemeClr val="l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Datos!$I$155:$I$164</c:f>
              <c:strCache>
                <c:ptCount val="10"/>
                <c:pt idx="0">
                  <c:v>UVigo</c:v>
                </c:pt>
                <c:pt idx="1">
                  <c:v>Portugal</c:v>
                </c:pt>
                <c:pt idx="2">
                  <c:v>Resto de España</c:v>
                </c:pt>
                <c:pt idx="3">
                  <c:v>USC</c:v>
                </c:pt>
                <c:pt idx="4">
                  <c:v>América</c:v>
                </c:pt>
                <c:pt idx="5">
                  <c:v>Europa</c:v>
                </c:pt>
                <c:pt idx="6">
                  <c:v>UdC</c:v>
                </c:pt>
                <c:pt idx="7">
                  <c:v>Asia</c:v>
                </c:pt>
                <c:pt idx="8">
                  <c:v>África</c:v>
                </c:pt>
                <c:pt idx="9">
                  <c:v>NS/NC</c:v>
                </c:pt>
              </c:strCache>
            </c:strRef>
          </c:cat>
          <c:val>
            <c:numRef>
              <c:f>Datos!$J$155:$J$164</c:f>
              <c:numCache>
                <c:formatCode>0.0%</c:formatCode>
                <c:ptCount val="10"/>
                <c:pt idx="0">
                  <c:v>0.45038167938931295</c:v>
                </c:pt>
                <c:pt idx="1">
                  <c:v>0.16030534351145037</c:v>
                </c:pt>
                <c:pt idx="2">
                  <c:v>0.13740458015267176</c:v>
                </c:pt>
                <c:pt idx="3">
                  <c:v>9.1603053435114504E-2</c:v>
                </c:pt>
                <c:pt idx="4">
                  <c:v>6.8702290076335881E-2</c:v>
                </c:pt>
                <c:pt idx="5">
                  <c:v>1.5267175572519083E-2</c:v>
                </c:pt>
                <c:pt idx="6">
                  <c:v>1.5267175572519083E-2</c:v>
                </c:pt>
                <c:pt idx="7">
                  <c:v>7.6335877862595417E-3</c:v>
                </c:pt>
                <c:pt idx="8">
                  <c:v>7.6335877862595417E-3</c:v>
                </c:pt>
                <c:pt idx="9">
                  <c:v>4.5801526717557252E-2</c:v>
                </c:pt>
              </c:numCache>
            </c:numRef>
          </c:val>
          <c:extLst>
            <c:ext xmlns:c16="http://schemas.microsoft.com/office/drawing/2014/chart" uri="{C3380CC4-5D6E-409C-BE32-E72D297353CC}">
              <c16:uniqueId val="{00000000-4ACC-4EED-94AB-669DE845BD64}"/>
            </c:ext>
          </c:extLst>
        </c:ser>
        <c:dLbls>
          <c:showLegendKey val="0"/>
          <c:showVal val="0"/>
          <c:showCatName val="0"/>
          <c:showSerName val="0"/>
          <c:showPercent val="0"/>
          <c:showBubbleSize val="0"/>
        </c:dLbls>
        <c:gapWidth val="150"/>
        <c:axId val="340890640"/>
        <c:axId val="340892600"/>
      </c:barChart>
      <c:catAx>
        <c:axId val="3408906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0892600"/>
        <c:crosses val="autoZero"/>
        <c:auto val="1"/>
        <c:lblAlgn val="ctr"/>
        <c:lblOffset val="100"/>
        <c:noMultiLvlLbl val="0"/>
      </c:catAx>
      <c:valAx>
        <c:axId val="34089260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0890640"/>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Arial" panose="020B0604020202020204" pitchFamily="34" charset="0"/>
                <a:ea typeface="+mn-ea"/>
                <a:cs typeface="Arial" panose="020B0604020202020204" pitchFamily="34" charset="0"/>
              </a:defRPr>
            </a:pPr>
            <a:r>
              <a:rPr lang="gl-ES" b="1">
                <a:latin typeface="Arial" panose="020B0604020202020204" pitchFamily="34" charset="0"/>
                <a:cs typeface="Arial" panose="020B0604020202020204" pitchFamily="34" charset="0"/>
              </a:rPr>
              <a:t>Dedicación maioritaria no programa</a:t>
            </a:r>
          </a:p>
        </c:rich>
      </c:tx>
      <c:layout>
        <c:manualLayout>
          <c:xMode val="edge"/>
          <c:yMode val="edge"/>
          <c:x val="0.19303198184923515"/>
          <c:y val="2.8463310984244646E-2"/>
        </c:manualLayout>
      </c:layout>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17776870293317557"/>
          <c:y val="0.17587937433662421"/>
          <c:w val="0.44345376932822345"/>
          <c:h val="0.80803915691837569"/>
        </c:manualLayout>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58B8-44EC-8A56-9826B2F4B2BC}"/>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58B8-44EC-8A56-9826B2F4B2BC}"/>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58B8-44EC-8A56-9826B2F4B2BC}"/>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Datos!$K$159:$K$161</c:f>
              <c:strCache>
                <c:ptCount val="3"/>
                <c:pt idx="0">
                  <c:v>Tempo completo</c:v>
                </c:pt>
                <c:pt idx="1">
                  <c:v>Tempo parcial</c:v>
                </c:pt>
                <c:pt idx="2">
                  <c:v>NS/NC</c:v>
                </c:pt>
              </c:strCache>
            </c:strRef>
          </c:cat>
          <c:val>
            <c:numRef>
              <c:f>Datos!$L$159:$L$161</c:f>
              <c:numCache>
                <c:formatCode>0.0%</c:formatCode>
                <c:ptCount val="3"/>
                <c:pt idx="0">
                  <c:v>0.59541984732824427</c:v>
                </c:pt>
                <c:pt idx="1">
                  <c:v>0.37404580152671757</c:v>
                </c:pt>
                <c:pt idx="2">
                  <c:v>3.0534351145038167E-2</c:v>
                </c:pt>
              </c:numCache>
            </c:numRef>
          </c:val>
          <c:extLst>
            <c:ext xmlns:c16="http://schemas.microsoft.com/office/drawing/2014/chart" uri="{C3380CC4-5D6E-409C-BE32-E72D297353CC}">
              <c16:uniqueId val="{00000006-0B51-4C4B-80D5-249F72862C1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3448906508708289"/>
          <c:y val="0.23606458386095047"/>
          <c:w val="0.21987043034715981"/>
          <c:h val="0.5232793919139701"/>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Arial" panose="020B0604020202020204" pitchFamily="34" charset="0"/>
                <a:ea typeface="+mn-ea"/>
                <a:cs typeface="Arial" panose="020B0604020202020204" pitchFamily="34" charset="0"/>
              </a:defRPr>
            </a:pPr>
            <a:r>
              <a:rPr lang="gl-ES" sz="1400" b="1" i="0" baseline="0">
                <a:effectLst/>
                <a:latin typeface="Arial" panose="020B0604020202020204" pitchFamily="34" charset="0"/>
                <a:cs typeface="Arial" panose="020B0604020202020204" pitchFamily="34" charset="0"/>
              </a:rPr>
              <a:t>Dispón de bolsa ou contrato para realizar os estudos</a:t>
            </a:r>
            <a:endParaRPr lang="gl-ES" sz="1100" b="1">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Datos!$K$163</c:f>
              <c:strCache>
                <c:ptCount val="1"/>
                <c:pt idx="0">
                  <c:v>Si</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12DC-4FD2-96EC-A0B4C658E436}"/>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12DC-4FD2-96EC-A0B4C658E436}"/>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12DC-4FD2-96EC-A0B4C658E436}"/>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Datos!$K$170:$K$172</c:f>
              <c:strCache>
                <c:ptCount val="3"/>
                <c:pt idx="0">
                  <c:v>Si</c:v>
                </c:pt>
                <c:pt idx="1">
                  <c:v>Non</c:v>
                </c:pt>
                <c:pt idx="2">
                  <c:v>N/A</c:v>
                </c:pt>
              </c:strCache>
            </c:strRef>
          </c:cat>
          <c:val>
            <c:numRef>
              <c:f>Datos!$L$163:$L$165</c:f>
              <c:numCache>
                <c:formatCode>0.0%</c:formatCode>
                <c:ptCount val="3"/>
                <c:pt idx="0">
                  <c:v>0.33587786259541985</c:v>
                </c:pt>
                <c:pt idx="1">
                  <c:v>0.62595419847328249</c:v>
                </c:pt>
                <c:pt idx="2">
                  <c:v>3.8167938931297711E-2</c:v>
                </c:pt>
              </c:numCache>
            </c:numRef>
          </c:val>
          <c:extLst>
            <c:ext xmlns:c16="http://schemas.microsoft.com/office/drawing/2014/chart" uri="{C3380CC4-5D6E-409C-BE32-E72D297353CC}">
              <c16:uniqueId val="{00000006-7392-4122-94B0-F381135C717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1787120363357426"/>
          <c:y val="0.34828594545688857"/>
          <c:w val="0.16937059389386211"/>
          <c:h val="0.3871519974531666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Arial" panose="020B0604020202020204" pitchFamily="34" charset="0"/>
                <a:ea typeface="+mn-ea"/>
                <a:cs typeface="Arial" panose="020B0604020202020204" pitchFamily="34" charset="0"/>
              </a:defRPr>
            </a:pPr>
            <a:r>
              <a:rPr lang="gl-ES" b="1">
                <a:latin typeface="Arial" panose="020B0604020202020204" pitchFamily="34" charset="0"/>
                <a:cs typeface="Arial" panose="020B0604020202020204" pitchFamily="34" charset="0"/>
              </a:rPr>
              <a:t>Coñezo o sistema de bolsas/contratos para o alumnado de doutoramento</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2CAB-4267-B08C-20D22B685572}"/>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2CAB-4267-B08C-20D22B685572}"/>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2CAB-4267-B08C-20D22B685572}"/>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Datos!$K$163:$K$165</c:f>
              <c:strCache>
                <c:ptCount val="3"/>
                <c:pt idx="0">
                  <c:v>Si</c:v>
                </c:pt>
                <c:pt idx="1">
                  <c:v>Non</c:v>
                </c:pt>
                <c:pt idx="2">
                  <c:v>N/A</c:v>
                </c:pt>
              </c:strCache>
            </c:strRef>
          </c:cat>
          <c:val>
            <c:numRef>
              <c:f>Datos!$L$170:$L$172</c:f>
              <c:numCache>
                <c:formatCode>0.0%</c:formatCode>
                <c:ptCount val="3"/>
                <c:pt idx="0">
                  <c:v>0.58015267175572516</c:v>
                </c:pt>
                <c:pt idx="1">
                  <c:v>0.35877862595419846</c:v>
                </c:pt>
                <c:pt idx="2">
                  <c:v>6.1068702290076333E-2</c:v>
                </c:pt>
              </c:numCache>
            </c:numRef>
          </c:val>
          <c:extLst>
            <c:ext xmlns:c16="http://schemas.microsoft.com/office/drawing/2014/chart" uri="{C3380CC4-5D6E-409C-BE32-E72D297353CC}">
              <c16:uniqueId val="{00000006-BAC0-4D3D-A9F0-DD37DBE167A3}"/>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1787120363357426"/>
          <c:y val="0.34828594545688857"/>
          <c:w val="0.14508259993176159"/>
          <c:h val="0.36487579863662145"/>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gl-ES" sz="1400" b="1" i="0" baseline="0">
                <a:solidFill>
                  <a:sysClr val="windowText" lastClr="000000"/>
                </a:solidFill>
                <a:effectLst/>
                <a:latin typeface="Arial" panose="020B0604020202020204" pitchFamily="34" charset="0"/>
                <a:cs typeface="Arial" panose="020B0604020202020204" pitchFamily="34" charset="0"/>
              </a:rPr>
              <a:t>Idioma empregado</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Datos!$G$145</c:f>
              <c:strCache>
                <c:ptCount val="1"/>
                <c:pt idx="0">
                  <c:v>Idioma empregado</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F258-45A2-BF11-3BCB5A6BB50B}"/>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F258-45A2-BF11-3BCB5A6BB50B}"/>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F258-45A2-BF11-3BCB5A6BB50B}"/>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Datos!$G$146:$G$148</c:f>
              <c:strCache>
                <c:ptCount val="3"/>
                <c:pt idx="0">
                  <c:v>gl</c:v>
                </c:pt>
                <c:pt idx="1">
                  <c:v>es</c:v>
                </c:pt>
                <c:pt idx="2">
                  <c:v>en</c:v>
                </c:pt>
              </c:strCache>
            </c:strRef>
          </c:cat>
          <c:val>
            <c:numRef>
              <c:f>Datos!$H$146:$H$148</c:f>
              <c:numCache>
                <c:formatCode>0.0%</c:formatCode>
                <c:ptCount val="3"/>
                <c:pt idx="0">
                  <c:v>0.85496183206106868</c:v>
                </c:pt>
                <c:pt idx="1">
                  <c:v>0.10687022900763359</c:v>
                </c:pt>
                <c:pt idx="2">
                  <c:v>3.8167938931297711E-2</c:v>
                </c:pt>
              </c:numCache>
            </c:numRef>
          </c:val>
          <c:extLst>
            <c:ext xmlns:c16="http://schemas.microsoft.com/office/drawing/2014/chart" uri="{C3380CC4-5D6E-409C-BE32-E72D297353CC}">
              <c16:uniqueId val="{00000006-F258-45A2-BF11-3BCB5A6BB50B}"/>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1787120363357426"/>
          <c:y val="0.34828594545688857"/>
          <c:w val="0.14508259993176159"/>
          <c:h val="0.36487579863662145"/>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1">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Sexo</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Datos!$G$149</c:f>
              <c:strCache>
                <c:ptCount val="1"/>
                <c:pt idx="0">
                  <c:v>1. Sexo</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FC83-4384-AC11-BCBC253C6357}"/>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FC83-4384-AC11-BCBC253C6357}"/>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FC83-4384-AC11-BCBC253C6357}"/>
              </c:ext>
            </c:extLst>
          </c:dPt>
          <c:cat>
            <c:strRef>
              <c:f>Datos!$G$150:$G$152</c:f>
              <c:strCache>
                <c:ptCount val="3"/>
                <c:pt idx="0">
                  <c:v>Home</c:v>
                </c:pt>
                <c:pt idx="1">
                  <c:v>Muller</c:v>
                </c:pt>
                <c:pt idx="2">
                  <c:v>N/A</c:v>
                </c:pt>
              </c:strCache>
            </c:strRef>
          </c:cat>
          <c:val>
            <c:numRef>
              <c:f>Datos!$H$150:$H$152</c:f>
              <c:numCache>
                <c:formatCode>0.0%</c:formatCode>
                <c:ptCount val="3"/>
                <c:pt idx="0">
                  <c:v>0</c:v>
                </c:pt>
                <c:pt idx="1">
                  <c:v>0</c:v>
                </c:pt>
                <c:pt idx="2">
                  <c:v>0</c:v>
                </c:pt>
              </c:numCache>
            </c:numRef>
          </c:val>
          <c:extLst>
            <c:ext xmlns:c16="http://schemas.microsoft.com/office/drawing/2014/chart" uri="{C3380CC4-5D6E-409C-BE32-E72D297353CC}">
              <c16:uniqueId val="{00000006-FC83-4384-AC11-BCBC253C635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1787120363357426"/>
          <c:y val="0.34828594545688857"/>
          <c:w val="0.14508259993176159"/>
          <c:h val="0.36487579863662145"/>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1">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517669398147265E-2"/>
          <c:y val="0.15133926522739516"/>
          <c:w val="0.88888006390505525"/>
          <c:h val="0.66668562641075468"/>
        </c:manualLayout>
      </c:layout>
      <c:barChart>
        <c:barDir val="col"/>
        <c:grouping val="clustered"/>
        <c:varyColors val="0"/>
        <c:ser>
          <c:idx val="1"/>
          <c:order val="0"/>
          <c:tx>
            <c:v>Respostas Universidade Vigo</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Resumo!$S$13:$AG$13</c:f>
              <c:strCache>
                <c:ptCount val="15"/>
                <c:pt idx="0">
                  <c:v>6
Información pública DO pd</c:v>
                </c:pt>
                <c:pt idx="1">
                  <c:v>7
Sistema de bolsas / contratos</c:v>
                </c:pt>
                <c:pt idx="2">
                  <c:v>8
Proceso de matrícula</c:v>
                </c:pt>
                <c:pt idx="3">
                  <c:v>9
Documentos  actividades formativas</c:v>
                </c:pt>
                <c:pt idx="4">
                  <c:v>10
Xestión do PI</c:v>
                </c:pt>
                <c:pt idx="5">
                  <c:v>11
Coordinador/a do PD</c:v>
                </c:pt>
                <c:pt idx="6">
                  <c:v>12
Titor/a</c:v>
                </c:pt>
                <c:pt idx="7">
                  <c:v>13
Dirección de tese</c:v>
                </c:pt>
                <c:pt idx="8">
                  <c:v>14
Profesorado do PD</c:v>
                </c:pt>
                <c:pt idx="9">
                  <c:v>15
PAS do centro</c:v>
                </c:pt>
                <c:pt idx="10">
                  <c:v>16
Sección de Posgrao</c:v>
                </c:pt>
                <c:pt idx="11">
                  <c:v>17
Medios materiais</c:v>
                </c:pt>
                <c:pt idx="12">
                  <c:v>18
Espazos de traballo</c:v>
                </c:pt>
                <c:pt idx="13">
                  <c:v>19
Obxectivos profesionais</c:v>
                </c:pt>
                <c:pt idx="14">
                  <c:v>20
Satisfacción xeral co PD</c:v>
                </c:pt>
              </c:strCache>
            </c:strRef>
          </c:cat>
          <c:val>
            <c:numRef>
              <c:f>Resumo!$S$52:$AG$52</c:f>
              <c:numCache>
                <c:formatCode>0.00</c:formatCode>
                <c:ptCount val="15"/>
                <c:pt idx="0">
                  <c:v>3.7401574803149606</c:v>
                </c:pt>
                <c:pt idx="1">
                  <c:v>3.4715447154471546</c:v>
                </c:pt>
                <c:pt idx="2">
                  <c:v>3.8671875</c:v>
                </c:pt>
                <c:pt idx="3">
                  <c:v>3.671875</c:v>
                </c:pt>
                <c:pt idx="4">
                  <c:v>3.8203125</c:v>
                </c:pt>
                <c:pt idx="5">
                  <c:v>4.1280000000000001</c:v>
                </c:pt>
                <c:pt idx="6">
                  <c:v>4.3658536585365857</c:v>
                </c:pt>
                <c:pt idx="7">
                  <c:v>4.370967741935484</c:v>
                </c:pt>
                <c:pt idx="8">
                  <c:v>3.8595041322314048</c:v>
                </c:pt>
                <c:pt idx="9">
                  <c:v>4.057377049180328</c:v>
                </c:pt>
                <c:pt idx="10">
                  <c:v>3.8416666666666668</c:v>
                </c:pt>
                <c:pt idx="11">
                  <c:v>3.75</c:v>
                </c:pt>
                <c:pt idx="12">
                  <c:v>3.9215686274509802</c:v>
                </c:pt>
                <c:pt idx="13">
                  <c:v>4.5593220338983054</c:v>
                </c:pt>
                <c:pt idx="14">
                  <c:v>3.9370078740157481</c:v>
                </c:pt>
              </c:numCache>
            </c:numRef>
          </c:val>
          <c:extLst>
            <c:ext xmlns:c16="http://schemas.microsoft.com/office/drawing/2014/chart" uri="{C3380CC4-5D6E-409C-BE32-E72D297353CC}">
              <c16:uniqueId val="{00000000-18F2-4A56-A690-1B49EA22A18B}"/>
            </c:ext>
          </c:extLst>
        </c:ser>
        <c:dLbls>
          <c:showLegendKey val="0"/>
          <c:showVal val="0"/>
          <c:showCatName val="0"/>
          <c:showSerName val="0"/>
          <c:showPercent val="0"/>
          <c:showBubbleSize val="0"/>
        </c:dLbls>
        <c:gapWidth val="219"/>
        <c:overlap val="-27"/>
        <c:axId val="344462960"/>
        <c:axId val="344467272"/>
        <c:extLst/>
      </c:barChart>
      <c:catAx>
        <c:axId val="34446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gl-ES"/>
          </a:p>
        </c:txPr>
        <c:crossAx val="344467272"/>
        <c:crossesAt val="1"/>
        <c:auto val="1"/>
        <c:lblAlgn val="ctr"/>
        <c:lblOffset val="100"/>
        <c:noMultiLvlLbl val="0"/>
      </c:catAx>
      <c:valAx>
        <c:axId val="344467272"/>
        <c:scaling>
          <c:orientation val="minMax"/>
          <c:max val="5"/>
          <c:min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0"/>
                  <a:t>Índice de satisfacción por</a:t>
                </a:r>
                <a:r>
                  <a:rPr lang="en-US" sz="2000" b="0" baseline="0"/>
                  <a:t> pregunta</a:t>
                </a:r>
                <a:endParaRPr lang="en-US" sz="2000" b="0"/>
              </a:p>
            </c:rich>
          </c:tx>
          <c:layout>
            <c:manualLayout>
              <c:xMode val="edge"/>
              <c:yMode val="edge"/>
              <c:x val="0.39415016987540125"/>
              <c:y val="1.8914425262159078E-2"/>
            </c:manualLayout>
          </c:layout>
          <c:overlay val="0"/>
          <c:spPr>
            <a:noFill/>
            <a:ln>
              <a:noFill/>
            </a:ln>
            <a:effectLst/>
          </c:spPr>
          <c:txPr>
            <a:bodyPr rot="0" spcFirstLastPara="1" vertOverflow="ellipsis"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gl-ES"/>
            </a:p>
          </c:txPr>
        </c:title>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crossAx val="344462960"/>
        <c:crosses val="autoZero"/>
        <c:crossBetween val="between"/>
        <c:majorUnit val="1"/>
        <c:minorUnit val="1"/>
      </c:valAx>
      <c:spPr>
        <a:noFill/>
        <a:ln>
          <a:noFill/>
        </a:ln>
        <a:effectLst/>
      </c:spPr>
    </c:plotArea>
    <c:legend>
      <c:legendPos val="r"/>
      <c:layout>
        <c:manualLayout>
          <c:xMode val="edge"/>
          <c:yMode val="edge"/>
          <c:x val="0.23190495511983805"/>
          <c:y val="0.85376865915236744"/>
          <c:w val="0.55798824424230387"/>
          <c:h val="8.9219333927036265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rgbClr val="0070C0"/>
      </a:solidFill>
      <a:round/>
    </a:ln>
    <a:effectLst/>
  </c:spPr>
  <c:txPr>
    <a:bodyPr/>
    <a:lstStyle/>
    <a:p>
      <a:pPr>
        <a:defRPr/>
      </a:pPr>
      <a:endParaRPr lang="gl-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chart" Target="../charts/chart3.xml"/><Relationship Id="rId7" Type="http://schemas.openxmlformats.org/officeDocument/2006/relationships/image" Target="../media/image3.png"/><Relationship Id="rId12" Type="http://schemas.openxmlformats.org/officeDocument/2006/relationships/chart" Target="../charts/chart8.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Desagregados!A1"/><Relationship Id="rId11" Type="http://schemas.openxmlformats.org/officeDocument/2006/relationships/chart" Target="../charts/chart7.xml"/><Relationship Id="rId5" Type="http://schemas.openxmlformats.org/officeDocument/2006/relationships/chart" Target="../charts/chart5.xml"/><Relationship Id="rId10" Type="http://schemas.openxmlformats.org/officeDocument/2006/relationships/chart" Target="../charts/chart6.xml"/><Relationship Id="rId4" Type="http://schemas.openxmlformats.org/officeDocument/2006/relationships/chart" Target="../charts/chart4.xml"/><Relationship Id="rId9"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Desagregados!A1"/><Relationship Id="rId7" Type="http://schemas.openxmlformats.org/officeDocument/2006/relationships/chart" Target="../charts/chart11.xml"/><Relationship Id="rId2" Type="http://schemas.openxmlformats.org/officeDocument/2006/relationships/image" Target="../media/image4.png"/><Relationship Id="rId1" Type="http://schemas.openxmlformats.org/officeDocument/2006/relationships/hyperlink" Target="#Portada!A1"/><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xdr:from>
      <xdr:col>1</xdr:col>
      <xdr:colOff>151841</xdr:colOff>
      <xdr:row>2</xdr:row>
      <xdr:rowOff>17372</xdr:rowOff>
    </xdr:from>
    <xdr:to>
      <xdr:col>4</xdr:col>
      <xdr:colOff>537881</xdr:colOff>
      <xdr:row>4</xdr:row>
      <xdr:rowOff>87945</xdr:rowOff>
    </xdr:to>
    <xdr:pic>
      <xdr:nvPicPr>
        <xdr:cNvPr id="2" name="Imagen 3" descr="logo3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723" y="353548"/>
          <a:ext cx="2335864" cy="451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448236</xdr:colOff>
      <xdr:row>30</xdr:row>
      <xdr:rowOff>179293</xdr:rowOff>
    </xdr:from>
    <xdr:to>
      <xdr:col>4</xdr:col>
      <xdr:colOff>235324</xdr:colOff>
      <xdr:row>37</xdr:row>
      <xdr:rowOff>94015</xdr:rowOff>
    </xdr:to>
    <xdr:pic>
      <xdr:nvPicPr>
        <xdr:cNvPr id="3" name="Imagen 2"/>
        <xdr:cNvPicPr>
          <a:picLocks noChangeAspect="1"/>
        </xdr:cNvPicPr>
      </xdr:nvPicPr>
      <xdr:blipFill>
        <a:blip xmlns:r="http://schemas.openxmlformats.org/officeDocument/2006/relationships" r:embed="rId2"/>
        <a:stretch>
          <a:fillRect/>
        </a:stretch>
      </xdr:blipFill>
      <xdr:spPr>
        <a:xfrm>
          <a:off x="605118" y="8931087"/>
          <a:ext cx="1736912" cy="1248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xdr:colOff>
      <xdr:row>4</xdr:row>
      <xdr:rowOff>9525</xdr:rowOff>
    </xdr:from>
    <xdr:to>
      <xdr:col>7</xdr:col>
      <xdr:colOff>476249</xdr:colOff>
      <xdr:row>27</xdr:row>
      <xdr:rowOff>59531</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353484</xdr:colOff>
      <xdr:row>19</xdr:row>
      <xdr:rowOff>174625</xdr:rowOff>
    </xdr:from>
    <xdr:to>
      <xdr:col>18</xdr:col>
      <xdr:colOff>238123</xdr:colOff>
      <xdr:row>39</xdr:row>
      <xdr:rowOff>107156</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384608</xdr:colOff>
      <xdr:row>40</xdr:row>
      <xdr:rowOff>83344</xdr:rowOff>
    </xdr:from>
    <xdr:to>
      <xdr:col>18</xdr:col>
      <xdr:colOff>190500</xdr:colOff>
      <xdr:row>60</xdr:row>
      <xdr:rowOff>130967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247282</xdr:colOff>
      <xdr:row>47</xdr:row>
      <xdr:rowOff>47621</xdr:rowOff>
    </xdr:from>
    <xdr:to>
      <xdr:col>7</xdr:col>
      <xdr:colOff>154781</xdr:colOff>
      <xdr:row>62</xdr:row>
      <xdr:rowOff>35718</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431026</xdr:colOff>
      <xdr:row>63</xdr:row>
      <xdr:rowOff>11906</xdr:rowOff>
    </xdr:from>
    <xdr:to>
      <xdr:col>18</xdr:col>
      <xdr:colOff>35718</xdr:colOff>
      <xdr:row>79</xdr:row>
      <xdr:rowOff>119062</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14</xdr:col>
      <xdr:colOff>52807</xdr:colOff>
      <xdr:row>1</xdr:row>
      <xdr:rowOff>87546</xdr:rowOff>
    </xdr:from>
    <xdr:to>
      <xdr:col>14</xdr:col>
      <xdr:colOff>340807</xdr:colOff>
      <xdr:row>1</xdr:row>
      <xdr:rowOff>375227</xdr:rowOff>
    </xdr:to>
    <xdr:pic>
      <xdr:nvPicPr>
        <xdr:cNvPr id="13" name="Imagen 12">
          <a:hlinkClick xmlns:r="http://schemas.openxmlformats.org/officeDocument/2006/relationships" r:id="rId6"/>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316120" y="206609"/>
          <a:ext cx="288000" cy="287681"/>
        </a:xfrm>
        <a:prstGeom prst="rect">
          <a:avLst/>
        </a:prstGeom>
      </xdr:spPr>
    </xdr:pic>
    <xdr:clientData/>
  </xdr:twoCellAnchor>
  <xdr:twoCellAnchor editAs="oneCell">
    <xdr:from>
      <xdr:col>14</xdr:col>
      <xdr:colOff>388559</xdr:colOff>
      <xdr:row>1</xdr:row>
      <xdr:rowOff>104257</xdr:rowOff>
    </xdr:from>
    <xdr:to>
      <xdr:col>14</xdr:col>
      <xdr:colOff>676559</xdr:colOff>
      <xdr:row>1</xdr:row>
      <xdr:rowOff>391938</xdr:rowOff>
    </xdr:to>
    <xdr:pic>
      <xdr:nvPicPr>
        <xdr:cNvPr id="16" name="Imagen 15">
          <a:hlinkClick xmlns:r="http://schemas.openxmlformats.org/officeDocument/2006/relationships" r:id="rId8"/>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651872" y="223320"/>
          <a:ext cx="288000" cy="287681"/>
        </a:xfrm>
        <a:prstGeom prst="rect">
          <a:avLst/>
        </a:prstGeom>
      </xdr:spPr>
    </xdr:pic>
    <xdr:clientData/>
  </xdr:twoCellAnchor>
  <xdr:twoCellAnchor>
    <xdr:from>
      <xdr:col>1</xdr:col>
      <xdr:colOff>226218</xdr:colOff>
      <xdr:row>63</xdr:row>
      <xdr:rowOff>71437</xdr:rowOff>
    </xdr:from>
    <xdr:to>
      <xdr:col>7</xdr:col>
      <xdr:colOff>119062</xdr:colOff>
      <xdr:row>79</xdr:row>
      <xdr:rowOff>95248</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226219</xdr:colOff>
      <xdr:row>29</xdr:row>
      <xdr:rowOff>35719</xdr:rowOff>
    </xdr:from>
    <xdr:to>
      <xdr:col>7</xdr:col>
      <xdr:colOff>307161</xdr:colOff>
      <xdr:row>46</xdr:row>
      <xdr:rowOff>42104</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730250</xdr:colOff>
      <xdr:row>3</xdr:row>
      <xdr:rowOff>158750</xdr:rowOff>
    </xdr:from>
    <xdr:to>
      <xdr:col>17</xdr:col>
      <xdr:colOff>111124</xdr:colOff>
      <xdr:row>18</xdr:row>
      <xdr:rowOff>182562</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257879</xdr:colOff>
      <xdr:row>3</xdr:row>
      <xdr:rowOff>77994</xdr:rowOff>
    </xdr:from>
    <xdr:to>
      <xdr:col>16</xdr:col>
      <xdr:colOff>545879</xdr:colOff>
      <xdr:row>3</xdr:row>
      <xdr:rowOff>369006</xdr:rowOff>
    </xdr:to>
    <xdr:pic>
      <xdr:nvPicPr>
        <xdr:cNvPr id="6" name="Imagen 5">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19152" y="458994"/>
          <a:ext cx="288000" cy="291012"/>
        </a:xfrm>
        <a:prstGeom prst="rect">
          <a:avLst/>
        </a:prstGeom>
      </xdr:spPr>
    </xdr:pic>
    <xdr:clientData/>
  </xdr:twoCellAnchor>
  <xdr:twoCellAnchor editAs="oneCell">
    <xdr:from>
      <xdr:col>17</xdr:col>
      <xdr:colOff>203112</xdr:colOff>
      <xdr:row>3</xdr:row>
      <xdr:rowOff>99123</xdr:rowOff>
    </xdr:from>
    <xdr:to>
      <xdr:col>17</xdr:col>
      <xdr:colOff>491112</xdr:colOff>
      <xdr:row>3</xdr:row>
      <xdr:rowOff>390135</xdr:rowOff>
    </xdr:to>
    <xdr:pic>
      <xdr:nvPicPr>
        <xdr:cNvPr id="7" name="Imagen 6">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10800000">
          <a:off x="13226385" y="480123"/>
          <a:ext cx="288000" cy="291012"/>
        </a:xfrm>
        <a:prstGeom prst="rect">
          <a:avLst/>
        </a:prstGeom>
      </xdr:spPr>
    </xdr:pic>
    <xdr:clientData/>
  </xdr:twoCellAnchor>
  <xdr:twoCellAnchor>
    <xdr:from>
      <xdr:col>17</xdr:col>
      <xdr:colOff>705922</xdr:colOff>
      <xdr:row>4</xdr:row>
      <xdr:rowOff>291883</xdr:rowOff>
    </xdr:from>
    <xdr:to>
      <xdr:col>30</xdr:col>
      <xdr:colOff>147409</xdr:colOff>
      <xdr:row>9</xdr:row>
      <xdr:rowOff>3413125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936624</xdr:colOff>
      <xdr:row>4</xdr:row>
      <xdr:rowOff>273845</xdr:rowOff>
    </xdr:from>
    <xdr:to>
      <xdr:col>16</xdr:col>
      <xdr:colOff>984249</xdr:colOff>
      <xdr:row>9</xdr:row>
      <xdr:rowOff>3397250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269875</xdr:colOff>
      <xdr:row>4</xdr:row>
      <xdr:rowOff>254000</xdr:rowOff>
    </xdr:from>
    <xdr:to>
      <xdr:col>7</xdr:col>
      <xdr:colOff>95250</xdr:colOff>
      <xdr:row>9</xdr:row>
      <xdr:rowOff>3377405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923139</xdr:colOff>
      <xdr:row>0</xdr:row>
      <xdr:rowOff>97586</xdr:rowOff>
    </xdr:from>
    <xdr:to>
      <xdr:col>2</xdr:col>
      <xdr:colOff>1207964</xdr:colOff>
      <xdr:row>0</xdr:row>
      <xdr:rowOff>387508</xdr:rowOff>
    </xdr:to>
    <xdr:pic>
      <xdr:nvPicPr>
        <xdr:cNvPr id="2" name="Imagen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9964" y="97586"/>
          <a:ext cx="288000" cy="2899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9"/>
  <sheetViews>
    <sheetView tabSelected="1" view="pageBreakPreview" zoomScale="90" zoomScaleNormal="85" zoomScaleSheetLayoutView="90" workbookViewId="0">
      <selection activeCell="I12" sqref="I12"/>
    </sheetView>
  </sheetViews>
  <sheetFormatPr baseColWidth="10" defaultColWidth="11.42578125" defaultRowHeight="24.95" customHeight="1" x14ac:dyDescent="0.25"/>
  <cols>
    <col min="1" max="1" width="2.28515625" style="1" customWidth="1"/>
    <col min="2" max="10" width="9.7109375" style="1" customWidth="1"/>
    <col min="11" max="11" width="4" style="1" customWidth="1"/>
    <col min="12" max="16384" width="11.42578125" style="1"/>
  </cols>
  <sheetData>
    <row r="1" spans="1:35" ht="11.25" customHeight="1" thickBot="1" x14ac:dyDescent="0.3">
      <c r="C1" s="2"/>
      <c r="D1" s="2"/>
      <c r="E1" s="2"/>
      <c r="F1" s="2"/>
      <c r="G1" s="2"/>
      <c r="H1" s="2"/>
      <c r="I1" s="2"/>
    </row>
    <row r="2" spans="1:35" ht="15" customHeight="1" x14ac:dyDescent="0.25">
      <c r="B2" s="199"/>
      <c r="C2" s="200"/>
      <c r="D2" s="200"/>
      <c r="E2" s="200"/>
      <c r="F2" s="200"/>
      <c r="G2" s="200"/>
      <c r="H2" s="200"/>
      <c r="I2" s="200"/>
      <c r="J2" s="201"/>
      <c r="K2" s="11"/>
    </row>
    <row r="3" spans="1:35" ht="15" customHeight="1" x14ac:dyDescent="0.25">
      <c r="A3" s="3"/>
      <c r="B3" s="202"/>
      <c r="C3" s="12"/>
      <c r="D3" s="12"/>
      <c r="E3" s="12"/>
      <c r="F3" s="12"/>
      <c r="G3" s="16"/>
      <c r="H3" s="16"/>
      <c r="I3" s="36" t="s">
        <v>3</v>
      </c>
      <c r="J3" s="203"/>
      <c r="K3" s="14"/>
      <c r="L3" s="3"/>
      <c r="M3" s="3"/>
      <c r="N3" s="3"/>
      <c r="O3" s="3"/>
      <c r="P3" s="3"/>
      <c r="Q3" s="3"/>
      <c r="R3" s="3"/>
      <c r="S3" s="3"/>
      <c r="T3" s="3"/>
      <c r="U3" s="3"/>
      <c r="W3" s="3"/>
      <c r="X3" s="3"/>
      <c r="Y3" s="3"/>
      <c r="Z3" s="3"/>
      <c r="AA3" s="3"/>
      <c r="AB3" s="3"/>
      <c r="AC3" s="4"/>
      <c r="AD3" s="4"/>
      <c r="AE3" s="4"/>
      <c r="AF3" s="4"/>
      <c r="AG3" s="4"/>
      <c r="AH3" s="4"/>
      <c r="AI3" s="4"/>
    </row>
    <row r="4" spans="1:35" ht="15" customHeight="1" x14ac:dyDescent="0.25">
      <c r="A4" s="3"/>
      <c r="B4" s="202"/>
      <c r="C4" s="16"/>
      <c r="D4" s="12"/>
      <c r="E4" s="12"/>
      <c r="F4" s="12"/>
      <c r="G4" s="16"/>
      <c r="H4" s="16"/>
      <c r="I4" s="13"/>
      <c r="J4" s="204"/>
      <c r="K4" s="14"/>
      <c r="L4" s="3"/>
      <c r="M4" s="3"/>
      <c r="N4" s="3"/>
      <c r="O4" s="3"/>
      <c r="P4" s="3"/>
      <c r="Q4" s="3"/>
      <c r="R4" s="3"/>
      <c r="S4" s="3"/>
      <c r="T4" s="3"/>
      <c r="U4" s="3"/>
      <c r="V4" s="3"/>
      <c r="W4" s="3"/>
      <c r="X4" s="3"/>
      <c r="Y4" s="3"/>
      <c r="Z4" s="3"/>
      <c r="AA4" s="3"/>
      <c r="AB4" s="3"/>
      <c r="AC4" s="4"/>
      <c r="AD4" s="4"/>
      <c r="AE4" s="4"/>
      <c r="AF4" s="4"/>
      <c r="AG4" s="4"/>
      <c r="AH4" s="4"/>
      <c r="AI4" s="4"/>
    </row>
    <row r="5" spans="1:35" ht="15" customHeight="1" x14ac:dyDescent="0.25">
      <c r="A5" s="3"/>
      <c r="B5" s="202"/>
      <c r="C5" s="12"/>
      <c r="D5" s="12"/>
      <c r="E5" s="12"/>
      <c r="F5" s="12"/>
      <c r="G5" s="12"/>
      <c r="H5" s="12"/>
      <c r="I5" s="12"/>
      <c r="J5" s="204"/>
      <c r="K5" s="14"/>
      <c r="L5" s="3"/>
      <c r="M5" s="3"/>
      <c r="N5" s="3"/>
      <c r="O5" s="3"/>
      <c r="P5" s="3"/>
      <c r="Q5" s="3"/>
      <c r="R5" s="3"/>
      <c r="S5" s="3"/>
      <c r="T5" s="3"/>
      <c r="U5" s="3"/>
      <c r="V5" s="3"/>
      <c r="W5" s="3"/>
      <c r="X5" s="3"/>
      <c r="Y5" s="3"/>
      <c r="Z5" s="3"/>
      <c r="AA5" s="3"/>
      <c r="AB5" s="3"/>
      <c r="AC5" s="4"/>
      <c r="AD5" s="4"/>
      <c r="AE5" s="4"/>
      <c r="AF5" s="4"/>
      <c r="AG5" s="4"/>
      <c r="AH5" s="5"/>
      <c r="AI5" s="4"/>
    </row>
    <row r="6" spans="1:35" ht="24.95" customHeight="1" x14ac:dyDescent="0.25">
      <c r="A6" s="3"/>
      <c r="B6" s="202"/>
      <c r="C6" s="12"/>
      <c r="D6" s="26"/>
      <c r="E6" s="12"/>
      <c r="F6" s="26"/>
      <c r="G6" s="12"/>
      <c r="H6" s="12"/>
      <c r="I6" s="12"/>
      <c r="J6" s="204"/>
      <c r="K6" s="14"/>
      <c r="L6" s="3"/>
      <c r="M6" s="3"/>
      <c r="N6" s="3"/>
      <c r="O6" s="3"/>
      <c r="P6" s="3"/>
      <c r="Q6" s="3"/>
      <c r="R6" s="3"/>
      <c r="S6" s="3"/>
      <c r="T6" s="3"/>
      <c r="U6" s="3"/>
      <c r="V6" s="3"/>
      <c r="W6" s="3"/>
      <c r="X6" s="3"/>
      <c r="Y6" s="3"/>
      <c r="Z6" s="3"/>
      <c r="AA6" s="3"/>
      <c r="AB6" s="3"/>
      <c r="AC6" s="4"/>
      <c r="AD6" s="4"/>
      <c r="AE6" s="4"/>
      <c r="AF6" s="4"/>
      <c r="AG6" s="4"/>
      <c r="AH6" s="5"/>
      <c r="AI6" s="4"/>
    </row>
    <row r="7" spans="1:35" ht="24.95" customHeight="1" x14ac:dyDescent="0.25">
      <c r="A7" s="6"/>
      <c r="B7" s="205"/>
      <c r="C7" s="15"/>
      <c r="D7" s="16"/>
      <c r="E7" s="15"/>
      <c r="F7" s="194" t="s">
        <v>207</v>
      </c>
      <c r="G7" s="15"/>
      <c r="H7" s="12"/>
      <c r="I7" s="12"/>
      <c r="J7" s="204"/>
      <c r="K7" s="14"/>
      <c r="L7" s="3"/>
      <c r="M7" s="3"/>
      <c r="N7" s="3"/>
      <c r="O7" s="3"/>
      <c r="P7" s="3"/>
      <c r="Q7" s="3"/>
      <c r="R7" s="3"/>
      <c r="S7" s="3"/>
      <c r="T7" s="3"/>
      <c r="U7" s="3"/>
      <c r="V7" s="3"/>
      <c r="W7" s="3"/>
      <c r="X7" s="3"/>
      <c r="Y7" s="3"/>
      <c r="Z7" s="3"/>
      <c r="AA7" s="3"/>
      <c r="AB7" s="3"/>
      <c r="AC7" s="4"/>
      <c r="AD7" s="4"/>
      <c r="AE7" s="4"/>
      <c r="AF7" s="4"/>
      <c r="AG7" s="4"/>
      <c r="AH7" s="4"/>
      <c r="AI7" s="4"/>
    </row>
    <row r="8" spans="1:35" ht="24.95" customHeight="1" x14ac:dyDescent="0.25">
      <c r="A8" s="6"/>
      <c r="B8" s="206"/>
      <c r="C8" s="26"/>
      <c r="D8" s="26"/>
      <c r="E8" s="26"/>
      <c r="F8" s="207"/>
      <c r="G8" s="26"/>
      <c r="H8" s="26"/>
      <c r="I8" s="26"/>
      <c r="J8" s="208"/>
      <c r="K8" s="14"/>
      <c r="L8" s="3"/>
      <c r="M8" s="3"/>
      <c r="N8" s="3"/>
      <c r="O8" s="3"/>
      <c r="P8" s="3"/>
      <c r="Q8" s="3"/>
      <c r="R8" s="3"/>
      <c r="S8" s="3"/>
      <c r="T8" s="3"/>
      <c r="U8" s="3"/>
      <c r="V8" s="3"/>
      <c r="W8" s="3"/>
      <c r="X8" s="3"/>
      <c r="Y8" s="3"/>
      <c r="Z8" s="3"/>
      <c r="AA8" s="3"/>
      <c r="AB8" s="3"/>
      <c r="AC8" s="4"/>
      <c r="AD8" s="4"/>
      <c r="AE8" s="4"/>
      <c r="AF8" s="4"/>
      <c r="AG8" s="4"/>
      <c r="AH8" s="4"/>
      <c r="AI8" s="4"/>
    </row>
    <row r="9" spans="1:35" ht="24.95" customHeight="1" x14ac:dyDescent="0.25">
      <c r="A9" s="6"/>
      <c r="B9" s="205"/>
      <c r="C9" s="26"/>
      <c r="D9" s="26"/>
      <c r="E9" s="26"/>
      <c r="F9" s="194" t="s">
        <v>208</v>
      </c>
      <c r="G9" s="193"/>
      <c r="H9" s="26"/>
      <c r="I9" s="26"/>
      <c r="J9" s="204"/>
      <c r="K9" s="14"/>
      <c r="L9" s="3"/>
      <c r="M9" s="3"/>
      <c r="N9" s="3"/>
      <c r="O9" s="3"/>
      <c r="P9" s="3"/>
      <c r="Q9" s="3"/>
      <c r="R9" s="3"/>
      <c r="S9" s="3"/>
      <c r="T9" s="3"/>
      <c r="U9" s="3"/>
      <c r="V9" s="3"/>
      <c r="W9" s="3"/>
      <c r="X9" s="3"/>
      <c r="Y9" s="3"/>
      <c r="Z9" s="3"/>
      <c r="AA9" s="3"/>
      <c r="AB9" s="3"/>
      <c r="AC9" s="4"/>
      <c r="AD9" s="4"/>
      <c r="AE9" s="4"/>
      <c r="AF9" s="4"/>
      <c r="AG9" s="4"/>
      <c r="AH9" s="4"/>
      <c r="AI9" s="4"/>
    </row>
    <row r="10" spans="1:35" ht="24.95" customHeight="1" x14ac:dyDescent="0.25">
      <c r="A10" s="6"/>
      <c r="B10" s="205"/>
      <c r="C10" s="26"/>
      <c r="D10" s="26"/>
      <c r="E10" s="26"/>
      <c r="F10" s="26"/>
      <c r="G10" s="26"/>
      <c r="H10" s="26"/>
      <c r="I10" s="26"/>
      <c r="J10" s="204"/>
      <c r="K10" s="14"/>
      <c r="L10" s="3"/>
      <c r="M10" s="3"/>
      <c r="N10" s="3"/>
      <c r="O10" s="3"/>
      <c r="P10" s="3"/>
      <c r="Q10" s="3"/>
      <c r="R10" s="3"/>
      <c r="S10" s="3"/>
      <c r="T10" s="3"/>
      <c r="U10" s="3"/>
      <c r="V10" s="3"/>
      <c r="W10" s="3"/>
      <c r="X10" s="3"/>
      <c r="Y10" s="3"/>
      <c r="Z10" s="3"/>
      <c r="AA10" s="3"/>
      <c r="AB10" s="3"/>
      <c r="AC10" s="4"/>
      <c r="AD10" s="4"/>
      <c r="AE10" s="4"/>
      <c r="AF10" s="4"/>
      <c r="AG10" s="4"/>
      <c r="AH10" s="4"/>
      <c r="AI10" s="4"/>
    </row>
    <row r="11" spans="1:35" ht="24.95" customHeight="1" x14ac:dyDescent="0.25">
      <c r="A11" s="6"/>
      <c r="B11" s="205"/>
      <c r="C11" s="15"/>
      <c r="D11" s="15"/>
      <c r="E11" s="15"/>
      <c r="F11" s="317" t="s">
        <v>209</v>
      </c>
      <c r="G11" s="15"/>
      <c r="H11" s="12"/>
      <c r="I11" s="12"/>
      <c r="J11" s="204"/>
      <c r="K11" s="14"/>
      <c r="L11" s="3"/>
      <c r="M11" s="3"/>
      <c r="N11" s="3"/>
      <c r="O11" s="3"/>
      <c r="P11" s="3"/>
      <c r="Q11" s="3"/>
      <c r="R11" s="3"/>
      <c r="S11" s="3"/>
      <c r="T11" s="3"/>
      <c r="U11" s="3"/>
      <c r="V11" s="3"/>
      <c r="W11" s="3"/>
      <c r="X11" s="3"/>
      <c r="Y11" s="3"/>
      <c r="Z11" s="3"/>
      <c r="AA11" s="3"/>
      <c r="AB11" s="3"/>
      <c r="AC11" s="4"/>
      <c r="AD11" s="4"/>
      <c r="AE11" s="4"/>
      <c r="AF11" s="4"/>
      <c r="AG11" s="4"/>
      <c r="AH11" s="4"/>
      <c r="AI11" s="4"/>
    </row>
    <row r="12" spans="1:35" ht="24.95" customHeight="1" x14ac:dyDescent="0.25">
      <c r="A12" s="6"/>
      <c r="B12" s="205"/>
      <c r="C12" s="209"/>
      <c r="D12" s="210"/>
      <c r="E12" s="15"/>
      <c r="F12" s="316" t="s">
        <v>210</v>
      </c>
      <c r="G12" s="15"/>
      <c r="H12" s="12"/>
      <c r="I12" s="12"/>
      <c r="J12" s="204"/>
      <c r="K12" s="14"/>
      <c r="L12" s="3"/>
      <c r="M12" s="3"/>
      <c r="N12" s="3"/>
      <c r="O12" s="3"/>
      <c r="P12" s="3"/>
      <c r="Q12" s="3"/>
      <c r="R12" s="3"/>
      <c r="S12" s="3"/>
      <c r="T12" s="3"/>
      <c r="U12" s="3"/>
      <c r="V12" s="3"/>
      <c r="W12" s="3"/>
      <c r="X12" s="3"/>
      <c r="Y12" s="3"/>
      <c r="Z12" s="3"/>
      <c r="AA12" s="3"/>
      <c r="AB12" s="3"/>
      <c r="AC12" s="4"/>
      <c r="AD12" s="4"/>
      <c r="AE12" s="4"/>
      <c r="AF12" s="4"/>
      <c r="AG12" s="4"/>
      <c r="AH12" s="4"/>
      <c r="AI12" s="4"/>
    </row>
    <row r="13" spans="1:35" ht="24.95" customHeight="1" x14ac:dyDescent="0.25">
      <c r="A13" s="6"/>
      <c r="B13" s="205"/>
      <c r="C13" s="210"/>
      <c r="D13" s="210"/>
      <c r="E13" s="15"/>
      <c r="F13" s="26"/>
      <c r="G13" s="15"/>
      <c r="H13" s="12"/>
      <c r="I13" s="12"/>
      <c r="J13" s="204"/>
      <c r="K13" s="14"/>
      <c r="L13" s="3"/>
      <c r="M13" s="3"/>
      <c r="N13" s="3"/>
      <c r="O13" s="3"/>
      <c r="P13" s="3"/>
      <c r="Q13" s="3"/>
      <c r="R13" s="3"/>
      <c r="S13" s="3"/>
      <c r="T13" s="3"/>
      <c r="U13" s="3"/>
      <c r="V13" s="3"/>
      <c r="W13" s="3"/>
      <c r="X13" s="3"/>
      <c r="Y13" s="3"/>
      <c r="Z13" s="3"/>
      <c r="AA13" s="3"/>
      <c r="AB13" s="3"/>
      <c r="AC13" s="4"/>
      <c r="AD13" s="4"/>
      <c r="AE13" s="4"/>
      <c r="AF13" s="4"/>
      <c r="AG13" s="4"/>
      <c r="AH13" s="4"/>
      <c r="AI13" s="4"/>
    </row>
    <row r="14" spans="1:35" ht="24.95" customHeight="1" x14ac:dyDescent="0.25">
      <c r="A14" s="6"/>
      <c r="B14" s="205"/>
      <c r="C14" s="209"/>
      <c r="D14" s="210"/>
      <c r="E14" s="33"/>
      <c r="F14" s="33"/>
      <c r="G14" s="33"/>
      <c r="H14" s="33"/>
      <c r="I14" s="33"/>
      <c r="J14" s="204"/>
      <c r="K14" s="14"/>
      <c r="L14" s="3"/>
      <c r="M14" s="3"/>
      <c r="N14" s="3"/>
      <c r="O14" s="3"/>
      <c r="P14" s="3"/>
      <c r="Q14" s="3"/>
      <c r="R14" s="3"/>
      <c r="S14" s="3"/>
      <c r="T14" s="3"/>
      <c r="U14" s="3"/>
      <c r="V14" s="3"/>
      <c r="W14" s="3"/>
      <c r="X14" s="3"/>
      <c r="Y14" s="3"/>
      <c r="Z14" s="3"/>
      <c r="AA14" s="3"/>
      <c r="AB14" s="3"/>
      <c r="AC14" s="4"/>
      <c r="AD14" s="4"/>
      <c r="AE14" s="4"/>
      <c r="AF14" s="4"/>
      <c r="AG14" s="4"/>
      <c r="AH14" s="4"/>
      <c r="AI14" s="4"/>
    </row>
    <row r="15" spans="1:35" ht="24.95" customHeight="1" x14ac:dyDescent="0.25">
      <c r="A15" s="6"/>
      <c r="B15" s="211"/>
      <c r="J15" s="213"/>
      <c r="K15" s="14"/>
      <c r="L15" s="3"/>
      <c r="M15" s="3"/>
      <c r="N15" s="3"/>
      <c r="O15" s="3"/>
      <c r="P15" s="3"/>
      <c r="Q15" s="3"/>
      <c r="R15" s="3"/>
      <c r="S15" s="3"/>
      <c r="T15" s="3"/>
      <c r="U15" s="3"/>
      <c r="V15" s="3"/>
      <c r="W15" s="3"/>
      <c r="X15" s="3"/>
      <c r="Y15" s="3"/>
      <c r="Z15" s="3"/>
      <c r="AA15" s="3"/>
      <c r="AB15" s="3"/>
      <c r="AC15" s="4"/>
      <c r="AD15" s="4"/>
      <c r="AE15" s="4"/>
      <c r="AF15" s="4"/>
      <c r="AG15" s="4"/>
      <c r="AH15" s="4"/>
      <c r="AI15" s="4"/>
    </row>
    <row r="16" spans="1:35" ht="24.95" customHeight="1" x14ac:dyDescent="0.25">
      <c r="A16" s="6"/>
      <c r="B16" s="211"/>
      <c r="C16" s="212"/>
      <c r="D16" s="212"/>
      <c r="E16" s="212"/>
      <c r="F16" s="198" t="s">
        <v>215</v>
      </c>
      <c r="G16" s="212"/>
      <c r="H16" s="212"/>
      <c r="I16" s="212"/>
      <c r="J16" s="213"/>
      <c r="K16" s="14"/>
      <c r="L16" s="3"/>
      <c r="M16" s="3"/>
      <c r="N16" s="3"/>
      <c r="O16" s="3"/>
      <c r="P16" s="3"/>
      <c r="Q16" s="3"/>
      <c r="R16" s="3"/>
      <c r="S16" s="3"/>
      <c r="T16" s="3"/>
      <c r="U16" s="3"/>
      <c r="V16" s="3"/>
      <c r="W16" s="3"/>
      <c r="X16" s="3"/>
      <c r="Y16" s="3"/>
      <c r="Z16" s="3"/>
      <c r="AA16" s="3"/>
      <c r="AB16" s="3"/>
      <c r="AC16" s="4"/>
      <c r="AD16" s="4"/>
      <c r="AE16" s="4"/>
      <c r="AF16" s="4"/>
      <c r="AG16" s="4"/>
      <c r="AH16" s="4"/>
      <c r="AI16" s="4"/>
    </row>
    <row r="17" spans="1:35" ht="24.95" customHeight="1" x14ac:dyDescent="0.25">
      <c r="A17" s="6"/>
      <c r="B17" s="211"/>
      <c r="C17" s="212"/>
      <c r="D17" s="212"/>
      <c r="E17" s="212"/>
      <c r="F17" s="212"/>
      <c r="G17" s="212"/>
      <c r="H17" s="212"/>
      <c r="I17" s="212"/>
      <c r="J17" s="213"/>
      <c r="K17" s="14"/>
      <c r="L17" s="3"/>
      <c r="M17" s="3"/>
      <c r="N17" s="3"/>
      <c r="O17" s="3"/>
      <c r="P17" s="3"/>
      <c r="Q17" s="3"/>
      <c r="R17" s="3"/>
      <c r="S17" s="3"/>
      <c r="T17" s="3"/>
      <c r="U17" s="3"/>
      <c r="V17" s="3"/>
      <c r="W17" s="3"/>
      <c r="X17" s="3"/>
      <c r="Y17" s="3"/>
      <c r="Z17" s="3"/>
      <c r="AA17" s="3"/>
      <c r="AB17" s="3"/>
      <c r="AC17" s="4"/>
      <c r="AD17" s="4"/>
      <c r="AE17" s="4"/>
      <c r="AF17" s="4"/>
      <c r="AG17" s="4"/>
      <c r="AH17" s="4"/>
      <c r="AI17" s="4"/>
    </row>
    <row r="18" spans="1:35" ht="24.95" customHeight="1" x14ac:dyDescent="0.45">
      <c r="A18" s="6"/>
      <c r="B18" s="211"/>
      <c r="D18" s="220"/>
      <c r="E18" s="220"/>
      <c r="F18" s="221" t="s">
        <v>214</v>
      </c>
      <c r="G18" s="220"/>
      <c r="H18" s="220"/>
      <c r="I18" s="220"/>
      <c r="J18" s="213"/>
      <c r="K18" s="14"/>
      <c r="L18" s="3"/>
      <c r="M18" s="3"/>
      <c r="N18" s="3"/>
      <c r="O18" s="3"/>
      <c r="P18" s="3"/>
      <c r="Q18" s="3"/>
      <c r="R18" s="3"/>
      <c r="S18" s="3"/>
      <c r="T18" s="3"/>
      <c r="U18" s="3"/>
      <c r="V18" s="3"/>
      <c r="W18" s="3"/>
      <c r="X18" s="3"/>
      <c r="Y18" s="3"/>
      <c r="Z18" s="3"/>
      <c r="AA18" s="3"/>
      <c r="AB18" s="3"/>
      <c r="AC18" s="4"/>
      <c r="AD18" s="4"/>
      <c r="AE18" s="4"/>
      <c r="AF18" s="4"/>
      <c r="AG18" s="4"/>
      <c r="AH18" s="4"/>
      <c r="AI18" s="4"/>
    </row>
    <row r="19" spans="1:35" ht="24.95" customHeight="1" x14ac:dyDescent="0.45">
      <c r="A19" s="6"/>
      <c r="B19" s="211"/>
      <c r="C19" s="214"/>
      <c r="D19" s="197"/>
      <c r="E19" s="197"/>
      <c r="F19" s="197" t="s">
        <v>213</v>
      </c>
      <c r="G19" s="197"/>
      <c r="H19" s="197"/>
      <c r="I19" s="197"/>
      <c r="J19" s="213"/>
      <c r="K19" s="14"/>
      <c r="L19" s="3"/>
      <c r="M19" s="3"/>
      <c r="N19" s="3"/>
      <c r="O19" s="48"/>
      <c r="P19" s="3"/>
      <c r="Q19" s="3"/>
      <c r="R19" s="3"/>
      <c r="S19" s="3"/>
      <c r="T19" s="3"/>
      <c r="U19" s="3"/>
      <c r="V19" s="3"/>
      <c r="W19" s="3"/>
      <c r="X19" s="3"/>
      <c r="Y19" s="3"/>
      <c r="Z19" s="3"/>
      <c r="AA19" s="3"/>
      <c r="AB19" s="3"/>
      <c r="AC19" s="4"/>
      <c r="AD19" s="4"/>
      <c r="AE19" s="4"/>
      <c r="AF19" s="4"/>
      <c r="AG19" s="4"/>
      <c r="AH19" s="4"/>
      <c r="AI19" s="4"/>
    </row>
    <row r="20" spans="1:35" ht="24.95" customHeight="1" x14ac:dyDescent="0.25">
      <c r="A20" s="6"/>
      <c r="B20" s="211"/>
      <c r="C20" s="215"/>
      <c r="D20" s="196"/>
      <c r="E20" s="196"/>
      <c r="F20" s="26"/>
      <c r="G20" s="196"/>
      <c r="H20" s="196"/>
      <c r="I20" s="196"/>
      <c r="J20" s="213"/>
      <c r="K20" s="14"/>
      <c r="L20" s="3"/>
      <c r="M20" s="3"/>
      <c r="N20" s="3"/>
      <c r="O20" s="3"/>
      <c r="P20" s="3"/>
      <c r="Q20" s="3"/>
      <c r="R20" s="3"/>
      <c r="S20" s="3"/>
      <c r="T20" s="3"/>
      <c r="U20" s="3"/>
      <c r="V20" s="3"/>
      <c r="W20" s="3"/>
      <c r="X20" s="3"/>
      <c r="Y20" s="3"/>
      <c r="Z20" s="3"/>
      <c r="AA20" s="3"/>
      <c r="AB20" s="3"/>
      <c r="AC20" s="4"/>
      <c r="AD20" s="4"/>
      <c r="AE20" s="4"/>
      <c r="AF20" s="4"/>
      <c r="AG20" s="4"/>
      <c r="AH20" s="4"/>
      <c r="AI20" s="4"/>
    </row>
    <row r="21" spans="1:35" ht="24.95" customHeight="1" x14ac:dyDescent="0.25">
      <c r="A21" s="6"/>
      <c r="B21" s="211"/>
      <c r="C21" s="209"/>
      <c r="D21" s="210"/>
      <c r="E21" s="33"/>
      <c r="F21" s="195" t="s">
        <v>211</v>
      </c>
      <c r="G21" s="33"/>
      <c r="H21" s="33"/>
      <c r="I21" s="33"/>
      <c r="J21" s="213"/>
      <c r="K21" s="14"/>
      <c r="L21" s="3"/>
      <c r="M21" s="3"/>
      <c r="N21" s="3"/>
      <c r="O21" s="3"/>
      <c r="P21" s="3"/>
      <c r="Q21" s="3"/>
      <c r="R21" s="3"/>
      <c r="S21" s="3"/>
      <c r="T21" s="3"/>
      <c r="U21" s="3"/>
      <c r="V21" s="3"/>
      <c r="W21" s="3"/>
      <c r="X21" s="3"/>
      <c r="Y21" s="3"/>
      <c r="Z21" s="3"/>
      <c r="AA21" s="3"/>
      <c r="AB21" s="3"/>
      <c r="AC21" s="4"/>
      <c r="AD21" s="4"/>
      <c r="AE21" s="4"/>
      <c r="AF21" s="4"/>
      <c r="AG21" s="4"/>
      <c r="AH21" s="4"/>
      <c r="AI21" s="4"/>
    </row>
    <row r="22" spans="1:35" ht="24.95" customHeight="1" x14ac:dyDescent="0.25">
      <c r="A22" s="3"/>
      <c r="B22" s="216"/>
      <c r="C22" s="209"/>
      <c r="D22" s="210"/>
      <c r="E22" s="33"/>
      <c r="F22" s="318" t="s">
        <v>212</v>
      </c>
      <c r="G22" s="33"/>
      <c r="H22" s="33"/>
      <c r="I22" s="33"/>
      <c r="J22" s="213"/>
      <c r="K22" s="14"/>
      <c r="L22" s="3"/>
      <c r="M22" s="3"/>
      <c r="N22" s="3"/>
      <c r="O22" s="3"/>
      <c r="P22" s="3"/>
      <c r="Q22" s="3"/>
      <c r="R22" s="3"/>
      <c r="S22" s="3"/>
      <c r="T22" s="3"/>
      <c r="U22" s="3"/>
      <c r="V22" s="3"/>
      <c r="W22" s="3"/>
      <c r="X22" s="3"/>
      <c r="Y22" s="3"/>
      <c r="Z22" s="3"/>
      <c r="AA22" s="3"/>
      <c r="AB22" s="3"/>
      <c r="AC22" s="4"/>
      <c r="AD22" s="4"/>
      <c r="AE22" s="4"/>
      <c r="AF22" s="4"/>
      <c r="AG22" s="4"/>
      <c r="AH22" s="4"/>
      <c r="AI22" s="4"/>
    </row>
    <row r="23" spans="1:35" ht="24.95" customHeight="1" x14ac:dyDescent="0.25">
      <c r="A23" s="3"/>
      <c r="B23" s="216"/>
      <c r="C23" s="26"/>
      <c r="D23" s="26"/>
      <c r="E23" s="26"/>
      <c r="F23" s="26"/>
      <c r="G23" s="26"/>
      <c r="H23" s="26"/>
      <c r="I23" s="26"/>
      <c r="J23" s="213"/>
      <c r="K23" s="14"/>
      <c r="L23" s="3"/>
      <c r="M23" s="3"/>
      <c r="N23" s="3"/>
      <c r="O23" s="3"/>
      <c r="P23" s="3"/>
      <c r="Q23" s="3"/>
      <c r="R23" s="3"/>
      <c r="S23" s="3"/>
      <c r="T23" s="3"/>
      <c r="U23" s="3"/>
      <c r="V23" s="3"/>
      <c r="W23" s="3"/>
      <c r="X23" s="3"/>
      <c r="Y23" s="3"/>
      <c r="Z23" s="3"/>
      <c r="AA23" s="3"/>
      <c r="AB23" s="3"/>
      <c r="AC23" s="4"/>
      <c r="AD23" s="4"/>
      <c r="AE23" s="4"/>
      <c r="AF23" s="4"/>
      <c r="AG23" s="4"/>
      <c r="AH23" s="4"/>
      <c r="AI23" s="4"/>
    </row>
    <row r="24" spans="1:35" ht="24.95" customHeight="1" x14ac:dyDescent="0.25">
      <c r="A24" s="3"/>
      <c r="B24" s="216"/>
      <c r="C24" s="17"/>
      <c r="D24" s="210"/>
      <c r="E24" s="33"/>
      <c r="F24" s="33"/>
      <c r="G24" s="33"/>
      <c r="H24" s="33"/>
      <c r="I24" s="33"/>
      <c r="J24" s="213"/>
      <c r="K24" s="14"/>
      <c r="L24" s="3"/>
      <c r="M24" s="3"/>
      <c r="N24" s="3"/>
      <c r="O24" s="3"/>
      <c r="P24" s="3"/>
      <c r="Q24" s="3"/>
      <c r="R24" s="3"/>
      <c r="S24" s="3"/>
      <c r="T24" s="3"/>
      <c r="U24" s="3"/>
      <c r="V24" s="3"/>
      <c r="W24" s="3"/>
      <c r="X24" s="3"/>
      <c r="Y24" s="3"/>
      <c r="Z24" s="3"/>
      <c r="AA24" s="3"/>
      <c r="AB24" s="3"/>
      <c r="AC24" s="4"/>
      <c r="AD24" s="4"/>
      <c r="AE24" s="4"/>
      <c r="AF24" s="4"/>
      <c r="AG24" s="4"/>
      <c r="AH24" s="4"/>
      <c r="AI24" s="4"/>
    </row>
    <row r="25" spans="1:35" ht="24.95" customHeight="1" x14ac:dyDescent="0.25">
      <c r="A25" s="3"/>
      <c r="B25" s="216"/>
      <c r="C25" s="342"/>
      <c r="D25" s="342"/>
      <c r="E25" s="342"/>
      <c r="F25" s="342"/>
      <c r="G25" s="33"/>
      <c r="H25" s="33"/>
      <c r="I25" s="33"/>
      <c r="J25" s="213"/>
      <c r="K25" s="14"/>
      <c r="L25" s="3"/>
      <c r="M25" s="3"/>
      <c r="N25" s="3"/>
      <c r="O25" s="3"/>
      <c r="P25" s="3"/>
      <c r="Q25" s="3"/>
      <c r="R25" s="3"/>
      <c r="S25" s="3"/>
      <c r="T25" s="3"/>
      <c r="U25" s="3"/>
      <c r="V25" s="3"/>
      <c r="W25" s="3"/>
      <c r="X25" s="3"/>
      <c r="Y25" s="3"/>
      <c r="Z25" s="3"/>
      <c r="AA25" s="3"/>
      <c r="AB25" s="3"/>
      <c r="AC25" s="4"/>
      <c r="AD25" s="4"/>
      <c r="AE25" s="4"/>
      <c r="AF25" s="4"/>
      <c r="AG25" s="4"/>
      <c r="AH25" s="4"/>
      <c r="AI25" s="4"/>
    </row>
    <row r="26" spans="1:35" ht="24.95" customHeight="1" x14ac:dyDescent="0.25">
      <c r="A26" s="3"/>
      <c r="B26" s="216"/>
      <c r="C26" s="209"/>
      <c r="D26" s="210"/>
      <c r="E26" s="33"/>
      <c r="F26" s="33"/>
      <c r="G26" s="33"/>
      <c r="H26" s="33"/>
      <c r="I26" s="33"/>
      <c r="J26" s="213"/>
      <c r="K26" s="14"/>
      <c r="L26" s="3"/>
      <c r="M26" s="3"/>
      <c r="N26" s="3"/>
      <c r="O26" s="3"/>
      <c r="P26" s="3"/>
      <c r="Q26" s="3"/>
      <c r="R26" s="3"/>
      <c r="S26" s="3"/>
      <c r="T26" s="3"/>
      <c r="U26" s="3"/>
      <c r="V26" s="3"/>
      <c r="W26" s="3"/>
      <c r="X26" s="3"/>
      <c r="Y26" s="3"/>
      <c r="Z26" s="3"/>
      <c r="AA26" s="3"/>
      <c r="AB26" s="3"/>
      <c r="AC26" s="4"/>
      <c r="AD26" s="4"/>
      <c r="AE26" s="4"/>
      <c r="AF26" s="4"/>
      <c r="AG26" s="4"/>
      <c r="AH26" s="4"/>
      <c r="AI26" s="4"/>
    </row>
    <row r="27" spans="1:35" ht="24.95" customHeight="1" x14ac:dyDescent="0.25">
      <c r="A27" s="3"/>
      <c r="B27" s="216"/>
      <c r="C27" s="19"/>
      <c r="D27" s="210"/>
      <c r="E27" s="33"/>
      <c r="F27" s="33"/>
      <c r="G27" s="33"/>
      <c r="H27" s="33"/>
      <c r="I27" s="33"/>
      <c r="J27" s="213"/>
      <c r="K27" s="14"/>
      <c r="L27" s="3"/>
      <c r="M27" s="3"/>
      <c r="N27" s="3"/>
      <c r="O27" s="3"/>
      <c r="P27" s="3"/>
      <c r="Q27" s="3"/>
      <c r="R27" s="3"/>
      <c r="S27" s="3"/>
      <c r="T27" s="3"/>
      <c r="U27" s="3"/>
      <c r="V27" s="3"/>
      <c r="W27" s="3"/>
      <c r="X27" s="3"/>
      <c r="Y27" s="3"/>
      <c r="Z27" s="3"/>
      <c r="AA27" s="3"/>
      <c r="AB27" s="3"/>
      <c r="AC27" s="4"/>
      <c r="AD27" s="4"/>
      <c r="AE27" s="4"/>
      <c r="AF27" s="4"/>
      <c r="AG27" s="4"/>
      <c r="AH27" s="4"/>
      <c r="AI27" s="4"/>
    </row>
    <row r="28" spans="1:35" ht="24.95" customHeight="1" x14ac:dyDescent="0.25">
      <c r="A28" s="3"/>
      <c r="B28" s="216"/>
      <c r="C28" s="342"/>
      <c r="D28" s="342"/>
      <c r="E28" s="342"/>
      <c r="F28" s="342"/>
      <c r="G28" s="33"/>
      <c r="H28" s="33"/>
      <c r="I28" s="33"/>
      <c r="J28" s="213"/>
      <c r="K28" s="14"/>
      <c r="L28" s="3"/>
      <c r="M28" s="3"/>
      <c r="N28" s="3"/>
      <c r="O28" s="3"/>
      <c r="P28" s="3"/>
      <c r="Q28" s="3"/>
      <c r="R28" s="3"/>
      <c r="S28" s="3"/>
      <c r="T28" s="3"/>
      <c r="U28" s="3"/>
      <c r="V28" s="3"/>
      <c r="W28" s="3"/>
      <c r="X28" s="3"/>
      <c r="Y28" s="3"/>
      <c r="Z28" s="3"/>
      <c r="AA28" s="3"/>
      <c r="AB28" s="3"/>
      <c r="AC28" s="4"/>
      <c r="AD28" s="4"/>
      <c r="AE28" s="4"/>
      <c r="AF28" s="4"/>
      <c r="AG28" s="4"/>
      <c r="AH28" s="4"/>
      <c r="AI28" s="4"/>
    </row>
    <row r="29" spans="1:35" ht="24.95" customHeight="1" x14ac:dyDescent="0.25">
      <c r="A29" s="3"/>
      <c r="B29" s="216"/>
      <c r="C29" s="209"/>
      <c r="D29" s="210"/>
      <c r="E29" s="33"/>
      <c r="F29" s="26"/>
      <c r="H29" s="33"/>
      <c r="I29" s="222" t="s">
        <v>216</v>
      </c>
      <c r="J29" s="213"/>
      <c r="K29" s="14"/>
      <c r="L29" s="3"/>
      <c r="M29" s="3"/>
      <c r="N29" s="3"/>
      <c r="O29" s="3"/>
      <c r="P29" s="3"/>
      <c r="Q29" s="3"/>
      <c r="R29" s="3"/>
      <c r="S29" s="3"/>
      <c r="T29" s="3"/>
      <c r="U29" s="3"/>
      <c r="V29" s="3"/>
      <c r="W29" s="3"/>
      <c r="X29" s="3"/>
      <c r="Y29" s="3"/>
      <c r="Z29" s="3"/>
      <c r="AA29" s="3"/>
      <c r="AB29" s="3"/>
      <c r="AC29" s="4"/>
      <c r="AD29" s="4"/>
      <c r="AE29" s="4"/>
      <c r="AF29" s="4"/>
      <c r="AG29" s="4"/>
      <c r="AH29" s="4"/>
      <c r="AI29" s="4"/>
    </row>
    <row r="30" spans="1:35" ht="24.95" customHeight="1" x14ac:dyDescent="0.25">
      <c r="A30" s="3"/>
      <c r="B30" s="216"/>
      <c r="C30" s="26"/>
      <c r="D30" s="26"/>
      <c r="E30" s="33"/>
      <c r="F30" s="33"/>
      <c r="H30" s="33"/>
      <c r="I30" s="223" t="s">
        <v>217</v>
      </c>
      <c r="J30" s="213"/>
      <c r="K30" s="14"/>
      <c r="L30" s="3"/>
      <c r="M30" s="3"/>
      <c r="N30" s="3"/>
      <c r="O30" s="3"/>
      <c r="P30" s="3"/>
      <c r="Q30" s="3"/>
      <c r="R30" s="3"/>
      <c r="S30" s="3"/>
      <c r="T30" s="3"/>
      <c r="U30" s="3"/>
      <c r="V30" s="3"/>
      <c r="W30" s="3"/>
      <c r="X30" s="3"/>
      <c r="Y30" s="3"/>
      <c r="Z30" s="3"/>
      <c r="AA30" s="3"/>
      <c r="AB30" s="3"/>
      <c r="AC30" s="4"/>
      <c r="AD30" s="4"/>
      <c r="AE30" s="4"/>
      <c r="AF30" s="4"/>
      <c r="AG30" s="4"/>
      <c r="AH30" s="4"/>
      <c r="AI30" s="4"/>
    </row>
    <row r="31" spans="1:35" ht="15" customHeight="1" x14ac:dyDescent="0.25">
      <c r="A31" s="3"/>
      <c r="B31" s="216"/>
      <c r="C31" s="19"/>
      <c r="D31" s="17"/>
      <c r="E31" s="33"/>
      <c r="F31" s="33"/>
      <c r="G31" s="33"/>
      <c r="H31" s="33"/>
      <c r="I31" s="33"/>
      <c r="J31" s="213"/>
      <c r="K31" s="14"/>
      <c r="L31" s="3"/>
      <c r="M31" s="3"/>
      <c r="N31" s="3"/>
      <c r="O31" s="3"/>
      <c r="P31" s="3"/>
      <c r="Q31" s="3"/>
      <c r="R31" s="3"/>
      <c r="S31" s="3"/>
      <c r="T31" s="3"/>
      <c r="U31" s="3"/>
      <c r="V31" s="3"/>
      <c r="W31" s="3"/>
      <c r="X31" s="3"/>
      <c r="Y31" s="3"/>
      <c r="Z31" s="3"/>
      <c r="AA31" s="3"/>
      <c r="AB31" s="3"/>
      <c r="AC31" s="4"/>
      <c r="AD31" s="4"/>
      <c r="AE31" s="4"/>
      <c r="AF31" s="4"/>
      <c r="AG31" s="4"/>
      <c r="AH31" s="4"/>
      <c r="AI31" s="4"/>
    </row>
    <row r="32" spans="1:35" ht="15" customHeight="1" x14ac:dyDescent="0.25">
      <c r="A32" s="3"/>
      <c r="B32" s="216"/>
      <c r="C32" s="19"/>
      <c r="D32" s="12"/>
      <c r="E32" s="33"/>
      <c r="F32" s="33"/>
      <c r="G32" s="33"/>
      <c r="H32" s="33"/>
      <c r="I32" s="33"/>
      <c r="J32" s="213"/>
      <c r="K32" s="14"/>
      <c r="L32" s="3"/>
      <c r="M32" s="3"/>
      <c r="N32" s="3"/>
      <c r="O32" s="3"/>
      <c r="P32" s="3"/>
      <c r="Q32" s="3"/>
      <c r="R32" s="3"/>
      <c r="S32" s="3"/>
      <c r="T32" s="3"/>
      <c r="U32" s="3"/>
      <c r="V32" s="3"/>
      <c r="W32" s="3"/>
      <c r="X32" s="3"/>
      <c r="Y32" s="3"/>
      <c r="Z32" s="3"/>
      <c r="AA32" s="3"/>
      <c r="AB32" s="3"/>
      <c r="AC32" s="4"/>
      <c r="AD32" s="4"/>
      <c r="AE32" s="4"/>
      <c r="AF32" s="4"/>
      <c r="AG32" s="4"/>
      <c r="AH32" s="4"/>
      <c r="AI32" s="4"/>
    </row>
    <row r="33" spans="1:35" ht="15" customHeight="1" x14ac:dyDescent="0.25">
      <c r="A33" s="3"/>
      <c r="B33" s="216"/>
      <c r="C33" s="19"/>
      <c r="D33" s="12"/>
      <c r="E33" s="33"/>
      <c r="F33" s="33"/>
      <c r="G33" s="33"/>
      <c r="H33" s="33"/>
      <c r="I33" s="33"/>
      <c r="J33" s="213"/>
      <c r="K33" s="14"/>
      <c r="L33" s="3"/>
      <c r="M33" s="3"/>
      <c r="N33" s="3"/>
      <c r="O33" s="3"/>
      <c r="P33" s="3"/>
      <c r="Q33" s="3"/>
      <c r="R33" s="3"/>
      <c r="S33" s="3"/>
      <c r="T33" s="3"/>
      <c r="U33" s="3"/>
      <c r="V33" s="3"/>
      <c r="W33" s="3"/>
      <c r="X33" s="3"/>
      <c r="Y33" s="3"/>
      <c r="Z33" s="3"/>
      <c r="AA33" s="3"/>
      <c r="AB33" s="3"/>
      <c r="AC33" s="4"/>
      <c r="AD33" s="4"/>
      <c r="AE33" s="4"/>
      <c r="AF33" s="4"/>
      <c r="AG33" s="4"/>
      <c r="AH33" s="4"/>
      <c r="AI33" s="4"/>
    </row>
    <row r="34" spans="1:35" ht="15" customHeight="1" x14ac:dyDescent="0.25">
      <c r="A34" s="3"/>
      <c r="B34" s="216"/>
      <c r="C34" s="19"/>
      <c r="D34" s="10"/>
      <c r="E34" s="33"/>
      <c r="F34" s="33"/>
      <c r="G34" s="33"/>
      <c r="H34" s="33"/>
      <c r="I34" s="33"/>
      <c r="J34" s="213"/>
      <c r="K34" s="14"/>
      <c r="L34" s="3"/>
      <c r="M34" s="3"/>
      <c r="N34" s="3"/>
      <c r="O34" s="3"/>
      <c r="P34" s="3"/>
      <c r="Q34" s="3"/>
      <c r="R34" s="3"/>
      <c r="S34" s="3"/>
      <c r="T34" s="3"/>
      <c r="U34" s="3"/>
      <c r="V34" s="3"/>
      <c r="W34" s="3"/>
      <c r="X34" s="3"/>
      <c r="Y34" s="3"/>
      <c r="Z34" s="3"/>
      <c r="AA34" s="3"/>
      <c r="AB34" s="3"/>
      <c r="AC34" s="4"/>
      <c r="AD34" s="4"/>
      <c r="AE34" s="4"/>
      <c r="AF34" s="4"/>
      <c r="AG34" s="4"/>
      <c r="AH34" s="4"/>
      <c r="AI34" s="4"/>
    </row>
    <row r="35" spans="1:35" ht="15" customHeight="1" x14ac:dyDescent="0.25">
      <c r="A35" s="3"/>
      <c r="B35" s="216"/>
      <c r="C35" s="19"/>
      <c r="D35" s="10"/>
      <c r="E35" s="33"/>
      <c r="F35" s="33"/>
      <c r="G35" s="33"/>
      <c r="H35" s="33"/>
      <c r="I35" s="33"/>
      <c r="J35" s="213"/>
      <c r="K35" s="14"/>
      <c r="L35" s="3"/>
      <c r="M35" s="3"/>
      <c r="N35" s="3"/>
      <c r="O35" s="3"/>
      <c r="P35" s="3"/>
      <c r="Q35" s="3"/>
      <c r="R35" s="3"/>
      <c r="S35" s="3"/>
      <c r="T35" s="3"/>
      <c r="U35" s="3"/>
      <c r="V35" s="3"/>
      <c r="W35" s="3"/>
      <c r="X35" s="3"/>
      <c r="Y35" s="3"/>
      <c r="Z35" s="3"/>
      <c r="AA35" s="3"/>
      <c r="AB35" s="3"/>
      <c r="AC35" s="4"/>
      <c r="AD35" s="4"/>
      <c r="AE35" s="4"/>
      <c r="AF35" s="4"/>
      <c r="AG35" s="4"/>
      <c r="AH35" s="4"/>
      <c r="AI35" s="4"/>
    </row>
    <row r="36" spans="1:35" ht="15" customHeight="1" x14ac:dyDescent="0.25">
      <c r="A36" s="3"/>
      <c r="B36" s="216"/>
      <c r="C36" s="19"/>
      <c r="D36" s="10"/>
      <c r="E36" s="33"/>
      <c r="F36" s="33"/>
      <c r="G36" s="33"/>
      <c r="H36" s="33"/>
      <c r="I36" s="33"/>
      <c r="J36" s="213"/>
      <c r="K36" s="14"/>
      <c r="L36" s="3"/>
      <c r="M36" s="3"/>
      <c r="N36" s="3"/>
      <c r="O36" s="3"/>
      <c r="P36" s="3"/>
      <c r="Q36" s="3"/>
      <c r="R36" s="3"/>
      <c r="S36" s="3"/>
      <c r="T36" s="3"/>
      <c r="U36" s="3"/>
      <c r="V36" s="3"/>
      <c r="W36" s="3"/>
      <c r="X36" s="3"/>
      <c r="Y36" s="3"/>
      <c r="Z36" s="3"/>
      <c r="AA36" s="3"/>
      <c r="AB36" s="3"/>
      <c r="AC36" s="4"/>
      <c r="AD36" s="4"/>
      <c r="AE36" s="4"/>
      <c r="AF36" s="4"/>
      <c r="AG36" s="4"/>
      <c r="AH36" s="4"/>
      <c r="AI36" s="4"/>
    </row>
    <row r="37" spans="1:35" ht="15" customHeight="1" x14ac:dyDescent="0.25">
      <c r="A37" s="3"/>
      <c r="B37" s="216"/>
      <c r="C37" s="19"/>
      <c r="D37" s="10"/>
      <c r="E37" s="33"/>
      <c r="F37" s="33"/>
      <c r="G37" s="33"/>
      <c r="H37" s="33"/>
      <c r="I37" s="33"/>
      <c r="J37" s="213"/>
      <c r="K37" s="14"/>
      <c r="L37" s="3"/>
      <c r="M37" s="3"/>
      <c r="N37" s="3"/>
      <c r="O37" s="3"/>
      <c r="P37" s="3"/>
      <c r="Q37" s="3"/>
      <c r="R37" s="3"/>
      <c r="S37" s="3"/>
      <c r="T37" s="3"/>
      <c r="U37" s="3"/>
      <c r="V37" s="3"/>
      <c r="W37" s="3"/>
      <c r="X37" s="3"/>
      <c r="Y37" s="3"/>
      <c r="Z37" s="3"/>
      <c r="AA37" s="3"/>
      <c r="AB37" s="3"/>
      <c r="AC37" s="4"/>
      <c r="AD37" s="4"/>
      <c r="AE37" s="4"/>
      <c r="AF37" s="4"/>
      <c r="AG37" s="4"/>
      <c r="AH37" s="4"/>
      <c r="AI37" s="4"/>
    </row>
    <row r="38" spans="1:35" ht="15" customHeight="1" x14ac:dyDescent="0.25">
      <c r="A38" s="3"/>
      <c r="B38" s="216"/>
      <c r="C38" s="19"/>
      <c r="D38" s="19"/>
      <c r="E38" s="10"/>
      <c r="F38" s="10"/>
      <c r="G38" s="10"/>
      <c r="H38" s="10"/>
      <c r="I38" s="34" t="s">
        <v>295</v>
      </c>
      <c r="J38" s="213"/>
      <c r="K38" s="18"/>
      <c r="L38" s="4"/>
      <c r="M38" s="4"/>
      <c r="N38" s="4"/>
      <c r="O38" s="3"/>
      <c r="P38" s="3"/>
      <c r="Q38" s="3"/>
      <c r="R38" s="3"/>
      <c r="S38" s="3"/>
      <c r="T38" s="3"/>
      <c r="U38" s="3"/>
      <c r="V38" s="3"/>
      <c r="W38" s="3"/>
      <c r="X38" s="3"/>
      <c r="Y38" s="3"/>
      <c r="Z38" s="3"/>
      <c r="AA38" s="3"/>
      <c r="AB38" s="3"/>
      <c r="AC38" s="4"/>
      <c r="AD38" s="4"/>
      <c r="AE38" s="4"/>
      <c r="AF38" s="4"/>
      <c r="AG38" s="4"/>
      <c r="AH38" s="4"/>
      <c r="AI38" s="4"/>
    </row>
    <row r="39" spans="1:35" ht="15" customHeight="1" x14ac:dyDescent="0.25">
      <c r="A39" s="3"/>
      <c r="B39" s="216"/>
      <c r="C39" s="12"/>
      <c r="D39" s="10"/>
      <c r="E39" s="10"/>
      <c r="F39" s="10"/>
      <c r="G39" s="10"/>
      <c r="H39" s="10"/>
      <c r="I39" s="26"/>
      <c r="J39" s="213"/>
      <c r="K39" s="18"/>
      <c r="L39" s="4"/>
      <c r="M39" s="4"/>
      <c r="N39" s="4"/>
      <c r="O39" s="3"/>
      <c r="P39" s="3"/>
      <c r="Q39" s="3"/>
      <c r="R39" s="3"/>
      <c r="S39" s="3"/>
      <c r="T39" s="3"/>
      <c r="U39" s="3"/>
      <c r="V39" s="3"/>
      <c r="W39" s="3"/>
      <c r="X39" s="3"/>
      <c r="Y39" s="3"/>
      <c r="Z39" s="3"/>
      <c r="AA39" s="3"/>
      <c r="AB39" s="3"/>
      <c r="AC39" s="4"/>
      <c r="AD39" s="4"/>
      <c r="AE39" s="4"/>
      <c r="AF39" s="4"/>
      <c r="AG39" s="4"/>
      <c r="AH39" s="4"/>
      <c r="AI39" s="4"/>
    </row>
    <row r="40" spans="1:35" ht="15" customHeight="1" thickBot="1" x14ac:dyDescent="0.3">
      <c r="A40" s="3"/>
      <c r="B40" s="217"/>
      <c r="C40" s="218"/>
      <c r="D40" s="218"/>
      <c r="E40" s="218"/>
      <c r="F40" s="218"/>
      <c r="G40" s="218"/>
      <c r="H40" s="218"/>
      <c r="I40" s="218"/>
      <c r="J40" s="219"/>
      <c r="K40" s="18"/>
      <c r="L40" s="4"/>
      <c r="M40" s="4"/>
      <c r="N40" s="4"/>
      <c r="O40" s="3"/>
      <c r="P40" s="3"/>
      <c r="Q40" s="3"/>
      <c r="R40" s="3"/>
      <c r="S40" s="3"/>
      <c r="T40" s="3"/>
      <c r="U40" s="3"/>
      <c r="V40" s="3"/>
      <c r="W40" s="3"/>
      <c r="X40" s="3"/>
      <c r="Y40" s="3"/>
      <c r="Z40" s="3"/>
      <c r="AA40" s="3"/>
      <c r="AB40" s="3"/>
      <c r="AC40" s="4"/>
      <c r="AD40" s="4"/>
      <c r="AE40" s="4"/>
      <c r="AF40" s="4"/>
      <c r="AG40" s="4"/>
      <c r="AH40" s="4"/>
      <c r="AI40" s="4"/>
    </row>
    <row r="41" spans="1:35" ht="20.100000000000001" customHeight="1" x14ac:dyDescent="0.25">
      <c r="A41" s="3"/>
      <c r="B41" s="3"/>
      <c r="C41" s="3"/>
      <c r="D41" s="3"/>
      <c r="E41" s="3"/>
      <c r="F41" s="3"/>
      <c r="G41" s="3"/>
      <c r="H41" s="3"/>
      <c r="I41" s="3"/>
      <c r="J41" s="8"/>
      <c r="K41" s="8"/>
      <c r="L41" s="8"/>
      <c r="M41" s="8"/>
      <c r="N41" s="3"/>
      <c r="O41" s="3"/>
      <c r="P41" s="3"/>
      <c r="Q41" s="3"/>
      <c r="R41" s="3"/>
      <c r="S41" s="3"/>
      <c r="T41" s="3"/>
      <c r="U41" s="3"/>
      <c r="V41" s="3"/>
      <c r="W41" s="3"/>
      <c r="X41" s="3"/>
      <c r="Y41" s="3"/>
      <c r="Z41" s="3"/>
      <c r="AA41" s="3"/>
      <c r="AB41" s="3"/>
      <c r="AC41" s="4"/>
      <c r="AD41" s="4"/>
      <c r="AE41" s="4"/>
      <c r="AF41" s="4"/>
      <c r="AG41" s="4"/>
      <c r="AH41" s="4"/>
      <c r="AI41" s="4"/>
    </row>
    <row r="42" spans="1:35" ht="20.100000000000001" customHeight="1" x14ac:dyDescent="0.25">
      <c r="A42" s="3"/>
      <c r="B42" s="3"/>
      <c r="C42" s="3"/>
      <c r="D42" s="3"/>
      <c r="E42" s="3"/>
      <c r="F42" s="3"/>
      <c r="G42" s="3"/>
      <c r="H42" s="3"/>
      <c r="I42" s="3"/>
      <c r="J42" s="9"/>
      <c r="K42" s="8"/>
      <c r="L42" s="8"/>
      <c r="M42" s="8"/>
      <c r="N42" s="3"/>
      <c r="O42" s="3"/>
      <c r="P42" s="3"/>
      <c r="Q42" s="3"/>
      <c r="R42" s="3"/>
      <c r="S42" s="3"/>
      <c r="T42" s="3"/>
      <c r="U42" s="3"/>
      <c r="V42" s="3"/>
      <c r="W42" s="3"/>
      <c r="X42" s="3"/>
      <c r="Y42" s="3"/>
      <c r="Z42" s="3"/>
      <c r="AA42" s="3"/>
      <c r="AB42" s="3"/>
      <c r="AC42" s="4"/>
    </row>
    <row r="43" spans="1:35" ht="20.100000000000001" customHeight="1" x14ac:dyDescent="0.25">
      <c r="A43" s="3"/>
      <c r="B43" s="3"/>
      <c r="C43" s="3"/>
      <c r="D43" s="3"/>
      <c r="E43" s="3"/>
      <c r="F43" s="3"/>
      <c r="G43" s="3"/>
      <c r="H43" s="3"/>
      <c r="I43" s="3"/>
      <c r="J43" s="9"/>
      <c r="K43" s="8"/>
      <c r="L43" s="8"/>
      <c r="M43" s="8"/>
      <c r="N43" s="3"/>
      <c r="O43" s="3"/>
      <c r="P43" s="3"/>
      <c r="Q43" s="3"/>
      <c r="R43" s="3"/>
      <c r="S43" s="3"/>
      <c r="T43" s="3"/>
      <c r="U43" s="3"/>
      <c r="V43" s="3"/>
      <c r="W43" s="3"/>
      <c r="X43" s="3"/>
      <c r="Y43" s="3"/>
      <c r="Z43" s="3"/>
      <c r="AA43" s="3"/>
      <c r="AB43" s="3"/>
      <c r="AC43" s="4"/>
    </row>
    <row r="44" spans="1:35" ht="20.100000000000001" customHeight="1" x14ac:dyDescent="0.25">
      <c r="A44" s="3"/>
      <c r="B44" s="3"/>
      <c r="C44" s="3"/>
      <c r="D44" s="3"/>
      <c r="E44" s="3"/>
      <c r="F44" s="3"/>
      <c r="G44" s="3"/>
      <c r="H44" s="3"/>
      <c r="I44" s="3"/>
      <c r="J44" s="7"/>
      <c r="K44" s="3"/>
      <c r="L44" s="3"/>
      <c r="M44" s="7"/>
      <c r="N44" s="3"/>
      <c r="O44" s="3"/>
      <c r="P44" s="3"/>
      <c r="Q44" s="3"/>
      <c r="R44" s="3"/>
      <c r="S44" s="3"/>
      <c r="T44" s="3"/>
      <c r="U44" s="3"/>
      <c r="V44" s="3"/>
      <c r="W44" s="3"/>
      <c r="X44" s="3"/>
      <c r="Y44" s="3"/>
      <c r="Z44" s="3"/>
      <c r="AA44" s="3"/>
      <c r="AB44" s="3"/>
      <c r="AC44" s="4"/>
    </row>
    <row r="45" spans="1:35" ht="24.9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4"/>
    </row>
    <row r="46" spans="1:35" ht="24.9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4"/>
    </row>
    <row r="47" spans="1:35" ht="24.9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4"/>
      <c r="AD47" s="4"/>
      <c r="AE47" s="4"/>
      <c r="AF47" s="4"/>
      <c r="AG47" s="4"/>
      <c r="AH47" s="4"/>
      <c r="AI47" s="4"/>
    </row>
    <row r="48" spans="1:35" ht="24.9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4"/>
      <c r="AD48" s="4"/>
      <c r="AE48" s="4"/>
      <c r="AF48" s="4"/>
      <c r="AG48" s="4"/>
      <c r="AH48" s="4"/>
      <c r="AI48" s="4"/>
    </row>
    <row r="49" spans="1:35" ht="24.9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4"/>
      <c r="AD49" s="4"/>
      <c r="AE49" s="4"/>
      <c r="AF49" s="4"/>
      <c r="AG49" s="4"/>
      <c r="AH49" s="4"/>
      <c r="AI49" s="4"/>
    </row>
  </sheetData>
  <mergeCells count="2">
    <mergeCell ref="C25:F25"/>
    <mergeCell ref="C28:F28"/>
  </mergeCells>
  <pageMargins left="0.70866141732283472" right="0.70866141732283472" top="0.74803149606299213" bottom="0.7480314960629921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2"/>
  <sheetViews>
    <sheetView view="pageBreakPreview" topLeftCell="A40" zoomScale="90" zoomScaleNormal="70" zoomScaleSheetLayoutView="90" workbookViewId="0">
      <selection activeCell="R17" sqref="R17"/>
    </sheetView>
  </sheetViews>
  <sheetFormatPr baseColWidth="10" defaultRowHeight="15" x14ac:dyDescent="0.25"/>
  <cols>
    <col min="1" max="1" width="3.140625" customWidth="1"/>
    <col min="2" max="2" width="12.140625" style="20" customWidth="1"/>
    <col min="3" max="3" width="31.42578125" customWidth="1"/>
    <col min="4" max="4" width="10.7109375" style="21" customWidth="1"/>
    <col min="5" max="8" width="10.7109375" customWidth="1"/>
  </cols>
  <sheetData>
    <row r="1" spans="1:17" ht="9" customHeight="1" x14ac:dyDescent="0.25"/>
    <row r="2" spans="1:17" ht="42" customHeight="1" x14ac:dyDescent="0.25">
      <c r="B2" s="284" t="s">
        <v>289</v>
      </c>
      <c r="C2" s="50"/>
      <c r="D2" s="51"/>
      <c r="E2" s="49"/>
      <c r="F2" s="50"/>
      <c r="G2" s="50"/>
      <c r="H2" s="50"/>
      <c r="I2" s="50"/>
      <c r="J2" s="50"/>
    </row>
    <row r="3" spans="1:17" ht="6.75" customHeight="1" x14ac:dyDescent="0.25">
      <c r="B3" s="32"/>
      <c r="C3" s="22"/>
      <c r="D3" s="25"/>
      <c r="E3" s="26"/>
      <c r="F3" s="22"/>
      <c r="G3" s="22"/>
      <c r="H3" s="22"/>
      <c r="I3" s="22"/>
      <c r="J3" s="22"/>
    </row>
    <row r="4" spans="1:17" ht="15" customHeight="1" x14ac:dyDescent="0.25">
      <c r="A4" s="22"/>
      <c r="B4" s="30"/>
      <c r="C4" s="22"/>
      <c r="D4" s="29"/>
      <c r="E4" s="22"/>
      <c r="F4" s="22"/>
      <c r="G4" s="22"/>
      <c r="H4" s="22"/>
      <c r="I4" s="22"/>
      <c r="J4" s="22"/>
      <c r="K4" s="22"/>
      <c r="L4" s="22"/>
      <c r="M4" s="22"/>
      <c r="N4" s="22"/>
      <c r="O4" s="22"/>
      <c r="P4" s="22"/>
      <c r="Q4" s="22"/>
    </row>
    <row r="5" spans="1:17" ht="15" customHeight="1" x14ac:dyDescent="0.25">
      <c r="A5" s="22"/>
      <c r="B5" s="30"/>
      <c r="C5" s="22"/>
      <c r="D5" s="29"/>
      <c r="E5" s="22"/>
      <c r="F5" s="22"/>
      <c r="G5" s="22"/>
      <c r="H5" s="22"/>
      <c r="I5" s="22"/>
      <c r="J5" s="22"/>
      <c r="K5" s="22"/>
      <c r="L5" s="22"/>
      <c r="M5" s="22"/>
      <c r="N5" s="22"/>
      <c r="O5" s="22"/>
      <c r="P5" s="22"/>
      <c r="Q5" s="22"/>
    </row>
    <row r="6" spans="1:17" ht="15" customHeight="1" x14ac:dyDescent="0.25">
      <c r="A6" s="22"/>
      <c r="B6" s="31"/>
      <c r="C6" s="31"/>
      <c r="D6" s="29"/>
      <c r="E6" s="22"/>
      <c r="F6" s="22"/>
      <c r="G6" s="22"/>
      <c r="H6" s="22"/>
      <c r="I6" s="22"/>
      <c r="J6" s="22"/>
      <c r="K6" s="22"/>
      <c r="L6" s="22"/>
      <c r="M6" s="22"/>
      <c r="N6" s="22"/>
      <c r="O6" s="22"/>
      <c r="P6" s="22"/>
      <c r="Q6" s="22"/>
    </row>
    <row r="7" spans="1:17" ht="15" customHeight="1" x14ac:dyDescent="0.25">
      <c r="A7" s="22"/>
      <c r="B7" s="31"/>
      <c r="C7" s="31"/>
      <c r="D7" s="29"/>
      <c r="E7" s="22"/>
      <c r="F7" s="22"/>
      <c r="G7" s="22"/>
      <c r="H7" s="22"/>
      <c r="I7" s="22"/>
      <c r="J7" s="22"/>
      <c r="K7" s="22"/>
      <c r="L7" s="22"/>
      <c r="M7" s="22"/>
      <c r="N7" s="22"/>
      <c r="O7" s="22"/>
      <c r="P7" s="22"/>
      <c r="Q7" s="22"/>
    </row>
    <row r="8" spans="1:17" ht="15" customHeight="1" x14ac:dyDescent="0.25">
      <c r="A8" s="22"/>
      <c r="B8" s="31"/>
      <c r="C8" s="31"/>
      <c r="D8" s="29"/>
      <c r="E8" s="22"/>
      <c r="F8" s="22"/>
      <c r="G8" s="22"/>
      <c r="H8" s="22"/>
      <c r="I8" s="22"/>
      <c r="J8" s="22"/>
      <c r="K8" s="22"/>
      <c r="L8" s="22"/>
      <c r="M8" s="22"/>
      <c r="N8" s="22"/>
      <c r="O8" s="22"/>
      <c r="P8" s="22"/>
      <c r="Q8" s="22"/>
    </row>
    <row r="9" spans="1:17" ht="15" customHeight="1" x14ac:dyDescent="0.25">
      <c r="A9" s="22"/>
      <c r="B9" s="31"/>
      <c r="C9" s="31"/>
      <c r="D9" s="29"/>
      <c r="E9" s="22"/>
      <c r="F9" s="22"/>
      <c r="G9" s="22"/>
      <c r="H9" s="22"/>
      <c r="I9" s="22"/>
      <c r="J9" s="22"/>
      <c r="K9" s="22"/>
      <c r="L9" s="22"/>
      <c r="M9" s="22"/>
      <c r="N9" s="22"/>
      <c r="O9" s="22"/>
      <c r="P9" s="22"/>
      <c r="Q9" s="22"/>
    </row>
    <row r="10" spans="1:17" ht="15" customHeight="1" x14ac:dyDescent="0.25">
      <c r="A10" s="22"/>
      <c r="B10" s="31"/>
      <c r="C10" s="31"/>
      <c r="D10" s="29"/>
      <c r="E10" s="22"/>
      <c r="F10" s="22"/>
      <c r="G10" s="22"/>
      <c r="H10" s="22"/>
      <c r="I10" s="22"/>
      <c r="J10" s="22"/>
      <c r="K10" s="22"/>
      <c r="L10" s="22"/>
      <c r="M10" s="22"/>
      <c r="N10" s="22"/>
      <c r="O10" s="22"/>
      <c r="P10" s="22"/>
      <c r="Q10" s="22"/>
    </row>
    <row r="11" spans="1:17" ht="15" customHeight="1" x14ac:dyDescent="0.25">
      <c r="A11" s="22"/>
      <c r="B11" s="31"/>
      <c r="C11" s="31"/>
      <c r="D11" s="29"/>
      <c r="E11" s="22"/>
      <c r="F11" s="22"/>
      <c r="G11" s="22"/>
      <c r="H11" s="22"/>
      <c r="I11" s="22"/>
      <c r="J11" s="22"/>
      <c r="K11" s="22"/>
      <c r="L11" s="22"/>
      <c r="M11" s="22"/>
      <c r="N11" s="22"/>
      <c r="O11" s="22"/>
      <c r="P11" s="22"/>
      <c r="Q11" s="22"/>
    </row>
    <row r="12" spans="1:17" ht="15" customHeight="1" x14ac:dyDescent="0.25">
      <c r="A12" s="22"/>
      <c r="B12" s="31"/>
      <c r="C12" s="31"/>
      <c r="D12" s="29"/>
      <c r="E12" s="22"/>
      <c r="F12" s="22"/>
      <c r="G12" s="22"/>
      <c r="H12" s="22"/>
      <c r="I12" s="22"/>
      <c r="J12" s="22"/>
      <c r="K12" s="22"/>
      <c r="L12" s="22"/>
      <c r="M12" s="22"/>
      <c r="N12" s="22"/>
      <c r="O12" s="22"/>
      <c r="P12" s="22"/>
      <c r="Q12" s="22"/>
    </row>
    <row r="13" spans="1:17" ht="15" customHeight="1" x14ac:dyDescent="0.25">
      <c r="A13" s="22"/>
      <c r="B13" s="31"/>
      <c r="C13" s="31"/>
      <c r="D13" s="29"/>
      <c r="E13" s="22"/>
      <c r="F13" s="22"/>
      <c r="G13" s="22"/>
      <c r="H13" s="22"/>
      <c r="I13" s="22"/>
      <c r="J13" s="22"/>
      <c r="K13" s="22"/>
      <c r="L13" s="22"/>
      <c r="M13" s="22"/>
      <c r="N13" s="22"/>
      <c r="O13" s="22"/>
      <c r="P13" s="22"/>
      <c r="Q13" s="22"/>
    </row>
    <row r="14" spans="1:17" ht="15" customHeight="1" x14ac:dyDescent="0.25">
      <c r="A14" s="22"/>
      <c r="B14" s="31"/>
      <c r="C14" s="31"/>
      <c r="D14" s="29"/>
      <c r="E14" s="22"/>
      <c r="F14" s="22"/>
      <c r="G14" s="22"/>
      <c r="H14" s="22"/>
      <c r="I14" s="22"/>
      <c r="J14" s="22"/>
      <c r="K14" s="22"/>
      <c r="L14" s="22"/>
      <c r="M14" s="22"/>
      <c r="N14" s="22"/>
      <c r="O14" s="22"/>
      <c r="P14" s="22"/>
      <c r="Q14" s="22"/>
    </row>
    <row r="15" spans="1:17" ht="15" customHeight="1" x14ac:dyDescent="0.25">
      <c r="A15" s="22"/>
      <c r="B15" s="31"/>
      <c r="C15" s="31"/>
      <c r="D15" s="29"/>
      <c r="E15" s="22"/>
      <c r="F15" s="22"/>
      <c r="G15" s="22"/>
      <c r="H15" s="22"/>
      <c r="I15" s="22"/>
      <c r="J15" s="22"/>
      <c r="K15" s="22"/>
      <c r="L15" s="22"/>
      <c r="M15" s="22"/>
      <c r="N15" s="22"/>
      <c r="O15" s="22"/>
      <c r="P15" s="22"/>
      <c r="Q15" s="22"/>
    </row>
    <row r="16" spans="1:17" ht="15" customHeight="1" x14ac:dyDescent="0.25">
      <c r="A16" s="22"/>
      <c r="B16" s="31"/>
      <c r="C16" s="31"/>
      <c r="D16" s="29"/>
      <c r="E16" s="22"/>
      <c r="F16" s="22"/>
      <c r="G16" s="22"/>
      <c r="H16" s="22"/>
      <c r="I16" s="22"/>
      <c r="J16" s="22"/>
      <c r="K16" s="22"/>
      <c r="L16" s="22"/>
      <c r="M16" s="22"/>
      <c r="N16" s="22"/>
      <c r="O16" s="22"/>
      <c r="P16" s="22"/>
      <c r="Q16" s="22"/>
    </row>
    <row r="17" spans="1:17" ht="15" customHeight="1" x14ac:dyDescent="0.25">
      <c r="A17" s="22"/>
      <c r="B17" s="31"/>
      <c r="C17" s="31"/>
      <c r="D17" s="29"/>
      <c r="E17" s="22"/>
      <c r="F17" s="22"/>
      <c r="G17" s="22"/>
      <c r="H17" s="22"/>
      <c r="I17" s="22"/>
      <c r="J17" s="22"/>
      <c r="K17" s="22"/>
      <c r="L17" s="22"/>
      <c r="M17" s="22"/>
      <c r="N17" s="22"/>
      <c r="O17" s="22"/>
      <c r="P17" s="22"/>
      <c r="Q17" s="22"/>
    </row>
    <row r="18" spans="1:17" ht="15" customHeight="1" x14ac:dyDescent="0.25">
      <c r="A18" s="22"/>
      <c r="B18" s="31"/>
      <c r="C18" s="31"/>
      <c r="D18" s="29"/>
      <c r="E18" s="22"/>
      <c r="F18" s="22"/>
      <c r="G18" s="22"/>
      <c r="H18" s="22"/>
      <c r="I18" s="22"/>
      <c r="J18" s="22"/>
      <c r="K18" s="22"/>
      <c r="L18" s="22"/>
      <c r="M18" s="22"/>
      <c r="N18" s="22"/>
      <c r="O18" s="22"/>
      <c r="P18" s="22"/>
      <c r="Q18" s="22"/>
    </row>
    <row r="19" spans="1:17" ht="15" customHeight="1" x14ac:dyDescent="0.25">
      <c r="A19" s="22"/>
      <c r="B19" s="31"/>
      <c r="C19" s="31"/>
      <c r="D19" s="29"/>
      <c r="E19" s="22"/>
      <c r="F19" s="22"/>
      <c r="G19" s="22"/>
      <c r="H19" s="22"/>
      <c r="I19" s="22"/>
      <c r="J19" s="22"/>
      <c r="K19" s="22"/>
      <c r="L19" s="22"/>
      <c r="M19" s="22"/>
      <c r="N19" s="22"/>
      <c r="O19" s="22"/>
      <c r="P19" s="22"/>
      <c r="Q19" s="22"/>
    </row>
    <row r="20" spans="1:17" ht="15" customHeight="1" x14ac:dyDescent="0.25">
      <c r="A20" s="22"/>
      <c r="B20" s="31"/>
      <c r="C20" s="31"/>
      <c r="D20" s="29"/>
      <c r="E20" s="22"/>
      <c r="F20" s="22"/>
      <c r="G20" s="22"/>
      <c r="H20" s="22"/>
      <c r="I20" s="22"/>
      <c r="J20" s="22"/>
      <c r="K20" s="22"/>
      <c r="L20" s="22"/>
      <c r="M20" s="22"/>
      <c r="N20" s="22"/>
      <c r="O20" s="22"/>
      <c r="P20" s="22"/>
      <c r="Q20" s="22"/>
    </row>
    <row r="21" spans="1:17" ht="15" customHeight="1" x14ac:dyDescent="0.25">
      <c r="A21" s="22"/>
      <c r="B21" s="31"/>
      <c r="C21" s="31"/>
      <c r="D21" s="29"/>
      <c r="E21" s="22"/>
      <c r="F21" s="22"/>
      <c r="G21" s="22"/>
      <c r="H21" s="22"/>
      <c r="I21" s="22"/>
      <c r="J21" s="22"/>
      <c r="K21" s="22"/>
      <c r="L21" s="22"/>
      <c r="M21" s="22"/>
      <c r="N21" s="22"/>
      <c r="O21" s="22"/>
      <c r="P21" s="22"/>
      <c r="Q21" s="22"/>
    </row>
    <row r="22" spans="1:17" ht="15" customHeight="1" x14ac:dyDescent="0.25">
      <c r="A22" s="22"/>
      <c r="B22" s="31"/>
      <c r="C22" s="31"/>
      <c r="D22" s="29"/>
      <c r="E22" s="22"/>
      <c r="F22" s="22"/>
      <c r="G22" s="22"/>
      <c r="H22" s="22"/>
      <c r="I22" s="22"/>
      <c r="J22" s="22"/>
      <c r="K22" s="22"/>
      <c r="L22" s="22"/>
      <c r="M22" s="22"/>
      <c r="N22" s="22"/>
      <c r="O22" s="22"/>
      <c r="P22" s="22"/>
      <c r="Q22" s="22"/>
    </row>
    <row r="23" spans="1:17" ht="15" customHeight="1" x14ac:dyDescent="0.25">
      <c r="A23" s="22"/>
      <c r="B23" s="31"/>
      <c r="C23" s="31"/>
      <c r="D23" s="29"/>
      <c r="E23" s="22"/>
      <c r="F23" s="22"/>
      <c r="G23" s="22"/>
      <c r="H23" s="22"/>
      <c r="I23" s="22"/>
      <c r="J23" s="22"/>
      <c r="K23" s="22"/>
      <c r="L23" s="22"/>
      <c r="M23" s="22"/>
      <c r="N23" s="22"/>
      <c r="O23" s="22"/>
      <c r="P23" s="22"/>
      <c r="Q23" s="22"/>
    </row>
    <row r="24" spans="1:17" ht="15" customHeight="1" x14ac:dyDescent="0.25">
      <c r="A24" s="22"/>
      <c r="B24" s="31"/>
      <c r="C24" s="31"/>
      <c r="D24" s="29"/>
      <c r="E24" s="22"/>
      <c r="F24" s="22"/>
      <c r="G24" s="22"/>
      <c r="H24" s="22"/>
      <c r="I24" s="22"/>
      <c r="J24" s="22"/>
      <c r="K24" s="22"/>
      <c r="L24" s="22"/>
      <c r="M24" s="22"/>
      <c r="N24" s="22"/>
      <c r="O24" s="22"/>
      <c r="P24" s="22"/>
      <c r="Q24" s="22"/>
    </row>
    <row r="25" spans="1:17" ht="15" customHeight="1" x14ac:dyDescent="0.25">
      <c r="A25" s="22"/>
      <c r="B25" s="31"/>
      <c r="C25" s="31"/>
      <c r="D25" s="29"/>
      <c r="E25" s="22"/>
      <c r="F25" s="22"/>
      <c r="G25" s="22"/>
      <c r="H25" s="22"/>
      <c r="I25" s="22"/>
      <c r="J25" s="22"/>
      <c r="K25" s="22"/>
      <c r="L25" s="22"/>
      <c r="M25" s="22"/>
      <c r="N25" s="22"/>
      <c r="O25" s="22"/>
      <c r="P25" s="22"/>
      <c r="Q25" s="22"/>
    </row>
    <row r="26" spans="1:17" ht="15" customHeight="1" x14ac:dyDescent="0.25">
      <c r="A26" s="22"/>
      <c r="B26" s="31"/>
      <c r="C26" s="31"/>
      <c r="D26" s="29"/>
      <c r="E26" s="22"/>
      <c r="F26" s="22"/>
      <c r="G26" s="22"/>
      <c r="H26" s="22"/>
      <c r="I26" s="22"/>
      <c r="J26" s="22"/>
      <c r="K26" s="22"/>
      <c r="L26" s="22"/>
      <c r="M26" s="22"/>
      <c r="N26" s="22"/>
      <c r="O26" s="22"/>
      <c r="P26" s="22"/>
      <c r="Q26" s="22"/>
    </row>
    <row r="27" spans="1:17" ht="15" customHeight="1" x14ac:dyDescent="0.25">
      <c r="A27" s="22"/>
      <c r="B27" s="30"/>
      <c r="C27" s="31"/>
      <c r="D27" s="29"/>
      <c r="E27" s="22"/>
      <c r="F27" s="22"/>
      <c r="G27" s="22"/>
      <c r="H27" s="22"/>
      <c r="I27" s="22"/>
      <c r="J27" s="22"/>
      <c r="K27" s="22"/>
      <c r="L27" s="22"/>
      <c r="M27" s="22"/>
      <c r="N27" s="22"/>
      <c r="O27" s="22"/>
      <c r="P27" s="22"/>
      <c r="Q27" s="22"/>
    </row>
    <row r="28" spans="1:17" x14ac:dyDescent="0.25">
      <c r="A28" s="22"/>
      <c r="B28" s="30"/>
      <c r="C28" s="31"/>
      <c r="D28" s="22"/>
      <c r="E28" s="22"/>
      <c r="F28" s="22"/>
      <c r="G28" s="22"/>
      <c r="H28" s="22"/>
      <c r="I28" s="22"/>
      <c r="J28" s="22"/>
      <c r="K28" s="22"/>
      <c r="L28" s="22"/>
      <c r="M28" s="22"/>
      <c r="N28" s="22"/>
      <c r="O28" s="22"/>
      <c r="P28" s="22"/>
      <c r="Q28" s="22"/>
    </row>
    <row r="29" spans="1:17" x14ac:dyDescent="0.25">
      <c r="A29" s="22"/>
      <c r="B29" s="30"/>
      <c r="C29" s="31"/>
      <c r="D29" s="22"/>
      <c r="E29" s="22"/>
      <c r="F29" s="22"/>
      <c r="G29" s="22"/>
      <c r="H29" s="22"/>
      <c r="I29" s="22"/>
      <c r="J29" s="22"/>
      <c r="K29" s="22"/>
      <c r="L29" s="22"/>
      <c r="M29" s="22"/>
      <c r="N29" s="30"/>
      <c r="O29" s="22"/>
      <c r="P29" s="22"/>
      <c r="Q29" s="22"/>
    </row>
    <row r="30" spans="1:17" x14ac:dyDescent="0.25">
      <c r="A30" s="22"/>
      <c r="B30" s="30"/>
      <c r="C30" s="31"/>
      <c r="D30" s="22"/>
      <c r="E30" s="22"/>
      <c r="F30" s="22"/>
      <c r="G30" s="22"/>
      <c r="H30" s="22"/>
      <c r="I30" s="22"/>
      <c r="J30" s="22"/>
      <c r="K30" s="22"/>
      <c r="L30" s="22"/>
      <c r="M30" s="22"/>
      <c r="N30" s="30"/>
      <c r="O30" s="22"/>
      <c r="P30" s="22"/>
      <c r="Q30" s="22"/>
    </row>
    <row r="31" spans="1:17" x14ac:dyDescent="0.25">
      <c r="A31" s="22"/>
      <c r="B31" s="30"/>
      <c r="C31" s="31"/>
      <c r="D31" s="22"/>
      <c r="E31" s="22"/>
      <c r="F31" s="22"/>
      <c r="G31" s="22"/>
      <c r="H31" s="22"/>
      <c r="I31" s="22"/>
      <c r="J31" s="22"/>
      <c r="K31" s="22"/>
      <c r="L31" s="22"/>
      <c r="M31" s="22"/>
      <c r="N31" s="30"/>
      <c r="O31" s="22"/>
      <c r="P31" s="22"/>
      <c r="Q31" s="22"/>
    </row>
    <row r="32" spans="1:17" x14ac:dyDescent="0.25">
      <c r="A32" s="22"/>
      <c r="B32" s="30"/>
      <c r="C32" s="31"/>
      <c r="D32" s="22"/>
      <c r="E32" s="22"/>
      <c r="F32" s="22"/>
      <c r="G32" s="22"/>
      <c r="H32" s="22"/>
      <c r="I32" s="22"/>
      <c r="J32" s="22"/>
      <c r="K32" s="22"/>
      <c r="L32" s="22"/>
      <c r="M32" s="22"/>
      <c r="N32" s="30"/>
      <c r="O32" s="22"/>
      <c r="P32" s="22"/>
      <c r="Q32" s="22"/>
    </row>
    <row r="33" spans="1:17" x14ac:dyDescent="0.25">
      <c r="A33" s="22"/>
      <c r="B33" s="30"/>
      <c r="C33" s="31"/>
      <c r="D33" s="22"/>
      <c r="E33" s="22"/>
      <c r="F33" s="22"/>
      <c r="G33" s="22"/>
      <c r="H33" s="22"/>
      <c r="I33" s="22"/>
      <c r="J33" s="22"/>
      <c r="K33" s="22"/>
      <c r="L33" s="22"/>
      <c r="M33" s="22"/>
      <c r="N33" s="30"/>
      <c r="O33" s="22"/>
      <c r="P33" s="22"/>
      <c r="Q33" s="22"/>
    </row>
    <row r="34" spans="1:17" x14ac:dyDescent="0.25">
      <c r="A34" s="22"/>
      <c r="B34" s="30"/>
      <c r="C34" s="31"/>
      <c r="D34" s="22"/>
      <c r="E34" s="22"/>
      <c r="F34" s="22"/>
      <c r="G34" s="22"/>
      <c r="H34" s="22"/>
      <c r="I34" s="22"/>
      <c r="J34" s="22"/>
      <c r="K34" s="22"/>
      <c r="L34" s="22"/>
      <c r="M34" s="22"/>
      <c r="N34" s="30"/>
      <c r="O34" s="22"/>
      <c r="P34" s="22"/>
      <c r="Q34" s="22"/>
    </row>
    <row r="35" spans="1:17" x14ac:dyDescent="0.25">
      <c r="A35" s="22"/>
      <c r="B35" s="30"/>
      <c r="C35" s="31"/>
      <c r="D35" s="22"/>
      <c r="E35" s="22"/>
      <c r="F35" s="22"/>
      <c r="G35" s="22"/>
      <c r="H35" s="22"/>
      <c r="I35" s="22"/>
      <c r="J35" s="22"/>
      <c r="K35" s="22"/>
      <c r="L35" s="22"/>
      <c r="M35" s="22"/>
      <c r="N35" s="30"/>
      <c r="O35" s="22"/>
      <c r="P35" s="22"/>
      <c r="Q35" s="22"/>
    </row>
    <row r="36" spans="1:17" x14ac:dyDescent="0.25">
      <c r="A36" s="22"/>
      <c r="B36" s="30"/>
      <c r="C36" s="31"/>
      <c r="D36" s="22"/>
      <c r="E36" s="22"/>
      <c r="F36" s="22"/>
      <c r="G36" s="22"/>
      <c r="H36" s="22"/>
      <c r="I36" s="22"/>
      <c r="J36" s="22"/>
      <c r="K36" s="22"/>
      <c r="L36" s="22"/>
      <c r="M36" s="22"/>
      <c r="N36" s="30"/>
      <c r="O36" s="22"/>
      <c r="P36" s="22"/>
      <c r="Q36" s="22"/>
    </row>
    <row r="37" spans="1:17" x14ac:dyDescent="0.25">
      <c r="A37" s="22"/>
      <c r="B37" s="30"/>
      <c r="C37" s="31"/>
      <c r="D37" s="22"/>
      <c r="E37" s="22"/>
      <c r="F37" s="22"/>
      <c r="G37" s="22"/>
      <c r="H37" s="22"/>
      <c r="I37" s="22"/>
      <c r="J37" s="22"/>
      <c r="K37" s="22"/>
      <c r="L37" s="22"/>
      <c r="M37" s="22"/>
      <c r="N37" s="30"/>
      <c r="O37" s="22"/>
      <c r="P37" s="22"/>
      <c r="Q37" s="22"/>
    </row>
    <row r="38" spans="1:17" x14ac:dyDescent="0.25">
      <c r="A38" s="22"/>
      <c r="B38" s="30"/>
      <c r="C38" s="31"/>
      <c r="D38" s="22"/>
      <c r="E38" s="22"/>
      <c r="F38" s="22"/>
      <c r="G38" s="22"/>
      <c r="H38" s="22"/>
      <c r="I38" s="22"/>
      <c r="J38" s="22"/>
      <c r="K38" s="22"/>
      <c r="L38" s="22"/>
      <c r="M38" s="22"/>
      <c r="N38" s="30"/>
      <c r="O38" s="22"/>
      <c r="P38" s="22"/>
      <c r="Q38" s="22"/>
    </row>
    <row r="39" spans="1:17" x14ac:dyDescent="0.25">
      <c r="A39" s="22"/>
      <c r="B39" s="30"/>
      <c r="C39" s="31"/>
      <c r="D39" s="22"/>
      <c r="E39" s="22"/>
      <c r="F39" s="22"/>
      <c r="G39" s="22"/>
      <c r="H39" s="22"/>
      <c r="I39" s="22"/>
      <c r="J39" s="22"/>
      <c r="K39" s="22"/>
      <c r="L39" s="22"/>
      <c r="M39" s="22"/>
      <c r="N39" s="30"/>
      <c r="O39" s="22"/>
      <c r="P39" s="22"/>
      <c r="Q39" s="22"/>
    </row>
    <row r="40" spans="1:17" x14ac:dyDescent="0.25">
      <c r="A40" s="22"/>
      <c r="B40" s="30"/>
      <c r="C40" s="31"/>
      <c r="D40" s="22"/>
      <c r="E40" s="22"/>
      <c r="F40" s="22"/>
      <c r="G40" s="22"/>
      <c r="H40" s="22"/>
      <c r="I40" s="22"/>
      <c r="J40" s="22"/>
      <c r="K40" s="22"/>
      <c r="L40" s="22"/>
      <c r="M40" s="22"/>
      <c r="N40" s="30"/>
      <c r="O40" s="22"/>
      <c r="P40" s="22"/>
      <c r="Q40" s="22"/>
    </row>
    <row r="41" spans="1:17" x14ac:dyDescent="0.25">
      <c r="A41" s="22"/>
      <c r="B41" s="30"/>
      <c r="C41" s="31"/>
      <c r="D41" s="22"/>
      <c r="E41" s="22"/>
      <c r="F41" s="22"/>
      <c r="G41" s="22"/>
      <c r="H41" s="22"/>
      <c r="I41" s="22"/>
      <c r="J41" s="22"/>
      <c r="K41" s="22"/>
      <c r="L41" s="22"/>
      <c r="M41" s="22"/>
      <c r="N41" s="30"/>
      <c r="O41" s="22"/>
      <c r="P41" s="22"/>
      <c r="Q41" s="22"/>
    </row>
    <row r="42" spans="1:17" x14ac:dyDescent="0.25">
      <c r="A42" s="22"/>
      <c r="B42" s="30"/>
      <c r="C42" s="31"/>
      <c r="D42" s="22"/>
      <c r="E42" s="22"/>
      <c r="F42" s="22"/>
      <c r="G42" s="22"/>
      <c r="H42" s="22"/>
      <c r="I42" s="22"/>
      <c r="J42" s="22"/>
      <c r="K42" s="22"/>
      <c r="L42" s="22"/>
      <c r="M42" s="22"/>
      <c r="N42" s="30"/>
      <c r="O42" s="22"/>
      <c r="P42" s="22"/>
      <c r="Q42" s="22"/>
    </row>
    <row r="43" spans="1:17" x14ac:dyDescent="0.25">
      <c r="A43" s="22"/>
      <c r="B43" s="30"/>
      <c r="C43" s="31"/>
      <c r="D43" s="22"/>
      <c r="E43" s="22"/>
      <c r="F43" s="22"/>
      <c r="G43" s="22"/>
      <c r="H43" s="22"/>
      <c r="I43" s="22"/>
      <c r="J43" s="22"/>
      <c r="K43" s="22"/>
      <c r="L43" s="22"/>
      <c r="M43" s="22"/>
      <c r="N43" s="30"/>
      <c r="O43" s="22"/>
      <c r="P43" s="22"/>
      <c r="Q43" s="22"/>
    </row>
    <row r="44" spans="1:17" x14ac:dyDescent="0.25">
      <c r="A44" s="22"/>
      <c r="B44" s="30"/>
      <c r="C44" s="31"/>
      <c r="D44" s="22"/>
      <c r="E44" s="22"/>
      <c r="F44" s="22"/>
      <c r="G44" s="22"/>
      <c r="H44" s="22"/>
      <c r="I44" s="22"/>
      <c r="J44" s="22"/>
      <c r="K44" s="22"/>
      <c r="L44" s="22"/>
      <c r="M44" s="22"/>
      <c r="N44" s="30"/>
      <c r="O44" s="22"/>
      <c r="P44" s="22"/>
      <c r="Q44" s="22"/>
    </row>
    <row r="45" spans="1:17" x14ac:dyDescent="0.25">
      <c r="A45" s="22"/>
      <c r="B45" s="30"/>
      <c r="C45" s="31"/>
      <c r="D45" s="22"/>
      <c r="E45" s="22"/>
      <c r="F45" s="22"/>
      <c r="G45" s="22"/>
      <c r="H45" s="22"/>
      <c r="I45" s="22"/>
      <c r="J45" s="22"/>
      <c r="K45" s="22"/>
      <c r="L45" s="22"/>
      <c r="M45" s="22"/>
      <c r="N45" s="30"/>
      <c r="O45" s="22"/>
      <c r="P45" s="22"/>
      <c r="Q45" s="22"/>
    </row>
    <row r="46" spans="1:17" x14ac:dyDescent="0.25">
      <c r="A46" s="22"/>
      <c r="B46" s="30"/>
      <c r="C46" s="31"/>
      <c r="D46" s="22"/>
      <c r="E46" s="22"/>
      <c r="F46" s="22"/>
      <c r="G46" s="22"/>
      <c r="H46" s="22"/>
      <c r="I46" s="22"/>
      <c r="J46" s="22"/>
      <c r="K46" s="22"/>
      <c r="L46" s="22"/>
      <c r="M46" s="22"/>
      <c r="N46" s="30"/>
      <c r="O46" s="22"/>
      <c r="P46" s="22"/>
      <c r="Q46" s="22"/>
    </row>
    <row r="47" spans="1:17" x14ac:dyDescent="0.25">
      <c r="A47" s="22"/>
      <c r="B47" s="30"/>
      <c r="C47" s="31"/>
      <c r="D47" s="22"/>
      <c r="E47" s="22"/>
      <c r="F47" s="22"/>
      <c r="G47" s="22"/>
      <c r="H47" s="22"/>
      <c r="I47" s="22"/>
      <c r="J47" s="22"/>
      <c r="K47" s="22"/>
      <c r="L47" s="22"/>
      <c r="M47" s="22"/>
      <c r="N47" s="30"/>
      <c r="O47" s="22"/>
      <c r="P47" s="22"/>
      <c r="Q47" s="22"/>
    </row>
    <row r="48" spans="1:17" x14ac:dyDescent="0.25">
      <c r="A48" s="22"/>
      <c r="B48" s="30"/>
      <c r="C48" s="31"/>
      <c r="D48" s="22"/>
      <c r="E48" s="22"/>
      <c r="F48" s="22"/>
      <c r="G48" s="22"/>
      <c r="H48" s="22"/>
      <c r="I48" s="22"/>
      <c r="J48" s="22"/>
      <c r="K48" s="22"/>
      <c r="L48" s="22"/>
      <c r="M48" s="22"/>
      <c r="N48" s="30"/>
      <c r="O48" s="22"/>
      <c r="P48" s="22"/>
      <c r="Q48" s="22"/>
    </row>
    <row r="49" spans="1:17" x14ac:dyDescent="0.25">
      <c r="A49" s="22"/>
      <c r="B49" s="30"/>
      <c r="C49" s="31"/>
      <c r="D49" s="22"/>
      <c r="E49" s="22"/>
      <c r="F49" s="22"/>
      <c r="G49" s="22"/>
      <c r="H49" s="22"/>
      <c r="I49" s="22"/>
      <c r="J49" s="22"/>
      <c r="K49" s="22"/>
      <c r="L49" s="22"/>
      <c r="M49" s="22"/>
      <c r="N49" s="30"/>
      <c r="O49" s="22"/>
      <c r="P49" s="22"/>
      <c r="Q49" s="22"/>
    </row>
    <row r="50" spans="1:17" x14ac:dyDescent="0.25">
      <c r="A50" s="22"/>
      <c r="B50" s="30"/>
      <c r="C50" s="31"/>
      <c r="D50" s="22"/>
      <c r="E50" s="22"/>
      <c r="F50" s="22"/>
      <c r="G50" s="22"/>
      <c r="H50" s="22"/>
      <c r="I50" s="22"/>
      <c r="J50" s="22"/>
      <c r="K50" s="22"/>
      <c r="L50" s="22"/>
      <c r="M50" s="22"/>
      <c r="N50" s="30"/>
      <c r="O50" s="22"/>
      <c r="P50" s="22"/>
      <c r="Q50" s="22"/>
    </row>
    <row r="51" spans="1:17" x14ac:dyDescent="0.25">
      <c r="A51" s="22"/>
      <c r="B51" s="30"/>
      <c r="C51" s="31"/>
      <c r="D51" s="22"/>
      <c r="E51" s="22"/>
      <c r="F51" s="22"/>
      <c r="G51" s="22"/>
      <c r="H51" s="22"/>
      <c r="I51" s="22"/>
      <c r="J51" s="22"/>
      <c r="K51" s="22"/>
      <c r="L51" s="22"/>
      <c r="M51" s="22"/>
      <c r="N51" s="30"/>
      <c r="O51" s="22"/>
      <c r="P51" s="22"/>
      <c r="Q51" s="22"/>
    </row>
    <row r="52" spans="1:17" x14ac:dyDescent="0.25">
      <c r="A52" s="22"/>
      <c r="B52" s="30"/>
      <c r="C52" s="31"/>
      <c r="D52" s="22"/>
      <c r="E52" s="22"/>
      <c r="F52" s="22"/>
      <c r="G52" s="22"/>
      <c r="H52" s="22"/>
      <c r="I52" s="22"/>
      <c r="J52" s="22"/>
      <c r="K52" s="22"/>
      <c r="L52" s="22"/>
      <c r="M52" s="22"/>
      <c r="N52" s="30"/>
      <c r="O52" s="22"/>
      <c r="P52" s="22"/>
      <c r="Q52" s="22"/>
    </row>
    <row r="53" spans="1:17" x14ac:dyDescent="0.25">
      <c r="A53" s="22"/>
      <c r="B53" s="30"/>
      <c r="C53" s="22"/>
      <c r="D53" s="29"/>
      <c r="E53" s="22"/>
      <c r="F53" s="22"/>
      <c r="G53" s="22"/>
      <c r="H53" s="22"/>
      <c r="I53" s="22"/>
      <c r="J53" s="22"/>
      <c r="K53" s="22"/>
      <c r="L53" s="22"/>
      <c r="M53" s="22"/>
      <c r="N53" s="22"/>
      <c r="O53" s="22"/>
      <c r="P53" s="22"/>
      <c r="Q53" s="22"/>
    </row>
    <row r="54" spans="1:17" x14ac:dyDescent="0.25">
      <c r="A54" s="22"/>
      <c r="B54" s="30"/>
      <c r="C54" s="31"/>
      <c r="D54" s="22"/>
      <c r="E54" s="22"/>
      <c r="F54" s="22"/>
      <c r="G54" s="22"/>
      <c r="H54" s="22"/>
      <c r="I54" s="22"/>
      <c r="J54" s="22"/>
      <c r="K54" s="22"/>
      <c r="L54" s="22"/>
      <c r="M54" s="22"/>
      <c r="N54" s="22"/>
      <c r="O54" s="22"/>
      <c r="P54" s="22"/>
      <c r="Q54" s="22"/>
    </row>
    <row r="55" spans="1:17" x14ac:dyDescent="0.25">
      <c r="A55" s="22"/>
      <c r="B55" s="30"/>
      <c r="C55" s="31"/>
      <c r="D55" s="22"/>
      <c r="E55" s="22"/>
      <c r="F55" s="22"/>
      <c r="G55" s="22"/>
      <c r="H55" s="22"/>
      <c r="I55" s="22"/>
      <c r="J55" s="22"/>
      <c r="K55" s="22"/>
      <c r="L55" s="22"/>
      <c r="M55" s="22"/>
      <c r="N55" s="22"/>
      <c r="O55" s="22"/>
      <c r="P55" s="22"/>
      <c r="Q55" s="22"/>
    </row>
    <row r="56" spans="1:17" x14ac:dyDescent="0.25">
      <c r="A56" s="22"/>
      <c r="B56" s="30"/>
      <c r="C56" s="31"/>
      <c r="D56" s="22"/>
      <c r="E56" s="22"/>
      <c r="F56" s="22"/>
      <c r="G56" s="22"/>
      <c r="H56" s="22"/>
      <c r="I56" s="22"/>
      <c r="J56" s="22"/>
      <c r="K56" s="22"/>
      <c r="L56" s="22"/>
      <c r="M56" s="22"/>
      <c r="N56" s="22"/>
      <c r="O56" s="22"/>
      <c r="P56" s="22"/>
      <c r="Q56" s="22"/>
    </row>
    <row r="57" spans="1:17" x14ac:dyDescent="0.25">
      <c r="A57" s="22"/>
      <c r="B57" s="30"/>
      <c r="C57" s="22"/>
      <c r="D57" s="22"/>
      <c r="E57" s="22"/>
      <c r="F57" s="22"/>
      <c r="G57" s="22"/>
      <c r="H57" s="22"/>
      <c r="I57" s="22"/>
      <c r="J57" s="22"/>
      <c r="K57" s="22"/>
      <c r="L57" s="22"/>
      <c r="M57" s="22"/>
      <c r="N57" s="22"/>
      <c r="O57" s="22"/>
      <c r="P57" s="22"/>
      <c r="Q57" s="22"/>
    </row>
    <row r="58" spans="1:17" x14ac:dyDescent="0.25">
      <c r="A58" s="22"/>
      <c r="B58" s="30"/>
      <c r="C58" s="31"/>
      <c r="D58" s="22"/>
      <c r="E58" s="22"/>
      <c r="F58" s="22"/>
      <c r="G58" s="22"/>
      <c r="H58" s="22"/>
      <c r="I58" s="22"/>
      <c r="J58" s="22"/>
      <c r="K58" s="22"/>
      <c r="L58" s="22"/>
      <c r="M58" s="22"/>
      <c r="N58" s="22"/>
      <c r="O58" s="22"/>
      <c r="P58" s="22"/>
      <c r="Q58" s="22"/>
    </row>
    <row r="59" spans="1:17" x14ac:dyDescent="0.25">
      <c r="D59"/>
    </row>
    <row r="60" spans="1:17" x14ac:dyDescent="0.25">
      <c r="D60"/>
    </row>
    <row r="61" spans="1:17" x14ac:dyDescent="0.25">
      <c r="D61"/>
    </row>
    <row r="62" spans="1:17" x14ac:dyDescent="0.25">
      <c r="D62"/>
    </row>
    <row r="63" spans="1:17" x14ac:dyDescent="0.25">
      <c r="D63"/>
    </row>
    <row r="64" spans="1:17" x14ac:dyDescent="0.25">
      <c r="D64"/>
    </row>
    <row r="65" spans="4:4" x14ac:dyDescent="0.25">
      <c r="D65"/>
    </row>
    <row r="66" spans="4:4" x14ac:dyDescent="0.25">
      <c r="D66"/>
    </row>
    <row r="67" spans="4:4" x14ac:dyDescent="0.25">
      <c r="D67"/>
    </row>
    <row r="68" spans="4:4" x14ac:dyDescent="0.25">
      <c r="D68"/>
    </row>
    <row r="69" spans="4:4" x14ac:dyDescent="0.25">
      <c r="D69"/>
    </row>
    <row r="70" spans="4:4" x14ac:dyDescent="0.25">
      <c r="D70"/>
    </row>
    <row r="71" spans="4:4" x14ac:dyDescent="0.25">
      <c r="D71"/>
    </row>
    <row r="72" spans="4:4" x14ac:dyDescent="0.25">
      <c r="D72"/>
    </row>
    <row r="73" spans="4:4" x14ac:dyDescent="0.25">
      <c r="D73"/>
    </row>
    <row r="74" spans="4:4" x14ac:dyDescent="0.25">
      <c r="D74"/>
    </row>
    <row r="75" spans="4:4" x14ac:dyDescent="0.25">
      <c r="D75"/>
    </row>
    <row r="76" spans="4:4" x14ac:dyDescent="0.25">
      <c r="D76"/>
    </row>
    <row r="77" spans="4:4" x14ac:dyDescent="0.25">
      <c r="D77"/>
    </row>
    <row r="78" spans="4:4" x14ac:dyDescent="0.25">
      <c r="D78"/>
    </row>
    <row r="79" spans="4:4" x14ac:dyDescent="0.25">
      <c r="D79"/>
    </row>
    <row r="80" spans="4:4" x14ac:dyDescent="0.25">
      <c r="D80"/>
    </row>
    <row r="81" spans="4:4" x14ac:dyDescent="0.25">
      <c r="D81"/>
    </row>
    <row r="82" spans="4:4" x14ac:dyDescent="0.25">
      <c r="D82"/>
    </row>
    <row r="83" spans="4:4" x14ac:dyDescent="0.25">
      <c r="D83"/>
    </row>
    <row r="84" spans="4:4" x14ac:dyDescent="0.25">
      <c r="D84"/>
    </row>
    <row r="85" spans="4:4" x14ac:dyDescent="0.25">
      <c r="D85"/>
    </row>
    <row r="86" spans="4:4" x14ac:dyDescent="0.25">
      <c r="D86"/>
    </row>
    <row r="87" spans="4:4" x14ac:dyDescent="0.25">
      <c r="D87"/>
    </row>
    <row r="88" spans="4:4" x14ac:dyDescent="0.25">
      <c r="D88"/>
    </row>
    <row r="89" spans="4:4" x14ac:dyDescent="0.25">
      <c r="D89"/>
    </row>
    <row r="90" spans="4:4" x14ac:dyDescent="0.25">
      <c r="D90"/>
    </row>
    <row r="91" spans="4:4" x14ac:dyDescent="0.25">
      <c r="D91"/>
    </row>
    <row r="92" spans="4:4" x14ac:dyDescent="0.25">
      <c r="D92"/>
    </row>
    <row r="93" spans="4:4" x14ac:dyDescent="0.25">
      <c r="D93"/>
    </row>
    <row r="94" spans="4:4" x14ac:dyDescent="0.25">
      <c r="D94"/>
    </row>
    <row r="95" spans="4:4" x14ac:dyDescent="0.25">
      <c r="D95"/>
    </row>
    <row r="96" spans="4:4" x14ac:dyDescent="0.25">
      <c r="D96"/>
    </row>
    <row r="97" spans="4:4" x14ac:dyDescent="0.25">
      <c r="D97"/>
    </row>
    <row r="98" spans="4:4" x14ac:dyDescent="0.25">
      <c r="D98"/>
    </row>
    <row r="99" spans="4:4" x14ac:dyDescent="0.25">
      <c r="D99"/>
    </row>
    <row r="100" spans="4:4" x14ac:dyDescent="0.25">
      <c r="D100"/>
    </row>
    <row r="101" spans="4:4" x14ac:dyDescent="0.25">
      <c r="D101"/>
    </row>
    <row r="102" spans="4:4" x14ac:dyDescent="0.25">
      <c r="D102"/>
    </row>
    <row r="103" spans="4:4" x14ac:dyDescent="0.25">
      <c r="D103"/>
    </row>
    <row r="104" spans="4:4" x14ac:dyDescent="0.25">
      <c r="D104"/>
    </row>
    <row r="105" spans="4:4" x14ac:dyDescent="0.25">
      <c r="D105"/>
    </row>
    <row r="106" spans="4:4" x14ac:dyDescent="0.25">
      <c r="D106"/>
    </row>
    <row r="107" spans="4:4" x14ac:dyDescent="0.25">
      <c r="D107"/>
    </row>
    <row r="108" spans="4:4" x14ac:dyDescent="0.25">
      <c r="D108"/>
    </row>
    <row r="109" spans="4:4" x14ac:dyDescent="0.25">
      <c r="D109"/>
    </row>
    <row r="110" spans="4:4" x14ac:dyDescent="0.25">
      <c r="D110"/>
    </row>
    <row r="111" spans="4:4" x14ac:dyDescent="0.25">
      <c r="D111"/>
    </row>
    <row r="112" spans="4:4" x14ac:dyDescent="0.25">
      <c r="D112"/>
    </row>
  </sheetData>
  <pageMargins left="0.70866141732283472" right="0.70866141732283472" top="0.74803149606299213" bottom="0.74803149606299213" header="0.31496062992125984" footer="0.31496062992125984"/>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9"/>
  <sheetViews>
    <sheetView view="pageBreakPreview" zoomScale="20" zoomScaleNormal="80" zoomScaleSheetLayoutView="20" workbookViewId="0">
      <selection activeCell="R17" sqref="R17"/>
    </sheetView>
  </sheetViews>
  <sheetFormatPr baseColWidth="10" defaultColWidth="11.42578125" defaultRowHeight="15" x14ac:dyDescent="0.25"/>
  <cols>
    <col min="1" max="1" width="5.140625" style="1" customWidth="1"/>
    <col min="2" max="2" width="16.28515625" style="11" customWidth="1"/>
    <col min="3" max="3" width="86" style="24" customWidth="1"/>
    <col min="4" max="6" width="15.7109375" style="24" customWidth="1"/>
    <col min="7" max="7" width="15.7109375" style="23" customWidth="1"/>
    <col min="8" max="10" width="15.7109375" style="1" customWidth="1"/>
    <col min="11" max="13" width="17" style="1" customWidth="1"/>
    <col min="14" max="18" width="15.7109375" style="1" customWidth="1"/>
    <col min="19" max="16384" width="11.42578125" style="11"/>
  </cols>
  <sheetData>
    <row r="1" spans="1:33" s="16" customFormat="1" ht="5.25" customHeight="1" x14ac:dyDescent="0.25">
      <c r="A1" s="1"/>
      <c r="B1" s="11"/>
      <c r="C1" s="24"/>
      <c r="D1" s="24"/>
      <c r="E1" s="24"/>
      <c r="F1" s="24"/>
      <c r="G1" s="23"/>
      <c r="H1" s="1"/>
      <c r="I1" s="1"/>
      <c r="J1" s="1"/>
      <c r="K1" s="1"/>
      <c r="L1" s="1"/>
      <c r="M1" s="1"/>
      <c r="N1" s="1"/>
      <c r="O1" s="1"/>
      <c r="P1" s="1"/>
      <c r="Q1" s="1"/>
      <c r="R1" s="1"/>
      <c r="S1" s="11"/>
      <c r="T1" s="11"/>
    </row>
    <row r="2" spans="1:33" s="16" customFormat="1" ht="15" customHeight="1" x14ac:dyDescent="0.25">
      <c r="A2" s="1"/>
      <c r="B2" s="11"/>
      <c r="C2" s="24"/>
      <c r="D2" s="24"/>
      <c r="E2" s="24"/>
      <c r="F2" s="24"/>
      <c r="G2" s="23"/>
      <c r="H2" s="1"/>
      <c r="I2" s="1"/>
      <c r="J2" s="1"/>
      <c r="K2" s="1"/>
      <c r="L2" s="1"/>
      <c r="M2" s="1"/>
      <c r="N2" s="1"/>
      <c r="O2" s="1"/>
      <c r="P2" s="1"/>
      <c r="Q2" s="1"/>
      <c r="R2" s="1"/>
      <c r="S2" s="11"/>
      <c r="T2" s="11"/>
    </row>
    <row r="3" spans="1:33" s="16" customFormat="1" ht="9" customHeight="1" x14ac:dyDescent="0.25">
      <c r="A3" s="1"/>
      <c r="B3" s="11"/>
      <c r="C3" s="24"/>
      <c r="D3" s="24"/>
      <c r="E3" s="24"/>
      <c r="F3" s="24"/>
      <c r="G3" s="23"/>
      <c r="H3" s="1"/>
      <c r="I3" s="1"/>
      <c r="J3" s="1"/>
      <c r="K3" s="1"/>
      <c r="L3" s="1"/>
      <c r="M3" s="1"/>
      <c r="N3" s="1"/>
      <c r="O3" s="1"/>
      <c r="P3" s="1"/>
      <c r="Q3" s="1"/>
      <c r="R3" s="1"/>
      <c r="S3" s="11"/>
      <c r="T3" s="11"/>
    </row>
    <row r="4" spans="1:33" s="16" customFormat="1" ht="42" customHeight="1" x14ac:dyDescent="0.25">
      <c r="A4" s="1"/>
      <c r="B4" s="340" t="s">
        <v>303</v>
      </c>
      <c r="C4" s="47"/>
      <c r="D4" s="47"/>
      <c r="E4" s="47"/>
      <c r="F4" s="47"/>
      <c r="G4" s="47"/>
      <c r="H4" s="47"/>
      <c r="I4" s="47"/>
      <c r="J4" s="47"/>
      <c r="K4" s="47"/>
      <c r="L4" s="47"/>
      <c r="M4" s="47"/>
      <c r="N4" s="47"/>
      <c r="O4" s="47"/>
      <c r="P4" s="47"/>
      <c r="Q4" s="1"/>
      <c r="R4" s="1"/>
      <c r="S4" s="11"/>
      <c r="T4" s="11"/>
    </row>
    <row r="5" spans="1:33" s="16" customFormat="1" ht="66.75" customHeight="1" x14ac:dyDescent="0.25">
      <c r="A5" s="1"/>
      <c r="B5" s="11"/>
      <c r="C5" s="24"/>
      <c r="D5" s="24"/>
      <c r="E5" s="24"/>
      <c r="F5" s="24"/>
      <c r="G5" s="23"/>
      <c r="H5" s="1"/>
      <c r="I5" s="1"/>
      <c r="J5" s="1"/>
      <c r="K5" s="1"/>
      <c r="L5" s="1"/>
      <c r="M5" s="1"/>
      <c r="N5" s="1"/>
      <c r="O5" s="1"/>
      <c r="P5" s="1"/>
      <c r="Q5" s="1"/>
      <c r="R5" s="1"/>
      <c r="S5" s="11"/>
      <c r="T5" s="11"/>
    </row>
    <row r="6" spans="1:33" s="16" customFormat="1" ht="66.75" customHeight="1" x14ac:dyDescent="0.25">
      <c r="A6" s="1"/>
      <c r="B6" s="11"/>
      <c r="C6" s="24"/>
      <c r="D6" s="24"/>
      <c r="E6" s="24"/>
      <c r="F6" s="24"/>
      <c r="G6" s="23"/>
      <c r="H6" s="1"/>
      <c r="I6" s="1"/>
      <c r="J6" s="1"/>
      <c r="K6" s="1"/>
      <c r="L6" s="1"/>
      <c r="M6" s="1"/>
      <c r="N6" s="1"/>
      <c r="O6" s="1"/>
      <c r="P6" s="1"/>
      <c r="Q6" s="1"/>
      <c r="R6" s="1"/>
      <c r="S6" s="11"/>
      <c r="T6" s="11"/>
    </row>
    <row r="7" spans="1:33" s="16" customFormat="1" ht="66.75" customHeight="1" x14ac:dyDescent="0.25">
      <c r="A7" s="1"/>
      <c r="B7" s="11"/>
      <c r="C7" s="24"/>
      <c r="D7" s="24"/>
      <c r="E7" s="24"/>
      <c r="F7" s="24"/>
      <c r="G7" s="23"/>
      <c r="H7" s="1"/>
      <c r="I7" s="1"/>
      <c r="J7" s="1"/>
      <c r="K7" s="1"/>
      <c r="L7" s="1"/>
      <c r="M7" s="1"/>
      <c r="N7" s="1"/>
      <c r="O7" s="1"/>
      <c r="P7" s="1"/>
      <c r="Q7" s="1"/>
      <c r="R7" s="1"/>
      <c r="S7" s="11"/>
      <c r="T7" s="11"/>
    </row>
    <row r="8" spans="1:33" s="16" customFormat="1" ht="51" customHeight="1" x14ac:dyDescent="0.25">
      <c r="A8" s="1"/>
      <c r="B8" s="11"/>
      <c r="C8" s="24"/>
      <c r="D8" s="24"/>
      <c r="E8" s="24"/>
      <c r="F8" s="24"/>
      <c r="G8" s="23"/>
      <c r="H8" s="1"/>
      <c r="I8" s="1"/>
      <c r="J8" s="1"/>
      <c r="K8" s="1"/>
      <c r="L8" s="1"/>
      <c r="M8" s="1"/>
      <c r="N8" s="1"/>
      <c r="O8" s="1"/>
      <c r="P8" s="1"/>
      <c r="Q8" s="1"/>
      <c r="R8" s="1"/>
      <c r="S8" s="11"/>
      <c r="T8" s="11"/>
    </row>
    <row r="9" spans="1:33" s="16" customFormat="1" ht="39" customHeight="1" x14ac:dyDescent="0.25">
      <c r="A9" s="1"/>
      <c r="B9" s="11"/>
      <c r="C9" s="24"/>
      <c r="D9" s="24"/>
      <c r="E9" s="24"/>
      <c r="F9" s="24"/>
      <c r="G9" s="23"/>
      <c r="H9" s="1"/>
      <c r="I9" s="1"/>
      <c r="J9" s="1"/>
      <c r="K9" s="1"/>
      <c r="L9" s="1"/>
      <c r="M9" s="1"/>
      <c r="N9" s="1"/>
      <c r="O9" s="1"/>
      <c r="P9" s="1"/>
      <c r="Q9" s="1"/>
      <c r="R9" s="1"/>
      <c r="S9" s="11"/>
      <c r="T9" s="11"/>
    </row>
    <row r="10" spans="1:33" s="16" customFormat="1" ht="307.5" customHeight="1" thickBot="1" x14ac:dyDescent="0.3">
      <c r="A10" s="1"/>
      <c r="B10" s="11"/>
      <c r="C10" s="24"/>
      <c r="D10" s="24"/>
      <c r="E10" s="24"/>
      <c r="F10" s="24"/>
      <c r="G10" s="23"/>
      <c r="H10" s="1"/>
      <c r="I10" s="1"/>
      <c r="J10" s="1"/>
      <c r="K10" s="1"/>
      <c r="L10" s="1"/>
      <c r="M10" s="1"/>
      <c r="N10" s="1"/>
      <c r="O10" s="1"/>
      <c r="P10" s="1"/>
      <c r="Q10" s="1"/>
      <c r="R10" s="1"/>
      <c r="S10" s="11"/>
      <c r="T10" s="11"/>
    </row>
    <row r="11" spans="1:33" s="16" customFormat="1" ht="39" customHeight="1" x14ac:dyDescent="0.25">
      <c r="A11" s="1"/>
      <c r="B11" s="11"/>
      <c r="C11" s="24"/>
      <c r="D11" s="61"/>
      <c r="E11" s="106"/>
      <c r="F11" s="106"/>
      <c r="G11" s="167" t="s">
        <v>162</v>
      </c>
      <c r="H11" s="54"/>
      <c r="I11" s="41"/>
      <c r="J11" s="52"/>
      <c r="K11" s="53"/>
      <c r="L11" s="53"/>
      <c r="M11" s="53"/>
      <c r="N11" s="38"/>
      <c r="O11" s="38"/>
      <c r="P11" s="38"/>
      <c r="Q11" s="38"/>
      <c r="R11" s="38"/>
      <c r="S11" s="39"/>
      <c r="T11" s="39"/>
      <c r="U11" s="39"/>
      <c r="V11" s="39"/>
      <c r="W11" s="167" t="s">
        <v>179</v>
      </c>
      <c r="X11" s="39"/>
      <c r="Y11" s="39"/>
      <c r="Z11" s="39"/>
      <c r="AA11" s="39"/>
      <c r="AB11" s="39"/>
      <c r="AC11" s="39"/>
      <c r="AD11" s="39"/>
      <c r="AE11" s="39"/>
      <c r="AF11" s="39"/>
      <c r="AG11" s="40"/>
    </row>
    <row r="12" spans="1:33" s="16" customFormat="1" ht="27.75" customHeight="1" thickBot="1" x14ac:dyDescent="0.3">
      <c r="A12" s="1"/>
      <c r="B12" s="11"/>
      <c r="C12" s="24"/>
      <c r="D12" s="151"/>
      <c r="E12" s="294"/>
      <c r="F12" s="288"/>
      <c r="G12" s="295"/>
      <c r="H12" s="166" t="s">
        <v>291</v>
      </c>
      <c r="I12" s="60"/>
      <c r="J12" s="343" t="s">
        <v>180</v>
      </c>
      <c r="K12" s="344"/>
      <c r="L12" s="344"/>
      <c r="M12" s="345"/>
      <c r="N12" s="168"/>
      <c r="O12" s="169"/>
      <c r="P12" s="170" t="s">
        <v>264</v>
      </c>
      <c r="Q12" s="55"/>
      <c r="R12" s="56"/>
      <c r="S12" s="57"/>
      <c r="T12" s="58"/>
      <c r="U12" s="58"/>
      <c r="V12" s="58"/>
      <c r="W12" s="58"/>
      <c r="X12" s="58"/>
      <c r="Y12" s="58"/>
      <c r="Z12" s="170" t="s">
        <v>163</v>
      </c>
      <c r="AA12" s="58"/>
      <c r="AB12" s="58"/>
      <c r="AC12" s="58"/>
      <c r="AD12" s="58"/>
      <c r="AE12" s="58"/>
      <c r="AF12" s="58"/>
      <c r="AG12" s="59"/>
    </row>
    <row r="13" spans="1:33" s="27" customFormat="1" ht="102.75" customHeight="1" thickBot="1" x14ac:dyDescent="0.3">
      <c r="A13" s="104" t="s">
        <v>5</v>
      </c>
      <c r="B13" s="104" t="s">
        <v>1</v>
      </c>
      <c r="C13" s="104" t="s">
        <v>0</v>
      </c>
      <c r="D13" s="156" t="s">
        <v>182</v>
      </c>
      <c r="E13" s="174" t="s">
        <v>181</v>
      </c>
      <c r="F13" s="289" t="s">
        <v>196</v>
      </c>
      <c r="G13" s="145" t="s">
        <v>4</v>
      </c>
      <c r="H13" s="107" t="s">
        <v>89</v>
      </c>
      <c r="I13" s="146" t="s">
        <v>2</v>
      </c>
      <c r="J13" s="157" t="s">
        <v>182</v>
      </c>
      <c r="K13" s="158" t="s">
        <v>181</v>
      </c>
      <c r="L13" s="303" t="s">
        <v>196</v>
      </c>
      <c r="M13" s="310" t="s">
        <v>291</v>
      </c>
      <c r="N13" s="140" t="s">
        <v>265</v>
      </c>
      <c r="O13" s="141" t="s">
        <v>266</v>
      </c>
      <c r="P13" s="141" t="s">
        <v>267</v>
      </c>
      <c r="Q13" s="141" t="s">
        <v>268</v>
      </c>
      <c r="R13" s="142" t="s">
        <v>269</v>
      </c>
      <c r="S13" s="143" t="s">
        <v>167</v>
      </c>
      <c r="T13" s="144" t="s">
        <v>164</v>
      </c>
      <c r="U13" s="145" t="s">
        <v>165</v>
      </c>
      <c r="V13" s="107" t="s">
        <v>166</v>
      </c>
      <c r="W13" s="144" t="s">
        <v>178</v>
      </c>
      <c r="X13" s="145" t="s">
        <v>169</v>
      </c>
      <c r="Y13" s="107" t="s">
        <v>168</v>
      </c>
      <c r="Z13" s="107" t="s">
        <v>170</v>
      </c>
      <c r="AA13" s="107" t="s">
        <v>171</v>
      </c>
      <c r="AB13" s="107" t="s">
        <v>172</v>
      </c>
      <c r="AC13" s="144" t="s">
        <v>173</v>
      </c>
      <c r="AD13" s="145" t="s">
        <v>174</v>
      </c>
      <c r="AE13" s="144" t="s">
        <v>175</v>
      </c>
      <c r="AF13" s="145" t="s">
        <v>176</v>
      </c>
      <c r="AG13" s="146" t="s">
        <v>177</v>
      </c>
    </row>
    <row r="14" spans="1:33" s="16" customFormat="1" ht="30" customHeight="1" x14ac:dyDescent="0.25">
      <c r="A14" s="108">
        <v>1</v>
      </c>
      <c r="B14" s="109" t="s">
        <v>293</v>
      </c>
      <c r="C14" s="109" t="s">
        <v>103</v>
      </c>
      <c r="D14" s="110">
        <v>0.6</v>
      </c>
      <c r="E14" s="175">
        <v>0.73684210526315785</v>
      </c>
      <c r="F14" s="290">
        <v>0.5625</v>
      </c>
      <c r="G14" s="296">
        <v>14</v>
      </c>
      <c r="H14" s="111" t="s">
        <v>292</v>
      </c>
      <c r="I14" s="305" t="s">
        <v>292</v>
      </c>
      <c r="J14" s="160">
        <v>3.6207088037235096</v>
      </c>
      <c r="K14" s="161">
        <v>2.7006105006105008</v>
      </c>
      <c r="L14" s="311">
        <v>3.5203703703703701</v>
      </c>
      <c r="M14" s="308" t="s">
        <v>292</v>
      </c>
      <c r="N14" s="112"/>
      <c r="O14" s="113"/>
      <c r="P14" s="113"/>
      <c r="Q14" s="113"/>
      <c r="R14" s="114"/>
      <c r="S14" s="115"/>
      <c r="T14" s="116"/>
      <c r="U14" s="117"/>
      <c r="V14" s="115"/>
      <c r="W14" s="116"/>
      <c r="X14" s="117"/>
      <c r="Y14" s="115"/>
      <c r="Z14" s="115"/>
      <c r="AA14" s="115"/>
      <c r="AB14" s="115"/>
      <c r="AC14" s="116"/>
      <c r="AD14" s="117"/>
      <c r="AE14" s="116"/>
      <c r="AF14" s="117"/>
      <c r="AG14" s="116"/>
    </row>
    <row r="15" spans="1:33" s="16" customFormat="1" ht="30" customHeight="1" x14ac:dyDescent="0.25">
      <c r="A15" s="118">
        <v>2</v>
      </c>
      <c r="B15" s="119" t="s">
        <v>37</v>
      </c>
      <c r="C15" s="120" t="s">
        <v>102</v>
      </c>
      <c r="D15" s="121">
        <v>0.42307692307692307</v>
      </c>
      <c r="E15" s="176">
        <v>0.66666666666666663</v>
      </c>
      <c r="F15" s="291">
        <v>0.47368421052631576</v>
      </c>
      <c r="G15" s="297">
        <v>17</v>
      </c>
      <c r="H15" s="122" t="s">
        <v>292</v>
      </c>
      <c r="I15" s="306" t="s">
        <v>292</v>
      </c>
      <c r="J15" s="162">
        <v>4.041269841269842</v>
      </c>
      <c r="K15" s="163">
        <v>3.1031878306878307</v>
      </c>
      <c r="L15" s="312">
        <v>3.6416666666666666</v>
      </c>
      <c r="M15" s="309" t="s">
        <v>292</v>
      </c>
      <c r="N15" s="123"/>
      <c r="O15" s="124"/>
      <c r="P15" s="124"/>
      <c r="Q15" s="124"/>
      <c r="R15" s="125"/>
      <c r="S15" s="126"/>
      <c r="T15" s="127"/>
      <c r="U15" s="128"/>
      <c r="V15" s="126"/>
      <c r="W15" s="127"/>
      <c r="X15" s="128"/>
      <c r="Y15" s="126"/>
      <c r="Z15" s="126"/>
      <c r="AA15" s="126"/>
      <c r="AB15" s="126"/>
      <c r="AC15" s="127"/>
      <c r="AD15" s="128"/>
      <c r="AE15" s="127"/>
      <c r="AF15" s="128"/>
      <c r="AG15" s="127"/>
    </row>
    <row r="16" spans="1:33" s="16" customFormat="1" ht="30" customHeight="1" x14ac:dyDescent="0.25">
      <c r="A16" s="118">
        <v>3</v>
      </c>
      <c r="B16" s="119" t="s">
        <v>61</v>
      </c>
      <c r="C16" s="120" t="s">
        <v>297</v>
      </c>
      <c r="D16" s="121">
        <v>0.5</v>
      </c>
      <c r="E16" s="176">
        <v>0.5714285714285714</v>
      </c>
      <c r="F16" s="291">
        <v>0.22222222222222221</v>
      </c>
      <c r="G16" s="297">
        <v>1</v>
      </c>
      <c r="H16" s="122" t="s">
        <v>292</v>
      </c>
      <c r="I16" s="306" t="s">
        <v>292</v>
      </c>
      <c r="J16" s="162">
        <v>3.9888888888888894</v>
      </c>
      <c r="K16" s="163">
        <v>2.5583333333333331</v>
      </c>
      <c r="L16" s="312">
        <v>4.4000000000000004</v>
      </c>
      <c r="M16" s="309" t="s">
        <v>292</v>
      </c>
      <c r="N16" s="123"/>
      <c r="O16" s="124"/>
      <c r="P16" s="124"/>
      <c r="Q16" s="124"/>
      <c r="R16" s="125"/>
      <c r="S16" s="126"/>
      <c r="T16" s="127"/>
      <c r="U16" s="128"/>
      <c r="V16" s="126"/>
      <c r="W16" s="127"/>
      <c r="X16" s="128"/>
      <c r="Y16" s="126"/>
      <c r="Z16" s="126"/>
      <c r="AA16" s="126"/>
      <c r="AB16" s="126"/>
      <c r="AC16" s="127"/>
      <c r="AD16" s="128"/>
      <c r="AE16" s="127"/>
      <c r="AF16" s="128"/>
      <c r="AG16" s="127"/>
    </row>
    <row r="17" spans="1:33" s="16" customFormat="1" ht="30" customHeight="1" x14ac:dyDescent="0.25">
      <c r="A17" s="118">
        <v>4</v>
      </c>
      <c r="B17" s="119" t="s">
        <v>56</v>
      </c>
      <c r="C17" s="120" t="s">
        <v>130</v>
      </c>
      <c r="D17" s="121">
        <v>1</v>
      </c>
      <c r="E17" s="176">
        <v>0.66666666666666663</v>
      </c>
      <c r="F17" s="291">
        <v>0.6</v>
      </c>
      <c r="G17" s="297">
        <v>1</v>
      </c>
      <c r="H17" s="122" t="s">
        <v>292</v>
      </c>
      <c r="I17" s="306" t="s">
        <v>292</v>
      </c>
      <c r="J17" s="162">
        <v>4.7333333333333334</v>
      </c>
      <c r="K17" s="163">
        <v>3.7166666666666663</v>
      </c>
      <c r="L17" s="312">
        <v>3.96</v>
      </c>
      <c r="M17" s="309" t="s">
        <v>292</v>
      </c>
      <c r="N17" s="123"/>
      <c r="O17" s="124"/>
      <c r="P17" s="124"/>
      <c r="Q17" s="124"/>
      <c r="R17" s="125"/>
      <c r="S17" s="126"/>
      <c r="T17" s="127"/>
      <c r="U17" s="128"/>
      <c r="V17" s="126"/>
      <c r="W17" s="127"/>
      <c r="X17" s="128"/>
      <c r="Y17" s="126"/>
      <c r="Z17" s="126"/>
      <c r="AA17" s="126"/>
      <c r="AB17" s="126"/>
      <c r="AC17" s="127"/>
      <c r="AD17" s="128"/>
      <c r="AE17" s="127"/>
      <c r="AF17" s="128"/>
      <c r="AG17" s="127"/>
    </row>
    <row r="18" spans="1:33" s="16" customFormat="1" ht="30" customHeight="1" x14ac:dyDescent="0.25">
      <c r="A18" s="118">
        <v>5</v>
      </c>
      <c r="B18" s="171" t="s">
        <v>191</v>
      </c>
      <c r="C18" s="171" t="s">
        <v>296</v>
      </c>
      <c r="D18" s="121"/>
      <c r="E18" s="176"/>
      <c r="F18" s="291">
        <v>0.55000000000000004</v>
      </c>
      <c r="G18" s="297">
        <v>16</v>
      </c>
      <c r="H18" s="122" t="s">
        <v>292</v>
      </c>
      <c r="I18" s="306" t="s">
        <v>292</v>
      </c>
      <c r="J18" s="162"/>
      <c r="K18" s="163"/>
      <c r="L18" s="312">
        <v>4.2804208754208748</v>
      </c>
      <c r="M18" s="309" t="s">
        <v>292</v>
      </c>
      <c r="N18" s="123"/>
      <c r="O18" s="124"/>
      <c r="P18" s="124"/>
      <c r="Q18" s="124"/>
      <c r="R18" s="125"/>
      <c r="S18" s="126"/>
      <c r="T18" s="127"/>
      <c r="U18" s="128"/>
      <c r="V18" s="126"/>
      <c r="W18" s="127"/>
      <c r="X18" s="128"/>
      <c r="Y18" s="126"/>
      <c r="Z18" s="126"/>
      <c r="AA18" s="126"/>
      <c r="AB18" s="126"/>
      <c r="AC18" s="127"/>
      <c r="AD18" s="128"/>
      <c r="AE18" s="127"/>
      <c r="AF18" s="128"/>
      <c r="AG18" s="127"/>
    </row>
    <row r="19" spans="1:33" s="16" customFormat="1" ht="30" customHeight="1" x14ac:dyDescent="0.25">
      <c r="A19" s="118">
        <v>6</v>
      </c>
      <c r="B19" s="119" t="s">
        <v>41</v>
      </c>
      <c r="C19" s="120" t="s">
        <v>104</v>
      </c>
      <c r="D19" s="121">
        <v>0.47368421052631576</v>
      </c>
      <c r="E19" s="176">
        <v>0.66666666666666663</v>
      </c>
      <c r="F19" s="291">
        <v>0.5714285714285714</v>
      </c>
      <c r="G19" s="297">
        <v>14</v>
      </c>
      <c r="H19" s="122" t="s">
        <v>292</v>
      </c>
      <c r="I19" s="306" t="s">
        <v>292</v>
      </c>
      <c r="J19" s="162">
        <v>4.2434523809523812</v>
      </c>
      <c r="K19" s="163">
        <v>3.4547979797979798</v>
      </c>
      <c r="L19" s="312">
        <v>3.7642857142857138</v>
      </c>
      <c r="M19" s="309" t="s">
        <v>292</v>
      </c>
      <c r="N19" s="123"/>
      <c r="O19" s="124"/>
      <c r="P19" s="124"/>
      <c r="Q19" s="124"/>
      <c r="R19" s="125"/>
      <c r="S19" s="126"/>
      <c r="T19" s="127"/>
      <c r="U19" s="128"/>
      <c r="V19" s="126"/>
      <c r="W19" s="127"/>
      <c r="X19" s="128"/>
      <c r="Y19" s="126"/>
      <c r="Z19" s="126"/>
      <c r="AA19" s="126"/>
      <c r="AB19" s="126"/>
      <c r="AC19" s="127"/>
      <c r="AD19" s="128"/>
      <c r="AE19" s="127"/>
      <c r="AF19" s="128"/>
      <c r="AG19" s="127"/>
    </row>
    <row r="20" spans="1:33" s="16" customFormat="1" ht="30" customHeight="1" x14ac:dyDescent="0.25">
      <c r="A20" s="118">
        <v>7</v>
      </c>
      <c r="B20" s="119" t="s">
        <v>51</v>
      </c>
      <c r="C20" s="120" t="s">
        <v>105</v>
      </c>
      <c r="D20" s="121">
        <v>0.41176470588235292</v>
      </c>
      <c r="E20" s="176">
        <v>0.33333333333333331</v>
      </c>
      <c r="F20" s="291">
        <v>0.66666666666666663</v>
      </c>
      <c r="G20" s="297">
        <v>5</v>
      </c>
      <c r="H20" s="122" t="s">
        <v>292</v>
      </c>
      <c r="I20" s="306" t="s">
        <v>292</v>
      </c>
      <c r="J20" s="162">
        <v>3.4564285714285701</v>
      </c>
      <c r="K20" s="163">
        <v>3.15</v>
      </c>
      <c r="L20" s="312">
        <v>3.6188888888888884</v>
      </c>
      <c r="M20" s="309" t="s">
        <v>292</v>
      </c>
      <c r="N20" s="123"/>
      <c r="O20" s="124"/>
      <c r="P20" s="124"/>
      <c r="Q20" s="124"/>
      <c r="R20" s="125"/>
      <c r="S20" s="126"/>
      <c r="T20" s="127"/>
      <c r="U20" s="128"/>
      <c r="V20" s="126"/>
      <c r="W20" s="127"/>
      <c r="X20" s="128"/>
      <c r="Y20" s="126"/>
      <c r="Z20" s="126"/>
      <c r="AA20" s="126"/>
      <c r="AB20" s="126"/>
      <c r="AC20" s="127"/>
      <c r="AD20" s="128"/>
      <c r="AE20" s="127"/>
      <c r="AF20" s="128"/>
      <c r="AG20" s="127"/>
    </row>
    <row r="21" spans="1:33" s="16" customFormat="1" ht="30" customHeight="1" x14ac:dyDescent="0.25">
      <c r="A21" s="118">
        <v>8</v>
      </c>
      <c r="B21" s="119" t="s">
        <v>54</v>
      </c>
      <c r="C21" s="120" t="s">
        <v>131</v>
      </c>
      <c r="D21" s="121">
        <v>0.46666666666666667</v>
      </c>
      <c r="E21" s="176">
        <v>0.6</v>
      </c>
      <c r="F21" s="291">
        <v>0.66666666666666663</v>
      </c>
      <c r="G21" s="297">
        <v>10</v>
      </c>
      <c r="H21" s="122" t="s">
        <v>292</v>
      </c>
      <c r="I21" s="306" t="s">
        <v>292</v>
      </c>
      <c r="J21" s="162">
        <v>3.5366666666666675</v>
      </c>
      <c r="K21" s="163">
        <v>2.7662037037037037</v>
      </c>
      <c r="L21" s="312">
        <v>3.4436507936507939</v>
      </c>
      <c r="M21" s="309" t="s">
        <v>292</v>
      </c>
      <c r="N21" s="123"/>
      <c r="O21" s="124"/>
      <c r="P21" s="124"/>
      <c r="Q21" s="124"/>
      <c r="R21" s="125"/>
      <c r="S21" s="126"/>
      <c r="T21" s="127"/>
      <c r="U21" s="128"/>
      <c r="V21" s="126"/>
      <c r="W21" s="127"/>
      <c r="X21" s="128"/>
      <c r="Y21" s="126"/>
      <c r="Z21" s="126"/>
      <c r="AA21" s="126"/>
      <c r="AB21" s="126"/>
      <c r="AC21" s="127"/>
      <c r="AD21" s="128"/>
      <c r="AE21" s="127"/>
      <c r="AF21" s="128"/>
      <c r="AG21" s="127"/>
    </row>
    <row r="22" spans="1:33" s="16" customFormat="1" ht="30" customHeight="1" x14ac:dyDescent="0.25">
      <c r="A22" s="118">
        <v>9</v>
      </c>
      <c r="B22" s="119" t="s">
        <v>43</v>
      </c>
      <c r="C22" s="120" t="s">
        <v>106</v>
      </c>
      <c r="D22" s="121">
        <v>0.84615384615384615</v>
      </c>
      <c r="E22" s="176">
        <v>0.55555555555555558</v>
      </c>
      <c r="F22" s="291">
        <v>0.625</v>
      </c>
      <c r="G22" s="297">
        <v>11</v>
      </c>
      <c r="H22" s="122" t="s">
        <v>292</v>
      </c>
      <c r="I22" s="306" t="s">
        <v>292</v>
      </c>
      <c r="J22" s="162">
        <v>3.9127777777777775</v>
      </c>
      <c r="K22" s="163">
        <v>3.2516666666666665</v>
      </c>
      <c r="L22" s="312">
        <v>4.08</v>
      </c>
      <c r="M22" s="309" t="s">
        <v>292</v>
      </c>
      <c r="N22" s="123"/>
      <c r="O22" s="124"/>
      <c r="P22" s="124"/>
      <c r="Q22" s="124"/>
      <c r="R22" s="125"/>
      <c r="S22" s="126"/>
      <c r="T22" s="127"/>
      <c r="U22" s="128"/>
      <c r="V22" s="126"/>
      <c r="W22" s="127"/>
      <c r="X22" s="128"/>
      <c r="Y22" s="126"/>
      <c r="Z22" s="126"/>
      <c r="AA22" s="126"/>
      <c r="AB22" s="126"/>
      <c r="AC22" s="127"/>
      <c r="AD22" s="128"/>
      <c r="AE22" s="127"/>
      <c r="AF22" s="128"/>
      <c r="AG22" s="127"/>
    </row>
    <row r="23" spans="1:33" s="16" customFormat="1" ht="30" customHeight="1" x14ac:dyDescent="0.25">
      <c r="A23" s="118">
        <v>10</v>
      </c>
      <c r="B23" s="119" t="s">
        <v>44</v>
      </c>
      <c r="C23" s="120" t="s">
        <v>107</v>
      </c>
      <c r="D23" s="121">
        <v>0.5714285714285714</v>
      </c>
      <c r="E23" s="176">
        <v>0.61538461538461542</v>
      </c>
      <c r="F23" s="291">
        <v>0.42857142857142855</v>
      </c>
      <c r="G23" s="297">
        <v>12</v>
      </c>
      <c r="H23" s="122" t="s">
        <v>292</v>
      </c>
      <c r="I23" s="306" t="s">
        <v>292</v>
      </c>
      <c r="J23" s="162">
        <v>3.9303571428571429</v>
      </c>
      <c r="K23" s="163">
        <v>3.4434523809523809</v>
      </c>
      <c r="L23" s="312">
        <v>3.6800000000000006</v>
      </c>
      <c r="M23" s="309" t="s">
        <v>292</v>
      </c>
      <c r="N23" s="123"/>
      <c r="O23" s="124"/>
      <c r="P23" s="124"/>
      <c r="Q23" s="124"/>
      <c r="R23" s="125"/>
      <c r="S23" s="126"/>
      <c r="T23" s="127"/>
      <c r="U23" s="128"/>
      <c r="V23" s="126"/>
      <c r="W23" s="127"/>
      <c r="X23" s="128"/>
      <c r="Y23" s="126"/>
      <c r="Z23" s="126"/>
      <c r="AA23" s="126"/>
      <c r="AB23" s="126"/>
      <c r="AC23" s="127"/>
      <c r="AD23" s="128"/>
      <c r="AE23" s="127"/>
      <c r="AF23" s="128"/>
      <c r="AG23" s="127"/>
    </row>
    <row r="24" spans="1:33" s="16" customFormat="1" ht="30" customHeight="1" x14ac:dyDescent="0.25">
      <c r="A24" s="118">
        <v>11</v>
      </c>
      <c r="B24" s="119" t="s">
        <v>53</v>
      </c>
      <c r="C24" s="120" t="s">
        <v>108</v>
      </c>
      <c r="D24" s="121">
        <v>0.63636363636363635</v>
      </c>
      <c r="E24" s="176">
        <v>0.7142857142857143</v>
      </c>
      <c r="F24" s="291">
        <v>0.2</v>
      </c>
      <c r="G24" s="297">
        <v>5</v>
      </c>
      <c r="H24" s="122" t="s">
        <v>292</v>
      </c>
      <c r="I24" s="306" t="s">
        <v>292</v>
      </c>
      <c r="J24" s="162">
        <v>3.56</v>
      </c>
      <c r="K24" s="163">
        <v>3.2233333333333336</v>
      </c>
      <c r="L24" s="312">
        <v>3.3</v>
      </c>
      <c r="M24" s="309" t="s">
        <v>292</v>
      </c>
      <c r="N24" s="123"/>
      <c r="O24" s="124"/>
      <c r="P24" s="124"/>
      <c r="Q24" s="124"/>
      <c r="R24" s="125"/>
      <c r="S24" s="126"/>
      <c r="T24" s="127"/>
      <c r="U24" s="128"/>
      <c r="V24" s="126"/>
      <c r="W24" s="127"/>
      <c r="X24" s="128"/>
      <c r="Y24" s="126"/>
      <c r="Z24" s="126"/>
      <c r="AA24" s="126"/>
      <c r="AB24" s="126"/>
      <c r="AC24" s="127"/>
      <c r="AD24" s="128"/>
      <c r="AE24" s="127"/>
      <c r="AF24" s="128"/>
      <c r="AG24" s="127"/>
    </row>
    <row r="25" spans="1:33" s="16" customFormat="1" ht="30" customHeight="1" x14ac:dyDescent="0.25">
      <c r="A25" s="118">
        <v>12</v>
      </c>
      <c r="B25" s="171" t="s">
        <v>189</v>
      </c>
      <c r="C25" s="172" t="s">
        <v>190</v>
      </c>
      <c r="D25" s="121"/>
      <c r="E25" s="176"/>
      <c r="F25" s="291">
        <v>0.52380952380952384</v>
      </c>
      <c r="G25" s="297">
        <v>20</v>
      </c>
      <c r="H25" s="122" t="s">
        <v>292</v>
      </c>
      <c r="I25" s="306" t="s">
        <v>292</v>
      </c>
      <c r="J25" s="162"/>
      <c r="K25" s="163"/>
      <c r="L25" s="312">
        <v>3.7748148148148148</v>
      </c>
      <c r="M25" s="309" t="s">
        <v>292</v>
      </c>
      <c r="N25" s="123"/>
      <c r="O25" s="124"/>
      <c r="P25" s="124"/>
      <c r="Q25" s="124"/>
      <c r="R25" s="125"/>
      <c r="S25" s="126"/>
      <c r="T25" s="127"/>
      <c r="U25" s="128"/>
      <c r="V25" s="126"/>
      <c r="W25" s="127"/>
      <c r="X25" s="128"/>
      <c r="Y25" s="126"/>
      <c r="Z25" s="126"/>
      <c r="AA25" s="126"/>
      <c r="AB25" s="126"/>
      <c r="AC25" s="127"/>
      <c r="AD25" s="128"/>
      <c r="AE25" s="127"/>
      <c r="AF25" s="128"/>
      <c r="AG25" s="127"/>
    </row>
    <row r="26" spans="1:33" s="16" customFormat="1" ht="30" customHeight="1" x14ac:dyDescent="0.25">
      <c r="A26" s="118">
        <v>13</v>
      </c>
      <c r="B26" s="119" t="s">
        <v>33</v>
      </c>
      <c r="C26" s="120" t="s">
        <v>109</v>
      </c>
      <c r="D26" s="121">
        <v>0.4</v>
      </c>
      <c r="E26" s="176">
        <v>0.11764705882352941</v>
      </c>
      <c r="F26" s="291">
        <v>0.7</v>
      </c>
      <c r="G26" s="297">
        <v>4</v>
      </c>
      <c r="H26" s="122" t="s">
        <v>292</v>
      </c>
      <c r="I26" s="306" t="s">
        <v>292</v>
      </c>
      <c r="J26" s="162">
        <v>3.3322222222222222</v>
      </c>
      <c r="K26" s="163">
        <v>3.1166666666666667</v>
      </c>
      <c r="L26" s="312">
        <v>3.7772222222222225</v>
      </c>
      <c r="M26" s="309" t="s">
        <v>292</v>
      </c>
      <c r="N26" s="123"/>
      <c r="O26" s="124"/>
      <c r="P26" s="124"/>
      <c r="Q26" s="124"/>
      <c r="R26" s="125"/>
      <c r="S26" s="126"/>
      <c r="T26" s="127"/>
      <c r="U26" s="128"/>
      <c r="V26" s="126"/>
      <c r="W26" s="127"/>
      <c r="X26" s="128"/>
      <c r="Y26" s="126"/>
      <c r="Z26" s="126"/>
      <c r="AA26" s="126"/>
      <c r="AB26" s="126"/>
      <c r="AC26" s="127"/>
      <c r="AD26" s="128"/>
      <c r="AE26" s="127"/>
      <c r="AF26" s="128"/>
      <c r="AG26" s="127"/>
    </row>
    <row r="27" spans="1:33" s="16" customFormat="1" ht="30" customHeight="1" x14ac:dyDescent="0.25">
      <c r="A27" s="118">
        <v>14</v>
      </c>
      <c r="B27" s="119" t="s">
        <v>47</v>
      </c>
      <c r="C27" s="120" t="s">
        <v>110</v>
      </c>
      <c r="D27" s="121">
        <v>0.42857142857142855</v>
      </c>
      <c r="E27" s="176">
        <v>0.35</v>
      </c>
      <c r="F27" s="291">
        <v>0.66666666666666663</v>
      </c>
      <c r="G27" s="297">
        <v>13</v>
      </c>
      <c r="H27" s="122" t="s">
        <v>292</v>
      </c>
      <c r="I27" s="306" t="s">
        <v>292</v>
      </c>
      <c r="J27" s="162">
        <v>4.4269841269841272</v>
      </c>
      <c r="K27" s="163">
        <v>3.6107142857142862</v>
      </c>
      <c r="L27" s="312">
        <v>3.8367724867724866</v>
      </c>
      <c r="M27" s="309" t="s">
        <v>292</v>
      </c>
      <c r="N27" s="123"/>
      <c r="O27" s="124"/>
      <c r="P27" s="124"/>
      <c r="Q27" s="124"/>
      <c r="R27" s="125"/>
      <c r="S27" s="126"/>
      <c r="T27" s="127"/>
      <c r="U27" s="128"/>
      <c r="V27" s="126"/>
      <c r="W27" s="127"/>
      <c r="X27" s="128"/>
      <c r="Y27" s="126"/>
      <c r="Z27" s="126"/>
      <c r="AA27" s="126"/>
      <c r="AB27" s="126"/>
      <c r="AC27" s="127"/>
      <c r="AD27" s="128"/>
      <c r="AE27" s="127"/>
      <c r="AF27" s="128"/>
      <c r="AG27" s="127"/>
    </row>
    <row r="28" spans="1:33" s="16" customFormat="1" ht="30" customHeight="1" x14ac:dyDescent="0.25">
      <c r="A28" s="118">
        <v>15</v>
      </c>
      <c r="B28" s="119" t="s">
        <v>42</v>
      </c>
      <c r="C28" s="120" t="s">
        <v>111</v>
      </c>
      <c r="D28" s="121">
        <v>0.36363636363636365</v>
      </c>
      <c r="E28" s="176">
        <v>0.65</v>
      </c>
      <c r="F28" s="291">
        <v>0.5</v>
      </c>
      <c r="G28" s="297">
        <v>7</v>
      </c>
      <c r="H28" s="122" t="s">
        <v>292</v>
      </c>
      <c r="I28" s="306" t="s">
        <v>292</v>
      </c>
      <c r="J28" s="162">
        <v>3.3583333333333334</v>
      </c>
      <c r="K28" s="163">
        <v>3.5330341880341884</v>
      </c>
      <c r="L28" s="312">
        <v>3.8861111111111115</v>
      </c>
      <c r="M28" s="309" t="s">
        <v>292</v>
      </c>
      <c r="N28" s="123"/>
      <c r="O28" s="124"/>
      <c r="P28" s="124"/>
      <c r="Q28" s="124"/>
      <c r="R28" s="125"/>
      <c r="S28" s="126"/>
      <c r="T28" s="127"/>
      <c r="U28" s="128"/>
      <c r="V28" s="126"/>
      <c r="W28" s="127"/>
      <c r="X28" s="128"/>
      <c r="Y28" s="126"/>
      <c r="Z28" s="126"/>
      <c r="AA28" s="126"/>
      <c r="AB28" s="126"/>
      <c r="AC28" s="127"/>
      <c r="AD28" s="128"/>
      <c r="AE28" s="127"/>
      <c r="AF28" s="128"/>
      <c r="AG28" s="127"/>
    </row>
    <row r="29" spans="1:33" s="16" customFormat="1" ht="30" customHeight="1" x14ac:dyDescent="0.25">
      <c r="A29" s="118">
        <v>16</v>
      </c>
      <c r="B29" s="119" t="s">
        <v>34</v>
      </c>
      <c r="C29" s="120" t="s">
        <v>112</v>
      </c>
      <c r="D29" s="121">
        <v>0.8</v>
      </c>
      <c r="E29" s="176">
        <v>0.6</v>
      </c>
      <c r="F29" s="291">
        <v>0.5</v>
      </c>
      <c r="G29" s="297">
        <v>8</v>
      </c>
      <c r="H29" s="122" t="s">
        <v>292</v>
      </c>
      <c r="I29" s="306" t="s">
        <v>292</v>
      </c>
      <c r="J29" s="162">
        <v>3.5355892255892258</v>
      </c>
      <c r="K29" s="163">
        <v>3.9666666666666663</v>
      </c>
      <c r="L29" s="312">
        <v>3.9033333333333333</v>
      </c>
      <c r="M29" s="309" t="s">
        <v>292</v>
      </c>
      <c r="N29" s="123"/>
      <c r="O29" s="124"/>
      <c r="P29" s="124"/>
      <c r="Q29" s="124"/>
      <c r="R29" s="125"/>
      <c r="S29" s="126"/>
      <c r="T29" s="127"/>
      <c r="U29" s="128"/>
      <c r="V29" s="126"/>
      <c r="W29" s="127"/>
      <c r="X29" s="128"/>
      <c r="Y29" s="126"/>
      <c r="Z29" s="126"/>
      <c r="AA29" s="126"/>
      <c r="AB29" s="126"/>
      <c r="AC29" s="127"/>
      <c r="AD29" s="128"/>
      <c r="AE29" s="127"/>
      <c r="AF29" s="128"/>
      <c r="AG29" s="127"/>
    </row>
    <row r="30" spans="1:33" s="16" customFormat="1" ht="30" customHeight="1" x14ac:dyDescent="0.25">
      <c r="A30" s="118">
        <v>17</v>
      </c>
      <c r="B30" s="119" t="s">
        <v>52</v>
      </c>
      <c r="C30" s="120" t="s">
        <v>113</v>
      </c>
      <c r="D30" s="121">
        <v>0.66666666666666663</v>
      </c>
      <c r="E30" s="176">
        <v>0.5</v>
      </c>
      <c r="F30" s="291">
        <v>0.4</v>
      </c>
      <c r="G30" s="297">
        <v>7</v>
      </c>
      <c r="H30" s="122" t="s">
        <v>292</v>
      </c>
      <c r="I30" s="306" t="s">
        <v>292</v>
      </c>
      <c r="J30" s="162">
        <v>4.2444444444444445</v>
      </c>
      <c r="K30" s="163">
        <v>4.2666666666666666</v>
      </c>
      <c r="L30" s="312">
        <v>3.8833333333333337</v>
      </c>
      <c r="M30" s="309" t="s">
        <v>292</v>
      </c>
      <c r="N30" s="123"/>
      <c r="O30" s="124"/>
      <c r="P30" s="124"/>
      <c r="Q30" s="124"/>
      <c r="R30" s="125"/>
      <c r="S30" s="126"/>
      <c r="T30" s="127"/>
      <c r="U30" s="128"/>
      <c r="V30" s="126"/>
      <c r="W30" s="127"/>
      <c r="X30" s="128"/>
      <c r="Y30" s="126"/>
      <c r="Z30" s="126"/>
      <c r="AA30" s="126"/>
      <c r="AB30" s="126"/>
      <c r="AC30" s="127"/>
      <c r="AD30" s="128"/>
      <c r="AE30" s="127"/>
      <c r="AF30" s="128"/>
      <c r="AG30" s="127"/>
    </row>
    <row r="31" spans="1:33" s="16" customFormat="1" ht="30" customHeight="1" x14ac:dyDescent="0.25">
      <c r="A31" s="118">
        <v>18</v>
      </c>
      <c r="B31" s="119" t="s">
        <v>49</v>
      </c>
      <c r="C31" s="120" t="s">
        <v>114</v>
      </c>
      <c r="D31" s="121">
        <v>1</v>
      </c>
      <c r="E31" s="176">
        <v>0.5</v>
      </c>
      <c r="F31" s="291">
        <v>0.66666666666666663</v>
      </c>
      <c r="G31" s="297">
        <v>11</v>
      </c>
      <c r="H31" s="122" t="s">
        <v>292</v>
      </c>
      <c r="I31" s="306" t="s">
        <v>292</v>
      </c>
      <c r="J31" s="162">
        <v>4.3736507936507945</v>
      </c>
      <c r="K31" s="163">
        <v>3.4696969696969697</v>
      </c>
      <c r="L31" s="312">
        <v>3.7966666666666669</v>
      </c>
      <c r="M31" s="309" t="s">
        <v>292</v>
      </c>
      <c r="N31" s="123"/>
      <c r="O31" s="124"/>
      <c r="P31" s="124"/>
      <c r="Q31" s="124"/>
      <c r="R31" s="125"/>
      <c r="S31" s="126"/>
      <c r="T31" s="127"/>
      <c r="U31" s="128"/>
      <c r="V31" s="126"/>
      <c r="W31" s="127"/>
      <c r="X31" s="128"/>
      <c r="Y31" s="126"/>
      <c r="Z31" s="126"/>
      <c r="AA31" s="126"/>
      <c r="AB31" s="126"/>
      <c r="AC31" s="127"/>
      <c r="AD31" s="128"/>
      <c r="AE31" s="127"/>
      <c r="AF31" s="128"/>
      <c r="AG31" s="127"/>
    </row>
    <row r="32" spans="1:33" s="16" customFormat="1" ht="30" customHeight="1" x14ac:dyDescent="0.25">
      <c r="A32" s="118">
        <v>19</v>
      </c>
      <c r="B32" s="119" t="s">
        <v>60</v>
      </c>
      <c r="C32" s="120" t="s">
        <v>115</v>
      </c>
      <c r="D32" s="121">
        <v>0.54545454545454541</v>
      </c>
      <c r="E32" s="176">
        <v>0.5</v>
      </c>
      <c r="F32" s="291">
        <v>0.58333333333333337</v>
      </c>
      <c r="G32" s="297">
        <v>13</v>
      </c>
      <c r="H32" s="122" t="s">
        <v>292</v>
      </c>
      <c r="I32" s="306" t="s">
        <v>292</v>
      </c>
      <c r="J32" s="162">
        <v>3.54</v>
      </c>
      <c r="K32" s="163">
        <v>3.3477855477855476</v>
      </c>
      <c r="L32" s="312">
        <v>4.4000000000000004</v>
      </c>
      <c r="M32" s="309" t="s">
        <v>292</v>
      </c>
      <c r="N32" s="123"/>
      <c r="O32" s="124"/>
      <c r="P32" s="124"/>
      <c r="Q32" s="124"/>
      <c r="R32" s="125"/>
      <c r="S32" s="126"/>
      <c r="T32" s="127"/>
      <c r="U32" s="128"/>
      <c r="V32" s="126"/>
      <c r="W32" s="127"/>
      <c r="X32" s="128"/>
      <c r="Y32" s="126"/>
      <c r="Z32" s="126"/>
      <c r="AA32" s="126"/>
      <c r="AB32" s="126"/>
      <c r="AC32" s="127"/>
      <c r="AD32" s="128"/>
      <c r="AE32" s="127"/>
      <c r="AF32" s="128"/>
      <c r="AG32" s="127"/>
    </row>
    <row r="33" spans="1:33" s="16" customFormat="1" ht="30" customHeight="1" x14ac:dyDescent="0.25">
      <c r="A33" s="118">
        <v>20</v>
      </c>
      <c r="B33" s="171" t="s">
        <v>46</v>
      </c>
      <c r="C33" s="172" t="s">
        <v>116</v>
      </c>
      <c r="D33" s="121">
        <v>0.5</v>
      </c>
      <c r="E33" s="176">
        <v>0.5</v>
      </c>
      <c r="F33" s="291">
        <v>0</v>
      </c>
      <c r="G33" s="297">
        <v>1</v>
      </c>
      <c r="H33" s="122" t="s">
        <v>292</v>
      </c>
      <c r="I33" s="306" t="s">
        <v>292</v>
      </c>
      <c r="J33" s="162">
        <v>3.8833333333333329</v>
      </c>
      <c r="K33" s="163">
        <v>2.9249999999999998</v>
      </c>
      <c r="L33" s="313"/>
      <c r="M33" s="309" t="s">
        <v>292</v>
      </c>
      <c r="N33" s="123"/>
      <c r="O33" s="124"/>
      <c r="P33" s="124"/>
      <c r="Q33" s="124"/>
      <c r="R33" s="125"/>
      <c r="S33" s="126"/>
      <c r="T33" s="127"/>
      <c r="U33" s="128"/>
      <c r="V33" s="126"/>
      <c r="W33" s="127"/>
      <c r="X33" s="128"/>
      <c r="Y33" s="126"/>
      <c r="Z33" s="126"/>
      <c r="AA33" s="126"/>
      <c r="AB33" s="126"/>
      <c r="AC33" s="127"/>
      <c r="AD33" s="128"/>
      <c r="AE33" s="127"/>
      <c r="AF33" s="128"/>
      <c r="AG33" s="127"/>
    </row>
    <row r="34" spans="1:33" s="16" customFormat="1" ht="30" customHeight="1" x14ac:dyDescent="0.25">
      <c r="A34" s="118">
        <v>21</v>
      </c>
      <c r="B34" s="171" t="s">
        <v>63</v>
      </c>
      <c r="C34" s="172" t="s">
        <v>117</v>
      </c>
      <c r="D34" s="121">
        <v>1</v>
      </c>
      <c r="E34" s="176">
        <v>0.5</v>
      </c>
      <c r="F34" s="291">
        <v>0</v>
      </c>
      <c r="G34" s="297">
        <v>2</v>
      </c>
      <c r="H34" s="122" t="s">
        <v>292</v>
      </c>
      <c r="I34" s="306" t="s">
        <v>292</v>
      </c>
      <c r="J34" s="162">
        <v>4.5666666666666673</v>
      </c>
      <c r="K34" s="163">
        <v>4.8666666666666663</v>
      </c>
      <c r="L34" s="313"/>
      <c r="M34" s="309" t="s">
        <v>292</v>
      </c>
      <c r="N34" s="123"/>
      <c r="O34" s="124"/>
      <c r="P34" s="124"/>
      <c r="Q34" s="124"/>
      <c r="R34" s="125"/>
      <c r="S34" s="126"/>
      <c r="T34" s="127"/>
      <c r="U34" s="128"/>
      <c r="V34" s="126"/>
      <c r="W34" s="127"/>
      <c r="X34" s="128"/>
      <c r="Y34" s="126"/>
      <c r="Z34" s="126"/>
      <c r="AA34" s="126"/>
      <c r="AB34" s="126"/>
      <c r="AC34" s="127"/>
      <c r="AD34" s="128"/>
      <c r="AE34" s="127"/>
      <c r="AF34" s="128"/>
      <c r="AG34" s="127"/>
    </row>
    <row r="35" spans="1:33" s="16" customFormat="1" ht="30" customHeight="1" x14ac:dyDescent="0.25">
      <c r="A35" s="118">
        <v>22</v>
      </c>
      <c r="B35" s="119" t="s">
        <v>39</v>
      </c>
      <c r="C35" s="120" t="s">
        <v>118</v>
      </c>
      <c r="D35" s="121">
        <v>0.625</v>
      </c>
      <c r="E35" s="176">
        <v>0.3888888888888889</v>
      </c>
      <c r="F35" s="291">
        <v>0.625</v>
      </c>
      <c r="G35" s="297">
        <v>18</v>
      </c>
      <c r="H35" s="122" t="s">
        <v>292</v>
      </c>
      <c r="I35" s="306" t="s">
        <v>292</v>
      </c>
      <c r="J35" s="162">
        <v>3.9151542901542897</v>
      </c>
      <c r="K35" s="163">
        <v>3.0350793650793646</v>
      </c>
      <c r="L35" s="312">
        <v>4.2557575757575759</v>
      </c>
      <c r="M35" s="309" t="s">
        <v>292</v>
      </c>
      <c r="N35" s="123"/>
      <c r="O35" s="124"/>
      <c r="P35" s="124"/>
      <c r="Q35" s="124"/>
      <c r="R35" s="125"/>
      <c r="S35" s="126"/>
      <c r="T35" s="127"/>
      <c r="U35" s="128"/>
      <c r="V35" s="126"/>
      <c r="W35" s="127"/>
      <c r="X35" s="128"/>
      <c r="Y35" s="126"/>
      <c r="Z35" s="126"/>
      <c r="AA35" s="126"/>
      <c r="AB35" s="126"/>
      <c r="AC35" s="127"/>
      <c r="AD35" s="128"/>
      <c r="AE35" s="127"/>
      <c r="AF35" s="128"/>
      <c r="AG35" s="127"/>
    </row>
    <row r="36" spans="1:33" s="16" customFormat="1" ht="30" customHeight="1" x14ac:dyDescent="0.25">
      <c r="A36" s="118">
        <v>23</v>
      </c>
      <c r="B36" s="119" t="s">
        <v>45</v>
      </c>
      <c r="C36" s="120" t="s">
        <v>119</v>
      </c>
      <c r="D36" s="121">
        <v>0.22222222222222221</v>
      </c>
      <c r="E36" s="176">
        <v>0.61538461538461542</v>
      </c>
      <c r="F36" s="291">
        <v>0.16666666666666666</v>
      </c>
      <c r="G36" s="297">
        <v>3</v>
      </c>
      <c r="H36" s="122" t="s">
        <v>292</v>
      </c>
      <c r="I36" s="306" t="s">
        <v>292</v>
      </c>
      <c r="J36" s="162">
        <v>4.0166666666666675</v>
      </c>
      <c r="K36" s="163">
        <v>3.65</v>
      </c>
      <c r="L36" s="312">
        <v>4.8</v>
      </c>
      <c r="M36" s="309" t="s">
        <v>292</v>
      </c>
      <c r="N36" s="123"/>
      <c r="O36" s="124"/>
      <c r="P36" s="124"/>
      <c r="Q36" s="124"/>
      <c r="R36" s="125"/>
      <c r="S36" s="126"/>
      <c r="T36" s="127"/>
      <c r="U36" s="128"/>
      <c r="V36" s="126"/>
      <c r="W36" s="127"/>
      <c r="X36" s="128"/>
      <c r="Y36" s="126"/>
      <c r="Z36" s="126"/>
      <c r="AA36" s="126"/>
      <c r="AB36" s="126"/>
      <c r="AC36" s="127"/>
      <c r="AD36" s="128"/>
      <c r="AE36" s="127"/>
      <c r="AF36" s="128"/>
      <c r="AG36" s="127"/>
    </row>
    <row r="37" spans="1:33" s="16" customFormat="1" ht="30" customHeight="1" x14ac:dyDescent="0.25">
      <c r="A37" s="118">
        <v>24</v>
      </c>
      <c r="B37" s="119" t="s">
        <v>38</v>
      </c>
      <c r="C37" s="120" t="s">
        <v>120</v>
      </c>
      <c r="D37" s="121">
        <v>0.55555555555555558</v>
      </c>
      <c r="E37" s="176">
        <v>0.66666666666666663</v>
      </c>
      <c r="F37" s="291">
        <v>0.2857142857142857</v>
      </c>
      <c r="G37" s="297">
        <v>8</v>
      </c>
      <c r="H37" s="122" t="s">
        <v>292</v>
      </c>
      <c r="I37" s="306" t="s">
        <v>292</v>
      </c>
      <c r="J37" s="162">
        <v>3.7555555555555555</v>
      </c>
      <c r="K37" s="163">
        <v>3.6</v>
      </c>
      <c r="L37" s="312">
        <v>4.2166666666666668</v>
      </c>
      <c r="M37" s="309" t="s">
        <v>292</v>
      </c>
      <c r="N37" s="123"/>
      <c r="O37" s="124"/>
      <c r="P37" s="124"/>
      <c r="Q37" s="124"/>
      <c r="R37" s="125"/>
      <c r="S37" s="126"/>
      <c r="T37" s="127"/>
      <c r="U37" s="128"/>
      <c r="V37" s="126"/>
      <c r="W37" s="127"/>
      <c r="X37" s="128"/>
      <c r="Y37" s="126"/>
      <c r="Z37" s="126"/>
      <c r="AA37" s="126"/>
      <c r="AB37" s="126"/>
      <c r="AC37" s="127"/>
      <c r="AD37" s="128"/>
      <c r="AE37" s="127"/>
      <c r="AF37" s="128"/>
      <c r="AG37" s="127"/>
    </row>
    <row r="38" spans="1:33" s="16" customFormat="1" ht="30" customHeight="1" x14ac:dyDescent="0.25">
      <c r="A38" s="118">
        <v>25</v>
      </c>
      <c r="B38" s="119" t="s">
        <v>57</v>
      </c>
      <c r="C38" s="120" t="s">
        <v>121</v>
      </c>
      <c r="D38" s="121">
        <v>0.42857142857142855</v>
      </c>
      <c r="E38" s="176">
        <v>0.25</v>
      </c>
      <c r="F38" s="291">
        <v>0.33333333333333331</v>
      </c>
      <c r="G38" s="297">
        <v>0</v>
      </c>
      <c r="H38" s="122" t="s">
        <v>292</v>
      </c>
      <c r="I38" s="306" t="s">
        <v>292</v>
      </c>
      <c r="J38" s="162">
        <v>4.0388888888888888</v>
      </c>
      <c r="K38" s="163">
        <v>4.55</v>
      </c>
      <c r="L38" s="312">
        <v>3.2666666666666671</v>
      </c>
      <c r="M38" s="309" t="s">
        <v>292</v>
      </c>
      <c r="N38" s="123"/>
      <c r="O38" s="124"/>
      <c r="P38" s="124"/>
      <c r="Q38" s="124"/>
      <c r="R38" s="125"/>
      <c r="S38" s="126"/>
      <c r="T38" s="127"/>
      <c r="U38" s="128"/>
      <c r="V38" s="126"/>
      <c r="W38" s="127"/>
      <c r="X38" s="128"/>
      <c r="Y38" s="126"/>
      <c r="Z38" s="126"/>
      <c r="AA38" s="126"/>
      <c r="AB38" s="126"/>
      <c r="AC38" s="127"/>
      <c r="AD38" s="128"/>
      <c r="AE38" s="127"/>
      <c r="AF38" s="128"/>
      <c r="AG38" s="127"/>
    </row>
    <row r="39" spans="1:33" s="16" customFormat="1" ht="30" customHeight="1" x14ac:dyDescent="0.25">
      <c r="A39" s="118">
        <v>26</v>
      </c>
      <c r="B39" s="119" t="s">
        <v>35</v>
      </c>
      <c r="C39" s="120" t="s">
        <v>122</v>
      </c>
      <c r="D39" s="121">
        <v>0.58333333333333337</v>
      </c>
      <c r="E39" s="176">
        <v>0.47826086956521741</v>
      </c>
      <c r="F39" s="291">
        <v>0.33333333333333331</v>
      </c>
      <c r="G39" s="297">
        <v>10</v>
      </c>
      <c r="H39" s="122" t="s">
        <v>292</v>
      </c>
      <c r="I39" s="306" t="s">
        <v>292</v>
      </c>
      <c r="J39" s="162">
        <v>3.9953962703962702</v>
      </c>
      <c r="K39" s="163">
        <v>3.6086616161616165</v>
      </c>
      <c r="L39" s="312">
        <v>3.8244444444444445</v>
      </c>
      <c r="M39" s="309" t="s">
        <v>292</v>
      </c>
      <c r="N39" s="123"/>
      <c r="O39" s="124"/>
      <c r="P39" s="124"/>
      <c r="Q39" s="124"/>
      <c r="R39" s="125"/>
      <c r="S39" s="126"/>
      <c r="T39" s="127"/>
      <c r="U39" s="128"/>
      <c r="V39" s="126"/>
      <c r="W39" s="127"/>
      <c r="X39" s="128"/>
      <c r="Y39" s="126"/>
      <c r="Z39" s="126"/>
      <c r="AA39" s="126"/>
      <c r="AB39" s="126"/>
      <c r="AC39" s="127"/>
      <c r="AD39" s="128"/>
      <c r="AE39" s="127"/>
      <c r="AF39" s="128"/>
      <c r="AG39" s="127"/>
    </row>
    <row r="40" spans="1:33" s="16" customFormat="1" ht="30" customHeight="1" x14ac:dyDescent="0.25">
      <c r="A40" s="118">
        <v>27</v>
      </c>
      <c r="B40" s="171" t="s">
        <v>62</v>
      </c>
      <c r="C40" s="172" t="s">
        <v>123</v>
      </c>
      <c r="D40" s="121">
        <v>0.4</v>
      </c>
      <c r="E40" s="176">
        <v>0.75</v>
      </c>
      <c r="F40" s="291">
        <v>0</v>
      </c>
      <c r="G40" s="297">
        <v>3</v>
      </c>
      <c r="H40" s="122" t="s">
        <v>292</v>
      </c>
      <c r="I40" s="306" t="s">
        <v>292</v>
      </c>
      <c r="J40" s="162">
        <v>4.7</v>
      </c>
      <c r="K40" s="163">
        <v>3.7333333333333329</v>
      </c>
      <c r="L40" s="313"/>
      <c r="M40" s="309" t="s">
        <v>292</v>
      </c>
      <c r="N40" s="123"/>
      <c r="O40" s="124"/>
      <c r="P40" s="124"/>
      <c r="Q40" s="124"/>
      <c r="R40" s="125"/>
      <c r="S40" s="126"/>
      <c r="T40" s="127"/>
      <c r="U40" s="128"/>
      <c r="V40" s="126"/>
      <c r="W40" s="127"/>
      <c r="X40" s="128"/>
      <c r="Y40" s="126"/>
      <c r="Z40" s="126"/>
      <c r="AA40" s="126"/>
      <c r="AB40" s="126"/>
      <c r="AC40" s="127"/>
      <c r="AD40" s="128"/>
      <c r="AE40" s="127"/>
      <c r="AF40" s="128"/>
      <c r="AG40" s="127"/>
    </row>
    <row r="41" spans="1:33" s="16" customFormat="1" ht="30" customHeight="1" x14ac:dyDescent="0.25">
      <c r="A41" s="118">
        <v>28</v>
      </c>
      <c r="B41" s="119" t="s">
        <v>50</v>
      </c>
      <c r="C41" s="120" t="s">
        <v>298</v>
      </c>
      <c r="D41" s="121">
        <v>0.54545454545454541</v>
      </c>
      <c r="E41" s="176">
        <v>0.27272727272727271</v>
      </c>
      <c r="F41" s="291">
        <v>0.41666666666666669</v>
      </c>
      <c r="G41" s="297">
        <v>10</v>
      </c>
      <c r="H41" s="122" t="s">
        <v>292</v>
      </c>
      <c r="I41" s="306" t="s">
        <v>292</v>
      </c>
      <c r="J41" s="162">
        <v>3.6377777777777771</v>
      </c>
      <c r="K41" s="163">
        <v>3.4</v>
      </c>
      <c r="L41" s="312">
        <v>4.4450000000000003</v>
      </c>
      <c r="M41" s="309" t="s">
        <v>292</v>
      </c>
      <c r="N41" s="123"/>
      <c r="O41" s="124"/>
      <c r="P41" s="124"/>
      <c r="Q41" s="124"/>
      <c r="R41" s="125"/>
      <c r="S41" s="126"/>
      <c r="T41" s="127"/>
      <c r="U41" s="128"/>
      <c r="V41" s="126"/>
      <c r="W41" s="127"/>
      <c r="X41" s="128"/>
      <c r="Y41" s="126"/>
      <c r="Z41" s="126"/>
      <c r="AA41" s="126"/>
      <c r="AB41" s="126"/>
      <c r="AC41" s="127"/>
      <c r="AD41" s="128"/>
      <c r="AE41" s="127"/>
      <c r="AF41" s="128"/>
      <c r="AG41" s="127"/>
    </row>
    <row r="42" spans="1:33" s="16" customFormat="1" ht="30" customHeight="1" x14ac:dyDescent="0.25">
      <c r="A42" s="118">
        <v>29</v>
      </c>
      <c r="B42" s="119" t="s">
        <v>59</v>
      </c>
      <c r="C42" s="120" t="s">
        <v>124</v>
      </c>
      <c r="D42" s="121">
        <v>0.23529411764705882</v>
      </c>
      <c r="E42" s="176">
        <v>0.47368421052631576</v>
      </c>
      <c r="F42" s="291">
        <v>0.88888888888888884</v>
      </c>
      <c r="G42" s="297">
        <v>14</v>
      </c>
      <c r="H42" s="122" t="s">
        <v>292</v>
      </c>
      <c r="I42" s="306" t="s">
        <v>292</v>
      </c>
      <c r="J42" s="162">
        <v>2.8361111111111112</v>
      </c>
      <c r="K42" s="163">
        <v>3.2694444444444444</v>
      </c>
      <c r="L42" s="312">
        <v>3.8726190476190476</v>
      </c>
      <c r="M42" s="309" t="s">
        <v>292</v>
      </c>
      <c r="N42" s="123"/>
      <c r="O42" s="124"/>
      <c r="P42" s="124"/>
      <c r="Q42" s="124"/>
      <c r="R42" s="125"/>
      <c r="S42" s="126"/>
      <c r="T42" s="127"/>
      <c r="U42" s="128"/>
      <c r="V42" s="126"/>
      <c r="W42" s="127"/>
      <c r="X42" s="128"/>
      <c r="Y42" s="126"/>
      <c r="Z42" s="126"/>
      <c r="AA42" s="126"/>
      <c r="AB42" s="126"/>
      <c r="AC42" s="127"/>
      <c r="AD42" s="128"/>
      <c r="AE42" s="127"/>
      <c r="AF42" s="128"/>
      <c r="AG42" s="127"/>
    </row>
    <row r="43" spans="1:33" s="16" customFormat="1" ht="30" customHeight="1" x14ac:dyDescent="0.25">
      <c r="A43" s="118">
        <v>30</v>
      </c>
      <c r="B43" s="119" t="s">
        <v>64</v>
      </c>
      <c r="C43" s="120" t="s">
        <v>125</v>
      </c>
      <c r="D43" s="121">
        <v>0.25</v>
      </c>
      <c r="E43" s="176">
        <v>0.75</v>
      </c>
      <c r="F43" s="291">
        <v>0.4</v>
      </c>
      <c r="G43" s="297">
        <v>3</v>
      </c>
      <c r="H43" s="122" t="s">
        <v>292</v>
      </c>
      <c r="I43" s="306" t="s">
        <v>292</v>
      </c>
      <c r="J43" s="162">
        <v>4.8666666666666663</v>
      </c>
      <c r="K43" s="163">
        <v>3.6222222222222222</v>
      </c>
      <c r="L43" s="312">
        <v>4.3666666666666663</v>
      </c>
      <c r="M43" s="309" t="s">
        <v>292</v>
      </c>
      <c r="N43" s="123"/>
      <c r="O43" s="124"/>
      <c r="P43" s="124"/>
      <c r="Q43" s="124"/>
      <c r="R43" s="125"/>
      <c r="S43" s="126"/>
      <c r="T43" s="127"/>
      <c r="U43" s="128"/>
      <c r="V43" s="126"/>
      <c r="W43" s="127"/>
      <c r="X43" s="128"/>
      <c r="Y43" s="126"/>
      <c r="Z43" s="126"/>
      <c r="AA43" s="126"/>
      <c r="AB43" s="126"/>
      <c r="AC43" s="127"/>
      <c r="AD43" s="128"/>
      <c r="AE43" s="127"/>
      <c r="AF43" s="128"/>
      <c r="AG43" s="127"/>
    </row>
    <row r="44" spans="1:33" s="16" customFormat="1" ht="30" customHeight="1" x14ac:dyDescent="0.25">
      <c r="A44" s="118">
        <v>31</v>
      </c>
      <c r="B44" s="119" t="s">
        <v>155</v>
      </c>
      <c r="C44" s="119" t="s">
        <v>126</v>
      </c>
      <c r="D44" s="121"/>
      <c r="E44" s="176">
        <v>0.6</v>
      </c>
      <c r="F44" s="291">
        <v>0.66666666666666663</v>
      </c>
      <c r="G44" s="297">
        <v>5</v>
      </c>
      <c r="H44" s="122" t="s">
        <v>292</v>
      </c>
      <c r="I44" s="306" t="s">
        <v>292</v>
      </c>
      <c r="J44" s="159"/>
      <c r="K44" s="163">
        <v>3.1211111111111114</v>
      </c>
      <c r="L44" s="312">
        <v>3.9505555555555558</v>
      </c>
      <c r="M44" s="309" t="s">
        <v>292</v>
      </c>
      <c r="N44" s="123"/>
      <c r="O44" s="124"/>
      <c r="P44" s="124"/>
      <c r="Q44" s="124"/>
      <c r="R44" s="125"/>
      <c r="S44" s="126"/>
      <c r="T44" s="127"/>
      <c r="U44" s="128"/>
      <c r="V44" s="126"/>
      <c r="W44" s="127"/>
      <c r="X44" s="128"/>
      <c r="Y44" s="126"/>
      <c r="Z44" s="126"/>
      <c r="AA44" s="126"/>
      <c r="AB44" s="126"/>
      <c r="AC44" s="127"/>
      <c r="AD44" s="128"/>
      <c r="AE44" s="127"/>
      <c r="AF44" s="128"/>
      <c r="AG44" s="127"/>
    </row>
    <row r="45" spans="1:33" s="16" customFormat="1" ht="30" customHeight="1" x14ac:dyDescent="0.25">
      <c r="A45" s="118">
        <v>32</v>
      </c>
      <c r="B45" s="119" t="s">
        <v>36</v>
      </c>
      <c r="C45" s="120" t="s">
        <v>127</v>
      </c>
      <c r="D45" s="121">
        <v>0.4</v>
      </c>
      <c r="E45" s="176">
        <v>0.15789473684210525</v>
      </c>
      <c r="F45" s="291">
        <v>0.4</v>
      </c>
      <c r="G45" s="297">
        <v>4</v>
      </c>
      <c r="H45" s="122" t="s">
        <v>292</v>
      </c>
      <c r="I45" s="306" t="s">
        <v>292</v>
      </c>
      <c r="J45" s="162">
        <v>3.4920634920634916</v>
      </c>
      <c r="K45" s="163">
        <v>3.0555555555555558</v>
      </c>
      <c r="L45" s="312">
        <v>4.7666666666666666</v>
      </c>
      <c r="M45" s="309" t="s">
        <v>292</v>
      </c>
      <c r="N45" s="123"/>
      <c r="O45" s="124"/>
      <c r="P45" s="124"/>
      <c r="Q45" s="124"/>
      <c r="R45" s="125"/>
      <c r="S45" s="126"/>
      <c r="T45" s="127"/>
      <c r="U45" s="128"/>
      <c r="V45" s="126"/>
      <c r="W45" s="127"/>
      <c r="X45" s="128"/>
      <c r="Y45" s="126"/>
      <c r="Z45" s="126"/>
      <c r="AA45" s="126"/>
      <c r="AB45" s="126"/>
      <c r="AC45" s="127"/>
      <c r="AD45" s="128"/>
      <c r="AE45" s="127"/>
      <c r="AF45" s="128"/>
      <c r="AG45" s="127"/>
    </row>
    <row r="46" spans="1:33" s="16" customFormat="1" ht="30" customHeight="1" x14ac:dyDescent="0.25">
      <c r="A46" s="118">
        <v>33</v>
      </c>
      <c r="B46" s="119" t="s">
        <v>40</v>
      </c>
      <c r="C46" s="120" t="s">
        <v>128</v>
      </c>
      <c r="D46" s="121">
        <v>0.8</v>
      </c>
      <c r="E46" s="176">
        <v>0.66666666666666663</v>
      </c>
      <c r="F46" s="291">
        <v>0.5</v>
      </c>
      <c r="G46" s="297">
        <v>3</v>
      </c>
      <c r="H46" s="122" t="s">
        <v>292</v>
      </c>
      <c r="I46" s="306" t="s">
        <v>292</v>
      </c>
      <c r="J46" s="162">
        <v>4.0277777777777768</v>
      </c>
      <c r="K46" s="163">
        <v>2.9833333333333334</v>
      </c>
      <c r="L46" s="312">
        <v>4.625</v>
      </c>
      <c r="M46" s="309" t="s">
        <v>292</v>
      </c>
      <c r="N46" s="123"/>
      <c r="O46" s="124"/>
      <c r="P46" s="124"/>
      <c r="Q46" s="124"/>
      <c r="R46" s="125"/>
      <c r="S46" s="126"/>
      <c r="T46" s="127"/>
      <c r="U46" s="128"/>
      <c r="V46" s="126"/>
      <c r="W46" s="127"/>
      <c r="X46" s="128"/>
      <c r="Y46" s="126"/>
      <c r="Z46" s="126"/>
      <c r="AA46" s="126"/>
      <c r="AB46" s="126"/>
      <c r="AC46" s="127"/>
      <c r="AD46" s="128"/>
      <c r="AE46" s="127"/>
      <c r="AF46" s="128"/>
      <c r="AG46" s="127"/>
    </row>
    <row r="47" spans="1:33" s="16" customFormat="1" ht="30" customHeight="1" x14ac:dyDescent="0.25">
      <c r="A47" s="118">
        <v>34</v>
      </c>
      <c r="B47" s="119" t="s">
        <v>156</v>
      </c>
      <c r="C47" s="119" t="s">
        <v>158</v>
      </c>
      <c r="D47" s="121"/>
      <c r="E47" s="176">
        <v>0.5</v>
      </c>
      <c r="F47" s="291">
        <v>0.25</v>
      </c>
      <c r="G47" s="297">
        <v>0</v>
      </c>
      <c r="H47" s="122" t="s">
        <v>292</v>
      </c>
      <c r="I47" s="306" t="s">
        <v>292</v>
      </c>
      <c r="J47" s="159"/>
      <c r="K47" s="163">
        <v>2.8666666666666667</v>
      </c>
      <c r="L47" s="313"/>
      <c r="M47" s="309" t="s">
        <v>292</v>
      </c>
      <c r="N47" s="123"/>
      <c r="O47" s="124"/>
      <c r="P47" s="124"/>
      <c r="Q47" s="124"/>
      <c r="R47" s="125"/>
      <c r="S47" s="126"/>
      <c r="T47" s="127"/>
      <c r="U47" s="128"/>
      <c r="V47" s="126"/>
      <c r="W47" s="127"/>
      <c r="X47" s="128"/>
      <c r="Y47" s="126"/>
      <c r="Z47" s="126"/>
      <c r="AA47" s="126"/>
      <c r="AB47" s="126"/>
      <c r="AC47" s="127"/>
      <c r="AD47" s="128"/>
      <c r="AE47" s="127"/>
      <c r="AF47" s="128"/>
      <c r="AG47" s="127"/>
    </row>
    <row r="48" spans="1:33" s="16" customFormat="1" ht="30" customHeight="1" x14ac:dyDescent="0.25">
      <c r="A48" s="118">
        <v>35</v>
      </c>
      <c r="B48" s="119" t="s">
        <v>58</v>
      </c>
      <c r="C48" s="120" t="s">
        <v>129</v>
      </c>
      <c r="D48" s="121">
        <v>0.375</v>
      </c>
      <c r="E48" s="176">
        <v>0.5</v>
      </c>
      <c r="F48" s="291">
        <v>0.5</v>
      </c>
      <c r="G48" s="297">
        <v>2</v>
      </c>
      <c r="H48" s="122" t="s">
        <v>292</v>
      </c>
      <c r="I48" s="306" t="s">
        <v>292</v>
      </c>
      <c r="J48" s="162">
        <v>3.7222222222222223</v>
      </c>
      <c r="K48" s="163">
        <v>3.4799999999999995</v>
      </c>
      <c r="L48" s="312">
        <v>4.3333333333333339</v>
      </c>
      <c r="M48" s="309" t="s">
        <v>292</v>
      </c>
      <c r="N48" s="123"/>
      <c r="O48" s="124"/>
      <c r="P48" s="124"/>
      <c r="Q48" s="124"/>
      <c r="R48" s="125"/>
      <c r="S48" s="126"/>
      <c r="T48" s="127"/>
      <c r="U48" s="128"/>
      <c r="V48" s="126"/>
      <c r="W48" s="127"/>
      <c r="X48" s="128"/>
      <c r="Y48" s="126"/>
      <c r="Z48" s="126"/>
      <c r="AA48" s="126"/>
      <c r="AB48" s="126"/>
      <c r="AC48" s="127"/>
      <c r="AD48" s="128"/>
      <c r="AE48" s="127"/>
      <c r="AF48" s="128"/>
      <c r="AG48" s="127"/>
    </row>
    <row r="49" spans="1:33" s="28" customFormat="1" ht="30" customHeight="1" x14ac:dyDescent="0.25">
      <c r="A49" s="118">
        <v>36</v>
      </c>
      <c r="B49" s="171" t="s">
        <v>154</v>
      </c>
      <c r="C49" s="172" t="s">
        <v>159</v>
      </c>
      <c r="D49" s="121"/>
      <c r="E49" s="176">
        <v>1</v>
      </c>
      <c r="F49" s="291">
        <v>0</v>
      </c>
      <c r="G49" s="297">
        <v>1</v>
      </c>
      <c r="H49" s="122" t="s">
        <v>292</v>
      </c>
      <c r="I49" s="306" t="s">
        <v>292</v>
      </c>
      <c r="J49" s="159"/>
      <c r="K49" s="163">
        <v>3.7777777777777772</v>
      </c>
      <c r="L49" s="313"/>
      <c r="M49" s="309" t="s">
        <v>292</v>
      </c>
      <c r="N49" s="123"/>
      <c r="O49" s="124"/>
      <c r="P49" s="124"/>
      <c r="Q49" s="124"/>
      <c r="R49" s="125"/>
      <c r="S49" s="126"/>
      <c r="T49" s="127"/>
      <c r="U49" s="128"/>
      <c r="V49" s="126"/>
      <c r="W49" s="127"/>
      <c r="X49" s="128"/>
      <c r="Y49" s="126"/>
      <c r="Z49" s="126"/>
      <c r="AA49" s="126"/>
      <c r="AB49" s="126"/>
      <c r="AC49" s="127"/>
      <c r="AD49" s="128"/>
      <c r="AE49" s="127"/>
      <c r="AF49" s="128"/>
      <c r="AG49" s="127"/>
    </row>
    <row r="50" spans="1:33" s="28" customFormat="1" ht="30" customHeight="1" x14ac:dyDescent="0.25">
      <c r="A50" s="118">
        <v>37</v>
      </c>
      <c r="B50" s="105" t="s">
        <v>48</v>
      </c>
      <c r="C50" s="120" t="s">
        <v>160</v>
      </c>
      <c r="D50" s="121">
        <v>0.66666666666666663</v>
      </c>
      <c r="E50" s="176">
        <v>0.5</v>
      </c>
      <c r="F50" s="291">
        <v>1</v>
      </c>
      <c r="G50" s="297">
        <v>3</v>
      </c>
      <c r="H50" s="122" t="s">
        <v>292</v>
      </c>
      <c r="I50" s="306" t="s">
        <v>292</v>
      </c>
      <c r="J50" s="162">
        <v>4.1500000000000004</v>
      </c>
      <c r="K50" s="163">
        <v>3.3</v>
      </c>
      <c r="L50" s="312">
        <v>4.25</v>
      </c>
      <c r="M50" s="309" t="s">
        <v>292</v>
      </c>
      <c r="N50" s="123"/>
      <c r="O50" s="124"/>
      <c r="P50" s="124"/>
      <c r="Q50" s="124"/>
      <c r="R50" s="125"/>
      <c r="S50" s="126"/>
      <c r="T50" s="127"/>
      <c r="U50" s="128"/>
      <c r="V50" s="126"/>
      <c r="W50" s="127"/>
      <c r="X50" s="128"/>
      <c r="Y50" s="126"/>
      <c r="Z50" s="126"/>
      <c r="AA50" s="126"/>
      <c r="AB50" s="126"/>
      <c r="AC50" s="127"/>
      <c r="AD50" s="128"/>
      <c r="AE50" s="127"/>
      <c r="AF50" s="128"/>
      <c r="AG50" s="127"/>
    </row>
    <row r="51" spans="1:33" s="28" customFormat="1" ht="30" customHeight="1" thickBot="1" x14ac:dyDescent="0.3">
      <c r="A51" s="341">
        <v>38</v>
      </c>
      <c r="B51" s="129" t="s">
        <v>55</v>
      </c>
      <c r="C51" s="129" t="s">
        <v>161</v>
      </c>
      <c r="D51" s="130">
        <v>0.5</v>
      </c>
      <c r="E51" s="177">
        <v>0.66666666666666663</v>
      </c>
      <c r="F51" s="292">
        <v>0.33333333333333331</v>
      </c>
      <c r="G51" s="298">
        <v>6</v>
      </c>
      <c r="H51" s="300" t="s">
        <v>292</v>
      </c>
      <c r="I51" s="307" t="s">
        <v>292</v>
      </c>
      <c r="J51" s="164">
        <v>3.2966666666666669</v>
      </c>
      <c r="K51" s="165">
        <v>3.0777777777777779</v>
      </c>
      <c r="L51" s="314">
        <v>4.3616666666666664</v>
      </c>
      <c r="M51" s="315" t="s">
        <v>292</v>
      </c>
      <c r="N51" s="131"/>
      <c r="O51" s="132"/>
      <c r="P51" s="132"/>
      <c r="Q51" s="132"/>
      <c r="R51" s="133"/>
      <c r="S51" s="134"/>
      <c r="T51" s="135"/>
      <c r="U51" s="136"/>
      <c r="V51" s="134"/>
      <c r="W51" s="135"/>
      <c r="X51" s="136"/>
      <c r="Y51" s="134"/>
      <c r="Z51" s="134"/>
      <c r="AA51" s="134"/>
      <c r="AB51" s="134"/>
      <c r="AC51" s="135"/>
      <c r="AD51" s="136"/>
      <c r="AE51" s="135"/>
      <c r="AF51" s="136"/>
      <c r="AG51" s="135"/>
    </row>
    <row r="52" spans="1:33" s="28" customFormat="1" ht="39.75" customHeight="1" thickBot="1" x14ac:dyDescent="0.3">
      <c r="A52" s="147"/>
      <c r="B52" s="178"/>
      <c r="C52" s="178" t="s">
        <v>204</v>
      </c>
      <c r="D52" s="179">
        <v>0.52764976958525345</v>
      </c>
      <c r="E52" s="180">
        <v>0.5060827250608273</v>
      </c>
      <c r="F52" s="293">
        <v>0.50415512465373957</v>
      </c>
      <c r="G52" s="299">
        <f>SUM(G14:G51)</f>
        <v>285</v>
      </c>
      <c r="H52" s="301">
        <v>131</v>
      </c>
      <c r="I52" s="304">
        <f>+H52/G52</f>
        <v>0.45964912280701753</v>
      </c>
      <c r="J52" s="181">
        <v>3.83</v>
      </c>
      <c r="K52" s="182">
        <v>3.3264994316462668</v>
      </c>
      <c r="L52" s="189">
        <v>4.0356849876948315</v>
      </c>
      <c r="M52" s="189">
        <f>Datos!M153</f>
        <v>3.9489603024574671</v>
      </c>
      <c r="N52" s="183">
        <f>+Datos!M152</f>
        <v>3.6058510978810574</v>
      </c>
      <c r="O52" s="184">
        <f>+Datos!O152</f>
        <v>3.7864583333333335</v>
      </c>
      <c r="P52" s="184">
        <f>+Datos!R152</f>
        <v>4.1061224489795922</v>
      </c>
      <c r="Q52" s="184">
        <f>+Datos!X152</f>
        <v>3.8317757009345796</v>
      </c>
      <c r="R52" s="185">
        <f>+Datos!Z152</f>
        <v>4.2481649539570263</v>
      </c>
      <c r="S52" s="186">
        <f>+Datos!M150</f>
        <v>3.7401574803149606</v>
      </c>
      <c r="T52" s="187">
        <f>+Datos!N150</f>
        <v>3.4715447154471546</v>
      </c>
      <c r="U52" s="190">
        <f>+Datos!O150</f>
        <v>3.8671875</v>
      </c>
      <c r="V52" s="191">
        <f>+Datos!P150</f>
        <v>3.671875</v>
      </c>
      <c r="W52" s="192">
        <f>+Datos!Q150</f>
        <v>3.8203125</v>
      </c>
      <c r="X52" s="187">
        <f>+Datos!R150</f>
        <v>4.1280000000000001</v>
      </c>
      <c r="Y52" s="187">
        <f>+Datos!S150</f>
        <v>4.3658536585365857</v>
      </c>
      <c r="Z52" s="187">
        <f>+Datos!T150</f>
        <v>4.370967741935484</v>
      </c>
      <c r="AA52" s="187">
        <f>+Datos!U150</f>
        <v>3.8595041322314048</v>
      </c>
      <c r="AB52" s="187">
        <f>+Datos!V150</f>
        <v>4.057377049180328</v>
      </c>
      <c r="AC52" s="187">
        <f>+Datos!W150</f>
        <v>3.8416666666666668</v>
      </c>
      <c r="AD52" s="190">
        <f>+Datos!X150</f>
        <v>3.75</v>
      </c>
      <c r="AE52" s="192">
        <f>+Datos!Y150</f>
        <v>3.9215686274509802</v>
      </c>
      <c r="AF52" s="187">
        <f>+Datos!Z150</f>
        <v>4.5593220338983054</v>
      </c>
      <c r="AG52" s="188">
        <f>+Datos!AA150</f>
        <v>3.9370078740157481</v>
      </c>
    </row>
    <row r="53" spans="1:33" s="28" customFormat="1" ht="30" customHeight="1" x14ac:dyDescent="0.25">
      <c r="A53" s="64"/>
      <c r="B53" s="105"/>
      <c r="C53" s="148"/>
      <c r="D53" s="148"/>
      <c r="E53" s="148"/>
      <c r="F53" s="148"/>
      <c r="G53" s="149"/>
      <c r="H53" s="149"/>
      <c r="I53" s="150"/>
      <c r="J53" s="137"/>
      <c r="K53" s="138"/>
      <c r="L53" s="138"/>
      <c r="M53" s="138"/>
      <c r="N53" s="138"/>
      <c r="O53" s="138"/>
      <c r="P53" s="138"/>
      <c r="Q53" s="138"/>
      <c r="R53" s="138"/>
      <c r="S53" s="139"/>
      <c r="T53" s="139"/>
      <c r="U53" s="139"/>
      <c r="V53" s="139"/>
      <c r="W53" s="139"/>
      <c r="X53" s="139"/>
      <c r="Y53" s="139"/>
      <c r="Z53" s="139"/>
      <c r="AA53" s="139"/>
      <c r="AB53" s="139"/>
      <c r="AC53" s="139"/>
      <c r="AD53" s="139"/>
      <c r="AE53" s="139"/>
      <c r="AF53" s="139"/>
      <c r="AG53" s="139"/>
    </row>
    <row r="54" spans="1:33" s="28" customFormat="1" ht="30" customHeight="1" x14ac:dyDescent="0.25">
      <c r="A54" s="26"/>
      <c r="C54" s="44"/>
      <c r="D54" s="62" t="s">
        <v>205</v>
      </c>
      <c r="E54" s="44"/>
      <c r="F54" s="44"/>
      <c r="G54" s="42"/>
      <c r="H54" s="42"/>
      <c r="I54" s="45"/>
      <c r="J54" s="45"/>
      <c r="K54" s="37"/>
      <c r="L54" s="37"/>
      <c r="M54" s="37"/>
      <c r="N54" s="46"/>
      <c r="O54" s="46"/>
      <c r="P54" s="46"/>
      <c r="Q54" s="46"/>
      <c r="R54" s="46"/>
      <c r="S54" s="43"/>
      <c r="T54" s="43"/>
      <c r="U54" s="43"/>
      <c r="V54" s="43"/>
      <c r="W54" s="43"/>
      <c r="X54" s="43"/>
      <c r="Y54" s="43"/>
      <c r="Z54" s="43"/>
      <c r="AA54" s="43"/>
      <c r="AB54" s="43"/>
      <c r="AC54" s="43"/>
      <c r="AD54" s="43"/>
      <c r="AE54" s="43"/>
      <c r="AF54" s="43"/>
      <c r="AG54" s="43"/>
    </row>
    <row r="55" spans="1:33" x14ac:dyDescent="0.25">
      <c r="D55" s="62"/>
    </row>
    <row r="56" spans="1:33" x14ac:dyDescent="0.25">
      <c r="D56" s="62" t="s">
        <v>206</v>
      </c>
    </row>
    <row r="58" spans="1:33" x14ac:dyDescent="0.25">
      <c r="D58" s="62" t="s">
        <v>304</v>
      </c>
    </row>
    <row r="59" spans="1:33" x14ac:dyDescent="0.25">
      <c r="D59" s="62" t="s">
        <v>305</v>
      </c>
    </row>
  </sheetData>
  <autoFilter ref="A13:AB49"/>
  <sortState ref="N8:Q9684">
    <sortCondition ref="O8:O9684"/>
  </sortState>
  <mergeCells count="1">
    <mergeCell ref="J12:M12"/>
  </mergeCells>
  <conditionalFormatting sqref="K54:M54 N53 K14:K52 M14:M52">
    <cfRule type="colorScale" priority="21">
      <colorScale>
        <cfvo type="min"/>
        <cfvo type="percentile" val="50"/>
        <cfvo type="max"/>
        <color rgb="FFF8696B"/>
        <color rgb="FFFFEB84"/>
        <color rgb="FF63BE7B"/>
      </colorScale>
    </cfRule>
  </conditionalFormatting>
  <conditionalFormatting sqref="N54:AG54 O53:AG53 N14:AG52">
    <cfRule type="colorScale" priority="19">
      <colorScale>
        <cfvo type="min"/>
        <cfvo type="percentile" val="50"/>
        <cfvo type="max"/>
        <color rgb="FFF8696B"/>
        <color rgb="FFFFEB84"/>
        <color rgb="FF63BE7B"/>
      </colorScale>
    </cfRule>
  </conditionalFormatting>
  <conditionalFormatting sqref="N53:AG53">
    <cfRule type="colorScale" priority="18">
      <colorScale>
        <cfvo type="min"/>
        <cfvo type="percentile" val="50"/>
        <cfvo type="max"/>
        <color rgb="FF5A8AC6"/>
        <color rgb="FFFCFCFF"/>
        <color rgb="FFF8696B"/>
      </colorScale>
    </cfRule>
  </conditionalFormatting>
  <conditionalFormatting sqref="K53:M53">
    <cfRule type="colorScale" priority="17">
      <colorScale>
        <cfvo type="min"/>
        <cfvo type="percentile" val="50"/>
        <cfvo type="max"/>
        <color rgb="FFF8696B"/>
        <color rgb="FFFFEB84"/>
        <color rgb="FF63BE7B"/>
      </colorScale>
    </cfRule>
  </conditionalFormatting>
  <conditionalFormatting sqref="K53:M53">
    <cfRule type="colorScale" priority="16">
      <colorScale>
        <cfvo type="min"/>
        <cfvo type="percentile" val="50"/>
        <cfvo type="max"/>
        <color rgb="FF5A8AC6"/>
        <color rgb="FFFCFCFF"/>
        <color rgb="FFF8696B"/>
      </colorScale>
    </cfRule>
  </conditionalFormatting>
  <conditionalFormatting sqref="K53:AG53">
    <cfRule type="colorScale" priority="15">
      <colorScale>
        <cfvo type="min"/>
        <cfvo type="percentile" val="50"/>
        <cfvo type="max"/>
        <color rgb="FF63BE7B"/>
        <color rgb="FFFFEB84"/>
        <color rgb="FFF8696B"/>
      </colorScale>
    </cfRule>
  </conditionalFormatting>
  <conditionalFormatting sqref="J50:J51 J14:J43 J45:J46 J48">
    <cfRule type="colorScale" priority="27">
      <colorScale>
        <cfvo type="min"/>
        <cfvo type="percentile" val="50"/>
        <cfvo type="max"/>
        <color rgb="FFF8696B"/>
        <color rgb="FFFFEB84"/>
        <color rgb="FF63BE7B"/>
      </colorScale>
    </cfRule>
  </conditionalFormatting>
  <conditionalFormatting sqref="J52:J54 I14:I54">
    <cfRule type="colorScale" priority="30">
      <colorScale>
        <cfvo type="min"/>
        <cfvo type="percentile" val="50"/>
        <cfvo type="max"/>
        <color rgb="FFF8696B"/>
        <color rgb="FFFFEB84"/>
        <color rgb="FF63BE7B"/>
      </colorScale>
    </cfRule>
  </conditionalFormatting>
  <conditionalFormatting sqref="K14:K52 M14:M52">
    <cfRule type="colorScale" priority="42">
      <colorScale>
        <cfvo type="min"/>
        <cfvo type="percentile" val="50"/>
        <cfvo type="max"/>
        <color rgb="FFF8696B"/>
        <color rgb="FFFFEB84"/>
        <color rgb="FF63BE7B"/>
      </colorScale>
    </cfRule>
  </conditionalFormatting>
  <conditionalFormatting sqref="I14:I52">
    <cfRule type="colorScale" priority="8">
      <colorScale>
        <cfvo type="min"/>
        <cfvo type="percentile" val="50"/>
        <cfvo type="max"/>
        <color rgb="FFF8696B"/>
        <color rgb="FFFFEB84"/>
        <color rgb="FF63BE7B"/>
      </colorScale>
    </cfRule>
  </conditionalFormatting>
  <conditionalFormatting sqref="D14:F52">
    <cfRule type="colorScale" priority="1">
      <colorScale>
        <cfvo type="min"/>
        <cfvo type="percentile" val="50"/>
        <cfvo type="max"/>
        <color rgb="FFF8696B"/>
        <color rgb="FFFFEB84"/>
        <color rgb="FF63BE7B"/>
      </colorScale>
    </cfRule>
  </conditionalFormatting>
  <conditionalFormatting sqref="J14:K52 M14:M52">
    <cfRule type="colorScale" priority="7">
      <colorScale>
        <cfvo type="min"/>
        <cfvo type="percentile" val="50"/>
        <cfvo type="max"/>
        <color rgb="FFF8696B"/>
        <color rgb="FFFFEB84"/>
        <color rgb="FF63BE7B"/>
      </colorScale>
    </cfRule>
  </conditionalFormatting>
  <conditionalFormatting sqref="L14:L52">
    <cfRule type="colorScale" priority="5">
      <colorScale>
        <cfvo type="min"/>
        <cfvo type="percentile" val="50"/>
        <cfvo type="max"/>
        <color rgb="FFF8696B"/>
        <color rgb="FFFFEB84"/>
        <color rgb="FF63BE7B"/>
      </colorScale>
    </cfRule>
  </conditionalFormatting>
  <conditionalFormatting sqref="L14:L52">
    <cfRule type="colorScale" priority="6">
      <colorScale>
        <cfvo type="min"/>
        <cfvo type="percentile" val="50"/>
        <cfvo type="max"/>
        <color rgb="FFF8696B"/>
        <color rgb="FFFFEB84"/>
        <color rgb="FF63BE7B"/>
      </colorScale>
    </cfRule>
  </conditionalFormatting>
  <conditionalFormatting sqref="L14:L52">
    <cfRule type="colorScale" priority="4">
      <colorScale>
        <cfvo type="min"/>
        <cfvo type="percentile" val="50"/>
        <cfvo type="max"/>
        <color rgb="FFF8696B"/>
        <color rgb="FFFFEB84"/>
        <color rgb="FF63BE7B"/>
      </colorScale>
    </cfRule>
  </conditionalFormatting>
  <conditionalFormatting sqref="J14:L52">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23"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U5540"/>
  <sheetViews>
    <sheetView view="pageBreakPreview" zoomScale="40" zoomScaleNormal="70" zoomScaleSheetLayoutView="40" workbookViewId="0">
      <pane xSplit="1" ySplit="5" topLeftCell="AW114" activePane="bottomRight" state="frozen"/>
      <selection activeCell="R17" sqref="R17"/>
      <selection pane="topRight" activeCell="R17" sqref="R17"/>
      <selection pane="bottomLeft" activeCell="R17" sqref="R17"/>
      <selection pane="bottomRight" activeCell="S36" sqref="S36"/>
    </sheetView>
  </sheetViews>
  <sheetFormatPr baseColWidth="10" defaultColWidth="11.42578125" defaultRowHeight="15" x14ac:dyDescent="0.25"/>
  <cols>
    <col min="1" max="1" width="3.85546875" style="26" customWidth="1"/>
    <col min="2" max="2" width="24.28515625" style="25" customWidth="1"/>
    <col min="3" max="3" width="21" style="26" bestFit="1" customWidth="1"/>
    <col min="4" max="4" width="14.28515625" style="26" bestFit="1" customWidth="1"/>
    <col min="5" max="5" width="14.28515625" style="26" customWidth="1"/>
    <col min="6" max="6" width="20.5703125" style="26" bestFit="1" customWidth="1"/>
    <col min="7" max="7" width="15.28515625" style="26" customWidth="1"/>
    <col min="8" max="8" width="53.7109375" style="26" customWidth="1"/>
    <col min="9" max="9" width="12.42578125" style="26" customWidth="1"/>
    <col min="10" max="10" width="22.85546875" style="26" customWidth="1"/>
    <col min="11" max="11" width="15" style="26" bestFit="1" customWidth="1"/>
    <col min="12" max="12" width="84.42578125" style="26" customWidth="1"/>
    <col min="13" max="27" width="13.28515625" style="25" customWidth="1"/>
    <col min="28" max="28" width="11.42578125" style="26" customWidth="1"/>
    <col min="29" max="29" width="18.140625" style="26" customWidth="1"/>
    <col min="30" max="50" width="13.28515625" style="26" customWidth="1"/>
    <col min="51" max="51" width="14" style="26" bestFit="1" customWidth="1"/>
    <col min="52" max="52" width="5.5703125" style="26" customWidth="1"/>
    <col min="53" max="53" width="12.42578125" style="26" customWidth="1"/>
    <col min="54" max="68" width="10.7109375" style="26" customWidth="1"/>
    <col min="69" max="69" width="15" style="25" bestFit="1" customWidth="1"/>
    <col min="70" max="85" width="10.7109375" style="26" customWidth="1"/>
    <col min="86" max="86" width="15" style="25" bestFit="1" customWidth="1"/>
    <col min="87" max="87" width="10.7109375" style="26" customWidth="1"/>
    <col min="88" max="89" width="13.28515625" style="26" customWidth="1"/>
    <col min="90" max="99" width="10.7109375" style="26" customWidth="1"/>
    <col min="100" max="16384" width="11.42578125" style="26"/>
  </cols>
  <sheetData>
    <row r="1" spans="2:99" s="1" customFormat="1" ht="35.25" customHeight="1" x14ac:dyDescent="0.25">
      <c r="B1" s="20"/>
      <c r="C1"/>
      <c r="D1"/>
      <c r="E1"/>
      <c r="F1"/>
      <c r="G1"/>
      <c r="H1"/>
      <c r="M1" s="87"/>
      <c r="N1" s="87"/>
      <c r="O1" s="87"/>
      <c r="P1" s="87"/>
      <c r="Q1" s="87"/>
      <c r="R1" s="87"/>
      <c r="S1" s="87"/>
      <c r="T1" s="87"/>
      <c r="U1" s="87"/>
      <c r="V1" s="87"/>
      <c r="W1" s="87"/>
      <c r="X1" s="87"/>
      <c r="Y1" s="87"/>
      <c r="Z1" s="87"/>
      <c r="AA1" s="87"/>
      <c r="BB1" s="26"/>
      <c r="BC1" s="26"/>
      <c r="BD1" s="26"/>
      <c r="BE1" s="26"/>
      <c r="BF1" s="26"/>
      <c r="BG1" s="26"/>
      <c r="BH1" s="26"/>
      <c r="BI1" s="26"/>
      <c r="BJ1" s="26"/>
      <c r="BK1" s="26"/>
      <c r="BL1" s="26"/>
      <c r="BM1" s="26"/>
      <c r="BN1" s="26"/>
      <c r="BO1" s="26"/>
      <c r="BP1" s="26"/>
      <c r="BQ1" s="25"/>
      <c r="BR1" s="26"/>
      <c r="BS1" s="26"/>
      <c r="BT1" s="26"/>
      <c r="BU1" s="26"/>
      <c r="BV1" s="26"/>
      <c r="BW1" s="26"/>
      <c r="BX1" s="26"/>
      <c r="BY1" s="26"/>
      <c r="BZ1" s="26"/>
      <c r="CA1" s="26"/>
      <c r="CB1" s="26"/>
      <c r="CC1" s="26"/>
      <c r="CD1" s="26"/>
      <c r="CE1" s="26"/>
      <c r="CF1" s="26"/>
      <c r="CG1" s="26"/>
      <c r="CH1" s="25"/>
      <c r="CI1" s="26"/>
      <c r="CJ1" s="26"/>
      <c r="CK1" s="26"/>
      <c r="CL1" s="26"/>
      <c r="CM1" s="26"/>
      <c r="CN1" s="26"/>
      <c r="CO1" s="26"/>
      <c r="CP1" s="26"/>
      <c r="CQ1" s="26"/>
      <c r="CR1" s="26"/>
      <c r="CS1" s="26"/>
      <c r="CT1" s="26"/>
      <c r="CU1" s="26"/>
    </row>
    <row r="2" spans="2:99" s="1" customFormat="1" ht="27.75" thickBot="1" x14ac:dyDescent="0.3">
      <c r="B2" s="284" t="s">
        <v>140</v>
      </c>
      <c r="C2" s="22"/>
      <c r="D2" s="22"/>
      <c r="E2" s="22"/>
      <c r="F2" s="22"/>
      <c r="G2" s="22"/>
      <c r="H2" s="22"/>
      <c r="M2" s="339" t="s">
        <v>302</v>
      </c>
      <c r="N2" s="87"/>
      <c r="O2" s="87"/>
      <c r="P2" s="87"/>
      <c r="Q2" s="87"/>
      <c r="R2" s="87"/>
      <c r="S2" s="87"/>
      <c r="T2" s="87"/>
      <c r="U2" s="87"/>
      <c r="V2" s="87"/>
      <c r="W2" s="87"/>
      <c r="X2" s="87"/>
      <c r="Y2" s="87"/>
      <c r="Z2" s="87"/>
      <c r="AA2" s="87"/>
      <c r="AC2" s="283" t="s">
        <v>290</v>
      </c>
      <c r="BB2" s="26"/>
      <c r="BC2" s="26"/>
      <c r="BD2" s="26"/>
      <c r="BE2" s="26"/>
      <c r="BF2" s="26"/>
      <c r="BG2" s="26"/>
      <c r="BH2" s="26"/>
      <c r="BI2" s="26"/>
      <c r="BJ2" s="26"/>
      <c r="BK2" s="26"/>
      <c r="BL2" s="26"/>
      <c r="BM2" s="26"/>
      <c r="BN2" s="26"/>
      <c r="BO2" s="26"/>
      <c r="BP2" s="26"/>
      <c r="BQ2" s="25"/>
      <c r="BR2" s="26"/>
      <c r="BS2" s="26"/>
      <c r="BT2" s="26"/>
      <c r="BU2" s="26"/>
      <c r="BV2" s="26"/>
      <c r="BW2" s="26"/>
      <c r="BX2" s="26"/>
      <c r="BY2" s="26"/>
      <c r="BZ2" s="26"/>
      <c r="CA2" s="26"/>
      <c r="CB2" s="26"/>
      <c r="CC2" s="26"/>
      <c r="CD2" s="26"/>
      <c r="CE2" s="26"/>
      <c r="CF2" s="26"/>
      <c r="CG2" s="26"/>
      <c r="CH2" s="25"/>
      <c r="CI2" s="26"/>
      <c r="CJ2" s="26"/>
      <c r="CK2" s="26"/>
      <c r="CL2" s="26"/>
      <c r="CM2" s="26"/>
      <c r="CN2" s="26"/>
      <c r="CO2" s="26"/>
      <c r="CP2" s="26"/>
      <c r="CQ2" s="26"/>
      <c r="CR2" s="26"/>
      <c r="CS2" s="26"/>
      <c r="CT2" s="26"/>
      <c r="CU2" s="26"/>
    </row>
    <row r="3" spans="2:99" s="1" customFormat="1" ht="57.75" customHeight="1" thickBot="1" x14ac:dyDescent="0.3">
      <c r="B3" s="226"/>
      <c r="C3" s="62"/>
      <c r="D3" s="62"/>
      <c r="E3" s="62"/>
      <c r="F3" s="62"/>
      <c r="G3" s="62"/>
      <c r="H3" s="62"/>
      <c r="I3" s="62"/>
      <c r="J3" s="62"/>
      <c r="K3" s="62"/>
      <c r="L3" s="62"/>
      <c r="M3" s="354" t="s">
        <v>66</v>
      </c>
      <c r="N3" s="347"/>
      <c r="O3" s="354" t="s">
        <v>70</v>
      </c>
      <c r="P3" s="346"/>
      <c r="Q3" s="347"/>
      <c r="R3" s="355" t="s">
        <v>75</v>
      </c>
      <c r="S3" s="356"/>
      <c r="T3" s="356"/>
      <c r="U3" s="356"/>
      <c r="V3" s="356"/>
      <c r="W3" s="357"/>
      <c r="X3" s="355" t="s">
        <v>76</v>
      </c>
      <c r="Y3" s="357"/>
      <c r="Z3" s="355" t="s">
        <v>77</v>
      </c>
      <c r="AA3" s="357"/>
      <c r="AB3" s="62"/>
      <c r="AC3" s="62"/>
      <c r="AD3" s="354" t="s">
        <v>66</v>
      </c>
      <c r="AE3" s="347"/>
      <c r="AF3" s="354" t="s">
        <v>70</v>
      </c>
      <c r="AG3" s="346"/>
      <c r="AH3" s="347"/>
      <c r="AI3" s="354" t="s">
        <v>75</v>
      </c>
      <c r="AJ3" s="346"/>
      <c r="AK3" s="346"/>
      <c r="AL3" s="346"/>
      <c r="AM3" s="346"/>
      <c r="AN3" s="347"/>
      <c r="AO3" s="354" t="s">
        <v>76</v>
      </c>
      <c r="AP3" s="347"/>
      <c r="AQ3" s="354" t="s">
        <v>77</v>
      </c>
      <c r="AR3" s="347"/>
      <c r="AS3" s="62"/>
      <c r="AT3" s="62"/>
      <c r="AU3" s="62"/>
      <c r="AV3" s="62"/>
      <c r="AW3" s="62"/>
      <c r="AX3" s="62"/>
      <c r="AY3" s="64"/>
      <c r="AZ3" s="62"/>
      <c r="BA3" s="62"/>
      <c r="BB3" s="283" t="s">
        <v>197</v>
      </c>
      <c r="BC3" s="64"/>
      <c r="BD3" s="64"/>
      <c r="BE3" s="62"/>
      <c r="BF3" s="64"/>
      <c r="BG3" s="64"/>
      <c r="BH3" s="64"/>
      <c r="BI3" s="64"/>
      <c r="BJ3" s="64"/>
      <c r="BK3" s="64"/>
      <c r="BL3" s="64"/>
      <c r="BM3" s="64"/>
      <c r="BN3" s="64"/>
      <c r="BO3" s="64"/>
      <c r="BP3" s="64"/>
      <c r="BQ3" s="63"/>
      <c r="BR3" s="64"/>
      <c r="BS3" s="64"/>
      <c r="BT3" s="64"/>
      <c r="BU3" s="64"/>
      <c r="BV3" s="64"/>
      <c r="BW3" s="64"/>
      <c r="BX3" s="64"/>
      <c r="BY3" s="64"/>
      <c r="BZ3" s="64"/>
      <c r="CA3" s="64"/>
      <c r="CB3" s="64"/>
      <c r="CC3" s="64"/>
      <c r="CD3" s="64"/>
      <c r="CE3" s="64"/>
      <c r="CF3" s="64"/>
      <c r="CG3" s="64"/>
      <c r="CH3" s="63"/>
      <c r="CI3" s="64"/>
      <c r="CJ3" s="64"/>
      <c r="CK3" s="64"/>
      <c r="CL3" s="64"/>
      <c r="CM3" s="64"/>
      <c r="CN3" s="64"/>
      <c r="CO3" s="64"/>
      <c r="CP3" s="64"/>
      <c r="CQ3" s="64"/>
      <c r="CR3" s="64"/>
      <c r="CS3" s="64"/>
      <c r="CT3" s="64"/>
      <c r="CU3" s="64"/>
    </row>
    <row r="4" spans="2:99" s="24" customFormat="1" ht="168" customHeight="1" thickBot="1" x14ac:dyDescent="0.25">
      <c r="B4" s="227"/>
      <c r="C4" s="228"/>
      <c r="D4" s="228"/>
      <c r="E4" s="228"/>
      <c r="F4" s="228"/>
      <c r="G4" s="228"/>
      <c r="H4" s="228"/>
      <c r="I4" s="228"/>
      <c r="J4" s="228"/>
      <c r="K4" s="228"/>
      <c r="L4" s="228"/>
      <c r="M4" s="229" t="s">
        <v>65</v>
      </c>
      <c r="N4" s="230" t="s">
        <v>299</v>
      </c>
      <c r="O4" s="231" t="s">
        <v>134</v>
      </c>
      <c r="P4" s="232" t="s">
        <v>19</v>
      </c>
      <c r="Q4" s="230" t="s">
        <v>20</v>
      </c>
      <c r="R4" s="231" t="s">
        <v>24</v>
      </c>
      <c r="S4" s="232" t="s">
        <v>21</v>
      </c>
      <c r="T4" s="232" t="s">
        <v>22</v>
      </c>
      <c r="U4" s="232" t="s">
        <v>23</v>
      </c>
      <c r="V4" s="232" t="s">
        <v>73</v>
      </c>
      <c r="W4" s="230" t="s">
        <v>74</v>
      </c>
      <c r="X4" s="231" t="s">
        <v>78</v>
      </c>
      <c r="Y4" s="230" t="s">
        <v>79</v>
      </c>
      <c r="Z4" s="231" t="s">
        <v>80</v>
      </c>
      <c r="AA4" s="230" t="s">
        <v>81</v>
      </c>
      <c r="AB4" s="228"/>
      <c r="AC4" s="228"/>
      <c r="AD4" s="233" t="s">
        <v>65</v>
      </c>
      <c r="AE4" s="234" t="s">
        <v>83</v>
      </c>
      <c r="AF4" s="235" t="s">
        <v>67</v>
      </c>
      <c r="AG4" s="236" t="s">
        <v>68</v>
      </c>
      <c r="AH4" s="234" t="s">
        <v>69</v>
      </c>
      <c r="AI4" s="235" t="s">
        <v>71</v>
      </c>
      <c r="AJ4" s="236" t="s">
        <v>72</v>
      </c>
      <c r="AK4" s="236" t="s">
        <v>22</v>
      </c>
      <c r="AL4" s="236" t="s">
        <v>23</v>
      </c>
      <c r="AM4" s="236" t="s">
        <v>73</v>
      </c>
      <c r="AN4" s="234" t="s">
        <v>74</v>
      </c>
      <c r="AO4" s="235" t="s">
        <v>78</v>
      </c>
      <c r="AP4" s="234" t="s">
        <v>79</v>
      </c>
      <c r="AQ4" s="235" t="s">
        <v>80</v>
      </c>
      <c r="AR4" s="234" t="s">
        <v>81</v>
      </c>
      <c r="AS4" s="228"/>
      <c r="AT4" s="228"/>
      <c r="AU4" s="228"/>
      <c r="AV4" s="228"/>
      <c r="AW4" s="228"/>
      <c r="AX4" s="228"/>
      <c r="AY4" s="228"/>
      <c r="AZ4" s="228"/>
      <c r="BA4" s="228"/>
      <c r="BB4" s="283" t="s">
        <v>198</v>
      </c>
      <c r="BC4" s="237"/>
      <c r="BD4" s="237"/>
      <c r="BE4" s="237"/>
      <c r="BF4" s="237"/>
      <c r="BG4" s="237"/>
      <c r="BH4" s="237"/>
      <c r="BI4" s="237"/>
      <c r="BJ4" s="237"/>
      <c r="BK4" s="237"/>
      <c r="BL4" s="237"/>
      <c r="BM4" s="237"/>
      <c r="BN4" s="237"/>
      <c r="BO4" s="237"/>
      <c r="BP4" s="237"/>
      <c r="BQ4" s="232"/>
      <c r="BR4" s="237"/>
      <c r="BS4" s="283" t="s">
        <v>199</v>
      </c>
      <c r="BT4" s="237"/>
      <c r="BU4" s="237"/>
      <c r="BV4" s="237"/>
      <c r="BW4" s="237"/>
      <c r="BX4" s="237"/>
      <c r="BY4" s="237"/>
      <c r="BZ4" s="237"/>
      <c r="CA4" s="237"/>
      <c r="CB4" s="237"/>
      <c r="CC4" s="237"/>
      <c r="CD4" s="237"/>
      <c r="CE4" s="237"/>
      <c r="CF4" s="237"/>
      <c r="CG4" s="237"/>
      <c r="CH4" s="232"/>
      <c r="CI4" s="237"/>
      <c r="CJ4" s="237"/>
      <c r="CK4" s="237"/>
      <c r="CL4" s="348" t="s">
        <v>66</v>
      </c>
      <c r="CM4" s="349"/>
      <c r="CN4" s="350" t="s">
        <v>70</v>
      </c>
      <c r="CO4" s="351"/>
      <c r="CP4" s="350" t="s">
        <v>75</v>
      </c>
      <c r="CQ4" s="352"/>
      <c r="CR4" s="346" t="s">
        <v>76</v>
      </c>
      <c r="CS4" s="353"/>
      <c r="CT4" s="346" t="s">
        <v>77</v>
      </c>
      <c r="CU4" s="347"/>
    </row>
    <row r="5" spans="2:99" s="1" customFormat="1" ht="32.25" thickBot="1" x14ac:dyDescent="0.3">
      <c r="B5" s="238" t="s">
        <v>5</v>
      </c>
      <c r="C5" s="239" t="s">
        <v>270</v>
      </c>
      <c r="D5" s="239" t="s">
        <v>271</v>
      </c>
      <c r="E5" s="239" t="s">
        <v>282</v>
      </c>
      <c r="F5" s="239" t="s">
        <v>18</v>
      </c>
      <c r="G5" s="239" t="s">
        <v>145</v>
      </c>
      <c r="H5" s="239" t="s">
        <v>29</v>
      </c>
      <c r="I5" s="240" t="s">
        <v>263</v>
      </c>
      <c r="J5" s="239" t="s">
        <v>285</v>
      </c>
      <c r="K5" s="238" t="s">
        <v>286</v>
      </c>
      <c r="L5" s="239" t="s">
        <v>183</v>
      </c>
      <c r="M5" s="238" t="s">
        <v>7</v>
      </c>
      <c r="N5" s="241" t="s">
        <v>8</v>
      </c>
      <c r="O5" s="238" t="s">
        <v>9</v>
      </c>
      <c r="P5" s="239" t="s">
        <v>10</v>
      </c>
      <c r="Q5" s="242" t="s">
        <v>11</v>
      </c>
      <c r="R5" s="238" t="s">
        <v>12</v>
      </c>
      <c r="S5" s="239" t="s">
        <v>13</v>
      </c>
      <c r="T5" s="239" t="s">
        <v>14</v>
      </c>
      <c r="U5" s="239" t="s">
        <v>15</v>
      </c>
      <c r="V5" s="239" t="s">
        <v>16</v>
      </c>
      <c r="W5" s="242" t="s">
        <v>135</v>
      </c>
      <c r="X5" s="238" t="s">
        <v>136</v>
      </c>
      <c r="Y5" s="242" t="s">
        <v>137</v>
      </c>
      <c r="Z5" s="243" t="s">
        <v>138</v>
      </c>
      <c r="AA5" s="242" t="s">
        <v>139</v>
      </c>
      <c r="AB5" s="239"/>
      <c r="AC5" s="244" t="s">
        <v>195</v>
      </c>
      <c r="AD5" s="238" t="s">
        <v>7</v>
      </c>
      <c r="AE5" s="242" t="s">
        <v>8</v>
      </c>
      <c r="AF5" s="238" t="s">
        <v>9</v>
      </c>
      <c r="AG5" s="239" t="s">
        <v>10</v>
      </c>
      <c r="AH5" s="242" t="s">
        <v>11</v>
      </c>
      <c r="AI5" s="238" t="s">
        <v>12</v>
      </c>
      <c r="AJ5" s="239" t="s">
        <v>13</v>
      </c>
      <c r="AK5" s="239" t="s">
        <v>14</v>
      </c>
      <c r="AL5" s="239" t="s">
        <v>15</v>
      </c>
      <c r="AM5" s="239" t="s">
        <v>16</v>
      </c>
      <c r="AN5" s="242" t="s">
        <v>135</v>
      </c>
      <c r="AO5" s="238" t="s">
        <v>136</v>
      </c>
      <c r="AP5" s="242" t="s">
        <v>137</v>
      </c>
      <c r="AQ5" s="238" t="s">
        <v>138</v>
      </c>
      <c r="AR5" s="242" t="s">
        <v>139</v>
      </c>
      <c r="AS5" s="239" t="s">
        <v>84</v>
      </c>
      <c r="AT5" s="239" t="s">
        <v>85</v>
      </c>
      <c r="AU5" s="239" t="s">
        <v>86</v>
      </c>
      <c r="AV5" s="239" t="s">
        <v>87</v>
      </c>
      <c r="AW5" s="239" t="s">
        <v>88</v>
      </c>
      <c r="AX5" s="239" t="s">
        <v>6</v>
      </c>
      <c r="AY5" s="245" t="s">
        <v>89</v>
      </c>
      <c r="AZ5" s="62"/>
      <c r="BA5" s="62"/>
      <c r="BB5" s="238" t="s">
        <v>7</v>
      </c>
      <c r="BC5" s="239" t="s">
        <v>8</v>
      </c>
      <c r="BD5" s="239" t="s">
        <v>9</v>
      </c>
      <c r="BE5" s="239" t="s">
        <v>10</v>
      </c>
      <c r="BF5" s="239" t="s">
        <v>11</v>
      </c>
      <c r="BG5" s="239" t="s">
        <v>12</v>
      </c>
      <c r="BH5" s="239" t="s">
        <v>13</v>
      </c>
      <c r="BI5" s="239" t="s">
        <v>14</v>
      </c>
      <c r="BJ5" s="239" t="s">
        <v>15</v>
      </c>
      <c r="BK5" s="239" t="s">
        <v>16</v>
      </c>
      <c r="BL5" s="239" t="s">
        <v>135</v>
      </c>
      <c r="BM5" s="239" t="s">
        <v>136</v>
      </c>
      <c r="BN5" s="239" t="s">
        <v>137</v>
      </c>
      <c r="BO5" s="239" t="s">
        <v>138</v>
      </c>
      <c r="BP5" s="242" t="s">
        <v>139</v>
      </c>
      <c r="BQ5" s="246" t="s">
        <v>203</v>
      </c>
      <c r="BR5" s="64"/>
      <c r="BS5" s="238" t="s">
        <v>7</v>
      </c>
      <c r="BT5" s="239" t="s">
        <v>8</v>
      </c>
      <c r="BU5" s="239" t="s">
        <v>9</v>
      </c>
      <c r="BV5" s="239" t="s">
        <v>10</v>
      </c>
      <c r="BW5" s="239" t="s">
        <v>11</v>
      </c>
      <c r="BX5" s="239" t="s">
        <v>12</v>
      </c>
      <c r="BY5" s="239" t="s">
        <v>13</v>
      </c>
      <c r="BZ5" s="239" t="s">
        <v>14</v>
      </c>
      <c r="CA5" s="239" t="s">
        <v>15</v>
      </c>
      <c r="CB5" s="239" t="s">
        <v>16</v>
      </c>
      <c r="CC5" s="239" t="s">
        <v>135</v>
      </c>
      <c r="CD5" s="239" t="s">
        <v>136</v>
      </c>
      <c r="CE5" s="239" t="s">
        <v>137</v>
      </c>
      <c r="CF5" s="239" t="s">
        <v>138</v>
      </c>
      <c r="CG5" s="242" t="s">
        <v>139</v>
      </c>
      <c r="CH5" s="246" t="s">
        <v>202</v>
      </c>
      <c r="CI5" s="64"/>
      <c r="CJ5" s="247" t="s">
        <v>100</v>
      </c>
      <c r="CK5" s="248" t="s">
        <v>101</v>
      </c>
      <c r="CL5" s="249" t="s">
        <v>90</v>
      </c>
      <c r="CM5" s="249" t="s">
        <v>91</v>
      </c>
      <c r="CN5" s="250" t="s">
        <v>92</v>
      </c>
      <c r="CO5" s="249" t="s">
        <v>93</v>
      </c>
      <c r="CP5" s="250" t="s">
        <v>94</v>
      </c>
      <c r="CQ5" s="251" t="s">
        <v>95</v>
      </c>
      <c r="CR5" s="249" t="s">
        <v>96</v>
      </c>
      <c r="CS5" s="251" t="s">
        <v>97</v>
      </c>
      <c r="CT5" s="249" t="s">
        <v>98</v>
      </c>
      <c r="CU5" s="252" t="s">
        <v>99</v>
      </c>
    </row>
    <row r="6" spans="2:99" s="21" customFormat="1" ht="30" customHeight="1" x14ac:dyDescent="0.25">
      <c r="B6" s="253">
        <v>1</v>
      </c>
      <c r="C6" s="254">
        <v>44105</v>
      </c>
      <c r="D6" s="153" t="s">
        <v>272</v>
      </c>
      <c r="E6" s="255"/>
      <c r="F6" s="88"/>
      <c r="G6" s="256" t="s">
        <v>27</v>
      </c>
      <c r="H6" s="256"/>
      <c r="I6" s="257"/>
      <c r="J6" s="88" t="s">
        <v>153</v>
      </c>
      <c r="K6" s="90"/>
      <c r="L6" s="90"/>
      <c r="M6" s="258">
        <v>2</v>
      </c>
      <c r="N6" s="319" t="s">
        <v>27</v>
      </c>
      <c r="O6" s="258">
        <v>4</v>
      </c>
      <c r="P6" s="259">
        <v>3</v>
      </c>
      <c r="Q6" s="260">
        <v>2</v>
      </c>
      <c r="R6" s="258">
        <v>4</v>
      </c>
      <c r="S6" s="259">
        <v>5</v>
      </c>
      <c r="T6" s="259">
        <v>5</v>
      </c>
      <c r="U6" s="259">
        <v>5</v>
      </c>
      <c r="V6" s="259">
        <v>3</v>
      </c>
      <c r="W6" s="260">
        <v>3</v>
      </c>
      <c r="X6" s="258">
        <v>2</v>
      </c>
      <c r="Y6" s="260">
        <v>2</v>
      </c>
      <c r="Z6" s="320" t="s">
        <v>28</v>
      </c>
      <c r="AA6" s="260">
        <v>3</v>
      </c>
      <c r="AB6" s="261"/>
      <c r="AC6" s="302" t="s">
        <v>293</v>
      </c>
      <c r="AD6" s="263" t="e">
        <f t="shared" ref="AD6:AR8" si="0">+AVERAGEIF($K$6:$K$136,$AC6,M$6:M$136)</f>
        <v>#DIV/0!</v>
      </c>
      <c r="AE6" s="264" t="e">
        <f t="shared" si="0"/>
        <v>#DIV/0!</v>
      </c>
      <c r="AF6" s="263" t="e">
        <f t="shared" si="0"/>
        <v>#DIV/0!</v>
      </c>
      <c r="AG6" s="265" t="e">
        <f t="shared" si="0"/>
        <v>#DIV/0!</v>
      </c>
      <c r="AH6" s="264" t="e">
        <f t="shared" si="0"/>
        <v>#DIV/0!</v>
      </c>
      <c r="AI6" s="263" t="e">
        <f t="shared" si="0"/>
        <v>#DIV/0!</v>
      </c>
      <c r="AJ6" s="265" t="e">
        <f t="shared" si="0"/>
        <v>#DIV/0!</v>
      </c>
      <c r="AK6" s="265" t="e">
        <f t="shared" si="0"/>
        <v>#DIV/0!</v>
      </c>
      <c r="AL6" s="265" t="e">
        <f t="shared" si="0"/>
        <v>#DIV/0!</v>
      </c>
      <c r="AM6" s="265" t="e">
        <f t="shared" si="0"/>
        <v>#DIV/0!</v>
      </c>
      <c r="AN6" s="264" t="e">
        <f t="shared" si="0"/>
        <v>#DIV/0!</v>
      </c>
      <c r="AO6" s="263" t="e">
        <f t="shared" si="0"/>
        <v>#DIV/0!</v>
      </c>
      <c r="AP6" s="264" t="e">
        <f t="shared" si="0"/>
        <v>#DIV/0!</v>
      </c>
      <c r="AQ6" s="263" t="e">
        <f t="shared" si="0"/>
        <v>#DIV/0!</v>
      </c>
      <c r="AR6" s="264" t="e">
        <f t="shared" si="0"/>
        <v>#DIV/0!</v>
      </c>
      <c r="AS6" s="265" t="e">
        <f>AVERAGE(AD6:AE6)</f>
        <v>#DIV/0!</v>
      </c>
      <c r="AT6" s="265" t="e">
        <f>AVERAGE(AF6:AH6)</f>
        <v>#DIV/0!</v>
      </c>
      <c r="AU6" s="265" t="e">
        <f>AVERAGE(AI6:AN6)</f>
        <v>#DIV/0!</v>
      </c>
      <c r="AV6" s="265" t="e">
        <f>AVERAGE(AO6:AP6)</f>
        <v>#DIV/0!</v>
      </c>
      <c r="AW6" s="265" t="e">
        <f>AVERAGE(AQ6:AR6)</f>
        <v>#DIV/0!</v>
      </c>
      <c r="AX6" s="265" t="e">
        <f>AVERAGE(AS6:AW6)</f>
        <v>#DIV/0!</v>
      </c>
      <c r="AY6" s="266">
        <f t="shared" ref="AY6:AY43" si="1">+COUNTIF($K$6:$K$136,AC6)</f>
        <v>0</v>
      </c>
      <c r="AZ6" s="91"/>
      <c r="BA6" s="88"/>
      <c r="BB6" s="267" t="e">
        <f t="shared" ref="BB6:BP7" si="2">+AVERAGEIFS(M$6:M$136,$K$6:$K$136,$AC6,$E$6:$E$136,"M")</f>
        <v>#DIV/0!</v>
      </c>
      <c r="BC6" s="268" t="e">
        <f t="shared" si="2"/>
        <v>#DIV/0!</v>
      </c>
      <c r="BD6" s="268" t="e">
        <f t="shared" si="2"/>
        <v>#DIV/0!</v>
      </c>
      <c r="BE6" s="268" t="e">
        <f t="shared" si="2"/>
        <v>#DIV/0!</v>
      </c>
      <c r="BF6" s="268" t="e">
        <f t="shared" si="2"/>
        <v>#DIV/0!</v>
      </c>
      <c r="BG6" s="268" t="e">
        <f t="shared" si="2"/>
        <v>#DIV/0!</v>
      </c>
      <c r="BH6" s="268" t="e">
        <f t="shared" si="2"/>
        <v>#DIV/0!</v>
      </c>
      <c r="BI6" s="268" t="e">
        <f t="shared" si="2"/>
        <v>#DIV/0!</v>
      </c>
      <c r="BJ6" s="268" t="e">
        <f t="shared" si="2"/>
        <v>#DIV/0!</v>
      </c>
      <c r="BK6" s="268" t="e">
        <f t="shared" si="2"/>
        <v>#DIV/0!</v>
      </c>
      <c r="BL6" s="268" t="e">
        <f t="shared" si="2"/>
        <v>#DIV/0!</v>
      </c>
      <c r="BM6" s="268" t="e">
        <f t="shared" si="2"/>
        <v>#DIV/0!</v>
      </c>
      <c r="BN6" s="268" t="e">
        <f t="shared" si="2"/>
        <v>#DIV/0!</v>
      </c>
      <c r="BO6" s="268" t="e">
        <f t="shared" si="2"/>
        <v>#DIV/0!</v>
      </c>
      <c r="BP6" s="269" t="e">
        <f t="shared" si="2"/>
        <v>#DIV/0!</v>
      </c>
      <c r="BQ6" s="270">
        <f t="shared" ref="BQ6:BQ43" si="3">+COUNTIFS($E$6:$E$136,"M",$K$6:$K$136,AC6)</f>
        <v>0</v>
      </c>
      <c r="BR6" s="265"/>
      <c r="BS6" s="267" t="e">
        <f t="shared" ref="BS6:CG8" si="4">+AVERAGEIFS(M$6:M$136,$K$6:$K$136,$AC6,$E$6:$E$136,"H")</f>
        <v>#DIV/0!</v>
      </c>
      <c r="BT6" s="268" t="e">
        <f t="shared" si="4"/>
        <v>#DIV/0!</v>
      </c>
      <c r="BU6" s="268" t="e">
        <f t="shared" si="4"/>
        <v>#DIV/0!</v>
      </c>
      <c r="BV6" s="268" t="e">
        <f t="shared" si="4"/>
        <v>#DIV/0!</v>
      </c>
      <c r="BW6" s="268" t="e">
        <f t="shared" si="4"/>
        <v>#DIV/0!</v>
      </c>
      <c r="BX6" s="268" t="e">
        <f t="shared" si="4"/>
        <v>#DIV/0!</v>
      </c>
      <c r="BY6" s="268" t="e">
        <f t="shared" si="4"/>
        <v>#DIV/0!</v>
      </c>
      <c r="BZ6" s="268" t="e">
        <f t="shared" si="4"/>
        <v>#DIV/0!</v>
      </c>
      <c r="CA6" s="268" t="e">
        <f t="shared" si="4"/>
        <v>#DIV/0!</v>
      </c>
      <c r="CB6" s="268" t="e">
        <f t="shared" si="4"/>
        <v>#DIV/0!</v>
      </c>
      <c r="CC6" s="268" t="e">
        <f t="shared" si="4"/>
        <v>#DIV/0!</v>
      </c>
      <c r="CD6" s="268" t="e">
        <f t="shared" si="4"/>
        <v>#DIV/0!</v>
      </c>
      <c r="CE6" s="268" t="e">
        <f t="shared" si="4"/>
        <v>#DIV/0!</v>
      </c>
      <c r="CF6" s="268" t="e">
        <f t="shared" si="4"/>
        <v>#DIV/0!</v>
      </c>
      <c r="CG6" s="269" t="e">
        <f t="shared" si="4"/>
        <v>#DIV/0!</v>
      </c>
      <c r="CH6" s="270">
        <f t="shared" ref="CH6:CH43" si="5">+COUNTIFS($E$6:$E$136,"H",$K$6:$K$136,AC6)</f>
        <v>0</v>
      </c>
      <c r="CI6" s="91"/>
      <c r="CJ6" s="271" t="e">
        <f t="shared" ref="CJ6:CK8" si="6">+AVERAGE(CL6,CN6,CP6,CR6,CT6)</f>
        <v>#DIV/0!</v>
      </c>
      <c r="CK6" s="272" t="e">
        <f t="shared" si="6"/>
        <v>#DIV/0!</v>
      </c>
      <c r="CL6" s="273" t="e">
        <f>+AVERAGE(BB6:BC6)</f>
        <v>#DIV/0!</v>
      </c>
      <c r="CM6" s="273" t="e">
        <f>+AVERAGE(BS6:BT6)</f>
        <v>#DIV/0!</v>
      </c>
      <c r="CN6" s="274" t="e">
        <f>+AVERAGE(BD6:BF6)</f>
        <v>#DIV/0!</v>
      </c>
      <c r="CO6" s="273" t="e">
        <f>+AVERAGE(BU6:BW6)</f>
        <v>#DIV/0!</v>
      </c>
      <c r="CP6" s="274" t="e">
        <f>+AVERAGE(BG6:BL6)</f>
        <v>#DIV/0!</v>
      </c>
      <c r="CQ6" s="275" t="e">
        <f>+AVERAGE(BX6:CC6)</f>
        <v>#DIV/0!</v>
      </c>
      <c r="CR6" s="273" t="e">
        <f>+AVERAGE(BM6:BN6)</f>
        <v>#DIV/0!</v>
      </c>
      <c r="CS6" s="275" t="e">
        <f>+AVERAGE(CD6:CE6)</f>
        <v>#DIV/0!</v>
      </c>
      <c r="CT6" s="273" t="e">
        <f>+AVERAGE(BO6:BP6)</f>
        <v>#DIV/0!</v>
      </c>
      <c r="CU6" s="276" t="e">
        <f>+AVERAGE(CF6:CG6)</f>
        <v>#DIV/0!</v>
      </c>
    </row>
    <row r="7" spans="2:99" s="21" customFormat="1" ht="30" customHeight="1" x14ac:dyDescent="0.25">
      <c r="B7" s="258">
        <v>2</v>
      </c>
      <c r="C7" s="254">
        <v>44105</v>
      </c>
      <c r="D7" s="153" t="s">
        <v>272</v>
      </c>
      <c r="E7" s="255"/>
      <c r="F7" s="88" t="s">
        <v>141</v>
      </c>
      <c r="G7" s="256" t="s">
        <v>28</v>
      </c>
      <c r="H7" s="256" t="s">
        <v>17</v>
      </c>
      <c r="I7" s="257" t="s">
        <v>146</v>
      </c>
      <c r="J7" s="88" t="s">
        <v>152</v>
      </c>
      <c r="K7" s="90"/>
      <c r="L7" s="90"/>
      <c r="M7" s="258"/>
      <c r="N7" s="319" t="s">
        <v>28</v>
      </c>
      <c r="O7" s="258">
        <v>5</v>
      </c>
      <c r="P7" s="259">
        <v>3</v>
      </c>
      <c r="Q7" s="260">
        <v>4</v>
      </c>
      <c r="R7" s="258">
        <v>5</v>
      </c>
      <c r="S7" s="259">
        <v>5</v>
      </c>
      <c r="T7" s="259">
        <v>5</v>
      </c>
      <c r="U7" s="259">
        <v>5</v>
      </c>
      <c r="V7" s="259">
        <v>4</v>
      </c>
      <c r="W7" s="260">
        <v>4</v>
      </c>
      <c r="X7" s="258">
        <v>5</v>
      </c>
      <c r="Y7" s="260">
        <v>5</v>
      </c>
      <c r="Z7" s="320" t="s">
        <v>28</v>
      </c>
      <c r="AA7" s="260">
        <v>5</v>
      </c>
      <c r="AB7" s="261"/>
      <c r="AC7" s="262" t="s">
        <v>37</v>
      </c>
      <c r="AD7" s="263" t="e">
        <f t="shared" si="0"/>
        <v>#DIV/0!</v>
      </c>
      <c r="AE7" s="264" t="e">
        <f t="shared" si="0"/>
        <v>#DIV/0!</v>
      </c>
      <c r="AF7" s="263" t="e">
        <f t="shared" si="0"/>
        <v>#DIV/0!</v>
      </c>
      <c r="AG7" s="265" t="e">
        <f t="shared" si="0"/>
        <v>#DIV/0!</v>
      </c>
      <c r="AH7" s="264" t="e">
        <f t="shared" si="0"/>
        <v>#DIV/0!</v>
      </c>
      <c r="AI7" s="263" t="e">
        <f t="shared" si="0"/>
        <v>#DIV/0!</v>
      </c>
      <c r="AJ7" s="265" t="e">
        <f t="shared" si="0"/>
        <v>#DIV/0!</v>
      </c>
      <c r="AK7" s="265" t="e">
        <f t="shared" si="0"/>
        <v>#DIV/0!</v>
      </c>
      <c r="AL7" s="265" t="e">
        <f t="shared" si="0"/>
        <v>#DIV/0!</v>
      </c>
      <c r="AM7" s="265" t="e">
        <f t="shared" si="0"/>
        <v>#DIV/0!</v>
      </c>
      <c r="AN7" s="264" t="e">
        <f t="shared" si="0"/>
        <v>#DIV/0!</v>
      </c>
      <c r="AO7" s="263" t="e">
        <f t="shared" si="0"/>
        <v>#DIV/0!</v>
      </c>
      <c r="AP7" s="264" t="e">
        <f t="shared" si="0"/>
        <v>#DIV/0!</v>
      </c>
      <c r="AQ7" s="263" t="e">
        <f t="shared" si="0"/>
        <v>#DIV/0!</v>
      </c>
      <c r="AR7" s="264" t="e">
        <f t="shared" si="0"/>
        <v>#DIV/0!</v>
      </c>
      <c r="AS7" s="265" t="e">
        <f t="shared" ref="AS7:AS24" si="7">AVERAGE(AD7:AE7)</f>
        <v>#DIV/0!</v>
      </c>
      <c r="AT7" s="265" t="e">
        <f t="shared" ref="AT7:AT24" si="8">AVERAGE(AF7:AH7)</f>
        <v>#DIV/0!</v>
      </c>
      <c r="AU7" s="265" t="e">
        <f t="shared" ref="AU7:AU24" si="9">AVERAGE(AI7:AN7)</f>
        <v>#DIV/0!</v>
      </c>
      <c r="AV7" s="265" t="e">
        <f t="shared" ref="AV7:AV24" si="10">AVERAGE(AO7:AP7)</f>
        <v>#DIV/0!</v>
      </c>
      <c r="AW7" s="265" t="e">
        <f t="shared" ref="AW7:AW24" si="11">AVERAGE(AQ7:AR7)</f>
        <v>#DIV/0!</v>
      </c>
      <c r="AX7" s="265" t="e">
        <f t="shared" ref="AX7:AX24" si="12">AVERAGE(AS7:AW7)</f>
        <v>#DIV/0!</v>
      </c>
      <c r="AY7" s="277">
        <f t="shared" si="1"/>
        <v>0</v>
      </c>
      <c r="AZ7" s="91"/>
      <c r="BA7" s="88"/>
      <c r="BB7" s="263" t="e">
        <f t="shared" si="2"/>
        <v>#DIV/0!</v>
      </c>
      <c r="BC7" s="265" t="e">
        <f t="shared" si="2"/>
        <v>#DIV/0!</v>
      </c>
      <c r="BD7" s="265" t="e">
        <f t="shared" si="2"/>
        <v>#DIV/0!</v>
      </c>
      <c r="BE7" s="265" t="e">
        <f t="shared" si="2"/>
        <v>#DIV/0!</v>
      </c>
      <c r="BF7" s="265" t="e">
        <f t="shared" si="2"/>
        <v>#DIV/0!</v>
      </c>
      <c r="BG7" s="265" t="e">
        <f t="shared" si="2"/>
        <v>#DIV/0!</v>
      </c>
      <c r="BH7" s="265" t="e">
        <f t="shared" si="2"/>
        <v>#DIV/0!</v>
      </c>
      <c r="BI7" s="265" t="e">
        <f t="shared" si="2"/>
        <v>#DIV/0!</v>
      </c>
      <c r="BJ7" s="265" t="e">
        <f t="shared" si="2"/>
        <v>#DIV/0!</v>
      </c>
      <c r="BK7" s="265" t="e">
        <f t="shared" si="2"/>
        <v>#DIV/0!</v>
      </c>
      <c r="BL7" s="265" t="e">
        <f t="shared" si="2"/>
        <v>#DIV/0!</v>
      </c>
      <c r="BM7" s="265" t="e">
        <f t="shared" si="2"/>
        <v>#DIV/0!</v>
      </c>
      <c r="BN7" s="265" t="e">
        <f t="shared" si="2"/>
        <v>#DIV/0!</v>
      </c>
      <c r="BO7" s="265" t="e">
        <f t="shared" si="2"/>
        <v>#DIV/0!</v>
      </c>
      <c r="BP7" s="264" t="e">
        <f t="shared" si="2"/>
        <v>#DIV/0!</v>
      </c>
      <c r="BQ7" s="278">
        <f t="shared" si="3"/>
        <v>0</v>
      </c>
      <c r="BR7" s="265"/>
      <c r="BS7" s="263" t="e">
        <f t="shared" si="4"/>
        <v>#DIV/0!</v>
      </c>
      <c r="BT7" s="265" t="e">
        <f t="shared" si="4"/>
        <v>#DIV/0!</v>
      </c>
      <c r="BU7" s="265" t="e">
        <f t="shared" si="4"/>
        <v>#DIV/0!</v>
      </c>
      <c r="BV7" s="265" t="e">
        <f t="shared" si="4"/>
        <v>#DIV/0!</v>
      </c>
      <c r="BW7" s="265" t="e">
        <f t="shared" si="4"/>
        <v>#DIV/0!</v>
      </c>
      <c r="BX7" s="265" t="e">
        <f t="shared" si="4"/>
        <v>#DIV/0!</v>
      </c>
      <c r="BY7" s="265" t="e">
        <f t="shared" si="4"/>
        <v>#DIV/0!</v>
      </c>
      <c r="BZ7" s="265" t="e">
        <f t="shared" si="4"/>
        <v>#DIV/0!</v>
      </c>
      <c r="CA7" s="265" t="e">
        <f t="shared" si="4"/>
        <v>#DIV/0!</v>
      </c>
      <c r="CB7" s="265" t="e">
        <f t="shared" si="4"/>
        <v>#DIV/0!</v>
      </c>
      <c r="CC7" s="265" t="e">
        <f t="shared" si="4"/>
        <v>#DIV/0!</v>
      </c>
      <c r="CD7" s="265" t="e">
        <f t="shared" si="4"/>
        <v>#DIV/0!</v>
      </c>
      <c r="CE7" s="265" t="e">
        <f t="shared" si="4"/>
        <v>#DIV/0!</v>
      </c>
      <c r="CF7" s="265" t="e">
        <f t="shared" si="4"/>
        <v>#DIV/0!</v>
      </c>
      <c r="CG7" s="264" t="e">
        <f t="shared" si="4"/>
        <v>#DIV/0!</v>
      </c>
      <c r="CH7" s="278">
        <f t="shared" si="5"/>
        <v>0</v>
      </c>
      <c r="CI7" s="91"/>
      <c r="CJ7" s="271" t="e">
        <f t="shared" si="6"/>
        <v>#DIV/0!</v>
      </c>
      <c r="CK7" s="272" t="e">
        <f t="shared" si="6"/>
        <v>#DIV/0!</v>
      </c>
      <c r="CL7" s="273" t="e">
        <f t="shared" ref="CL7:CL40" si="13">+AVERAGE(BB7:BC7)</f>
        <v>#DIV/0!</v>
      </c>
      <c r="CM7" s="273" t="e">
        <f t="shared" ref="CM7:CM43" si="14">+AVERAGE(BS7:BT7)</f>
        <v>#DIV/0!</v>
      </c>
      <c r="CN7" s="274" t="e">
        <f t="shared" ref="CN7:CN40" si="15">+AVERAGE(BD7:BF7)</f>
        <v>#DIV/0!</v>
      </c>
      <c r="CO7" s="273" t="e">
        <f t="shared" ref="CO7:CO43" si="16">+AVERAGE(BU7:BW7)</f>
        <v>#DIV/0!</v>
      </c>
      <c r="CP7" s="274" t="e">
        <f t="shared" ref="CP7:CP40" si="17">+AVERAGE(BG7:BL7)</f>
        <v>#DIV/0!</v>
      </c>
      <c r="CQ7" s="275" t="e">
        <f t="shared" ref="CQ7:CQ43" si="18">+AVERAGE(BX7:CC7)</f>
        <v>#DIV/0!</v>
      </c>
      <c r="CR7" s="273" t="e">
        <f t="shared" ref="CR7:CR40" si="19">+AVERAGE(BM7:BN7)</f>
        <v>#DIV/0!</v>
      </c>
      <c r="CS7" s="275" t="e">
        <f t="shared" ref="CS7:CS43" si="20">+AVERAGE(CD7:CE7)</f>
        <v>#DIV/0!</v>
      </c>
      <c r="CT7" s="273" t="e">
        <f t="shared" ref="CT7:CT40" si="21">+AVERAGE(BO7:BP7)</f>
        <v>#DIV/0!</v>
      </c>
      <c r="CU7" s="276" t="e">
        <f t="shared" ref="CU7:CU43" si="22">+AVERAGE(CF7:CG7)</f>
        <v>#DIV/0!</v>
      </c>
    </row>
    <row r="8" spans="2:99" s="21" customFormat="1" ht="30" customHeight="1" x14ac:dyDescent="0.25">
      <c r="B8" s="258">
        <v>3</v>
      </c>
      <c r="C8" s="254">
        <v>44105</v>
      </c>
      <c r="D8" s="153" t="s">
        <v>272</v>
      </c>
      <c r="E8" s="255"/>
      <c r="F8" s="88" t="s">
        <v>141</v>
      </c>
      <c r="G8" s="256" t="s">
        <v>28</v>
      </c>
      <c r="H8" s="256">
        <v>2017</v>
      </c>
      <c r="I8" s="257"/>
      <c r="J8" s="88" t="s">
        <v>152</v>
      </c>
      <c r="K8" s="90"/>
      <c r="L8" s="90"/>
      <c r="M8" s="258">
        <v>5</v>
      </c>
      <c r="N8" s="319" t="s">
        <v>28</v>
      </c>
      <c r="O8" s="258">
        <v>5</v>
      </c>
      <c r="P8" s="259">
        <v>3</v>
      </c>
      <c r="Q8" s="260">
        <v>2</v>
      </c>
      <c r="R8" s="258">
        <v>5</v>
      </c>
      <c r="S8" s="259">
        <v>5</v>
      </c>
      <c r="T8" s="259">
        <v>5</v>
      </c>
      <c r="U8" s="259">
        <v>2</v>
      </c>
      <c r="V8" s="259">
        <v>4</v>
      </c>
      <c r="W8" s="260">
        <v>4</v>
      </c>
      <c r="X8" s="258">
        <v>3</v>
      </c>
      <c r="Y8" s="260">
        <v>2</v>
      </c>
      <c r="Z8" s="320" t="s">
        <v>28</v>
      </c>
      <c r="AA8" s="260">
        <v>4</v>
      </c>
      <c r="AB8" s="261"/>
      <c r="AC8" s="262" t="s">
        <v>61</v>
      </c>
      <c r="AD8" s="263" t="e">
        <f t="shared" si="0"/>
        <v>#DIV/0!</v>
      </c>
      <c r="AE8" s="264" t="e">
        <f t="shared" si="0"/>
        <v>#DIV/0!</v>
      </c>
      <c r="AF8" s="263" t="e">
        <f t="shared" si="0"/>
        <v>#DIV/0!</v>
      </c>
      <c r="AG8" s="265" t="e">
        <f t="shared" si="0"/>
        <v>#DIV/0!</v>
      </c>
      <c r="AH8" s="264" t="e">
        <f t="shared" si="0"/>
        <v>#DIV/0!</v>
      </c>
      <c r="AI8" s="263" t="e">
        <f t="shared" si="0"/>
        <v>#DIV/0!</v>
      </c>
      <c r="AJ8" s="265" t="e">
        <f t="shared" si="0"/>
        <v>#DIV/0!</v>
      </c>
      <c r="AK8" s="265" t="e">
        <f t="shared" si="0"/>
        <v>#DIV/0!</v>
      </c>
      <c r="AL8" s="265" t="e">
        <f t="shared" si="0"/>
        <v>#DIV/0!</v>
      </c>
      <c r="AM8" s="265" t="e">
        <f t="shared" si="0"/>
        <v>#DIV/0!</v>
      </c>
      <c r="AN8" s="264" t="e">
        <f t="shared" si="0"/>
        <v>#DIV/0!</v>
      </c>
      <c r="AO8" s="263" t="e">
        <f t="shared" si="0"/>
        <v>#DIV/0!</v>
      </c>
      <c r="AP8" s="264" t="e">
        <f t="shared" si="0"/>
        <v>#DIV/0!</v>
      </c>
      <c r="AQ8" s="263" t="e">
        <f t="shared" si="0"/>
        <v>#DIV/0!</v>
      </c>
      <c r="AR8" s="264" t="e">
        <f t="shared" si="0"/>
        <v>#DIV/0!</v>
      </c>
      <c r="AS8" s="265" t="e">
        <f t="shared" si="7"/>
        <v>#DIV/0!</v>
      </c>
      <c r="AT8" s="265" t="e">
        <f t="shared" si="8"/>
        <v>#DIV/0!</v>
      </c>
      <c r="AU8" s="265" t="e">
        <f t="shared" si="9"/>
        <v>#DIV/0!</v>
      </c>
      <c r="AV8" s="265" t="e">
        <f t="shared" si="10"/>
        <v>#DIV/0!</v>
      </c>
      <c r="AW8" s="265" t="e">
        <f t="shared" si="11"/>
        <v>#DIV/0!</v>
      </c>
      <c r="AX8" s="265" t="e">
        <f t="shared" si="12"/>
        <v>#DIV/0!</v>
      </c>
      <c r="AY8" s="277">
        <f t="shared" si="1"/>
        <v>0</v>
      </c>
      <c r="AZ8" s="91"/>
      <c r="BA8" s="88"/>
      <c r="BB8" s="263" t="e">
        <f>+AVERAGEIFS(M$6:M$136,$K$6:$K$136,$AC8,$E$6:$E$136,"M")</f>
        <v>#DIV/0!</v>
      </c>
      <c r="BC8" s="265" t="e">
        <f>+AVERAGEIFS(N$6:N$136,$K$6:$K$136,$AC8,$E$6:$E$136,"M")</f>
        <v>#DIV/0!</v>
      </c>
      <c r="BD8" s="265" t="e">
        <f>+AVERAGEIFS(O$6:O$136,$K$6:$K$136,$AC8,$E$6:$E$136,"M")</f>
        <v>#DIV/0!</v>
      </c>
      <c r="BE8" s="265" t="e">
        <f>+AVERAGEIFS(P$6:P$136,$K$6:$K$136,$AC8,$E$6:$E$136,"M")</f>
        <v>#DIV/0!</v>
      </c>
      <c r="BF8" s="265"/>
      <c r="BG8" s="265" t="e">
        <f>+AVERAGEIFS(R$6:R$136,$K$6:$K$136,$AC8,$E$6:$E$136,"M")</f>
        <v>#DIV/0!</v>
      </c>
      <c r="BH8" s="265"/>
      <c r="BI8" s="265" t="e">
        <f>+AVERAGEIFS(T$6:T$136,$K$6:$K$136,$AC8,$E$6:$E$136,"M")</f>
        <v>#DIV/0!</v>
      </c>
      <c r="BJ8" s="265" t="e">
        <f>+AVERAGEIFS(U$6:U$136,$K$6:$K$136,$AC8,$E$6:$E$136,"M")</f>
        <v>#DIV/0!</v>
      </c>
      <c r="BK8" s="265" t="e">
        <f>+AVERAGEIFS(V$6:V$136,$K$6:$K$136,$AC8,$E$6:$E$136,"M")</f>
        <v>#DIV/0!</v>
      </c>
      <c r="BL8" s="265"/>
      <c r="BM8" s="265" t="e">
        <f>+AVERAGEIFS(X$6:X$136,$K$6:$K$136,$AC8,$E$6:$E$136,"M")</f>
        <v>#DIV/0!</v>
      </c>
      <c r="BN8" s="265" t="e">
        <f>+AVERAGEIFS(Y$6:Y$136,$K$6:$K$136,$AC8,$E$6:$E$136,"M")</f>
        <v>#DIV/0!</v>
      </c>
      <c r="BO8" s="265"/>
      <c r="BP8" s="264" t="e">
        <f>+AVERAGEIFS(AA$6:AA$136,$K$6:$K$136,$AC8,$E$6:$E$136,"M")</f>
        <v>#DIV/0!</v>
      </c>
      <c r="BQ8" s="278">
        <f t="shared" si="3"/>
        <v>0</v>
      </c>
      <c r="BR8" s="265"/>
      <c r="BS8" s="263" t="e">
        <f t="shared" si="4"/>
        <v>#DIV/0!</v>
      </c>
      <c r="BT8" s="265" t="e">
        <f t="shared" si="4"/>
        <v>#DIV/0!</v>
      </c>
      <c r="BU8" s="265" t="e">
        <f t="shared" si="4"/>
        <v>#DIV/0!</v>
      </c>
      <c r="BV8" s="265" t="e">
        <f t="shared" si="4"/>
        <v>#DIV/0!</v>
      </c>
      <c r="BW8" s="265" t="e">
        <f t="shared" si="4"/>
        <v>#DIV/0!</v>
      </c>
      <c r="BX8" s="265" t="e">
        <f t="shared" si="4"/>
        <v>#DIV/0!</v>
      </c>
      <c r="BY8" s="265" t="e">
        <f t="shared" si="4"/>
        <v>#DIV/0!</v>
      </c>
      <c r="BZ8" s="265" t="e">
        <f t="shared" si="4"/>
        <v>#DIV/0!</v>
      </c>
      <c r="CA8" s="265" t="e">
        <f t="shared" si="4"/>
        <v>#DIV/0!</v>
      </c>
      <c r="CB8" s="265" t="e">
        <f t="shared" si="4"/>
        <v>#DIV/0!</v>
      </c>
      <c r="CC8" s="265" t="e">
        <f t="shared" si="4"/>
        <v>#DIV/0!</v>
      </c>
      <c r="CD8" s="265" t="e">
        <f t="shared" si="4"/>
        <v>#DIV/0!</v>
      </c>
      <c r="CE8" s="265" t="e">
        <f t="shared" si="4"/>
        <v>#DIV/0!</v>
      </c>
      <c r="CF8" s="265" t="e">
        <f t="shared" si="4"/>
        <v>#DIV/0!</v>
      </c>
      <c r="CG8" s="264" t="e">
        <f t="shared" si="4"/>
        <v>#DIV/0!</v>
      </c>
      <c r="CH8" s="278">
        <f t="shared" si="5"/>
        <v>0</v>
      </c>
      <c r="CI8" s="91"/>
      <c r="CJ8" s="271" t="e">
        <f t="shared" si="6"/>
        <v>#DIV/0!</v>
      </c>
      <c r="CK8" s="272" t="e">
        <f t="shared" si="6"/>
        <v>#DIV/0!</v>
      </c>
      <c r="CL8" s="273" t="e">
        <f t="shared" si="13"/>
        <v>#DIV/0!</v>
      </c>
      <c r="CM8" s="273" t="e">
        <f t="shared" si="14"/>
        <v>#DIV/0!</v>
      </c>
      <c r="CN8" s="274" t="e">
        <f t="shared" si="15"/>
        <v>#DIV/0!</v>
      </c>
      <c r="CO8" s="273" t="e">
        <f t="shared" si="16"/>
        <v>#DIV/0!</v>
      </c>
      <c r="CP8" s="274" t="e">
        <f t="shared" si="17"/>
        <v>#DIV/0!</v>
      </c>
      <c r="CQ8" s="275" t="e">
        <f t="shared" si="18"/>
        <v>#DIV/0!</v>
      </c>
      <c r="CR8" s="273" t="e">
        <f t="shared" si="19"/>
        <v>#DIV/0!</v>
      </c>
      <c r="CS8" s="275" t="e">
        <f t="shared" si="20"/>
        <v>#DIV/0!</v>
      </c>
      <c r="CT8" s="273" t="e">
        <f t="shared" si="21"/>
        <v>#DIV/0!</v>
      </c>
      <c r="CU8" s="276" t="e">
        <f t="shared" si="22"/>
        <v>#DIV/0!</v>
      </c>
    </row>
    <row r="9" spans="2:99" s="21" customFormat="1" ht="30" customHeight="1" x14ac:dyDescent="0.25">
      <c r="B9" s="258">
        <v>4</v>
      </c>
      <c r="C9" s="254">
        <v>44105</v>
      </c>
      <c r="D9" s="153" t="s">
        <v>272</v>
      </c>
      <c r="E9" s="255"/>
      <c r="F9" s="88" t="s">
        <v>141</v>
      </c>
      <c r="G9" s="256" t="s">
        <v>27</v>
      </c>
      <c r="H9" s="256" t="s">
        <v>148</v>
      </c>
      <c r="I9" s="257" t="s">
        <v>260</v>
      </c>
      <c r="J9" s="88" t="s">
        <v>153</v>
      </c>
      <c r="K9" s="90"/>
      <c r="L9" s="90"/>
      <c r="M9" s="258">
        <v>3</v>
      </c>
      <c r="N9" s="319" t="s">
        <v>28</v>
      </c>
      <c r="O9" s="258">
        <v>2</v>
      </c>
      <c r="P9" s="259">
        <v>2</v>
      </c>
      <c r="Q9" s="260">
        <v>3</v>
      </c>
      <c r="R9" s="258">
        <v>5</v>
      </c>
      <c r="S9" s="259">
        <v>4</v>
      </c>
      <c r="T9" s="259"/>
      <c r="U9" s="259">
        <v>4</v>
      </c>
      <c r="V9" s="259">
        <v>3</v>
      </c>
      <c r="W9" s="260">
        <v>3</v>
      </c>
      <c r="X9" s="258">
        <v>3</v>
      </c>
      <c r="Y9" s="260">
        <v>3</v>
      </c>
      <c r="Z9" s="320" t="s">
        <v>28</v>
      </c>
      <c r="AA9" s="260">
        <v>5</v>
      </c>
      <c r="AB9" s="261"/>
      <c r="AC9" s="262" t="s">
        <v>56</v>
      </c>
      <c r="AD9" s="263" t="e">
        <f t="shared" ref="AD9:AM15" si="23">+AVERAGEIF($K$6:$K$136,$AC9,M$6:M$136)</f>
        <v>#DIV/0!</v>
      </c>
      <c r="AE9" s="264" t="e">
        <f t="shared" si="23"/>
        <v>#DIV/0!</v>
      </c>
      <c r="AF9" s="263" t="e">
        <f t="shared" si="23"/>
        <v>#DIV/0!</v>
      </c>
      <c r="AG9" s="265" t="e">
        <f t="shared" si="23"/>
        <v>#DIV/0!</v>
      </c>
      <c r="AH9" s="264" t="e">
        <f t="shared" si="23"/>
        <v>#DIV/0!</v>
      </c>
      <c r="AI9" s="263" t="e">
        <f t="shared" si="23"/>
        <v>#DIV/0!</v>
      </c>
      <c r="AJ9" s="265" t="e">
        <f t="shared" si="23"/>
        <v>#DIV/0!</v>
      </c>
      <c r="AK9" s="265" t="e">
        <f t="shared" si="23"/>
        <v>#DIV/0!</v>
      </c>
      <c r="AL9" s="265" t="e">
        <f t="shared" si="23"/>
        <v>#DIV/0!</v>
      </c>
      <c r="AM9" s="265" t="e">
        <f t="shared" si="23"/>
        <v>#DIV/0!</v>
      </c>
      <c r="AN9" s="264"/>
      <c r="AO9" s="263" t="e">
        <f t="shared" ref="AO9:AP15" si="24">+AVERAGEIF($K$6:$K$136,$AC9,X$6:X$136)</f>
        <v>#DIV/0!</v>
      </c>
      <c r="AP9" s="264" t="e">
        <f t="shared" si="24"/>
        <v>#DIV/0!</v>
      </c>
      <c r="AQ9" s="263"/>
      <c r="AR9" s="264" t="e">
        <f t="shared" ref="AR9:AR24" si="25">+AVERAGEIF($K$6:$K$136,$AC9,AA$6:AA$136)</f>
        <v>#DIV/0!</v>
      </c>
      <c r="AS9" s="265" t="e">
        <f t="shared" si="7"/>
        <v>#DIV/0!</v>
      </c>
      <c r="AT9" s="265" t="e">
        <f t="shared" si="8"/>
        <v>#DIV/0!</v>
      </c>
      <c r="AU9" s="265" t="e">
        <f t="shared" si="9"/>
        <v>#DIV/0!</v>
      </c>
      <c r="AV9" s="265" t="e">
        <f t="shared" si="10"/>
        <v>#DIV/0!</v>
      </c>
      <c r="AW9" s="265" t="e">
        <f t="shared" si="11"/>
        <v>#DIV/0!</v>
      </c>
      <c r="AX9" s="265" t="e">
        <f t="shared" si="12"/>
        <v>#DIV/0!</v>
      </c>
      <c r="AY9" s="277">
        <f t="shared" si="1"/>
        <v>0</v>
      </c>
      <c r="AZ9" s="91"/>
      <c r="BA9" s="88"/>
      <c r="BB9" s="263"/>
      <c r="BC9" s="265" t="e">
        <f t="shared" ref="BC9:BC15" si="26">+AVERAGEIFS(N$6:N$136,$K$6:$K$136,$AC9,$E$6:$E$136,"M")</f>
        <v>#DIV/0!</v>
      </c>
      <c r="BD9" s="265"/>
      <c r="BE9" s="265"/>
      <c r="BF9" s="265"/>
      <c r="BG9" s="265"/>
      <c r="BH9" s="265"/>
      <c r="BI9" s="265"/>
      <c r="BJ9" s="265"/>
      <c r="BK9" s="265"/>
      <c r="BL9" s="265"/>
      <c r="BM9" s="265"/>
      <c r="BN9" s="265"/>
      <c r="BO9" s="265"/>
      <c r="BP9" s="264"/>
      <c r="BQ9" s="278">
        <f t="shared" si="3"/>
        <v>0</v>
      </c>
      <c r="BR9" s="265"/>
      <c r="BS9" s="263" t="e">
        <f t="shared" ref="BS9:CB13" si="27">+AVERAGEIFS(M$6:M$136,$K$6:$K$136,$AC9,$E$6:$E$136,"H")</f>
        <v>#DIV/0!</v>
      </c>
      <c r="BT9" s="265" t="e">
        <f t="shared" si="27"/>
        <v>#DIV/0!</v>
      </c>
      <c r="BU9" s="265" t="e">
        <f t="shared" si="27"/>
        <v>#DIV/0!</v>
      </c>
      <c r="BV9" s="265" t="e">
        <f t="shared" si="27"/>
        <v>#DIV/0!</v>
      </c>
      <c r="BW9" s="265" t="e">
        <f t="shared" si="27"/>
        <v>#DIV/0!</v>
      </c>
      <c r="BX9" s="265" t="e">
        <f t="shared" si="27"/>
        <v>#DIV/0!</v>
      </c>
      <c r="BY9" s="265" t="e">
        <f t="shared" si="27"/>
        <v>#DIV/0!</v>
      </c>
      <c r="BZ9" s="265" t="e">
        <f t="shared" si="27"/>
        <v>#DIV/0!</v>
      </c>
      <c r="CA9" s="265" t="e">
        <f t="shared" si="27"/>
        <v>#DIV/0!</v>
      </c>
      <c r="CB9" s="265" t="e">
        <f t="shared" si="27"/>
        <v>#DIV/0!</v>
      </c>
      <c r="CC9" s="265"/>
      <c r="CD9" s="265" t="e">
        <f t="shared" ref="CD9:CE13" si="28">+AVERAGEIFS(X$6:X$136,$K$6:$K$136,$AC9,$E$6:$E$136,"H")</f>
        <v>#DIV/0!</v>
      </c>
      <c r="CE9" s="265" t="e">
        <f t="shared" si="28"/>
        <v>#DIV/0!</v>
      </c>
      <c r="CF9" s="265"/>
      <c r="CG9" s="264" t="e">
        <f>+AVERAGEIFS(AA$6:AA$136,$K$6:$K$136,$AC9,$E$6:$E$136,"H")</f>
        <v>#DIV/0!</v>
      </c>
      <c r="CH9" s="278">
        <f t="shared" si="5"/>
        <v>0</v>
      </c>
      <c r="CI9" s="91"/>
      <c r="CJ9" s="271"/>
      <c r="CK9" s="272" t="e">
        <f>+AVERAGE(CM9,CO9,CQ9,CS9,CU9)</f>
        <v>#DIV/0!</v>
      </c>
      <c r="CL9" s="273" t="e">
        <f t="shared" si="13"/>
        <v>#DIV/0!</v>
      </c>
      <c r="CM9" s="273" t="e">
        <f t="shared" si="14"/>
        <v>#DIV/0!</v>
      </c>
      <c r="CN9" s="274"/>
      <c r="CO9" s="273" t="e">
        <f t="shared" si="16"/>
        <v>#DIV/0!</v>
      </c>
      <c r="CP9" s="274"/>
      <c r="CQ9" s="275" t="e">
        <f t="shared" si="18"/>
        <v>#DIV/0!</v>
      </c>
      <c r="CR9" s="273"/>
      <c r="CS9" s="275" t="e">
        <f t="shared" si="20"/>
        <v>#DIV/0!</v>
      </c>
      <c r="CT9" s="273"/>
      <c r="CU9" s="276" t="e">
        <f t="shared" si="22"/>
        <v>#DIV/0!</v>
      </c>
    </row>
    <row r="10" spans="2:99" s="21" customFormat="1" ht="30" customHeight="1" x14ac:dyDescent="0.25">
      <c r="B10" s="258">
        <v>5</v>
      </c>
      <c r="C10" s="254">
        <v>44105</v>
      </c>
      <c r="D10" s="153" t="s">
        <v>272</v>
      </c>
      <c r="E10" s="255"/>
      <c r="F10" s="88" t="s">
        <v>141</v>
      </c>
      <c r="G10" s="256" t="s">
        <v>27</v>
      </c>
      <c r="H10" s="256" t="s">
        <v>218</v>
      </c>
      <c r="I10" s="257" t="s">
        <v>260</v>
      </c>
      <c r="J10" s="88" t="s">
        <v>153</v>
      </c>
      <c r="K10" s="90"/>
      <c r="L10" s="90"/>
      <c r="M10" s="258">
        <v>5</v>
      </c>
      <c r="N10" s="319" t="s">
        <v>185</v>
      </c>
      <c r="O10" s="258">
        <v>5</v>
      </c>
      <c r="P10" s="259">
        <v>5</v>
      </c>
      <c r="Q10" s="260">
        <v>5</v>
      </c>
      <c r="R10" s="258">
        <v>5</v>
      </c>
      <c r="S10" s="259">
        <v>5</v>
      </c>
      <c r="T10" s="259">
        <v>5</v>
      </c>
      <c r="U10" s="259">
        <v>5</v>
      </c>
      <c r="V10" s="259">
        <v>5</v>
      </c>
      <c r="W10" s="260">
        <v>5</v>
      </c>
      <c r="X10" s="258">
        <v>5</v>
      </c>
      <c r="Y10" s="260">
        <v>5</v>
      </c>
      <c r="Z10" s="320" t="s">
        <v>28</v>
      </c>
      <c r="AA10" s="260">
        <v>5</v>
      </c>
      <c r="AB10" s="261"/>
      <c r="AC10" s="262" t="s">
        <v>191</v>
      </c>
      <c r="AD10" s="263" t="e">
        <f t="shared" si="23"/>
        <v>#DIV/0!</v>
      </c>
      <c r="AE10" s="264" t="e">
        <f t="shared" si="23"/>
        <v>#DIV/0!</v>
      </c>
      <c r="AF10" s="263" t="e">
        <f t="shared" si="23"/>
        <v>#DIV/0!</v>
      </c>
      <c r="AG10" s="265" t="e">
        <f t="shared" si="23"/>
        <v>#DIV/0!</v>
      </c>
      <c r="AH10" s="264" t="e">
        <f t="shared" si="23"/>
        <v>#DIV/0!</v>
      </c>
      <c r="AI10" s="263" t="e">
        <f t="shared" si="23"/>
        <v>#DIV/0!</v>
      </c>
      <c r="AJ10" s="265" t="e">
        <f t="shared" si="23"/>
        <v>#DIV/0!</v>
      </c>
      <c r="AK10" s="265" t="e">
        <f t="shared" si="23"/>
        <v>#DIV/0!</v>
      </c>
      <c r="AL10" s="265" t="e">
        <f t="shared" si="23"/>
        <v>#DIV/0!</v>
      </c>
      <c r="AM10" s="265" t="e">
        <f t="shared" si="23"/>
        <v>#DIV/0!</v>
      </c>
      <c r="AN10" s="264" t="e">
        <f t="shared" ref="AN10:AN15" si="29">+AVERAGEIF($K$6:$K$136,$AC10,W$6:W$136)</f>
        <v>#DIV/0!</v>
      </c>
      <c r="AO10" s="263" t="e">
        <f t="shared" si="24"/>
        <v>#DIV/0!</v>
      </c>
      <c r="AP10" s="264" t="e">
        <f t="shared" si="24"/>
        <v>#DIV/0!</v>
      </c>
      <c r="AQ10" s="263" t="e">
        <f t="shared" ref="AQ10:AQ24" si="30">+AVERAGEIF($K$6:$K$136,$AC10,Z$6:Z$136)</f>
        <v>#DIV/0!</v>
      </c>
      <c r="AR10" s="264" t="e">
        <f t="shared" si="25"/>
        <v>#DIV/0!</v>
      </c>
      <c r="AS10" s="265" t="e">
        <f t="shared" si="7"/>
        <v>#DIV/0!</v>
      </c>
      <c r="AT10" s="265" t="e">
        <f t="shared" si="8"/>
        <v>#DIV/0!</v>
      </c>
      <c r="AU10" s="265" t="e">
        <f t="shared" si="9"/>
        <v>#DIV/0!</v>
      </c>
      <c r="AV10" s="265" t="e">
        <f t="shared" si="10"/>
        <v>#DIV/0!</v>
      </c>
      <c r="AW10" s="265" t="e">
        <f t="shared" si="11"/>
        <v>#DIV/0!</v>
      </c>
      <c r="AX10" s="265" t="e">
        <f t="shared" si="12"/>
        <v>#DIV/0!</v>
      </c>
      <c r="AY10" s="277">
        <f t="shared" si="1"/>
        <v>0</v>
      </c>
      <c r="AZ10" s="91"/>
      <c r="BA10" s="88"/>
      <c r="BB10" s="263" t="e">
        <f t="shared" ref="BB10:BB15" si="31">+AVERAGEIFS(M$6:M$136,$K$6:$K$136,$AC10,$E$6:$E$136,"M")</f>
        <v>#DIV/0!</v>
      </c>
      <c r="BC10" s="265" t="e">
        <f t="shared" si="26"/>
        <v>#DIV/0!</v>
      </c>
      <c r="BD10" s="265" t="e">
        <f t="shared" ref="BD10:BP15" si="32">+AVERAGEIFS(O$6:O$136,$K$6:$K$136,$AC10,$E$6:$E$136,"M")</f>
        <v>#DIV/0!</v>
      </c>
      <c r="BE10" s="265" t="e">
        <f t="shared" si="32"/>
        <v>#DIV/0!</v>
      </c>
      <c r="BF10" s="265" t="e">
        <f t="shared" si="32"/>
        <v>#DIV/0!</v>
      </c>
      <c r="BG10" s="265" t="e">
        <f t="shared" si="32"/>
        <v>#DIV/0!</v>
      </c>
      <c r="BH10" s="265" t="e">
        <f t="shared" si="32"/>
        <v>#DIV/0!</v>
      </c>
      <c r="BI10" s="265" t="e">
        <f t="shared" si="32"/>
        <v>#DIV/0!</v>
      </c>
      <c r="BJ10" s="265" t="e">
        <f t="shared" si="32"/>
        <v>#DIV/0!</v>
      </c>
      <c r="BK10" s="265" t="e">
        <f t="shared" si="32"/>
        <v>#DIV/0!</v>
      </c>
      <c r="BL10" s="265" t="e">
        <f t="shared" si="32"/>
        <v>#DIV/0!</v>
      </c>
      <c r="BM10" s="265" t="e">
        <f t="shared" si="32"/>
        <v>#DIV/0!</v>
      </c>
      <c r="BN10" s="265" t="e">
        <f t="shared" si="32"/>
        <v>#DIV/0!</v>
      </c>
      <c r="BO10" s="265" t="e">
        <f t="shared" si="32"/>
        <v>#DIV/0!</v>
      </c>
      <c r="BP10" s="264" t="e">
        <f t="shared" si="32"/>
        <v>#DIV/0!</v>
      </c>
      <c r="BQ10" s="278">
        <f t="shared" si="3"/>
        <v>0</v>
      </c>
      <c r="BR10" s="265"/>
      <c r="BS10" s="263" t="e">
        <f t="shared" si="27"/>
        <v>#DIV/0!</v>
      </c>
      <c r="BT10" s="265" t="e">
        <f t="shared" si="27"/>
        <v>#DIV/0!</v>
      </c>
      <c r="BU10" s="265" t="e">
        <f t="shared" si="27"/>
        <v>#DIV/0!</v>
      </c>
      <c r="BV10" s="265" t="e">
        <f t="shared" si="27"/>
        <v>#DIV/0!</v>
      </c>
      <c r="BW10" s="265" t="e">
        <f t="shared" si="27"/>
        <v>#DIV/0!</v>
      </c>
      <c r="BX10" s="265" t="e">
        <f t="shared" si="27"/>
        <v>#DIV/0!</v>
      </c>
      <c r="BY10" s="265" t="e">
        <f t="shared" si="27"/>
        <v>#DIV/0!</v>
      </c>
      <c r="BZ10" s="265" t="e">
        <f t="shared" si="27"/>
        <v>#DIV/0!</v>
      </c>
      <c r="CA10" s="265" t="e">
        <f t="shared" si="27"/>
        <v>#DIV/0!</v>
      </c>
      <c r="CB10" s="265" t="e">
        <f t="shared" si="27"/>
        <v>#DIV/0!</v>
      </c>
      <c r="CC10" s="265" t="e">
        <f>+AVERAGEIFS(W$6:W$136,$K$6:$K$136,$AC10,$E$6:$E$136,"H")</f>
        <v>#DIV/0!</v>
      </c>
      <c r="CD10" s="265" t="e">
        <f t="shared" si="28"/>
        <v>#DIV/0!</v>
      </c>
      <c r="CE10" s="265" t="e">
        <f t="shared" si="28"/>
        <v>#DIV/0!</v>
      </c>
      <c r="CF10" s="265" t="e">
        <f>+AVERAGEIFS(Z$6:Z$136,$K$6:$K$136,$AC10,$E$6:$E$136,"H")</f>
        <v>#DIV/0!</v>
      </c>
      <c r="CG10" s="264" t="e">
        <f>+AVERAGEIFS(AA$6:AA$136,$K$6:$K$136,$AC10,$E$6:$E$136,"H")</f>
        <v>#DIV/0!</v>
      </c>
      <c r="CH10" s="278">
        <f t="shared" si="5"/>
        <v>0</v>
      </c>
      <c r="CI10" s="91"/>
      <c r="CJ10" s="271" t="e">
        <f t="shared" ref="CJ10:CJ15" si="33">+AVERAGE(CL10,CN10,CP10,CR10,CT10)</f>
        <v>#DIV/0!</v>
      </c>
      <c r="CK10" s="272" t="e">
        <f>+AVERAGE(CM10,CO10,CQ10,CS10,CU10)</f>
        <v>#DIV/0!</v>
      </c>
      <c r="CL10" s="273" t="e">
        <f t="shared" si="13"/>
        <v>#DIV/0!</v>
      </c>
      <c r="CM10" s="273" t="e">
        <f t="shared" si="14"/>
        <v>#DIV/0!</v>
      </c>
      <c r="CN10" s="274" t="e">
        <f t="shared" si="15"/>
        <v>#DIV/0!</v>
      </c>
      <c r="CO10" s="273" t="e">
        <f t="shared" si="16"/>
        <v>#DIV/0!</v>
      </c>
      <c r="CP10" s="274" t="e">
        <f t="shared" si="17"/>
        <v>#DIV/0!</v>
      </c>
      <c r="CQ10" s="275" t="e">
        <f t="shared" si="18"/>
        <v>#DIV/0!</v>
      </c>
      <c r="CR10" s="273" t="e">
        <f t="shared" si="19"/>
        <v>#DIV/0!</v>
      </c>
      <c r="CS10" s="275" t="e">
        <f t="shared" si="20"/>
        <v>#DIV/0!</v>
      </c>
      <c r="CT10" s="273" t="e">
        <f t="shared" si="21"/>
        <v>#DIV/0!</v>
      </c>
      <c r="CU10" s="276" t="e">
        <f t="shared" si="22"/>
        <v>#DIV/0!</v>
      </c>
    </row>
    <row r="11" spans="2:99" s="21" customFormat="1" ht="30" customHeight="1" x14ac:dyDescent="0.25">
      <c r="B11" s="258">
        <v>6</v>
      </c>
      <c r="C11" s="254">
        <v>44105</v>
      </c>
      <c r="D11" s="153" t="s">
        <v>272</v>
      </c>
      <c r="E11" s="255"/>
      <c r="F11" s="88" t="s">
        <v>141</v>
      </c>
      <c r="G11" s="256" t="s">
        <v>27</v>
      </c>
      <c r="H11" s="256" t="s">
        <v>17</v>
      </c>
      <c r="I11" s="257" t="s">
        <v>146</v>
      </c>
      <c r="J11" s="88" t="s">
        <v>153</v>
      </c>
      <c r="K11" s="90"/>
      <c r="L11" s="90"/>
      <c r="M11" s="258">
        <v>3</v>
      </c>
      <c r="N11" s="319" t="s">
        <v>27</v>
      </c>
      <c r="O11" s="258">
        <v>5</v>
      </c>
      <c r="P11" s="259">
        <v>5</v>
      </c>
      <c r="Q11" s="260">
        <v>5</v>
      </c>
      <c r="R11" s="258">
        <v>5</v>
      </c>
      <c r="S11" s="259">
        <v>5</v>
      </c>
      <c r="T11" s="259">
        <v>5</v>
      </c>
      <c r="U11" s="259">
        <v>5</v>
      </c>
      <c r="V11" s="259">
        <v>5</v>
      </c>
      <c r="W11" s="260">
        <v>5</v>
      </c>
      <c r="X11" s="258">
        <v>5</v>
      </c>
      <c r="Y11" s="260"/>
      <c r="Z11" s="320" t="s">
        <v>27</v>
      </c>
      <c r="AA11" s="260">
        <v>5</v>
      </c>
      <c r="AB11" s="261"/>
      <c r="AC11" s="262" t="s">
        <v>41</v>
      </c>
      <c r="AD11" s="263" t="e">
        <f t="shared" si="23"/>
        <v>#DIV/0!</v>
      </c>
      <c r="AE11" s="264" t="e">
        <f t="shared" si="23"/>
        <v>#DIV/0!</v>
      </c>
      <c r="AF11" s="263" t="e">
        <f t="shared" si="23"/>
        <v>#DIV/0!</v>
      </c>
      <c r="AG11" s="265" t="e">
        <f t="shared" si="23"/>
        <v>#DIV/0!</v>
      </c>
      <c r="AH11" s="264" t="e">
        <f t="shared" si="23"/>
        <v>#DIV/0!</v>
      </c>
      <c r="AI11" s="263" t="e">
        <f t="shared" si="23"/>
        <v>#DIV/0!</v>
      </c>
      <c r="AJ11" s="265" t="e">
        <f t="shared" si="23"/>
        <v>#DIV/0!</v>
      </c>
      <c r="AK11" s="265" t="e">
        <f t="shared" si="23"/>
        <v>#DIV/0!</v>
      </c>
      <c r="AL11" s="265" t="e">
        <f t="shared" si="23"/>
        <v>#DIV/0!</v>
      </c>
      <c r="AM11" s="265" t="e">
        <f t="shared" si="23"/>
        <v>#DIV/0!</v>
      </c>
      <c r="AN11" s="264" t="e">
        <f t="shared" si="29"/>
        <v>#DIV/0!</v>
      </c>
      <c r="AO11" s="263" t="e">
        <f t="shared" si="24"/>
        <v>#DIV/0!</v>
      </c>
      <c r="AP11" s="264" t="e">
        <f t="shared" si="24"/>
        <v>#DIV/0!</v>
      </c>
      <c r="AQ11" s="263" t="e">
        <f t="shared" si="30"/>
        <v>#DIV/0!</v>
      </c>
      <c r="AR11" s="264" t="e">
        <f t="shared" si="25"/>
        <v>#DIV/0!</v>
      </c>
      <c r="AS11" s="265" t="e">
        <f t="shared" si="7"/>
        <v>#DIV/0!</v>
      </c>
      <c r="AT11" s="265" t="e">
        <f t="shared" si="8"/>
        <v>#DIV/0!</v>
      </c>
      <c r="AU11" s="265" t="e">
        <f t="shared" si="9"/>
        <v>#DIV/0!</v>
      </c>
      <c r="AV11" s="265" t="e">
        <f t="shared" si="10"/>
        <v>#DIV/0!</v>
      </c>
      <c r="AW11" s="265" t="e">
        <f t="shared" si="11"/>
        <v>#DIV/0!</v>
      </c>
      <c r="AX11" s="265" t="e">
        <f t="shared" si="12"/>
        <v>#DIV/0!</v>
      </c>
      <c r="AY11" s="277">
        <f t="shared" si="1"/>
        <v>0</v>
      </c>
      <c r="AZ11" s="91"/>
      <c r="BA11" s="88"/>
      <c r="BB11" s="263" t="e">
        <f t="shared" si="31"/>
        <v>#DIV/0!</v>
      </c>
      <c r="BC11" s="265" t="e">
        <f t="shared" si="26"/>
        <v>#DIV/0!</v>
      </c>
      <c r="BD11" s="265" t="e">
        <f t="shared" si="32"/>
        <v>#DIV/0!</v>
      </c>
      <c r="BE11" s="265" t="e">
        <f t="shared" si="32"/>
        <v>#DIV/0!</v>
      </c>
      <c r="BF11" s="265" t="e">
        <f t="shared" si="32"/>
        <v>#DIV/0!</v>
      </c>
      <c r="BG11" s="265" t="e">
        <f t="shared" si="32"/>
        <v>#DIV/0!</v>
      </c>
      <c r="BH11" s="265" t="e">
        <f t="shared" si="32"/>
        <v>#DIV/0!</v>
      </c>
      <c r="BI11" s="265" t="e">
        <f t="shared" si="32"/>
        <v>#DIV/0!</v>
      </c>
      <c r="BJ11" s="265" t="e">
        <f t="shared" si="32"/>
        <v>#DIV/0!</v>
      </c>
      <c r="BK11" s="265" t="e">
        <f t="shared" si="32"/>
        <v>#DIV/0!</v>
      </c>
      <c r="BL11" s="265" t="e">
        <f t="shared" si="32"/>
        <v>#DIV/0!</v>
      </c>
      <c r="BM11" s="265" t="e">
        <f t="shared" si="32"/>
        <v>#DIV/0!</v>
      </c>
      <c r="BN11" s="265" t="e">
        <f t="shared" si="32"/>
        <v>#DIV/0!</v>
      </c>
      <c r="BO11" s="265" t="e">
        <f t="shared" si="32"/>
        <v>#DIV/0!</v>
      </c>
      <c r="BP11" s="264" t="e">
        <f t="shared" si="32"/>
        <v>#DIV/0!</v>
      </c>
      <c r="BQ11" s="278">
        <f t="shared" si="3"/>
        <v>0</v>
      </c>
      <c r="BR11" s="265"/>
      <c r="BS11" s="263" t="e">
        <f t="shared" si="27"/>
        <v>#DIV/0!</v>
      </c>
      <c r="BT11" s="265" t="e">
        <f t="shared" si="27"/>
        <v>#DIV/0!</v>
      </c>
      <c r="BU11" s="265" t="e">
        <f t="shared" si="27"/>
        <v>#DIV/0!</v>
      </c>
      <c r="BV11" s="265" t="e">
        <f t="shared" si="27"/>
        <v>#DIV/0!</v>
      </c>
      <c r="BW11" s="265" t="e">
        <f t="shared" si="27"/>
        <v>#DIV/0!</v>
      </c>
      <c r="BX11" s="265" t="e">
        <f t="shared" si="27"/>
        <v>#DIV/0!</v>
      </c>
      <c r="BY11" s="265" t="e">
        <f t="shared" si="27"/>
        <v>#DIV/0!</v>
      </c>
      <c r="BZ11" s="265" t="e">
        <f t="shared" si="27"/>
        <v>#DIV/0!</v>
      </c>
      <c r="CA11" s="265" t="e">
        <f t="shared" si="27"/>
        <v>#DIV/0!</v>
      </c>
      <c r="CB11" s="265" t="e">
        <f t="shared" si="27"/>
        <v>#DIV/0!</v>
      </c>
      <c r="CC11" s="265" t="e">
        <f>+AVERAGEIFS(W$6:W$136,$K$6:$K$136,$AC11,$E$6:$E$136,"H")</f>
        <v>#DIV/0!</v>
      </c>
      <c r="CD11" s="265" t="e">
        <f t="shared" si="28"/>
        <v>#DIV/0!</v>
      </c>
      <c r="CE11" s="265" t="e">
        <f t="shared" si="28"/>
        <v>#DIV/0!</v>
      </c>
      <c r="CF11" s="265" t="e">
        <f>+AVERAGEIFS(Z$6:Z$136,$K$6:$K$136,$AC11,$E$6:$E$136,"H")</f>
        <v>#DIV/0!</v>
      </c>
      <c r="CG11" s="264" t="e">
        <f>+AVERAGEIFS(AA$6:AA$136,$K$6:$K$136,$AC11,$E$6:$E$136,"H")</f>
        <v>#DIV/0!</v>
      </c>
      <c r="CH11" s="278">
        <f t="shared" si="5"/>
        <v>0</v>
      </c>
      <c r="CI11" s="91"/>
      <c r="CJ11" s="271" t="e">
        <f t="shared" si="33"/>
        <v>#DIV/0!</v>
      </c>
      <c r="CK11" s="272" t="e">
        <f>+AVERAGE(CM11,CO11,CQ11,CS11,CU11)</f>
        <v>#DIV/0!</v>
      </c>
      <c r="CL11" s="273" t="e">
        <f t="shared" si="13"/>
        <v>#DIV/0!</v>
      </c>
      <c r="CM11" s="273" t="e">
        <f t="shared" si="14"/>
        <v>#DIV/0!</v>
      </c>
      <c r="CN11" s="274" t="e">
        <f t="shared" si="15"/>
        <v>#DIV/0!</v>
      </c>
      <c r="CO11" s="273" t="e">
        <f t="shared" si="16"/>
        <v>#DIV/0!</v>
      </c>
      <c r="CP11" s="274" t="e">
        <f t="shared" si="17"/>
        <v>#DIV/0!</v>
      </c>
      <c r="CQ11" s="275" t="e">
        <f t="shared" si="18"/>
        <v>#DIV/0!</v>
      </c>
      <c r="CR11" s="273" t="e">
        <f t="shared" si="19"/>
        <v>#DIV/0!</v>
      </c>
      <c r="CS11" s="275" t="e">
        <f t="shared" si="20"/>
        <v>#DIV/0!</v>
      </c>
      <c r="CT11" s="273" t="e">
        <f t="shared" si="21"/>
        <v>#DIV/0!</v>
      </c>
      <c r="CU11" s="276" t="e">
        <f t="shared" si="22"/>
        <v>#DIV/0!</v>
      </c>
    </row>
    <row r="12" spans="2:99" s="21" customFormat="1" ht="30" customHeight="1" x14ac:dyDescent="0.25">
      <c r="B12" s="258">
        <v>7</v>
      </c>
      <c r="C12" s="254">
        <v>44105</v>
      </c>
      <c r="D12" s="153" t="s">
        <v>272</v>
      </c>
      <c r="E12" s="255"/>
      <c r="F12" s="88" t="s">
        <v>141</v>
      </c>
      <c r="G12" s="256" t="s">
        <v>28</v>
      </c>
      <c r="H12" s="256" t="s">
        <v>17</v>
      </c>
      <c r="I12" s="257" t="s">
        <v>146</v>
      </c>
      <c r="J12" s="88" t="s">
        <v>152</v>
      </c>
      <c r="K12" s="90"/>
      <c r="L12" s="90"/>
      <c r="M12" s="258">
        <v>5</v>
      </c>
      <c r="N12" s="319" t="s">
        <v>28</v>
      </c>
      <c r="O12" s="258">
        <v>5</v>
      </c>
      <c r="P12" s="259">
        <v>4</v>
      </c>
      <c r="Q12" s="260">
        <v>5</v>
      </c>
      <c r="R12" s="258">
        <v>3</v>
      </c>
      <c r="S12" s="259">
        <v>4</v>
      </c>
      <c r="T12" s="259">
        <v>4</v>
      </c>
      <c r="U12" s="259">
        <v>2</v>
      </c>
      <c r="V12" s="259">
        <v>5</v>
      </c>
      <c r="W12" s="260">
        <v>5</v>
      </c>
      <c r="X12" s="258">
        <v>3</v>
      </c>
      <c r="Y12" s="260">
        <v>3</v>
      </c>
      <c r="Z12" s="320" t="s">
        <v>28</v>
      </c>
      <c r="AA12" s="260">
        <v>3</v>
      </c>
      <c r="AB12" s="261"/>
      <c r="AC12" s="262" t="s">
        <v>51</v>
      </c>
      <c r="AD12" s="263" t="e">
        <f t="shared" si="23"/>
        <v>#DIV/0!</v>
      </c>
      <c r="AE12" s="264" t="e">
        <f t="shared" si="23"/>
        <v>#DIV/0!</v>
      </c>
      <c r="AF12" s="263" t="e">
        <f t="shared" si="23"/>
        <v>#DIV/0!</v>
      </c>
      <c r="AG12" s="265" t="e">
        <f t="shared" si="23"/>
        <v>#DIV/0!</v>
      </c>
      <c r="AH12" s="264" t="e">
        <f t="shared" si="23"/>
        <v>#DIV/0!</v>
      </c>
      <c r="AI12" s="263" t="e">
        <f t="shared" si="23"/>
        <v>#DIV/0!</v>
      </c>
      <c r="AJ12" s="265" t="e">
        <f t="shared" si="23"/>
        <v>#DIV/0!</v>
      </c>
      <c r="AK12" s="265" t="e">
        <f t="shared" si="23"/>
        <v>#DIV/0!</v>
      </c>
      <c r="AL12" s="265" t="e">
        <f t="shared" si="23"/>
        <v>#DIV/0!</v>
      </c>
      <c r="AM12" s="265" t="e">
        <f t="shared" si="23"/>
        <v>#DIV/0!</v>
      </c>
      <c r="AN12" s="264" t="e">
        <f t="shared" si="29"/>
        <v>#DIV/0!</v>
      </c>
      <c r="AO12" s="263" t="e">
        <f t="shared" si="24"/>
        <v>#DIV/0!</v>
      </c>
      <c r="AP12" s="264" t="e">
        <f t="shared" si="24"/>
        <v>#DIV/0!</v>
      </c>
      <c r="AQ12" s="263" t="e">
        <f t="shared" si="30"/>
        <v>#DIV/0!</v>
      </c>
      <c r="AR12" s="264" t="e">
        <f t="shared" si="25"/>
        <v>#DIV/0!</v>
      </c>
      <c r="AS12" s="265" t="e">
        <f t="shared" si="7"/>
        <v>#DIV/0!</v>
      </c>
      <c r="AT12" s="265" t="e">
        <f t="shared" si="8"/>
        <v>#DIV/0!</v>
      </c>
      <c r="AU12" s="265" t="e">
        <f t="shared" si="9"/>
        <v>#DIV/0!</v>
      </c>
      <c r="AV12" s="265" t="e">
        <f t="shared" si="10"/>
        <v>#DIV/0!</v>
      </c>
      <c r="AW12" s="265" t="e">
        <f t="shared" si="11"/>
        <v>#DIV/0!</v>
      </c>
      <c r="AX12" s="265" t="e">
        <f t="shared" si="12"/>
        <v>#DIV/0!</v>
      </c>
      <c r="AY12" s="277">
        <f t="shared" si="1"/>
        <v>0</v>
      </c>
      <c r="AZ12" s="91"/>
      <c r="BA12" s="88"/>
      <c r="BB12" s="263" t="e">
        <f t="shared" si="31"/>
        <v>#DIV/0!</v>
      </c>
      <c r="BC12" s="265" t="e">
        <f t="shared" si="26"/>
        <v>#DIV/0!</v>
      </c>
      <c r="BD12" s="265" t="e">
        <f t="shared" si="32"/>
        <v>#DIV/0!</v>
      </c>
      <c r="BE12" s="265" t="e">
        <f t="shared" si="32"/>
        <v>#DIV/0!</v>
      </c>
      <c r="BF12" s="265" t="e">
        <f t="shared" si="32"/>
        <v>#DIV/0!</v>
      </c>
      <c r="BG12" s="265" t="e">
        <f t="shared" si="32"/>
        <v>#DIV/0!</v>
      </c>
      <c r="BH12" s="265" t="e">
        <f t="shared" si="32"/>
        <v>#DIV/0!</v>
      </c>
      <c r="BI12" s="265" t="e">
        <f t="shared" si="32"/>
        <v>#DIV/0!</v>
      </c>
      <c r="BJ12" s="265" t="e">
        <f t="shared" si="32"/>
        <v>#DIV/0!</v>
      </c>
      <c r="BK12" s="265" t="e">
        <f t="shared" si="32"/>
        <v>#DIV/0!</v>
      </c>
      <c r="BL12" s="265" t="e">
        <f t="shared" si="32"/>
        <v>#DIV/0!</v>
      </c>
      <c r="BM12" s="265" t="e">
        <f t="shared" si="32"/>
        <v>#DIV/0!</v>
      </c>
      <c r="BN12" s="265" t="e">
        <f t="shared" si="32"/>
        <v>#DIV/0!</v>
      </c>
      <c r="BO12" s="265" t="e">
        <f t="shared" si="32"/>
        <v>#DIV/0!</v>
      </c>
      <c r="BP12" s="264" t="e">
        <f t="shared" si="32"/>
        <v>#DIV/0!</v>
      </c>
      <c r="BQ12" s="278">
        <f t="shared" si="3"/>
        <v>0</v>
      </c>
      <c r="BR12" s="265"/>
      <c r="BS12" s="263" t="e">
        <f t="shared" si="27"/>
        <v>#DIV/0!</v>
      </c>
      <c r="BT12" s="265" t="e">
        <f t="shared" si="27"/>
        <v>#DIV/0!</v>
      </c>
      <c r="BU12" s="265" t="e">
        <f t="shared" si="27"/>
        <v>#DIV/0!</v>
      </c>
      <c r="BV12" s="265" t="e">
        <f t="shared" si="27"/>
        <v>#DIV/0!</v>
      </c>
      <c r="BW12" s="265" t="e">
        <f t="shared" si="27"/>
        <v>#DIV/0!</v>
      </c>
      <c r="BX12" s="265" t="e">
        <f t="shared" si="27"/>
        <v>#DIV/0!</v>
      </c>
      <c r="BY12" s="265" t="e">
        <f t="shared" si="27"/>
        <v>#DIV/0!</v>
      </c>
      <c r="BZ12" s="265" t="e">
        <f t="shared" si="27"/>
        <v>#DIV/0!</v>
      </c>
      <c r="CA12" s="265" t="e">
        <f t="shared" si="27"/>
        <v>#DIV/0!</v>
      </c>
      <c r="CB12" s="265" t="e">
        <f t="shared" si="27"/>
        <v>#DIV/0!</v>
      </c>
      <c r="CC12" s="265" t="e">
        <f>+AVERAGEIFS(W$6:W$136,$K$6:$K$136,$AC12,$E$6:$E$136,"H")</f>
        <v>#DIV/0!</v>
      </c>
      <c r="CD12" s="265" t="e">
        <f t="shared" si="28"/>
        <v>#DIV/0!</v>
      </c>
      <c r="CE12" s="265" t="e">
        <f t="shared" si="28"/>
        <v>#DIV/0!</v>
      </c>
      <c r="CF12" s="265" t="e">
        <f>+AVERAGEIFS(Z$6:Z$136,$K$6:$K$136,$AC12,$E$6:$E$136,"H")</f>
        <v>#DIV/0!</v>
      </c>
      <c r="CG12" s="264" t="e">
        <f>+AVERAGEIFS(AA$6:AA$136,$K$6:$K$136,$AC12,$E$6:$E$136,"H")</f>
        <v>#DIV/0!</v>
      </c>
      <c r="CH12" s="278">
        <f t="shared" si="5"/>
        <v>0</v>
      </c>
      <c r="CI12" s="91"/>
      <c r="CJ12" s="271" t="e">
        <f t="shared" si="33"/>
        <v>#DIV/0!</v>
      </c>
      <c r="CK12" s="272" t="e">
        <f>+AVERAGE(CM12,CO12,CQ12,CS12,CU12)</f>
        <v>#DIV/0!</v>
      </c>
      <c r="CL12" s="273" t="e">
        <f t="shared" si="13"/>
        <v>#DIV/0!</v>
      </c>
      <c r="CM12" s="273" t="e">
        <f t="shared" si="14"/>
        <v>#DIV/0!</v>
      </c>
      <c r="CN12" s="274" t="e">
        <f t="shared" si="15"/>
        <v>#DIV/0!</v>
      </c>
      <c r="CO12" s="273" t="e">
        <f t="shared" si="16"/>
        <v>#DIV/0!</v>
      </c>
      <c r="CP12" s="274" t="e">
        <f t="shared" si="17"/>
        <v>#DIV/0!</v>
      </c>
      <c r="CQ12" s="275" t="e">
        <f t="shared" si="18"/>
        <v>#DIV/0!</v>
      </c>
      <c r="CR12" s="273" t="e">
        <f t="shared" si="19"/>
        <v>#DIV/0!</v>
      </c>
      <c r="CS12" s="275" t="e">
        <f t="shared" si="20"/>
        <v>#DIV/0!</v>
      </c>
      <c r="CT12" s="273" t="e">
        <f t="shared" si="21"/>
        <v>#DIV/0!</v>
      </c>
      <c r="CU12" s="276" t="e">
        <f t="shared" si="22"/>
        <v>#DIV/0!</v>
      </c>
    </row>
    <row r="13" spans="2:99" s="21" customFormat="1" ht="30" customHeight="1" x14ac:dyDescent="0.25">
      <c r="B13" s="258">
        <v>8</v>
      </c>
      <c r="C13" s="254">
        <v>44105</v>
      </c>
      <c r="D13" s="153" t="s">
        <v>272</v>
      </c>
      <c r="E13" s="255"/>
      <c r="F13" s="88" t="s">
        <v>141</v>
      </c>
      <c r="G13" s="256" t="s">
        <v>28</v>
      </c>
      <c r="H13" s="256" t="s">
        <v>17</v>
      </c>
      <c r="I13" s="257" t="s">
        <v>146</v>
      </c>
      <c r="J13" s="88" t="s">
        <v>152</v>
      </c>
      <c r="K13" s="90"/>
      <c r="L13" s="90"/>
      <c r="M13" s="258">
        <v>4</v>
      </c>
      <c r="N13" s="319" t="s">
        <v>28</v>
      </c>
      <c r="O13" s="258">
        <v>5</v>
      </c>
      <c r="P13" s="259">
        <v>3</v>
      </c>
      <c r="Q13" s="260">
        <v>3</v>
      </c>
      <c r="R13" s="258">
        <v>3</v>
      </c>
      <c r="S13" s="259">
        <v>5</v>
      </c>
      <c r="T13" s="259">
        <v>5</v>
      </c>
      <c r="U13" s="259"/>
      <c r="V13" s="259">
        <v>5</v>
      </c>
      <c r="W13" s="260">
        <v>4</v>
      </c>
      <c r="X13" s="258">
        <v>5</v>
      </c>
      <c r="Y13" s="260">
        <v>5</v>
      </c>
      <c r="Z13" s="320" t="s">
        <v>28</v>
      </c>
      <c r="AA13" s="260">
        <v>4</v>
      </c>
      <c r="AB13" s="261"/>
      <c r="AC13" s="262" t="s">
        <v>54</v>
      </c>
      <c r="AD13" s="263" t="e">
        <f t="shared" si="23"/>
        <v>#DIV/0!</v>
      </c>
      <c r="AE13" s="264" t="e">
        <f t="shared" si="23"/>
        <v>#DIV/0!</v>
      </c>
      <c r="AF13" s="263" t="e">
        <f t="shared" si="23"/>
        <v>#DIV/0!</v>
      </c>
      <c r="AG13" s="265" t="e">
        <f t="shared" si="23"/>
        <v>#DIV/0!</v>
      </c>
      <c r="AH13" s="264" t="e">
        <f t="shared" si="23"/>
        <v>#DIV/0!</v>
      </c>
      <c r="AI13" s="263" t="e">
        <f t="shared" si="23"/>
        <v>#DIV/0!</v>
      </c>
      <c r="AJ13" s="265" t="e">
        <f t="shared" si="23"/>
        <v>#DIV/0!</v>
      </c>
      <c r="AK13" s="265" t="e">
        <f t="shared" si="23"/>
        <v>#DIV/0!</v>
      </c>
      <c r="AL13" s="265" t="e">
        <f t="shared" si="23"/>
        <v>#DIV/0!</v>
      </c>
      <c r="AM13" s="265" t="e">
        <f t="shared" si="23"/>
        <v>#DIV/0!</v>
      </c>
      <c r="AN13" s="264" t="e">
        <f t="shared" si="29"/>
        <v>#DIV/0!</v>
      </c>
      <c r="AO13" s="263" t="e">
        <f t="shared" si="24"/>
        <v>#DIV/0!</v>
      </c>
      <c r="AP13" s="264" t="e">
        <f t="shared" si="24"/>
        <v>#DIV/0!</v>
      </c>
      <c r="AQ13" s="263" t="e">
        <f t="shared" si="30"/>
        <v>#DIV/0!</v>
      </c>
      <c r="AR13" s="264" t="e">
        <f t="shared" si="25"/>
        <v>#DIV/0!</v>
      </c>
      <c r="AS13" s="265" t="e">
        <f t="shared" si="7"/>
        <v>#DIV/0!</v>
      </c>
      <c r="AT13" s="265" t="e">
        <f t="shared" si="8"/>
        <v>#DIV/0!</v>
      </c>
      <c r="AU13" s="265" t="e">
        <f t="shared" si="9"/>
        <v>#DIV/0!</v>
      </c>
      <c r="AV13" s="265" t="e">
        <f t="shared" si="10"/>
        <v>#DIV/0!</v>
      </c>
      <c r="AW13" s="265" t="e">
        <f t="shared" si="11"/>
        <v>#DIV/0!</v>
      </c>
      <c r="AX13" s="265" t="e">
        <f t="shared" si="12"/>
        <v>#DIV/0!</v>
      </c>
      <c r="AY13" s="277">
        <f t="shared" si="1"/>
        <v>0</v>
      </c>
      <c r="AZ13" s="91"/>
      <c r="BA13" s="88"/>
      <c r="BB13" s="263" t="e">
        <f t="shared" si="31"/>
        <v>#DIV/0!</v>
      </c>
      <c r="BC13" s="265" t="e">
        <f t="shared" si="26"/>
        <v>#DIV/0!</v>
      </c>
      <c r="BD13" s="265" t="e">
        <f t="shared" si="32"/>
        <v>#DIV/0!</v>
      </c>
      <c r="BE13" s="265" t="e">
        <f t="shared" si="32"/>
        <v>#DIV/0!</v>
      </c>
      <c r="BF13" s="265" t="e">
        <f t="shared" si="32"/>
        <v>#DIV/0!</v>
      </c>
      <c r="BG13" s="265" t="e">
        <f t="shared" si="32"/>
        <v>#DIV/0!</v>
      </c>
      <c r="BH13" s="265" t="e">
        <f t="shared" si="32"/>
        <v>#DIV/0!</v>
      </c>
      <c r="BI13" s="265" t="e">
        <f t="shared" si="32"/>
        <v>#DIV/0!</v>
      </c>
      <c r="BJ13" s="265" t="e">
        <f t="shared" si="32"/>
        <v>#DIV/0!</v>
      </c>
      <c r="BK13" s="265" t="e">
        <f t="shared" si="32"/>
        <v>#DIV/0!</v>
      </c>
      <c r="BL13" s="265" t="e">
        <f t="shared" si="32"/>
        <v>#DIV/0!</v>
      </c>
      <c r="BM13" s="265" t="e">
        <f t="shared" si="32"/>
        <v>#DIV/0!</v>
      </c>
      <c r="BN13" s="265" t="e">
        <f t="shared" si="32"/>
        <v>#DIV/0!</v>
      </c>
      <c r="BO13" s="265" t="e">
        <f t="shared" si="32"/>
        <v>#DIV/0!</v>
      </c>
      <c r="BP13" s="264" t="e">
        <f t="shared" si="32"/>
        <v>#DIV/0!</v>
      </c>
      <c r="BQ13" s="278">
        <f t="shared" si="3"/>
        <v>0</v>
      </c>
      <c r="BR13" s="265"/>
      <c r="BS13" s="263" t="e">
        <f t="shared" si="27"/>
        <v>#DIV/0!</v>
      </c>
      <c r="BT13" s="265" t="e">
        <f t="shared" si="27"/>
        <v>#DIV/0!</v>
      </c>
      <c r="BU13" s="265" t="e">
        <f t="shared" si="27"/>
        <v>#DIV/0!</v>
      </c>
      <c r="BV13" s="265" t="e">
        <f t="shared" si="27"/>
        <v>#DIV/0!</v>
      </c>
      <c r="BW13" s="265" t="e">
        <f t="shared" si="27"/>
        <v>#DIV/0!</v>
      </c>
      <c r="BX13" s="265" t="e">
        <f t="shared" si="27"/>
        <v>#DIV/0!</v>
      </c>
      <c r="BY13" s="265" t="e">
        <f t="shared" si="27"/>
        <v>#DIV/0!</v>
      </c>
      <c r="BZ13" s="265" t="e">
        <f t="shared" si="27"/>
        <v>#DIV/0!</v>
      </c>
      <c r="CA13" s="265" t="e">
        <f t="shared" si="27"/>
        <v>#DIV/0!</v>
      </c>
      <c r="CB13" s="265" t="e">
        <f t="shared" si="27"/>
        <v>#DIV/0!</v>
      </c>
      <c r="CC13" s="265" t="e">
        <f>+AVERAGEIFS(W$6:W$136,$K$6:$K$136,$AC13,$E$6:$E$136,"H")</f>
        <v>#DIV/0!</v>
      </c>
      <c r="CD13" s="265" t="e">
        <f t="shared" si="28"/>
        <v>#DIV/0!</v>
      </c>
      <c r="CE13" s="265" t="e">
        <f t="shared" si="28"/>
        <v>#DIV/0!</v>
      </c>
      <c r="CF13" s="265" t="e">
        <f>+AVERAGEIFS(Z$6:Z$136,$K$6:$K$136,$AC13,$E$6:$E$136,"H")</f>
        <v>#DIV/0!</v>
      </c>
      <c r="CG13" s="264" t="e">
        <f>+AVERAGEIFS(AA$6:AA$136,$K$6:$K$136,$AC13,$E$6:$E$136,"H")</f>
        <v>#DIV/0!</v>
      </c>
      <c r="CH13" s="278">
        <f t="shared" si="5"/>
        <v>0</v>
      </c>
      <c r="CI13" s="91"/>
      <c r="CJ13" s="271" t="e">
        <f t="shared" si="33"/>
        <v>#DIV/0!</v>
      </c>
      <c r="CK13" s="272" t="e">
        <f>+AVERAGE(CM13,CO13,CQ13,CS13,CU13)</f>
        <v>#DIV/0!</v>
      </c>
      <c r="CL13" s="273" t="e">
        <f t="shared" si="13"/>
        <v>#DIV/0!</v>
      </c>
      <c r="CM13" s="273" t="e">
        <f t="shared" si="14"/>
        <v>#DIV/0!</v>
      </c>
      <c r="CN13" s="274" t="e">
        <f t="shared" si="15"/>
        <v>#DIV/0!</v>
      </c>
      <c r="CO13" s="273" t="e">
        <f t="shared" si="16"/>
        <v>#DIV/0!</v>
      </c>
      <c r="CP13" s="274" t="e">
        <f t="shared" si="17"/>
        <v>#DIV/0!</v>
      </c>
      <c r="CQ13" s="275" t="e">
        <f t="shared" si="18"/>
        <v>#DIV/0!</v>
      </c>
      <c r="CR13" s="273" t="e">
        <f t="shared" si="19"/>
        <v>#DIV/0!</v>
      </c>
      <c r="CS13" s="275" t="e">
        <f t="shared" si="20"/>
        <v>#DIV/0!</v>
      </c>
      <c r="CT13" s="273" t="e">
        <f t="shared" si="21"/>
        <v>#DIV/0!</v>
      </c>
      <c r="CU13" s="276" t="e">
        <f t="shared" si="22"/>
        <v>#DIV/0!</v>
      </c>
    </row>
    <row r="14" spans="2:99" s="21" customFormat="1" ht="30" customHeight="1" x14ac:dyDescent="0.25">
      <c r="B14" s="258">
        <v>9</v>
      </c>
      <c r="C14" s="254">
        <v>44105</v>
      </c>
      <c r="D14" s="153" t="s">
        <v>272</v>
      </c>
      <c r="E14" s="255"/>
      <c r="F14" s="88" t="s">
        <v>219</v>
      </c>
      <c r="G14" s="256" t="s">
        <v>28</v>
      </c>
      <c r="H14" s="256" t="s">
        <v>219</v>
      </c>
      <c r="I14" s="257" t="s">
        <v>133</v>
      </c>
      <c r="J14" s="88" t="s">
        <v>152</v>
      </c>
      <c r="K14" s="90"/>
      <c r="L14" s="90"/>
      <c r="M14" s="258">
        <v>3</v>
      </c>
      <c r="N14" s="319" t="s">
        <v>28</v>
      </c>
      <c r="O14" s="258">
        <v>4</v>
      </c>
      <c r="P14" s="259">
        <v>4</v>
      </c>
      <c r="Q14" s="260">
        <v>3</v>
      </c>
      <c r="R14" s="258"/>
      <c r="S14" s="259"/>
      <c r="T14" s="259"/>
      <c r="U14" s="259"/>
      <c r="V14" s="259"/>
      <c r="W14" s="260"/>
      <c r="X14" s="258"/>
      <c r="Y14" s="260"/>
      <c r="Z14" s="320" t="s">
        <v>185</v>
      </c>
      <c r="AA14" s="260"/>
      <c r="AB14" s="261"/>
      <c r="AC14" s="262" t="s">
        <v>43</v>
      </c>
      <c r="AD14" s="263" t="e">
        <f t="shared" si="23"/>
        <v>#DIV/0!</v>
      </c>
      <c r="AE14" s="264" t="e">
        <f t="shared" si="23"/>
        <v>#DIV/0!</v>
      </c>
      <c r="AF14" s="263" t="e">
        <f t="shared" si="23"/>
        <v>#DIV/0!</v>
      </c>
      <c r="AG14" s="265" t="e">
        <f t="shared" si="23"/>
        <v>#DIV/0!</v>
      </c>
      <c r="AH14" s="264" t="e">
        <f t="shared" si="23"/>
        <v>#DIV/0!</v>
      </c>
      <c r="AI14" s="263" t="e">
        <f t="shared" si="23"/>
        <v>#DIV/0!</v>
      </c>
      <c r="AJ14" s="265" t="e">
        <f t="shared" si="23"/>
        <v>#DIV/0!</v>
      </c>
      <c r="AK14" s="265" t="e">
        <f t="shared" si="23"/>
        <v>#DIV/0!</v>
      </c>
      <c r="AL14" s="265" t="e">
        <f t="shared" si="23"/>
        <v>#DIV/0!</v>
      </c>
      <c r="AM14" s="265" t="e">
        <f t="shared" si="23"/>
        <v>#DIV/0!</v>
      </c>
      <c r="AN14" s="264" t="e">
        <f t="shared" si="29"/>
        <v>#DIV/0!</v>
      </c>
      <c r="AO14" s="263" t="e">
        <f t="shared" si="24"/>
        <v>#DIV/0!</v>
      </c>
      <c r="AP14" s="264" t="e">
        <f t="shared" si="24"/>
        <v>#DIV/0!</v>
      </c>
      <c r="AQ14" s="263" t="e">
        <f t="shared" si="30"/>
        <v>#DIV/0!</v>
      </c>
      <c r="AR14" s="264" t="e">
        <f t="shared" si="25"/>
        <v>#DIV/0!</v>
      </c>
      <c r="AS14" s="265" t="e">
        <f t="shared" si="7"/>
        <v>#DIV/0!</v>
      </c>
      <c r="AT14" s="265" t="e">
        <f t="shared" si="8"/>
        <v>#DIV/0!</v>
      </c>
      <c r="AU14" s="265" t="e">
        <f t="shared" si="9"/>
        <v>#DIV/0!</v>
      </c>
      <c r="AV14" s="265" t="e">
        <f t="shared" si="10"/>
        <v>#DIV/0!</v>
      </c>
      <c r="AW14" s="265" t="e">
        <f t="shared" si="11"/>
        <v>#DIV/0!</v>
      </c>
      <c r="AX14" s="265" t="e">
        <f t="shared" si="12"/>
        <v>#DIV/0!</v>
      </c>
      <c r="AY14" s="277">
        <f t="shared" si="1"/>
        <v>0</v>
      </c>
      <c r="AZ14" s="91"/>
      <c r="BA14" s="88"/>
      <c r="BB14" s="263" t="e">
        <f t="shared" si="31"/>
        <v>#DIV/0!</v>
      </c>
      <c r="BC14" s="265" t="e">
        <f t="shared" si="26"/>
        <v>#DIV/0!</v>
      </c>
      <c r="BD14" s="265" t="e">
        <f t="shared" si="32"/>
        <v>#DIV/0!</v>
      </c>
      <c r="BE14" s="265" t="e">
        <f t="shared" si="32"/>
        <v>#DIV/0!</v>
      </c>
      <c r="BF14" s="265" t="e">
        <f t="shared" si="32"/>
        <v>#DIV/0!</v>
      </c>
      <c r="BG14" s="265" t="e">
        <f t="shared" si="32"/>
        <v>#DIV/0!</v>
      </c>
      <c r="BH14" s="265" t="e">
        <f t="shared" si="32"/>
        <v>#DIV/0!</v>
      </c>
      <c r="BI14" s="265" t="e">
        <f t="shared" si="32"/>
        <v>#DIV/0!</v>
      </c>
      <c r="BJ14" s="265" t="e">
        <f t="shared" si="32"/>
        <v>#DIV/0!</v>
      </c>
      <c r="BK14" s="265" t="e">
        <f t="shared" si="32"/>
        <v>#DIV/0!</v>
      </c>
      <c r="BL14" s="265" t="e">
        <f t="shared" si="32"/>
        <v>#DIV/0!</v>
      </c>
      <c r="BM14" s="265" t="e">
        <f t="shared" si="32"/>
        <v>#DIV/0!</v>
      </c>
      <c r="BN14" s="265" t="e">
        <f t="shared" si="32"/>
        <v>#DIV/0!</v>
      </c>
      <c r="BO14" s="265" t="e">
        <f t="shared" si="32"/>
        <v>#DIV/0!</v>
      </c>
      <c r="BP14" s="264" t="e">
        <f t="shared" si="32"/>
        <v>#DIV/0!</v>
      </c>
      <c r="BQ14" s="278">
        <f t="shared" si="3"/>
        <v>0</v>
      </c>
      <c r="BR14" s="265"/>
      <c r="BS14" s="263"/>
      <c r="BT14" s="265"/>
      <c r="BU14" s="265"/>
      <c r="BV14" s="265"/>
      <c r="BW14" s="265"/>
      <c r="BX14" s="265"/>
      <c r="BY14" s="265"/>
      <c r="BZ14" s="265"/>
      <c r="CA14" s="265"/>
      <c r="CB14" s="265"/>
      <c r="CC14" s="265"/>
      <c r="CD14" s="265"/>
      <c r="CE14" s="265"/>
      <c r="CF14" s="265"/>
      <c r="CG14" s="264"/>
      <c r="CH14" s="278">
        <f t="shared" si="5"/>
        <v>0</v>
      </c>
      <c r="CI14" s="91"/>
      <c r="CJ14" s="271" t="e">
        <f t="shared" si="33"/>
        <v>#DIV/0!</v>
      </c>
      <c r="CK14" s="272"/>
      <c r="CL14" s="273" t="e">
        <f t="shared" si="13"/>
        <v>#DIV/0!</v>
      </c>
      <c r="CM14" s="273"/>
      <c r="CN14" s="274" t="e">
        <f t="shared" si="15"/>
        <v>#DIV/0!</v>
      </c>
      <c r="CO14" s="273"/>
      <c r="CP14" s="274" t="e">
        <f t="shared" si="17"/>
        <v>#DIV/0!</v>
      </c>
      <c r="CQ14" s="275"/>
      <c r="CR14" s="273" t="e">
        <f t="shared" si="19"/>
        <v>#DIV/0!</v>
      </c>
      <c r="CS14" s="275"/>
      <c r="CT14" s="273" t="e">
        <f t="shared" si="21"/>
        <v>#DIV/0!</v>
      </c>
      <c r="CU14" s="276"/>
    </row>
    <row r="15" spans="2:99" s="21" customFormat="1" ht="30" customHeight="1" x14ac:dyDescent="0.25">
      <c r="B15" s="258">
        <v>10</v>
      </c>
      <c r="C15" s="254">
        <v>44105</v>
      </c>
      <c r="D15" s="153" t="s">
        <v>272</v>
      </c>
      <c r="E15" s="255"/>
      <c r="F15" s="88" t="s">
        <v>141</v>
      </c>
      <c r="G15" s="256" t="s">
        <v>28</v>
      </c>
      <c r="H15" s="256" t="s">
        <v>220</v>
      </c>
      <c r="I15" s="257" t="s">
        <v>260</v>
      </c>
      <c r="J15" s="88" t="s">
        <v>152</v>
      </c>
      <c r="K15" s="90"/>
      <c r="L15" s="90"/>
      <c r="M15" s="258">
        <v>2</v>
      </c>
      <c r="N15" s="319" t="s">
        <v>28</v>
      </c>
      <c r="O15" s="258">
        <v>5</v>
      </c>
      <c r="P15" s="259">
        <v>4</v>
      </c>
      <c r="Q15" s="260">
        <v>4</v>
      </c>
      <c r="R15" s="258">
        <v>1</v>
      </c>
      <c r="S15" s="259">
        <v>5</v>
      </c>
      <c r="T15" s="259">
        <v>5</v>
      </c>
      <c r="U15" s="259">
        <v>2</v>
      </c>
      <c r="V15" s="259">
        <v>5</v>
      </c>
      <c r="W15" s="260">
        <v>5</v>
      </c>
      <c r="X15" s="258">
        <v>3</v>
      </c>
      <c r="Y15" s="260">
        <v>2</v>
      </c>
      <c r="Z15" s="320" t="s">
        <v>28</v>
      </c>
      <c r="AA15" s="260">
        <v>4</v>
      </c>
      <c r="AB15" s="261"/>
      <c r="AC15" s="262" t="s">
        <v>44</v>
      </c>
      <c r="AD15" s="263" t="e">
        <f t="shared" si="23"/>
        <v>#DIV/0!</v>
      </c>
      <c r="AE15" s="264" t="e">
        <f t="shared" si="23"/>
        <v>#DIV/0!</v>
      </c>
      <c r="AF15" s="263" t="e">
        <f t="shared" si="23"/>
        <v>#DIV/0!</v>
      </c>
      <c r="AG15" s="265" t="e">
        <f t="shared" si="23"/>
        <v>#DIV/0!</v>
      </c>
      <c r="AH15" s="264" t="e">
        <f t="shared" si="23"/>
        <v>#DIV/0!</v>
      </c>
      <c r="AI15" s="263" t="e">
        <f t="shared" si="23"/>
        <v>#DIV/0!</v>
      </c>
      <c r="AJ15" s="265" t="e">
        <f t="shared" si="23"/>
        <v>#DIV/0!</v>
      </c>
      <c r="AK15" s="265" t="e">
        <f t="shared" si="23"/>
        <v>#DIV/0!</v>
      </c>
      <c r="AL15" s="265" t="e">
        <f t="shared" si="23"/>
        <v>#DIV/0!</v>
      </c>
      <c r="AM15" s="265" t="e">
        <f t="shared" si="23"/>
        <v>#DIV/0!</v>
      </c>
      <c r="AN15" s="264" t="e">
        <f t="shared" si="29"/>
        <v>#DIV/0!</v>
      </c>
      <c r="AO15" s="263" t="e">
        <f t="shared" si="24"/>
        <v>#DIV/0!</v>
      </c>
      <c r="AP15" s="264" t="e">
        <f t="shared" si="24"/>
        <v>#DIV/0!</v>
      </c>
      <c r="AQ15" s="263" t="e">
        <f t="shared" si="30"/>
        <v>#DIV/0!</v>
      </c>
      <c r="AR15" s="264" t="e">
        <f t="shared" si="25"/>
        <v>#DIV/0!</v>
      </c>
      <c r="AS15" s="265" t="e">
        <f t="shared" si="7"/>
        <v>#DIV/0!</v>
      </c>
      <c r="AT15" s="265" t="e">
        <f t="shared" si="8"/>
        <v>#DIV/0!</v>
      </c>
      <c r="AU15" s="265" t="e">
        <f t="shared" si="9"/>
        <v>#DIV/0!</v>
      </c>
      <c r="AV15" s="265" t="e">
        <f t="shared" si="10"/>
        <v>#DIV/0!</v>
      </c>
      <c r="AW15" s="265" t="e">
        <f t="shared" si="11"/>
        <v>#DIV/0!</v>
      </c>
      <c r="AX15" s="265" t="e">
        <f t="shared" si="12"/>
        <v>#DIV/0!</v>
      </c>
      <c r="AY15" s="277">
        <f t="shared" si="1"/>
        <v>0</v>
      </c>
      <c r="AZ15" s="91"/>
      <c r="BA15" s="88"/>
      <c r="BB15" s="263" t="e">
        <f t="shared" si="31"/>
        <v>#DIV/0!</v>
      </c>
      <c r="BC15" s="265" t="e">
        <f t="shared" si="26"/>
        <v>#DIV/0!</v>
      </c>
      <c r="BD15" s="265" t="e">
        <f t="shared" si="32"/>
        <v>#DIV/0!</v>
      </c>
      <c r="BE15" s="265" t="e">
        <f t="shared" si="32"/>
        <v>#DIV/0!</v>
      </c>
      <c r="BF15" s="265" t="e">
        <f t="shared" si="32"/>
        <v>#DIV/0!</v>
      </c>
      <c r="BG15" s="265" t="e">
        <f t="shared" si="32"/>
        <v>#DIV/0!</v>
      </c>
      <c r="BH15" s="265" t="e">
        <f t="shared" si="32"/>
        <v>#DIV/0!</v>
      </c>
      <c r="BI15" s="265" t="e">
        <f t="shared" si="32"/>
        <v>#DIV/0!</v>
      </c>
      <c r="BJ15" s="265" t="e">
        <f t="shared" si="32"/>
        <v>#DIV/0!</v>
      </c>
      <c r="BK15" s="265" t="e">
        <f t="shared" si="32"/>
        <v>#DIV/0!</v>
      </c>
      <c r="BL15" s="265" t="e">
        <f t="shared" si="32"/>
        <v>#DIV/0!</v>
      </c>
      <c r="BM15" s="265" t="e">
        <f t="shared" si="32"/>
        <v>#DIV/0!</v>
      </c>
      <c r="BN15" s="265" t="e">
        <f t="shared" si="32"/>
        <v>#DIV/0!</v>
      </c>
      <c r="BO15" s="265" t="e">
        <f t="shared" si="32"/>
        <v>#DIV/0!</v>
      </c>
      <c r="BP15" s="264" t="e">
        <f t="shared" si="32"/>
        <v>#DIV/0!</v>
      </c>
      <c r="BQ15" s="278">
        <f t="shared" si="3"/>
        <v>0</v>
      </c>
      <c r="BR15" s="265"/>
      <c r="BS15" s="263" t="e">
        <f t="shared" ref="BS15:CG15" si="34">+AVERAGEIFS(M$6:M$136,$K$6:$K$136,$AC15,$E$6:$E$136,"H")</f>
        <v>#DIV/0!</v>
      </c>
      <c r="BT15" s="265" t="e">
        <f t="shared" si="34"/>
        <v>#DIV/0!</v>
      </c>
      <c r="BU15" s="265" t="e">
        <f t="shared" si="34"/>
        <v>#DIV/0!</v>
      </c>
      <c r="BV15" s="265" t="e">
        <f t="shared" si="34"/>
        <v>#DIV/0!</v>
      </c>
      <c r="BW15" s="265" t="e">
        <f t="shared" si="34"/>
        <v>#DIV/0!</v>
      </c>
      <c r="BX15" s="265" t="e">
        <f t="shared" si="34"/>
        <v>#DIV/0!</v>
      </c>
      <c r="BY15" s="265" t="e">
        <f t="shared" si="34"/>
        <v>#DIV/0!</v>
      </c>
      <c r="BZ15" s="265" t="e">
        <f t="shared" si="34"/>
        <v>#DIV/0!</v>
      </c>
      <c r="CA15" s="265" t="e">
        <f t="shared" si="34"/>
        <v>#DIV/0!</v>
      </c>
      <c r="CB15" s="265" t="e">
        <f t="shared" si="34"/>
        <v>#DIV/0!</v>
      </c>
      <c r="CC15" s="265" t="e">
        <f t="shared" si="34"/>
        <v>#DIV/0!</v>
      </c>
      <c r="CD15" s="265" t="e">
        <f t="shared" si="34"/>
        <v>#DIV/0!</v>
      </c>
      <c r="CE15" s="265" t="e">
        <f t="shared" si="34"/>
        <v>#DIV/0!</v>
      </c>
      <c r="CF15" s="265" t="e">
        <f t="shared" si="34"/>
        <v>#DIV/0!</v>
      </c>
      <c r="CG15" s="264" t="e">
        <f t="shared" si="34"/>
        <v>#DIV/0!</v>
      </c>
      <c r="CH15" s="278">
        <f t="shared" si="5"/>
        <v>0</v>
      </c>
      <c r="CI15" s="91"/>
      <c r="CJ15" s="271" t="e">
        <f t="shared" si="33"/>
        <v>#DIV/0!</v>
      </c>
      <c r="CK15" s="272" t="e">
        <f>+AVERAGE(CM15,CO15,CQ15,CS15,CU15)</f>
        <v>#DIV/0!</v>
      </c>
      <c r="CL15" s="273" t="e">
        <f t="shared" si="13"/>
        <v>#DIV/0!</v>
      </c>
      <c r="CM15" s="273" t="e">
        <f t="shared" si="14"/>
        <v>#DIV/0!</v>
      </c>
      <c r="CN15" s="274" t="e">
        <f t="shared" si="15"/>
        <v>#DIV/0!</v>
      </c>
      <c r="CO15" s="273" t="e">
        <f t="shared" si="16"/>
        <v>#DIV/0!</v>
      </c>
      <c r="CP15" s="274" t="e">
        <f t="shared" si="17"/>
        <v>#DIV/0!</v>
      </c>
      <c r="CQ15" s="275" t="e">
        <f t="shared" si="18"/>
        <v>#DIV/0!</v>
      </c>
      <c r="CR15" s="273" t="e">
        <f t="shared" si="19"/>
        <v>#DIV/0!</v>
      </c>
      <c r="CS15" s="275" t="e">
        <f t="shared" si="20"/>
        <v>#DIV/0!</v>
      </c>
      <c r="CT15" s="273" t="e">
        <f t="shared" si="21"/>
        <v>#DIV/0!</v>
      </c>
      <c r="CU15" s="276" t="e">
        <f t="shared" si="22"/>
        <v>#DIV/0!</v>
      </c>
    </row>
    <row r="16" spans="2:99" s="21" customFormat="1" ht="30" customHeight="1" x14ac:dyDescent="0.25">
      <c r="B16" s="258">
        <v>11</v>
      </c>
      <c r="C16" s="254">
        <v>44105</v>
      </c>
      <c r="D16" s="153" t="s">
        <v>272</v>
      </c>
      <c r="E16" s="255"/>
      <c r="F16" s="88" t="s">
        <v>141</v>
      </c>
      <c r="G16" s="256" t="s">
        <v>27</v>
      </c>
      <c r="H16" s="256" t="s">
        <v>186</v>
      </c>
      <c r="I16" s="257" t="s">
        <v>147</v>
      </c>
      <c r="J16" s="88" t="s">
        <v>153</v>
      </c>
      <c r="K16" s="90"/>
      <c r="L16" s="90"/>
      <c r="M16" s="258">
        <v>5</v>
      </c>
      <c r="N16" s="319" t="s">
        <v>27</v>
      </c>
      <c r="O16" s="258">
        <v>5</v>
      </c>
      <c r="P16" s="259">
        <v>5</v>
      </c>
      <c r="Q16" s="260">
        <v>5</v>
      </c>
      <c r="R16" s="258">
        <v>5</v>
      </c>
      <c r="S16" s="259">
        <v>5</v>
      </c>
      <c r="T16" s="259">
        <v>5</v>
      </c>
      <c r="U16" s="259">
        <v>5</v>
      </c>
      <c r="V16" s="259">
        <v>5</v>
      </c>
      <c r="W16" s="260">
        <v>5</v>
      </c>
      <c r="X16" s="258">
        <v>5</v>
      </c>
      <c r="Y16" s="260">
        <v>5</v>
      </c>
      <c r="Z16" s="320" t="s">
        <v>28</v>
      </c>
      <c r="AA16" s="260">
        <v>5</v>
      </c>
      <c r="AB16" s="261"/>
      <c r="AC16" s="262" t="s">
        <v>53</v>
      </c>
      <c r="AD16" s="263" t="e">
        <f t="shared" ref="AD16:AD24" si="35">+AVERAGEIF($K$6:$K$136,$AC16,M$6:M$136)</f>
        <v>#DIV/0!</v>
      </c>
      <c r="AE16" s="264" t="e">
        <f t="shared" ref="AE16:AE24" si="36">+AVERAGEIF($K$6:$K$136,$AC16,N$6:N$136)</f>
        <v>#DIV/0!</v>
      </c>
      <c r="AF16" s="263" t="e">
        <f t="shared" ref="AF16:AF24" si="37">+AVERAGEIF($K$6:$K$136,$AC16,O$6:O$136)</f>
        <v>#DIV/0!</v>
      </c>
      <c r="AG16" s="265" t="e">
        <f t="shared" ref="AG16:AG24" si="38">+AVERAGEIF($K$6:$K$136,$AC16,P$6:P$136)</f>
        <v>#DIV/0!</v>
      </c>
      <c r="AH16" s="264" t="e">
        <f t="shared" ref="AH16:AH24" si="39">+AVERAGEIF($K$6:$K$136,$AC16,Q$6:Q$136)</f>
        <v>#DIV/0!</v>
      </c>
      <c r="AI16" s="263" t="e">
        <f t="shared" ref="AI16:AI24" si="40">+AVERAGEIF($K$6:$K$136,$AC16,R$6:R$136)</f>
        <v>#DIV/0!</v>
      </c>
      <c r="AJ16" s="265" t="e">
        <f t="shared" ref="AJ16:AJ24" si="41">+AVERAGEIF($K$6:$K$136,$AC16,S$6:S$136)</f>
        <v>#DIV/0!</v>
      </c>
      <c r="AK16" s="265" t="e">
        <f t="shared" ref="AK16:AK24" si="42">+AVERAGEIF($K$6:$K$136,$AC16,T$6:T$136)</f>
        <v>#DIV/0!</v>
      </c>
      <c r="AL16" s="265" t="e">
        <f t="shared" ref="AL16:AL24" si="43">+AVERAGEIF($K$6:$K$136,$AC16,U$6:U$136)</f>
        <v>#DIV/0!</v>
      </c>
      <c r="AM16" s="265"/>
      <c r="AN16" s="264"/>
      <c r="AO16" s="263" t="e">
        <f t="shared" ref="AO16:AO24" si="44">+AVERAGEIF($K$6:$K$136,$AC16,X$6:X$136)</f>
        <v>#DIV/0!</v>
      </c>
      <c r="AP16" s="264"/>
      <c r="AQ16" s="263" t="e">
        <f t="shared" si="30"/>
        <v>#DIV/0!</v>
      </c>
      <c r="AR16" s="264" t="e">
        <f t="shared" si="25"/>
        <v>#DIV/0!</v>
      </c>
      <c r="AS16" s="265" t="e">
        <f t="shared" si="7"/>
        <v>#DIV/0!</v>
      </c>
      <c r="AT16" s="265" t="e">
        <f t="shared" si="8"/>
        <v>#DIV/0!</v>
      </c>
      <c r="AU16" s="265" t="e">
        <f t="shared" si="9"/>
        <v>#DIV/0!</v>
      </c>
      <c r="AV16" s="265" t="e">
        <f t="shared" si="10"/>
        <v>#DIV/0!</v>
      </c>
      <c r="AW16" s="265" t="e">
        <f t="shared" si="11"/>
        <v>#DIV/0!</v>
      </c>
      <c r="AX16" s="265" t="e">
        <f t="shared" si="12"/>
        <v>#DIV/0!</v>
      </c>
      <c r="AY16" s="277">
        <f t="shared" si="1"/>
        <v>0</v>
      </c>
      <c r="AZ16" s="91"/>
      <c r="BA16" s="88"/>
      <c r="BB16" s="263"/>
      <c r="BC16" s="265"/>
      <c r="BD16" s="265"/>
      <c r="BE16" s="265"/>
      <c r="BF16" s="265"/>
      <c r="BG16" s="265"/>
      <c r="BH16" s="265"/>
      <c r="BI16" s="265"/>
      <c r="BJ16" s="265"/>
      <c r="BK16" s="265"/>
      <c r="BL16" s="265"/>
      <c r="BM16" s="265"/>
      <c r="BN16" s="265"/>
      <c r="BO16" s="265"/>
      <c r="BP16" s="264"/>
      <c r="BQ16" s="278">
        <f t="shared" si="3"/>
        <v>0</v>
      </c>
      <c r="BR16" s="265"/>
      <c r="BS16" s="263" t="e">
        <f t="shared" ref="BS16:CA19" si="45">+AVERAGEIFS(M$6:M$136,$K$6:$K$136,$AC16,$E$6:$E$136,"H")</f>
        <v>#DIV/0!</v>
      </c>
      <c r="BT16" s="265" t="e">
        <f t="shared" si="45"/>
        <v>#DIV/0!</v>
      </c>
      <c r="BU16" s="265" t="e">
        <f t="shared" si="45"/>
        <v>#DIV/0!</v>
      </c>
      <c r="BV16" s="265" t="e">
        <f t="shared" si="45"/>
        <v>#DIV/0!</v>
      </c>
      <c r="BW16" s="265" t="e">
        <f t="shared" si="45"/>
        <v>#DIV/0!</v>
      </c>
      <c r="BX16" s="265" t="e">
        <f t="shared" si="45"/>
        <v>#DIV/0!</v>
      </c>
      <c r="BY16" s="265" t="e">
        <f t="shared" si="45"/>
        <v>#DIV/0!</v>
      </c>
      <c r="BZ16" s="265" t="e">
        <f t="shared" si="45"/>
        <v>#DIV/0!</v>
      </c>
      <c r="CA16" s="265" t="e">
        <f t="shared" si="45"/>
        <v>#DIV/0!</v>
      </c>
      <c r="CB16" s="265"/>
      <c r="CC16" s="265"/>
      <c r="CD16" s="265" t="e">
        <f>+AVERAGEIFS(X$6:X$136,$K$6:$K$136,$AC16,$E$6:$E$136,"H")</f>
        <v>#DIV/0!</v>
      </c>
      <c r="CE16" s="265"/>
      <c r="CF16" s="265" t="e">
        <f t="shared" ref="CF16:CG19" si="46">+AVERAGEIFS(Z$6:Z$136,$K$6:$K$136,$AC16,$E$6:$E$136,"H")</f>
        <v>#DIV/0!</v>
      </c>
      <c r="CG16" s="264" t="e">
        <f t="shared" si="46"/>
        <v>#DIV/0!</v>
      </c>
      <c r="CH16" s="278">
        <f t="shared" si="5"/>
        <v>0</v>
      </c>
      <c r="CI16" s="91"/>
      <c r="CJ16" s="271"/>
      <c r="CK16" s="272" t="e">
        <f>+AVERAGE(CM16,CO16,CQ16,CS16,CU16)</f>
        <v>#DIV/0!</v>
      </c>
      <c r="CL16" s="273"/>
      <c r="CM16" s="273" t="e">
        <f t="shared" si="14"/>
        <v>#DIV/0!</v>
      </c>
      <c r="CN16" s="274"/>
      <c r="CO16" s="273" t="e">
        <f t="shared" si="16"/>
        <v>#DIV/0!</v>
      </c>
      <c r="CP16" s="274"/>
      <c r="CQ16" s="275" t="e">
        <f t="shared" si="18"/>
        <v>#DIV/0!</v>
      </c>
      <c r="CR16" s="273"/>
      <c r="CS16" s="275" t="e">
        <f t="shared" si="20"/>
        <v>#DIV/0!</v>
      </c>
      <c r="CT16" s="273"/>
      <c r="CU16" s="276" t="e">
        <f t="shared" si="22"/>
        <v>#DIV/0!</v>
      </c>
    </row>
    <row r="17" spans="2:99" s="21" customFormat="1" ht="30" customHeight="1" x14ac:dyDescent="0.25">
      <c r="B17" s="258">
        <v>12</v>
      </c>
      <c r="C17" s="254">
        <v>44105</v>
      </c>
      <c r="D17" s="153" t="s">
        <v>272</v>
      </c>
      <c r="E17" s="255"/>
      <c r="F17" s="88" t="s">
        <v>141</v>
      </c>
      <c r="G17" s="256" t="s">
        <v>27</v>
      </c>
      <c r="H17" s="256" t="s">
        <v>149</v>
      </c>
      <c r="I17" s="257" t="s">
        <v>151</v>
      </c>
      <c r="J17" s="88" t="s">
        <v>152</v>
      </c>
      <c r="K17" s="90"/>
      <c r="L17" s="90"/>
      <c r="M17" s="258">
        <v>1</v>
      </c>
      <c r="N17" s="319" t="s">
        <v>28</v>
      </c>
      <c r="O17" s="258">
        <v>1</v>
      </c>
      <c r="P17" s="259">
        <v>1</v>
      </c>
      <c r="Q17" s="260">
        <v>1</v>
      </c>
      <c r="R17" s="258">
        <v>2</v>
      </c>
      <c r="S17" s="259">
        <v>5</v>
      </c>
      <c r="T17" s="259">
        <v>5</v>
      </c>
      <c r="U17" s="259">
        <v>3</v>
      </c>
      <c r="V17" s="259">
        <v>1</v>
      </c>
      <c r="W17" s="260">
        <v>1</v>
      </c>
      <c r="X17" s="258">
        <v>3</v>
      </c>
      <c r="Y17" s="260">
        <v>3</v>
      </c>
      <c r="Z17" s="320" t="s">
        <v>28</v>
      </c>
      <c r="AA17" s="260">
        <v>1</v>
      </c>
      <c r="AB17" s="261"/>
      <c r="AC17" s="262" t="s">
        <v>189</v>
      </c>
      <c r="AD17" s="263" t="e">
        <f t="shared" si="35"/>
        <v>#DIV/0!</v>
      </c>
      <c r="AE17" s="264" t="e">
        <f t="shared" si="36"/>
        <v>#DIV/0!</v>
      </c>
      <c r="AF17" s="263" t="e">
        <f t="shared" si="37"/>
        <v>#DIV/0!</v>
      </c>
      <c r="AG17" s="265" t="e">
        <f t="shared" si="38"/>
        <v>#DIV/0!</v>
      </c>
      <c r="AH17" s="264" t="e">
        <f t="shared" si="39"/>
        <v>#DIV/0!</v>
      </c>
      <c r="AI17" s="263" t="e">
        <f t="shared" si="40"/>
        <v>#DIV/0!</v>
      </c>
      <c r="AJ17" s="265" t="e">
        <f t="shared" si="41"/>
        <v>#DIV/0!</v>
      </c>
      <c r="AK17" s="265" t="e">
        <f t="shared" si="42"/>
        <v>#DIV/0!</v>
      </c>
      <c r="AL17" s="265" t="e">
        <f t="shared" si="43"/>
        <v>#DIV/0!</v>
      </c>
      <c r="AM17" s="265" t="e">
        <f t="shared" ref="AM17:AN24" si="47">+AVERAGEIF($K$6:$K$136,$AC17,V$6:V$136)</f>
        <v>#DIV/0!</v>
      </c>
      <c r="AN17" s="264" t="e">
        <f t="shared" si="47"/>
        <v>#DIV/0!</v>
      </c>
      <c r="AO17" s="263" t="e">
        <f t="shared" si="44"/>
        <v>#DIV/0!</v>
      </c>
      <c r="AP17" s="264" t="e">
        <f t="shared" ref="AP17:AP24" si="48">+AVERAGEIF($K$6:$K$136,$AC17,Y$6:Y$136)</f>
        <v>#DIV/0!</v>
      </c>
      <c r="AQ17" s="263" t="e">
        <f t="shared" si="30"/>
        <v>#DIV/0!</v>
      </c>
      <c r="AR17" s="264" t="e">
        <f t="shared" si="25"/>
        <v>#DIV/0!</v>
      </c>
      <c r="AS17" s="265" t="e">
        <f t="shared" si="7"/>
        <v>#DIV/0!</v>
      </c>
      <c r="AT17" s="265" t="e">
        <f t="shared" si="8"/>
        <v>#DIV/0!</v>
      </c>
      <c r="AU17" s="265" t="e">
        <f t="shared" si="9"/>
        <v>#DIV/0!</v>
      </c>
      <c r="AV17" s="265" t="e">
        <f t="shared" si="10"/>
        <v>#DIV/0!</v>
      </c>
      <c r="AW17" s="265" t="e">
        <f t="shared" si="11"/>
        <v>#DIV/0!</v>
      </c>
      <c r="AX17" s="265" t="e">
        <f t="shared" si="12"/>
        <v>#DIV/0!</v>
      </c>
      <c r="AY17" s="277">
        <f t="shared" si="1"/>
        <v>0</v>
      </c>
      <c r="AZ17" s="91"/>
      <c r="BA17" s="88"/>
      <c r="BB17" s="263" t="e">
        <f t="shared" ref="BB17:BP24" si="49">+AVERAGEIFS(M$6:M$136,$K$6:$K$136,$AC17,$E$6:$E$136,"M")</f>
        <v>#DIV/0!</v>
      </c>
      <c r="BC17" s="265" t="e">
        <f t="shared" si="49"/>
        <v>#DIV/0!</v>
      </c>
      <c r="BD17" s="265" t="e">
        <f t="shared" si="49"/>
        <v>#DIV/0!</v>
      </c>
      <c r="BE17" s="265" t="e">
        <f t="shared" si="49"/>
        <v>#DIV/0!</v>
      </c>
      <c r="BF17" s="265" t="e">
        <f t="shared" si="49"/>
        <v>#DIV/0!</v>
      </c>
      <c r="BG17" s="265" t="e">
        <f t="shared" si="49"/>
        <v>#DIV/0!</v>
      </c>
      <c r="BH17" s="265" t="e">
        <f t="shared" si="49"/>
        <v>#DIV/0!</v>
      </c>
      <c r="BI17" s="265" t="e">
        <f t="shared" si="49"/>
        <v>#DIV/0!</v>
      </c>
      <c r="BJ17" s="265" t="e">
        <f t="shared" si="49"/>
        <v>#DIV/0!</v>
      </c>
      <c r="BK17" s="265" t="e">
        <f t="shared" si="49"/>
        <v>#DIV/0!</v>
      </c>
      <c r="BL17" s="265" t="e">
        <f t="shared" si="49"/>
        <v>#DIV/0!</v>
      </c>
      <c r="BM17" s="265" t="e">
        <f t="shared" si="49"/>
        <v>#DIV/0!</v>
      </c>
      <c r="BN17" s="265" t="e">
        <f t="shared" si="49"/>
        <v>#DIV/0!</v>
      </c>
      <c r="BO17" s="265" t="e">
        <f t="shared" si="49"/>
        <v>#DIV/0!</v>
      </c>
      <c r="BP17" s="264" t="e">
        <f t="shared" si="49"/>
        <v>#DIV/0!</v>
      </c>
      <c r="BQ17" s="278">
        <f t="shared" si="3"/>
        <v>0</v>
      </c>
      <c r="BR17" s="265"/>
      <c r="BS17" s="263" t="e">
        <f t="shared" si="45"/>
        <v>#DIV/0!</v>
      </c>
      <c r="BT17" s="265" t="e">
        <f t="shared" si="45"/>
        <v>#DIV/0!</v>
      </c>
      <c r="BU17" s="265" t="e">
        <f t="shared" si="45"/>
        <v>#DIV/0!</v>
      </c>
      <c r="BV17" s="265" t="e">
        <f t="shared" si="45"/>
        <v>#DIV/0!</v>
      </c>
      <c r="BW17" s="265" t="e">
        <f t="shared" si="45"/>
        <v>#DIV/0!</v>
      </c>
      <c r="BX17" s="265" t="e">
        <f t="shared" si="45"/>
        <v>#DIV/0!</v>
      </c>
      <c r="BY17" s="265" t="e">
        <f t="shared" si="45"/>
        <v>#DIV/0!</v>
      </c>
      <c r="BZ17" s="265" t="e">
        <f t="shared" si="45"/>
        <v>#DIV/0!</v>
      </c>
      <c r="CA17" s="265" t="e">
        <f t="shared" si="45"/>
        <v>#DIV/0!</v>
      </c>
      <c r="CB17" s="265" t="e">
        <f t="shared" ref="CB17:CC19" si="50">+AVERAGEIFS(V$6:V$136,$K$6:$K$136,$AC17,$E$6:$E$136,"H")</f>
        <v>#DIV/0!</v>
      </c>
      <c r="CC17" s="265" t="e">
        <f t="shared" si="50"/>
        <v>#DIV/0!</v>
      </c>
      <c r="CD17" s="265" t="e">
        <f>+AVERAGEIFS(X$6:X$136,$K$6:$K$136,$AC17,$E$6:$E$136,"H")</f>
        <v>#DIV/0!</v>
      </c>
      <c r="CE17" s="265" t="e">
        <f>+AVERAGEIFS(Y$6:Y$136,$K$6:$K$136,$AC17,$E$6:$E$136,"H")</f>
        <v>#DIV/0!</v>
      </c>
      <c r="CF17" s="265" t="e">
        <f t="shared" si="46"/>
        <v>#DIV/0!</v>
      </c>
      <c r="CG17" s="264" t="e">
        <f t="shared" si="46"/>
        <v>#DIV/0!</v>
      </c>
      <c r="CH17" s="278">
        <f t="shared" si="5"/>
        <v>0</v>
      </c>
      <c r="CI17" s="91"/>
      <c r="CJ17" s="271" t="e">
        <f t="shared" ref="CJ17:CJ24" si="51">+AVERAGE(CL17,CN17,CP17,CR17,CT17)</f>
        <v>#DIV/0!</v>
      </c>
      <c r="CK17" s="272" t="e">
        <f>+AVERAGE(CM17,CO17,CQ17,CS17,CU17)</f>
        <v>#DIV/0!</v>
      </c>
      <c r="CL17" s="273" t="e">
        <f t="shared" si="13"/>
        <v>#DIV/0!</v>
      </c>
      <c r="CM17" s="273" t="e">
        <f t="shared" si="14"/>
        <v>#DIV/0!</v>
      </c>
      <c r="CN17" s="274" t="e">
        <f t="shared" si="15"/>
        <v>#DIV/0!</v>
      </c>
      <c r="CO17" s="273" t="e">
        <f t="shared" si="16"/>
        <v>#DIV/0!</v>
      </c>
      <c r="CP17" s="274" t="e">
        <f t="shared" si="17"/>
        <v>#DIV/0!</v>
      </c>
      <c r="CQ17" s="275" t="e">
        <f t="shared" si="18"/>
        <v>#DIV/0!</v>
      </c>
      <c r="CR17" s="273" t="e">
        <f t="shared" si="19"/>
        <v>#DIV/0!</v>
      </c>
      <c r="CS17" s="275" t="e">
        <f t="shared" si="20"/>
        <v>#DIV/0!</v>
      </c>
      <c r="CT17" s="273" t="e">
        <f t="shared" si="21"/>
        <v>#DIV/0!</v>
      </c>
      <c r="CU17" s="276" t="e">
        <f t="shared" si="22"/>
        <v>#DIV/0!</v>
      </c>
    </row>
    <row r="18" spans="2:99" s="21" customFormat="1" ht="30" customHeight="1" x14ac:dyDescent="0.25">
      <c r="B18" s="258">
        <v>13</v>
      </c>
      <c r="C18" s="254">
        <v>44105</v>
      </c>
      <c r="D18" s="153" t="s">
        <v>272</v>
      </c>
      <c r="E18" s="255"/>
      <c r="F18" s="88" t="s">
        <v>141</v>
      </c>
      <c r="G18" s="256" t="s">
        <v>28</v>
      </c>
      <c r="H18" s="256" t="s">
        <v>17</v>
      </c>
      <c r="I18" s="257" t="s">
        <v>146</v>
      </c>
      <c r="J18" s="88" t="s">
        <v>152</v>
      </c>
      <c r="K18" s="90"/>
      <c r="L18" s="90"/>
      <c r="M18" s="258">
        <v>4</v>
      </c>
      <c r="N18" s="319" t="s">
        <v>28</v>
      </c>
      <c r="O18" s="258">
        <v>4</v>
      </c>
      <c r="P18" s="259">
        <v>4</v>
      </c>
      <c r="Q18" s="260">
        <v>4</v>
      </c>
      <c r="R18" s="258">
        <v>4</v>
      </c>
      <c r="S18" s="259">
        <v>4</v>
      </c>
      <c r="T18" s="259">
        <v>5</v>
      </c>
      <c r="U18" s="259">
        <v>4</v>
      </c>
      <c r="V18" s="259">
        <v>4</v>
      </c>
      <c r="W18" s="260">
        <v>4</v>
      </c>
      <c r="X18" s="258">
        <v>4</v>
      </c>
      <c r="Y18" s="260">
        <v>4</v>
      </c>
      <c r="Z18" s="320" t="s">
        <v>28</v>
      </c>
      <c r="AA18" s="260">
        <v>4</v>
      </c>
      <c r="AB18" s="261"/>
      <c r="AC18" s="262" t="s">
        <v>33</v>
      </c>
      <c r="AD18" s="263" t="e">
        <f t="shared" si="35"/>
        <v>#DIV/0!</v>
      </c>
      <c r="AE18" s="264" t="e">
        <f t="shared" si="36"/>
        <v>#DIV/0!</v>
      </c>
      <c r="AF18" s="263" t="e">
        <f t="shared" si="37"/>
        <v>#DIV/0!</v>
      </c>
      <c r="AG18" s="265" t="e">
        <f t="shared" si="38"/>
        <v>#DIV/0!</v>
      </c>
      <c r="AH18" s="264" t="e">
        <f t="shared" si="39"/>
        <v>#DIV/0!</v>
      </c>
      <c r="AI18" s="263" t="e">
        <f t="shared" si="40"/>
        <v>#DIV/0!</v>
      </c>
      <c r="AJ18" s="265" t="e">
        <f t="shared" si="41"/>
        <v>#DIV/0!</v>
      </c>
      <c r="AK18" s="265" t="e">
        <f t="shared" si="42"/>
        <v>#DIV/0!</v>
      </c>
      <c r="AL18" s="265" t="e">
        <f t="shared" si="43"/>
        <v>#DIV/0!</v>
      </c>
      <c r="AM18" s="265" t="e">
        <f t="shared" si="47"/>
        <v>#DIV/0!</v>
      </c>
      <c r="AN18" s="264" t="e">
        <f t="shared" si="47"/>
        <v>#DIV/0!</v>
      </c>
      <c r="AO18" s="263" t="e">
        <f t="shared" si="44"/>
        <v>#DIV/0!</v>
      </c>
      <c r="AP18" s="264" t="e">
        <f t="shared" si="48"/>
        <v>#DIV/0!</v>
      </c>
      <c r="AQ18" s="263" t="e">
        <f t="shared" si="30"/>
        <v>#DIV/0!</v>
      </c>
      <c r="AR18" s="264" t="e">
        <f t="shared" si="25"/>
        <v>#DIV/0!</v>
      </c>
      <c r="AS18" s="265" t="e">
        <f t="shared" si="7"/>
        <v>#DIV/0!</v>
      </c>
      <c r="AT18" s="265" t="e">
        <f t="shared" si="8"/>
        <v>#DIV/0!</v>
      </c>
      <c r="AU18" s="265" t="e">
        <f t="shared" si="9"/>
        <v>#DIV/0!</v>
      </c>
      <c r="AV18" s="265" t="e">
        <f t="shared" si="10"/>
        <v>#DIV/0!</v>
      </c>
      <c r="AW18" s="265" t="e">
        <f t="shared" si="11"/>
        <v>#DIV/0!</v>
      </c>
      <c r="AX18" s="265" t="e">
        <f t="shared" si="12"/>
        <v>#DIV/0!</v>
      </c>
      <c r="AY18" s="277">
        <f t="shared" si="1"/>
        <v>0</v>
      </c>
      <c r="AZ18" s="91"/>
      <c r="BA18" s="88"/>
      <c r="BB18" s="263" t="e">
        <f t="shared" si="49"/>
        <v>#DIV/0!</v>
      </c>
      <c r="BC18" s="265" t="e">
        <f t="shared" si="49"/>
        <v>#DIV/0!</v>
      </c>
      <c r="BD18" s="265" t="e">
        <f t="shared" si="49"/>
        <v>#DIV/0!</v>
      </c>
      <c r="BE18" s="265" t="e">
        <f t="shared" si="49"/>
        <v>#DIV/0!</v>
      </c>
      <c r="BF18" s="265" t="e">
        <f t="shared" si="49"/>
        <v>#DIV/0!</v>
      </c>
      <c r="BG18" s="265" t="e">
        <f t="shared" si="49"/>
        <v>#DIV/0!</v>
      </c>
      <c r="BH18" s="265" t="e">
        <f t="shared" si="49"/>
        <v>#DIV/0!</v>
      </c>
      <c r="BI18" s="265" t="e">
        <f t="shared" si="49"/>
        <v>#DIV/0!</v>
      </c>
      <c r="BJ18" s="265" t="e">
        <f t="shared" si="49"/>
        <v>#DIV/0!</v>
      </c>
      <c r="BK18" s="265" t="e">
        <f t="shared" si="49"/>
        <v>#DIV/0!</v>
      </c>
      <c r="BL18" s="265" t="e">
        <f t="shared" si="49"/>
        <v>#DIV/0!</v>
      </c>
      <c r="BM18" s="265" t="e">
        <f t="shared" si="49"/>
        <v>#DIV/0!</v>
      </c>
      <c r="BN18" s="265" t="e">
        <f t="shared" si="49"/>
        <v>#DIV/0!</v>
      </c>
      <c r="BO18" s="265" t="e">
        <f t="shared" si="49"/>
        <v>#DIV/0!</v>
      </c>
      <c r="BP18" s="264" t="e">
        <f t="shared" si="49"/>
        <v>#DIV/0!</v>
      </c>
      <c r="BQ18" s="278">
        <f t="shared" si="3"/>
        <v>0</v>
      </c>
      <c r="BR18" s="265"/>
      <c r="BS18" s="263" t="e">
        <f t="shared" si="45"/>
        <v>#DIV/0!</v>
      </c>
      <c r="BT18" s="265" t="e">
        <f t="shared" si="45"/>
        <v>#DIV/0!</v>
      </c>
      <c r="BU18" s="265" t="e">
        <f t="shared" si="45"/>
        <v>#DIV/0!</v>
      </c>
      <c r="BV18" s="265" t="e">
        <f t="shared" si="45"/>
        <v>#DIV/0!</v>
      </c>
      <c r="BW18" s="265" t="e">
        <f t="shared" si="45"/>
        <v>#DIV/0!</v>
      </c>
      <c r="BX18" s="265" t="e">
        <f t="shared" si="45"/>
        <v>#DIV/0!</v>
      </c>
      <c r="BY18" s="265" t="e">
        <f t="shared" si="45"/>
        <v>#DIV/0!</v>
      </c>
      <c r="BZ18" s="265" t="e">
        <f t="shared" si="45"/>
        <v>#DIV/0!</v>
      </c>
      <c r="CA18" s="265" t="e">
        <f t="shared" si="45"/>
        <v>#DIV/0!</v>
      </c>
      <c r="CB18" s="265" t="e">
        <f t="shared" si="50"/>
        <v>#DIV/0!</v>
      </c>
      <c r="CC18" s="265" t="e">
        <f t="shared" si="50"/>
        <v>#DIV/0!</v>
      </c>
      <c r="CD18" s="265" t="e">
        <f>+AVERAGEIFS(X$6:X$136,$K$6:$K$136,$AC18,$E$6:$E$136,"H")</f>
        <v>#DIV/0!</v>
      </c>
      <c r="CE18" s="265" t="e">
        <f>+AVERAGEIFS(Y$6:Y$136,$K$6:$K$136,$AC18,$E$6:$E$136,"H")</f>
        <v>#DIV/0!</v>
      </c>
      <c r="CF18" s="265" t="e">
        <f t="shared" si="46"/>
        <v>#DIV/0!</v>
      </c>
      <c r="CG18" s="264" t="e">
        <f t="shared" si="46"/>
        <v>#DIV/0!</v>
      </c>
      <c r="CH18" s="278">
        <f t="shared" si="5"/>
        <v>0</v>
      </c>
      <c r="CI18" s="91"/>
      <c r="CJ18" s="271" t="e">
        <f t="shared" si="51"/>
        <v>#DIV/0!</v>
      </c>
      <c r="CK18" s="272" t="e">
        <f>+AVERAGE(CM18,CO18,CQ18,CS18,CU18)</f>
        <v>#DIV/0!</v>
      </c>
      <c r="CL18" s="273" t="e">
        <f t="shared" si="13"/>
        <v>#DIV/0!</v>
      </c>
      <c r="CM18" s="273" t="e">
        <f t="shared" si="14"/>
        <v>#DIV/0!</v>
      </c>
      <c r="CN18" s="274" t="e">
        <f t="shared" si="15"/>
        <v>#DIV/0!</v>
      </c>
      <c r="CO18" s="273" t="e">
        <f t="shared" si="16"/>
        <v>#DIV/0!</v>
      </c>
      <c r="CP18" s="274" t="e">
        <f t="shared" si="17"/>
        <v>#DIV/0!</v>
      </c>
      <c r="CQ18" s="275" t="e">
        <f t="shared" si="18"/>
        <v>#DIV/0!</v>
      </c>
      <c r="CR18" s="273" t="e">
        <f t="shared" si="19"/>
        <v>#DIV/0!</v>
      </c>
      <c r="CS18" s="275" t="e">
        <f t="shared" si="20"/>
        <v>#DIV/0!</v>
      </c>
      <c r="CT18" s="273" t="e">
        <f t="shared" si="21"/>
        <v>#DIV/0!</v>
      </c>
      <c r="CU18" s="276" t="e">
        <f t="shared" si="22"/>
        <v>#DIV/0!</v>
      </c>
    </row>
    <row r="19" spans="2:99" s="21" customFormat="1" ht="30" customHeight="1" x14ac:dyDescent="0.25">
      <c r="B19" s="258">
        <v>14</v>
      </c>
      <c r="C19" s="254">
        <v>44105</v>
      </c>
      <c r="D19" s="153" t="s">
        <v>272</v>
      </c>
      <c r="E19" s="255"/>
      <c r="F19" s="88" t="s">
        <v>141</v>
      </c>
      <c r="G19" s="256" t="s">
        <v>28</v>
      </c>
      <c r="H19" s="256" t="s">
        <v>17</v>
      </c>
      <c r="I19" s="257" t="s">
        <v>146</v>
      </c>
      <c r="J19" s="88" t="s">
        <v>152</v>
      </c>
      <c r="K19" s="90"/>
      <c r="L19" s="90"/>
      <c r="M19" s="258">
        <v>4</v>
      </c>
      <c r="N19" s="319" t="s">
        <v>28</v>
      </c>
      <c r="O19" s="258">
        <v>4</v>
      </c>
      <c r="P19" s="259">
        <v>4</v>
      </c>
      <c r="Q19" s="260">
        <v>4</v>
      </c>
      <c r="R19" s="258">
        <v>5</v>
      </c>
      <c r="S19" s="259">
        <v>5</v>
      </c>
      <c r="T19" s="259">
        <v>5</v>
      </c>
      <c r="U19" s="259">
        <v>5</v>
      </c>
      <c r="V19" s="259">
        <v>5</v>
      </c>
      <c r="W19" s="260">
        <v>5</v>
      </c>
      <c r="X19" s="258">
        <v>5</v>
      </c>
      <c r="Y19" s="260">
        <v>5</v>
      </c>
      <c r="Z19" s="320" t="s">
        <v>28</v>
      </c>
      <c r="AA19" s="260">
        <v>5</v>
      </c>
      <c r="AB19" s="261"/>
      <c r="AC19" s="262" t="s">
        <v>47</v>
      </c>
      <c r="AD19" s="263" t="e">
        <f t="shared" si="35"/>
        <v>#DIV/0!</v>
      </c>
      <c r="AE19" s="264" t="e">
        <f t="shared" si="36"/>
        <v>#DIV/0!</v>
      </c>
      <c r="AF19" s="263" t="e">
        <f t="shared" si="37"/>
        <v>#DIV/0!</v>
      </c>
      <c r="AG19" s="265" t="e">
        <f t="shared" si="38"/>
        <v>#DIV/0!</v>
      </c>
      <c r="AH19" s="264" t="e">
        <f t="shared" si="39"/>
        <v>#DIV/0!</v>
      </c>
      <c r="AI19" s="263" t="e">
        <f t="shared" si="40"/>
        <v>#DIV/0!</v>
      </c>
      <c r="AJ19" s="265" t="e">
        <f t="shared" si="41"/>
        <v>#DIV/0!</v>
      </c>
      <c r="AK19" s="265" t="e">
        <f t="shared" si="42"/>
        <v>#DIV/0!</v>
      </c>
      <c r="AL19" s="265" t="e">
        <f t="shared" si="43"/>
        <v>#DIV/0!</v>
      </c>
      <c r="AM19" s="265" t="e">
        <f t="shared" si="47"/>
        <v>#DIV/0!</v>
      </c>
      <c r="AN19" s="264" t="e">
        <f t="shared" si="47"/>
        <v>#DIV/0!</v>
      </c>
      <c r="AO19" s="263" t="e">
        <f t="shared" si="44"/>
        <v>#DIV/0!</v>
      </c>
      <c r="AP19" s="264" t="e">
        <f t="shared" si="48"/>
        <v>#DIV/0!</v>
      </c>
      <c r="AQ19" s="263" t="e">
        <f t="shared" si="30"/>
        <v>#DIV/0!</v>
      </c>
      <c r="AR19" s="264" t="e">
        <f t="shared" si="25"/>
        <v>#DIV/0!</v>
      </c>
      <c r="AS19" s="265" t="e">
        <f t="shared" si="7"/>
        <v>#DIV/0!</v>
      </c>
      <c r="AT19" s="265" t="e">
        <f t="shared" si="8"/>
        <v>#DIV/0!</v>
      </c>
      <c r="AU19" s="265" t="e">
        <f t="shared" si="9"/>
        <v>#DIV/0!</v>
      </c>
      <c r="AV19" s="265" t="e">
        <f t="shared" si="10"/>
        <v>#DIV/0!</v>
      </c>
      <c r="AW19" s="265" t="e">
        <f t="shared" si="11"/>
        <v>#DIV/0!</v>
      </c>
      <c r="AX19" s="265" t="e">
        <f t="shared" si="12"/>
        <v>#DIV/0!</v>
      </c>
      <c r="AY19" s="277">
        <f t="shared" si="1"/>
        <v>0</v>
      </c>
      <c r="AZ19" s="91"/>
      <c r="BA19" s="88"/>
      <c r="BB19" s="263" t="e">
        <f t="shared" si="49"/>
        <v>#DIV/0!</v>
      </c>
      <c r="BC19" s="265" t="e">
        <f t="shared" si="49"/>
        <v>#DIV/0!</v>
      </c>
      <c r="BD19" s="265" t="e">
        <f t="shared" si="49"/>
        <v>#DIV/0!</v>
      </c>
      <c r="BE19" s="265" t="e">
        <f t="shared" si="49"/>
        <v>#DIV/0!</v>
      </c>
      <c r="BF19" s="265" t="e">
        <f t="shared" si="49"/>
        <v>#DIV/0!</v>
      </c>
      <c r="BG19" s="265" t="e">
        <f t="shared" si="49"/>
        <v>#DIV/0!</v>
      </c>
      <c r="BH19" s="265" t="e">
        <f t="shared" si="49"/>
        <v>#DIV/0!</v>
      </c>
      <c r="BI19" s="265" t="e">
        <f t="shared" si="49"/>
        <v>#DIV/0!</v>
      </c>
      <c r="BJ19" s="265" t="e">
        <f t="shared" si="49"/>
        <v>#DIV/0!</v>
      </c>
      <c r="BK19" s="265" t="e">
        <f t="shared" si="49"/>
        <v>#DIV/0!</v>
      </c>
      <c r="BL19" s="265" t="e">
        <f t="shared" si="49"/>
        <v>#DIV/0!</v>
      </c>
      <c r="BM19" s="265" t="e">
        <f t="shared" si="49"/>
        <v>#DIV/0!</v>
      </c>
      <c r="BN19" s="265" t="e">
        <f t="shared" si="49"/>
        <v>#DIV/0!</v>
      </c>
      <c r="BO19" s="265" t="e">
        <f t="shared" si="49"/>
        <v>#DIV/0!</v>
      </c>
      <c r="BP19" s="264" t="e">
        <f t="shared" si="49"/>
        <v>#DIV/0!</v>
      </c>
      <c r="BQ19" s="278">
        <f t="shared" si="3"/>
        <v>0</v>
      </c>
      <c r="BR19" s="265"/>
      <c r="BS19" s="263" t="e">
        <f t="shared" si="45"/>
        <v>#DIV/0!</v>
      </c>
      <c r="BT19" s="265" t="e">
        <f t="shared" si="45"/>
        <v>#DIV/0!</v>
      </c>
      <c r="BU19" s="265" t="e">
        <f t="shared" si="45"/>
        <v>#DIV/0!</v>
      </c>
      <c r="BV19" s="265" t="e">
        <f t="shared" si="45"/>
        <v>#DIV/0!</v>
      </c>
      <c r="BW19" s="265" t="e">
        <f t="shared" si="45"/>
        <v>#DIV/0!</v>
      </c>
      <c r="BX19" s="265" t="e">
        <f t="shared" si="45"/>
        <v>#DIV/0!</v>
      </c>
      <c r="BY19" s="265" t="e">
        <f t="shared" si="45"/>
        <v>#DIV/0!</v>
      </c>
      <c r="BZ19" s="265" t="e">
        <f t="shared" si="45"/>
        <v>#DIV/0!</v>
      </c>
      <c r="CA19" s="265" t="e">
        <f t="shared" si="45"/>
        <v>#DIV/0!</v>
      </c>
      <c r="CB19" s="265" t="e">
        <f t="shared" si="50"/>
        <v>#DIV/0!</v>
      </c>
      <c r="CC19" s="265" t="e">
        <f t="shared" si="50"/>
        <v>#DIV/0!</v>
      </c>
      <c r="CD19" s="265" t="e">
        <f>+AVERAGEIFS(X$6:X$136,$K$6:$K$136,$AC19,$E$6:$E$136,"H")</f>
        <v>#DIV/0!</v>
      </c>
      <c r="CE19" s="265" t="e">
        <f>+AVERAGEIFS(Y$6:Y$136,$K$6:$K$136,$AC19,$E$6:$E$136,"H")</f>
        <v>#DIV/0!</v>
      </c>
      <c r="CF19" s="265" t="e">
        <f t="shared" si="46"/>
        <v>#DIV/0!</v>
      </c>
      <c r="CG19" s="264" t="e">
        <f t="shared" si="46"/>
        <v>#DIV/0!</v>
      </c>
      <c r="CH19" s="278">
        <f t="shared" si="5"/>
        <v>0</v>
      </c>
      <c r="CI19" s="91"/>
      <c r="CJ19" s="271" t="e">
        <f t="shared" si="51"/>
        <v>#DIV/0!</v>
      </c>
      <c r="CK19" s="272" t="e">
        <f>+AVERAGE(CM19,CO19,CQ19,CS19,CU19)</f>
        <v>#DIV/0!</v>
      </c>
      <c r="CL19" s="273" t="e">
        <f t="shared" si="13"/>
        <v>#DIV/0!</v>
      </c>
      <c r="CM19" s="273" t="e">
        <f t="shared" si="14"/>
        <v>#DIV/0!</v>
      </c>
      <c r="CN19" s="274" t="e">
        <f t="shared" si="15"/>
        <v>#DIV/0!</v>
      </c>
      <c r="CO19" s="273" t="e">
        <f t="shared" si="16"/>
        <v>#DIV/0!</v>
      </c>
      <c r="CP19" s="274" t="e">
        <f t="shared" si="17"/>
        <v>#DIV/0!</v>
      </c>
      <c r="CQ19" s="275" t="e">
        <f t="shared" si="18"/>
        <v>#DIV/0!</v>
      </c>
      <c r="CR19" s="273" t="e">
        <f t="shared" si="19"/>
        <v>#DIV/0!</v>
      </c>
      <c r="CS19" s="275" t="e">
        <f t="shared" si="20"/>
        <v>#DIV/0!</v>
      </c>
      <c r="CT19" s="273" t="e">
        <f t="shared" si="21"/>
        <v>#DIV/0!</v>
      </c>
      <c r="CU19" s="276" t="e">
        <f t="shared" si="22"/>
        <v>#DIV/0!</v>
      </c>
    </row>
    <row r="20" spans="2:99" s="21" customFormat="1" ht="30" customHeight="1" x14ac:dyDescent="0.25">
      <c r="B20" s="258">
        <v>15</v>
      </c>
      <c r="C20" s="254">
        <v>44105</v>
      </c>
      <c r="D20" s="153" t="s">
        <v>272</v>
      </c>
      <c r="E20" s="255"/>
      <c r="F20" s="88" t="s">
        <v>141</v>
      </c>
      <c r="G20" s="256" t="s">
        <v>28</v>
      </c>
      <c r="H20" s="256" t="s">
        <v>17</v>
      </c>
      <c r="I20" s="257" t="s">
        <v>146</v>
      </c>
      <c r="J20" s="88" t="s">
        <v>152</v>
      </c>
      <c r="K20" s="90"/>
      <c r="L20" s="90"/>
      <c r="M20" s="258">
        <v>1</v>
      </c>
      <c r="N20" s="319" t="s">
        <v>28</v>
      </c>
      <c r="O20" s="258">
        <v>2</v>
      </c>
      <c r="P20" s="259">
        <v>1</v>
      </c>
      <c r="Q20" s="260">
        <v>2</v>
      </c>
      <c r="R20" s="258">
        <v>3</v>
      </c>
      <c r="S20" s="259">
        <v>2</v>
      </c>
      <c r="T20" s="259">
        <v>4</v>
      </c>
      <c r="U20" s="259">
        <v>1</v>
      </c>
      <c r="V20" s="259">
        <v>1</v>
      </c>
      <c r="W20" s="260">
        <v>5</v>
      </c>
      <c r="X20" s="258">
        <v>2</v>
      </c>
      <c r="Y20" s="260">
        <v>2</v>
      </c>
      <c r="Z20" s="320" t="s">
        <v>28</v>
      </c>
      <c r="AA20" s="260">
        <v>2</v>
      </c>
      <c r="AB20" s="261"/>
      <c r="AC20" s="262" t="s">
        <v>42</v>
      </c>
      <c r="AD20" s="263" t="e">
        <f t="shared" si="35"/>
        <v>#DIV/0!</v>
      </c>
      <c r="AE20" s="264" t="e">
        <f t="shared" si="36"/>
        <v>#DIV/0!</v>
      </c>
      <c r="AF20" s="263" t="e">
        <f t="shared" si="37"/>
        <v>#DIV/0!</v>
      </c>
      <c r="AG20" s="265" t="e">
        <f t="shared" si="38"/>
        <v>#DIV/0!</v>
      </c>
      <c r="AH20" s="264" t="e">
        <f t="shared" si="39"/>
        <v>#DIV/0!</v>
      </c>
      <c r="AI20" s="263" t="e">
        <f t="shared" si="40"/>
        <v>#DIV/0!</v>
      </c>
      <c r="AJ20" s="265" t="e">
        <f t="shared" si="41"/>
        <v>#DIV/0!</v>
      </c>
      <c r="AK20" s="265" t="e">
        <f t="shared" si="42"/>
        <v>#DIV/0!</v>
      </c>
      <c r="AL20" s="265" t="e">
        <f t="shared" si="43"/>
        <v>#DIV/0!</v>
      </c>
      <c r="AM20" s="265" t="e">
        <f t="shared" si="47"/>
        <v>#DIV/0!</v>
      </c>
      <c r="AN20" s="264" t="e">
        <f t="shared" si="47"/>
        <v>#DIV/0!</v>
      </c>
      <c r="AO20" s="263" t="e">
        <f t="shared" si="44"/>
        <v>#DIV/0!</v>
      </c>
      <c r="AP20" s="264" t="e">
        <f t="shared" si="48"/>
        <v>#DIV/0!</v>
      </c>
      <c r="AQ20" s="263" t="e">
        <f t="shared" si="30"/>
        <v>#DIV/0!</v>
      </c>
      <c r="AR20" s="264" t="e">
        <f t="shared" si="25"/>
        <v>#DIV/0!</v>
      </c>
      <c r="AS20" s="265" t="e">
        <f t="shared" si="7"/>
        <v>#DIV/0!</v>
      </c>
      <c r="AT20" s="265" t="e">
        <f t="shared" si="8"/>
        <v>#DIV/0!</v>
      </c>
      <c r="AU20" s="265" t="e">
        <f t="shared" si="9"/>
        <v>#DIV/0!</v>
      </c>
      <c r="AV20" s="265" t="e">
        <f t="shared" si="10"/>
        <v>#DIV/0!</v>
      </c>
      <c r="AW20" s="265" t="e">
        <f t="shared" si="11"/>
        <v>#DIV/0!</v>
      </c>
      <c r="AX20" s="265" t="e">
        <f t="shared" si="12"/>
        <v>#DIV/0!</v>
      </c>
      <c r="AY20" s="277">
        <f t="shared" si="1"/>
        <v>0</v>
      </c>
      <c r="AZ20" s="91"/>
      <c r="BA20" s="88"/>
      <c r="BB20" s="263" t="e">
        <f t="shared" si="49"/>
        <v>#DIV/0!</v>
      </c>
      <c r="BC20" s="265" t="e">
        <f t="shared" si="49"/>
        <v>#DIV/0!</v>
      </c>
      <c r="BD20" s="265" t="e">
        <f t="shared" si="49"/>
        <v>#DIV/0!</v>
      </c>
      <c r="BE20" s="265" t="e">
        <f t="shared" si="49"/>
        <v>#DIV/0!</v>
      </c>
      <c r="BF20" s="265" t="e">
        <f t="shared" si="49"/>
        <v>#DIV/0!</v>
      </c>
      <c r="BG20" s="265" t="e">
        <f t="shared" si="49"/>
        <v>#DIV/0!</v>
      </c>
      <c r="BH20" s="265" t="e">
        <f t="shared" si="49"/>
        <v>#DIV/0!</v>
      </c>
      <c r="BI20" s="265" t="e">
        <f t="shared" si="49"/>
        <v>#DIV/0!</v>
      </c>
      <c r="BJ20" s="265" t="e">
        <f t="shared" si="49"/>
        <v>#DIV/0!</v>
      </c>
      <c r="BK20" s="265" t="e">
        <f t="shared" si="49"/>
        <v>#DIV/0!</v>
      </c>
      <c r="BL20" s="265" t="e">
        <f t="shared" si="49"/>
        <v>#DIV/0!</v>
      </c>
      <c r="BM20" s="265" t="e">
        <f t="shared" si="49"/>
        <v>#DIV/0!</v>
      </c>
      <c r="BN20" s="265" t="e">
        <f t="shared" si="49"/>
        <v>#DIV/0!</v>
      </c>
      <c r="BO20" s="265" t="e">
        <f t="shared" si="49"/>
        <v>#DIV/0!</v>
      </c>
      <c r="BP20" s="264" t="e">
        <f t="shared" si="49"/>
        <v>#DIV/0!</v>
      </c>
      <c r="BQ20" s="278">
        <f t="shared" si="3"/>
        <v>0</v>
      </c>
      <c r="BR20" s="265"/>
      <c r="BS20" s="263"/>
      <c r="BT20" s="265"/>
      <c r="BU20" s="265"/>
      <c r="BV20" s="265"/>
      <c r="BW20" s="265"/>
      <c r="BX20" s="265"/>
      <c r="BY20" s="265"/>
      <c r="BZ20" s="265"/>
      <c r="CA20" s="265"/>
      <c r="CB20" s="265"/>
      <c r="CC20" s="265"/>
      <c r="CD20" s="265"/>
      <c r="CE20" s="265"/>
      <c r="CF20" s="265"/>
      <c r="CG20" s="264"/>
      <c r="CH20" s="278">
        <f t="shared" si="5"/>
        <v>0</v>
      </c>
      <c r="CI20" s="91"/>
      <c r="CJ20" s="271" t="e">
        <f t="shared" si="51"/>
        <v>#DIV/0!</v>
      </c>
      <c r="CK20" s="272"/>
      <c r="CL20" s="273" t="e">
        <f t="shared" si="13"/>
        <v>#DIV/0!</v>
      </c>
      <c r="CM20" s="273"/>
      <c r="CN20" s="274" t="e">
        <f t="shared" si="15"/>
        <v>#DIV/0!</v>
      </c>
      <c r="CO20" s="273"/>
      <c r="CP20" s="274" t="e">
        <f t="shared" si="17"/>
        <v>#DIV/0!</v>
      </c>
      <c r="CQ20" s="275"/>
      <c r="CR20" s="273" t="e">
        <f t="shared" si="19"/>
        <v>#DIV/0!</v>
      </c>
      <c r="CS20" s="275"/>
      <c r="CT20" s="273" t="e">
        <f t="shared" si="21"/>
        <v>#DIV/0!</v>
      </c>
      <c r="CU20" s="276"/>
    </row>
    <row r="21" spans="2:99" s="21" customFormat="1" ht="30" customHeight="1" x14ac:dyDescent="0.25">
      <c r="B21" s="258">
        <v>17</v>
      </c>
      <c r="C21" s="254">
        <v>44105</v>
      </c>
      <c r="D21" s="153" t="s">
        <v>272</v>
      </c>
      <c r="E21" s="255"/>
      <c r="F21" s="88" t="s">
        <v>141</v>
      </c>
      <c r="G21" s="256" t="s">
        <v>28</v>
      </c>
      <c r="H21" s="256" t="s">
        <v>17</v>
      </c>
      <c r="I21" s="257" t="s">
        <v>146</v>
      </c>
      <c r="J21" s="88" t="s">
        <v>152</v>
      </c>
      <c r="K21" s="90"/>
      <c r="L21" s="90"/>
      <c r="M21" s="258">
        <v>4</v>
      </c>
      <c r="N21" s="319" t="s">
        <v>28</v>
      </c>
      <c r="O21" s="258">
        <v>4</v>
      </c>
      <c r="P21" s="259">
        <v>3</v>
      </c>
      <c r="Q21" s="260">
        <v>4</v>
      </c>
      <c r="R21" s="258">
        <v>4</v>
      </c>
      <c r="S21" s="259">
        <v>5</v>
      </c>
      <c r="T21" s="259">
        <v>5</v>
      </c>
      <c r="U21" s="259">
        <v>3</v>
      </c>
      <c r="V21" s="259">
        <v>4</v>
      </c>
      <c r="W21" s="260">
        <v>3</v>
      </c>
      <c r="X21" s="258">
        <v>2</v>
      </c>
      <c r="Y21" s="260">
        <v>2</v>
      </c>
      <c r="Z21" s="320" t="s">
        <v>28</v>
      </c>
      <c r="AA21" s="260">
        <v>4</v>
      </c>
      <c r="AB21" s="261"/>
      <c r="AC21" s="262" t="s">
        <v>34</v>
      </c>
      <c r="AD21" s="263" t="e">
        <f t="shared" si="35"/>
        <v>#DIV/0!</v>
      </c>
      <c r="AE21" s="264" t="e">
        <f t="shared" si="36"/>
        <v>#DIV/0!</v>
      </c>
      <c r="AF21" s="263" t="e">
        <f t="shared" si="37"/>
        <v>#DIV/0!</v>
      </c>
      <c r="AG21" s="265" t="e">
        <f t="shared" si="38"/>
        <v>#DIV/0!</v>
      </c>
      <c r="AH21" s="264" t="e">
        <f t="shared" si="39"/>
        <v>#DIV/0!</v>
      </c>
      <c r="AI21" s="263" t="e">
        <f t="shared" si="40"/>
        <v>#DIV/0!</v>
      </c>
      <c r="AJ21" s="265" t="e">
        <f t="shared" si="41"/>
        <v>#DIV/0!</v>
      </c>
      <c r="AK21" s="265" t="e">
        <f t="shared" si="42"/>
        <v>#DIV/0!</v>
      </c>
      <c r="AL21" s="265" t="e">
        <f t="shared" si="43"/>
        <v>#DIV/0!</v>
      </c>
      <c r="AM21" s="265" t="e">
        <f t="shared" si="47"/>
        <v>#DIV/0!</v>
      </c>
      <c r="AN21" s="264" t="e">
        <f t="shared" si="47"/>
        <v>#DIV/0!</v>
      </c>
      <c r="AO21" s="263" t="e">
        <f t="shared" si="44"/>
        <v>#DIV/0!</v>
      </c>
      <c r="AP21" s="264" t="e">
        <f t="shared" si="48"/>
        <v>#DIV/0!</v>
      </c>
      <c r="AQ21" s="263" t="e">
        <f t="shared" si="30"/>
        <v>#DIV/0!</v>
      </c>
      <c r="AR21" s="264" t="e">
        <f t="shared" si="25"/>
        <v>#DIV/0!</v>
      </c>
      <c r="AS21" s="265" t="e">
        <f t="shared" si="7"/>
        <v>#DIV/0!</v>
      </c>
      <c r="AT21" s="265" t="e">
        <f t="shared" si="8"/>
        <v>#DIV/0!</v>
      </c>
      <c r="AU21" s="265" t="e">
        <f t="shared" si="9"/>
        <v>#DIV/0!</v>
      </c>
      <c r="AV21" s="265" t="e">
        <f t="shared" si="10"/>
        <v>#DIV/0!</v>
      </c>
      <c r="AW21" s="265" t="e">
        <f t="shared" si="11"/>
        <v>#DIV/0!</v>
      </c>
      <c r="AX21" s="265" t="e">
        <f t="shared" si="12"/>
        <v>#DIV/0!</v>
      </c>
      <c r="AY21" s="277">
        <f t="shared" si="1"/>
        <v>0</v>
      </c>
      <c r="AZ21" s="91"/>
      <c r="BA21" s="88"/>
      <c r="BB21" s="263" t="e">
        <f t="shared" si="49"/>
        <v>#DIV/0!</v>
      </c>
      <c r="BC21" s="265" t="e">
        <f t="shared" si="49"/>
        <v>#DIV/0!</v>
      </c>
      <c r="BD21" s="265" t="e">
        <f t="shared" si="49"/>
        <v>#DIV/0!</v>
      </c>
      <c r="BE21" s="265" t="e">
        <f t="shared" si="49"/>
        <v>#DIV/0!</v>
      </c>
      <c r="BF21" s="265" t="e">
        <f t="shared" si="49"/>
        <v>#DIV/0!</v>
      </c>
      <c r="BG21" s="265" t="e">
        <f t="shared" si="49"/>
        <v>#DIV/0!</v>
      </c>
      <c r="BH21" s="265" t="e">
        <f t="shared" si="49"/>
        <v>#DIV/0!</v>
      </c>
      <c r="BI21" s="265" t="e">
        <f t="shared" si="49"/>
        <v>#DIV/0!</v>
      </c>
      <c r="BJ21" s="265" t="e">
        <f t="shared" si="49"/>
        <v>#DIV/0!</v>
      </c>
      <c r="BK21" s="265" t="e">
        <f t="shared" si="49"/>
        <v>#DIV/0!</v>
      </c>
      <c r="BL21" s="265" t="e">
        <f t="shared" si="49"/>
        <v>#DIV/0!</v>
      </c>
      <c r="BM21" s="265" t="e">
        <f t="shared" si="49"/>
        <v>#DIV/0!</v>
      </c>
      <c r="BN21" s="265" t="e">
        <f t="shared" si="49"/>
        <v>#DIV/0!</v>
      </c>
      <c r="BO21" s="265" t="e">
        <f t="shared" si="49"/>
        <v>#DIV/0!</v>
      </c>
      <c r="BP21" s="264" t="e">
        <f t="shared" si="49"/>
        <v>#DIV/0!</v>
      </c>
      <c r="BQ21" s="278">
        <f t="shared" si="3"/>
        <v>0</v>
      </c>
      <c r="BR21" s="265"/>
      <c r="BS21" s="263" t="e">
        <f t="shared" ref="BS21:CG21" si="52">+AVERAGEIFS(M$6:M$136,$K$6:$K$136,$AC21,$E$6:$E$136,"H")</f>
        <v>#DIV/0!</v>
      </c>
      <c r="BT21" s="265" t="e">
        <f t="shared" si="52"/>
        <v>#DIV/0!</v>
      </c>
      <c r="BU21" s="265" t="e">
        <f t="shared" si="52"/>
        <v>#DIV/0!</v>
      </c>
      <c r="BV21" s="265" t="e">
        <f t="shared" si="52"/>
        <v>#DIV/0!</v>
      </c>
      <c r="BW21" s="265" t="e">
        <f t="shared" si="52"/>
        <v>#DIV/0!</v>
      </c>
      <c r="BX21" s="265" t="e">
        <f t="shared" si="52"/>
        <v>#DIV/0!</v>
      </c>
      <c r="BY21" s="265" t="e">
        <f t="shared" si="52"/>
        <v>#DIV/0!</v>
      </c>
      <c r="BZ21" s="265" t="e">
        <f t="shared" si="52"/>
        <v>#DIV/0!</v>
      </c>
      <c r="CA21" s="265" t="e">
        <f t="shared" si="52"/>
        <v>#DIV/0!</v>
      </c>
      <c r="CB21" s="265" t="e">
        <f t="shared" si="52"/>
        <v>#DIV/0!</v>
      </c>
      <c r="CC21" s="265" t="e">
        <f t="shared" si="52"/>
        <v>#DIV/0!</v>
      </c>
      <c r="CD21" s="265" t="e">
        <f t="shared" si="52"/>
        <v>#DIV/0!</v>
      </c>
      <c r="CE21" s="265" t="e">
        <f t="shared" si="52"/>
        <v>#DIV/0!</v>
      </c>
      <c r="CF21" s="265" t="e">
        <f t="shared" si="52"/>
        <v>#DIV/0!</v>
      </c>
      <c r="CG21" s="264" t="e">
        <f t="shared" si="52"/>
        <v>#DIV/0!</v>
      </c>
      <c r="CH21" s="278">
        <f t="shared" si="5"/>
        <v>0</v>
      </c>
      <c r="CI21" s="91"/>
      <c r="CJ21" s="271" t="e">
        <f t="shared" si="51"/>
        <v>#DIV/0!</v>
      </c>
      <c r="CK21" s="272" t="e">
        <f>+AVERAGE(CM21,CO21,CQ21,CS21,CU21)</f>
        <v>#DIV/0!</v>
      </c>
      <c r="CL21" s="273" t="e">
        <f t="shared" si="13"/>
        <v>#DIV/0!</v>
      </c>
      <c r="CM21" s="273" t="e">
        <f t="shared" si="14"/>
        <v>#DIV/0!</v>
      </c>
      <c r="CN21" s="274" t="e">
        <f t="shared" si="15"/>
        <v>#DIV/0!</v>
      </c>
      <c r="CO21" s="273" t="e">
        <f t="shared" si="16"/>
        <v>#DIV/0!</v>
      </c>
      <c r="CP21" s="274" t="e">
        <f t="shared" si="17"/>
        <v>#DIV/0!</v>
      </c>
      <c r="CQ21" s="275" t="e">
        <f t="shared" si="18"/>
        <v>#DIV/0!</v>
      </c>
      <c r="CR21" s="273" t="e">
        <f t="shared" si="19"/>
        <v>#DIV/0!</v>
      </c>
      <c r="CS21" s="275" t="e">
        <f t="shared" si="20"/>
        <v>#DIV/0!</v>
      </c>
      <c r="CT21" s="273" t="e">
        <f t="shared" si="21"/>
        <v>#DIV/0!</v>
      </c>
      <c r="CU21" s="276" t="e">
        <f t="shared" si="22"/>
        <v>#DIV/0!</v>
      </c>
    </row>
    <row r="22" spans="2:99" s="21" customFormat="1" ht="30" customHeight="1" x14ac:dyDescent="0.25">
      <c r="B22" s="258">
        <v>18</v>
      </c>
      <c r="C22" s="254">
        <v>44105</v>
      </c>
      <c r="D22" s="153" t="s">
        <v>272</v>
      </c>
      <c r="E22" s="255"/>
      <c r="F22" s="88" t="s">
        <v>141</v>
      </c>
      <c r="G22" s="256" t="s">
        <v>27</v>
      </c>
      <c r="H22" s="256" t="s">
        <v>186</v>
      </c>
      <c r="I22" s="257" t="s">
        <v>147</v>
      </c>
      <c r="J22" s="88" t="s">
        <v>153</v>
      </c>
      <c r="K22" s="90"/>
      <c r="L22" s="90"/>
      <c r="M22" s="258">
        <v>4</v>
      </c>
      <c r="N22" s="319" t="s">
        <v>27</v>
      </c>
      <c r="O22" s="258">
        <v>4</v>
      </c>
      <c r="P22" s="259">
        <v>4</v>
      </c>
      <c r="Q22" s="260">
        <v>4</v>
      </c>
      <c r="R22" s="258">
        <v>5</v>
      </c>
      <c r="S22" s="259">
        <v>5</v>
      </c>
      <c r="T22" s="259">
        <v>5</v>
      </c>
      <c r="U22" s="259">
        <v>5</v>
      </c>
      <c r="V22" s="259">
        <v>5</v>
      </c>
      <c r="W22" s="260">
        <v>5</v>
      </c>
      <c r="X22" s="258">
        <v>4</v>
      </c>
      <c r="Y22" s="260">
        <v>3</v>
      </c>
      <c r="Z22" s="320" t="s">
        <v>28</v>
      </c>
      <c r="AA22" s="260">
        <v>5</v>
      </c>
      <c r="AB22" s="261"/>
      <c r="AC22" s="262" t="s">
        <v>52</v>
      </c>
      <c r="AD22" s="263" t="e">
        <f t="shared" si="35"/>
        <v>#DIV/0!</v>
      </c>
      <c r="AE22" s="264" t="e">
        <f t="shared" si="36"/>
        <v>#DIV/0!</v>
      </c>
      <c r="AF22" s="263" t="e">
        <f t="shared" si="37"/>
        <v>#DIV/0!</v>
      </c>
      <c r="AG22" s="265" t="e">
        <f t="shared" si="38"/>
        <v>#DIV/0!</v>
      </c>
      <c r="AH22" s="264" t="e">
        <f t="shared" si="39"/>
        <v>#DIV/0!</v>
      </c>
      <c r="AI22" s="263" t="e">
        <f t="shared" si="40"/>
        <v>#DIV/0!</v>
      </c>
      <c r="AJ22" s="265" t="e">
        <f t="shared" si="41"/>
        <v>#DIV/0!</v>
      </c>
      <c r="AK22" s="265" t="e">
        <f t="shared" si="42"/>
        <v>#DIV/0!</v>
      </c>
      <c r="AL22" s="265" t="e">
        <f t="shared" si="43"/>
        <v>#DIV/0!</v>
      </c>
      <c r="AM22" s="265" t="e">
        <f t="shared" si="47"/>
        <v>#DIV/0!</v>
      </c>
      <c r="AN22" s="264" t="e">
        <f t="shared" si="47"/>
        <v>#DIV/0!</v>
      </c>
      <c r="AO22" s="263" t="e">
        <f t="shared" si="44"/>
        <v>#DIV/0!</v>
      </c>
      <c r="AP22" s="264" t="e">
        <f t="shared" si="48"/>
        <v>#DIV/0!</v>
      </c>
      <c r="AQ22" s="263" t="e">
        <f t="shared" si="30"/>
        <v>#DIV/0!</v>
      </c>
      <c r="AR22" s="264" t="e">
        <f t="shared" si="25"/>
        <v>#DIV/0!</v>
      </c>
      <c r="AS22" s="265" t="e">
        <f t="shared" si="7"/>
        <v>#DIV/0!</v>
      </c>
      <c r="AT22" s="265" t="e">
        <f t="shared" si="8"/>
        <v>#DIV/0!</v>
      </c>
      <c r="AU22" s="265" t="e">
        <f t="shared" si="9"/>
        <v>#DIV/0!</v>
      </c>
      <c r="AV22" s="265" t="e">
        <f t="shared" si="10"/>
        <v>#DIV/0!</v>
      </c>
      <c r="AW22" s="265" t="e">
        <f t="shared" si="11"/>
        <v>#DIV/0!</v>
      </c>
      <c r="AX22" s="265" t="e">
        <f t="shared" si="12"/>
        <v>#DIV/0!</v>
      </c>
      <c r="AY22" s="277">
        <f t="shared" si="1"/>
        <v>0</v>
      </c>
      <c r="AZ22" s="91"/>
      <c r="BA22" s="88"/>
      <c r="BB22" s="263" t="e">
        <f t="shared" si="49"/>
        <v>#DIV/0!</v>
      </c>
      <c r="BC22" s="265" t="e">
        <f t="shared" si="49"/>
        <v>#DIV/0!</v>
      </c>
      <c r="BD22" s="265" t="e">
        <f t="shared" si="49"/>
        <v>#DIV/0!</v>
      </c>
      <c r="BE22" s="265" t="e">
        <f t="shared" si="49"/>
        <v>#DIV/0!</v>
      </c>
      <c r="BF22" s="265" t="e">
        <f t="shared" si="49"/>
        <v>#DIV/0!</v>
      </c>
      <c r="BG22" s="265" t="e">
        <f t="shared" si="49"/>
        <v>#DIV/0!</v>
      </c>
      <c r="BH22" s="265" t="e">
        <f t="shared" si="49"/>
        <v>#DIV/0!</v>
      </c>
      <c r="BI22" s="265" t="e">
        <f t="shared" si="49"/>
        <v>#DIV/0!</v>
      </c>
      <c r="BJ22" s="265" t="e">
        <f t="shared" si="49"/>
        <v>#DIV/0!</v>
      </c>
      <c r="BK22" s="265" t="e">
        <f t="shared" si="49"/>
        <v>#DIV/0!</v>
      </c>
      <c r="BL22" s="265" t="e">
        <f t="shared" si="49"/>
        <v>#DIV/0!</v>
      </c>
      <c r="BM22" s="265" t="e">
        <f t="shared" si="49"/>
        <v>#DIV/0!</v>
      </c>
      <c r="BN22" s="265" t="e">
        <f t="shared" si="49"/>
        <v>#DIV/0!</v>
      </c>
      <c r="BO22" s="265" t="e">
        <f t="shared" si="49"/>
        <v>#DIV/0!</v>
      </c>
      <c r="BP22" s="264" t="e">
        <f t="shared" si="49"/>
        <v>#DIV/0!</v>
      </c>
      <c r="BQ22" s="278">
        <f t="shared" si="3"/>
        <v>0</v>
      </c>
      <c r="BR22" s="265"/>
      <c r="BS22" s="263" t="e">
        <f t="shared" ref="BS22:BY24" si="53">+AVERAGEIFS(M$6:M$136,$K$6:$K$136,$AC22,$E$6:$E$136,"H")</f>
        <v>#DIV/0!</v>
      </c>
      <c r="BT22" s="265" t="e">
        <f t="shared" si="53"/>
        <v>#DIV/0!</v>
      </c>
      <c r="BU22" s="265" t="e">
        <f t="shared" si="53"/>
        <v>#DIV/0!</v>
      </c>
      <c r="BV22" s="265" t="e">
        <f t="shared" si="53"/>
        <v>#DIV/0!</v>
      </c>
      <c r="BW22" s="265" t="e">
        <f t="shared" si="53"/>
        <v>#DIV/0!</v>
      </c>
      <c r="BX22" s="265" t="e">
        <f t="shared" si="53"/>
        <v>#DIV/0!</v>
      </c>
      <c r="BY22" s="265" t="e">
        <f t="shared" si="53"/>
        <v>#DIV/0!</v>
      </c>
      <c r="BZ22" s="265"/>
      <c r="CA22" s="265"/>
      <c r="CB22" s="265" t="e">
        <f t="shared" ref="CB22:CG24" si="54">+AVERAGEIFS(V$6:V$136,$K$6:$K$136,$AC22,$E$6:$E$136,"H")</f>
        <v>#DIV/0!</v>
      </c>
      <c r="CC22" s="265" t="e">
        <f t="shared" si="54"/>
        <v>#DIV/0!</v>
      </c>
      <c r="CD22" s="265" t="e">
        <f t="shared" si="54"/>
        <v>#DIV/0!</v>
      </c>
      <c r="CE22" s="265" t="e">
        <f t="shared" si="54"/>
        <v>#DIV/0!</v>
      </c>
      <c r="CF22" s="265" t="e">
        <f t="shared" si="54"/>
        <v>#DIV/0!</v>
      </c>
      <c r="CG22" s="264" t="e">
        <f t="shared" si="54"/>
        <v>#DIV/0!</v>
      </c>
      <c r="CH22" s="278">
        <f t="shared" si="5"/>
        <v>0</v>
      </c>
      <c r="CI22" s="91"/>
      <c r="CJ22" s="271" t="e">
        <f t="shared" si="51"/>
        <v>#DIV/0!</v>
      </c>
      <c r="CK22" s="272" t="e">
        <f>+AVERAGE(CM22,CO22,CQ22,CS22,CU22)</f>
        <v>#DIV/0!</v>
      </c>
      <c r="CL22" s="273" t="e">
        <f t="shared" si="13"/>
        <v>#DIV/0!</v>
      </c>
      <c r="CM22" s="273" t="e">
        <f t="shared" si="14"/>
        <v>#DIV/0!</v>
      </c>
      <c r="CN22" s="274" t="e">
        <f t="shared" si="15"/>
        <v>#DIV/0!</v>
      </c>
      <c r="CO22" s="273" t="e">
        <f t="shared" si="16"/>
        <v>#DIV/0!</v>
      </c>
      <c r="CP22" s="274" t="e">
        <f t="shared" si="17"/>
        <v>#DIV/0!</v>
      </c>
      <c r="CQ22" s="275" t="e">
        <f t="shared" si="18"/>
        <v>#DIV/0!</v>
      </c>
      <c r="CR22" s="273" t="e">
        <f t="shared" si="19"/>
        <v>#DIV/0!</v>
      </c>
      <c r="CS22" s="275" t="e">
        <f t="shared" si="20"/>
        <v>#DIV/0!</v>
      </c>
      <c r="CT22" s="273" t="e">
        <f t="shared" si="21"/>
        <v>#DIV/0!</v>
      </c>
      <c r="CU22" s="276" t="e">
        <f t="shared" si="22"/>
        <v>#DIV/0!</v>
      </c>
    </row>
    <row r="23" spans="2:99" s="21" customFormat="1" ht="30" customHeight="1" x14ac:dyDescent="0.25">
      <c r="B23" s="258">
        <v>19</v>
      </c>
      <c r="C23" s="254">
        <v>44105</v>
      </c>
      <c r="D23" s="153" t="s">
        <v>272</v>
      </c>
      <c r="E23" s="255"/>
      <c r="F23" s="88" t="s">
        <v>192</v>
      </c>
      <c r="G23" s="256" t="s">
        <v>27</v>
      </c>
      <c r="H23" s="256" t="s">
        <v>221</v>
      </c>
      <c r="I23" s="257" t="s">
        <v>150</v>
      </c>
      <c r="J23" s="88" t="s">
        <v>152</v>
      </c>
      <c r="K23" s="90"/>
      <c r="L23" s="90"/>
      <c r="M23" s="258">
        <v>5</v>
      </c>
      <c r="N23" s="319" t="s">
        <v>28</v>
      </c>
      <c r="O23" s="258">
        <v>1</v>
      </c>
      <c r="P23" s="259">
        <v>5</v>
      </c>
      <c r="Q23" s="260">
        <v>5</v>
      </c>
      <c r="R23" s="258">
        <v>3</v>
      </c>
      <c r="S23" s="259">
        <v>5</v>
      </c>
      <c r="T23" s="259">
        <v>5</v>
      </c>
      <c r="U23" s="259">
        <v>3</v>
      </c>
      <c r="V23" s="259">
        <v>5</v>
      </c>
      <c r="W23" s="260">
        <v>3</v>
      </c>
      <c r="X23" s="258"/>
      <c r="Y23" s="260"/>
      <c r="Z23" s="320" t="s">
        <v>28</v>
      </c>
      <c r="AA23" s="260">
        <v>2</v>
      </c>
      <c r="AB23" s="261"/>
      <c r="AC23" s="262" t="s">
        <v>49</v>
      </c>
      <c r="AD23" s="263" t="e">
        <f t="shared" si="35"/>
        <v>#DIV/0!</v>
      </c>
      <c r="AE23" s="264" t="e">
        <f t="shared" si="36"/>
        <v>#DIV/0!</v>
      </c>
      <c r="AF23" s="263" t="e">
        <f t="shared" si="37"/>
        <v>#DIV/0!</v>
      </c>
      <c r="AG23" s="265" t="e">
        <f t="shared" si="38"/>
        <v>#DIV/0!</v>
      </c>
      <c r="AH23" s="264" t="e">
        <f t="shared" si="39"/>
        <v>#DIV/0!</v>
      </c>
      <c r="AI23" s="263" t="e">
        <f t="shared" si="40"/>
        <v>#DIV/0!</v>
      </c>
      <c r="AJ23" s="265" t="e">
        <f t="shared" si="41"/>
        <v>#DIV/0!</v>
      </c>
      <c r="AK23" s="265" t="e">
        <f t="shared" si="42"/>
        <v>#DIV/0!</v>
      </c>
      <c r="AL23" s="265" t="e">
        <f t="shared" si="43"/>
        <v>#DIV/0!</v>
      </c>
      <c r="AM23" s="265" t="e">
        <f t="shared" si="47"/>
        <v>#DIV/0!</v>
      </c>
      <c r="AN23" s="264" t="e">
        <f t="shared" si="47"/>
        <v>#DIV/0!</v>
      </c>
      <c r="AO23" s="263" t="e">
        <f t="shared" si="44"/>
        <v>#DIV/0!</v>
      </c>
      <c r="AP23" s="264" t="e">
        <f t="shared" si="48"/>
        <v>#DIV/0!</v>
      </c>
      <c r="AQ23" s="263" t="e">
        <f t="shared" si="30"/>
        <v>#DIV/0!</v>
      </c>
      <c r="AR23" s="264" t="e">
        <f t="shared" si="25"/>
        <v>#DIV/0!</v>
      </c>
      <c r="AS23" s="265" t="e">
        <f t="shared" si="7"/>
        <v>#DIV/0!</v>
      </c>
      <c r="AT23" s="265" t="e">
        <f t="shared" si="8"/>
        <v>#DIV/0!</v>
      </c>
      <c r="AU23" s="265" t="e">
        <f t="shared" si="9"/>
        <v>#DIV/0!</v>
      </c>
      <c r="AV23" s="265" t="e">
        <f t="shared" si="10"/>
        <v>#DIV/0!</v>
      </c>
      <c r="AW23" s="265" t="e">
        <f t="shared" si="11"/>
        <v>#DIV/0!</v>
      </c>
      <c r="AX23" s="265" t="e">
        <f t="shared" si="12"/>
        <v>#DIV/0!</v>
      </c>
      <c r="AY23" s="277">
        <f t="shared" si="1"/>
        <v>0</v>
      </c>
      <c r="AZ23" s="91"/>
      <c r="BA23" s="88"/>
      <c r="BB23" s="263" t="e">
        <f t="shared" si="49"/>
        <v>#DIV/0!</v>
      </c>
      <c r="BC23" s="265" t="e">
        <f t="shared" si="49"/>
        <v>#DIV/0!</v>
      </c>
      <c r="BD23" s="265" t="e">
        <f t="shared" si="49"/>
        <v>#DIV/0!</v>
      </c>
      <c r="BE23" s="265" t="e">
        <f t="shared" si="49"/>
        <v>#DIV/0!</v>
      </c>
      <c r="BF23" s="265" t="e">
        <f t="shared" si="49"/>
        <v>#DIV/0!</v>
      </c>
      <c r="BG23" s="265" t="e">
        <f t="shared" si="49"/>
        <v>#DIV/0!</v>
      </c>
      <c r="BH23" s="265" t="e">
        <f t="shared" si="49"/>
        <v>#DIV/0!</v>
      </c>
      <c r="BI23" s="265" t="e">
        <f t="shared" si="49"/>
        <v>#DIV/0!</v>
      </c>
      <c r="BJ23" s="265" t="e">
        <f t="shared" si="49"/>
        <v>#DIV/0!</v>
      </c>
      <c r="BK23" s="265" t="e">
        <f t="shared" si="49"/>
        <v>#DIV/0!</v>
      </c>
      <c r="BL23" s="265" t="e">
        <f t="shared" si="49"/>
        <v>#DIV/0!</v>
      </c>
      <c r="BM23" s="265" t="e">
        <f t="shared" si="49"/>
        <v>#DIV/0!</v>
      </c>
      <c r="BN23" s="265" t="e">
        <f t="shared" si="49"/>
        <v>#DIV/0!</v>
      </c>
      <c r="BO23" s="265" t="e">
        <f t="shared" si="49"/>
        <v>#DIV/0!</v>
      </c>
      <c r="BP23" s="264" t="e">
        <f t="shared" si="49"/>
        <v>#DIV/0!</v>
      </c>
      <c r="BQ23" s="278">
        <f t="shared" si="3"/>
        <v>0</v>
      </c>
      <c r="BR23" s="265"/>
      <c r="BS23" s="263" t="e">
        <f t="shared" si="53"/>
        <v>#DIV/0!</v>
      </c>
      <c r="BT23" s="265" t="e">
        <f t="shared" si="53"/>
        <v>#DIV/0!</v>
      </c>
      <c r="BU23" s="265" t="e">
        <f t="shared" si="53"/>
        <v>#DIV/0!</v>
      </c>
      <c r="BV23" s="265" t="e">
        <f t="shared" si="53"/>
        <v>#DIV/0!</v>
      </c>
      <c r="BW23" s="265" t="e">
        <f t="shared" si="53"/>
        <v>#DIV/0!</v>
      </c>
      <c r="BX23" s="265" t="e">
        <f t="shared" si="53"/>
        <v>#DIV/0!</v>
      </c>
      <c r="BY23" s="265" t="e">
        <f t="shared" si="53"/>
        <v>#DIV/0!</v>
      </c>
      <c r="BZ23" s="265" t="e">
        <f>+AVERAGEIFS(T$6:T$136,$K$6:$K$136,$AC23,$E$6:$E$136,"H")</f>
        <v>#DIV/0!</v>
      </c>
      <c r="CA23" s="265" t="e">
        <f>+AVERAGEIFS(U$6:U$136,$K$6:$K$136,$AC23,$E$6:$E$136,"H")</f>
        <v>#DIV/0!</v>
      </c>
      <c r="CB23" s="265" t="e">
        <f t="shared" si="54"/>
        <v>#DIV/0!</v>
      </c>
      <c r="CC23" s="265" t="e">
        <f t="shared" si="54"/>
        <v>#DIV/0!</v>
      </c>
      <c r="CD23" s="265" t="e">
        <f t="shared" si="54"/>
        <v>#DIV/0!</v>
      </c>
      <c r="CE23" s="265" t="e">
        <f t="shared" si="54"/>
        <v>#DIV/0!</v>
      </c>
      <c r="CF23" s="265" t="e">
        <f t="shared" si="54"/>
        <v>#DIV/0!</v>
      </c>
      <c r="CG23" s="264" t="e">
        <f t="shared" si="54"/>
        <v>#DIV/0!</v>
      </c>
      <c r="CH23" s="278">
        <f t="shared" si="5"/>
        <v>0</v>
      </c>
      <c r="CI23" s="91"/>
      <c r="CJ23" s="271" t="e">
        <f t="shared" si="51"/>
        <v>#DIV/0!</v>
      </c>
      <c r="CK23" s="272" t="e">
        <f>+AVERAGE(CM23,CO23,CQ23,CS23,CU23)</f>
        <v>#DIV/0!</v>
      </c>
      <c r="CL23" s="273" t="e">
        <f t="shared" si="13"/>
        <v>#DIV/0!</v>
      </c>
      <c r="CM23" s="273" t="e">
        <f t="shared" si="14"/>
        <v>#DIV/0!</v>
      </c>
      <c r="CN23" s="274" t="e">
        <f t="shared" si="15"/>
        <v>#DIV/0!</v>
      </c>
      <c r="CO23" s="273" t="e">
        <f t="shared" si="16"/>
        <v>#DIV/0!</v>
      </c>
      <c r="CP23" s="274" t="e">
        <f t="shared" si="17"/>
        <v>#DIV/0!</v>
      </c>
      <c r="CQ23" s="275" t="e">
        <f t="shared" si="18"/>
        <v>#DIV/0!</v>
      </c>
      <c r="CR23" s="273" t="e">
        <f t="shared" si="19"/>
        <v>#DIV/0!</v>
      </c>
      <c r="CS23" s="275" t="e">
        <f t="shared" si="20"/>
        <v>#DIV/0!</v>
      </c>
      <c r="CT23" s="273" t="e">
        <f t="shared" si="21"/>
        <v>#DIV/0!</v>
      </c>
      <c r="CU23" s="276" t="e">
        <f t="shared" si="22"/>
        <v>#DIV/0!</v>
      </c>
    </row>
    <row r="24" spans="2:99" s="21" customFormat="1" ht="30" customHeight="1" x14ac:dyDescent="0.25">
      <c r="B24" s="258">
        <v>20</v>
      </c>
      <c r="C24" s="254">
        <v>44105</v>
      </c>
      <c r="D24" s="153" t="s">
        <v>272</v>
      </c>
      <c r="E24" s="255"/>
      <c r="F24" s="88" t="s">
        <v>141</v>
      </c>
      <c r="G24" s="256" t="s">
        <v>27</v>
      </c>
      <c r="H24" s="256" t="s">
        <v>17</v>
      </c>
      <c r="I24" s="257" t="s">
        <v>146</v>
      </c>
      <c r="J24" s="88" t="s">
        <v>152</v>
      </c>
      <c r="K24" s="90"/>
      <c r="L24" s="90"/>
      <c r="M24" s="258">
        <v>1</v>
      </c>
      <c r="N24" s="319" t="s">
        <v>28</v>
      </c>
      <c r="O24" s="258">
        <v>5</v>
      </c>
      <c r="P24" s="259">
        <v>4</v>
      </c>
      <c r="Q24" s="260">
        <v>5</v>
      </c>
      <c r="R24" s="258">
        <v>5</v>
      </c>
      <c r="S24" s="259">
        <v>5</v>
      </c>
      <c r="T24" s="259">
        <v>5</v>
      </c>
      <c r="U24" s="259">
        <v>2</v>
      </c>
      <c r="V24" s="259">
        <v>5</v>
      </c>
      <c r="W24" s="260">
        <v>2</v>
      </c>
      <c r="X24" s="258">
        <v>3</v>
      </c>
      <c r="Y24" s="260">
        <v>4</v>
      </c>
      <c r="Z24" s="320" t="s">
        <v>28</v>
      </c>
      <c r="AA24" s="260">
        <v>2</v>
      </c>
      <c r="AB24" s="261"/>
      <c r="AC24" s="262" t="s">
        <v>60</v>
      </c>
      <c r="AD24" s="263" t="e">
        <f t="shared" si="35"/>
        <v>#DIV/0!</v>
      </c>
      <c r="AE24" s="264" t="e">
        <f t="shared" si="36"/>
        <v>#DIV/0!</v>
      </c>
      <c r="AF24" s="263" t="e">
        <f t="shared" si="37"/>
        <v>#DIV/0!</v>
      </c>
      <c r="AG24" s="265" t="e">
        <f t="shared" si="38"/>
        <v>#DIV/0!</v>
      </c>
      <c r="AH24" s="264" t="e">
        <f t="shared" si="39"/>
        <v>#DIV/0!</v>
      </c>
      <c r="AI24" s="263" t="e">
        <f t="shared" si="40"/>
        <v>#DIV/0!</v>
      </c>
      <c r="AJ24" s="265" t="e">
        <f t="shared" si="41"/>
        <v>#DIV/0!</v>
      </c>
      <c r="AK24" s="265" t="e">
        <f t="shared" si="42"/>
        <v>#DIV/0!</v>
      </c>
      <c r="AL24" s="265" t="e">
        <f t="shared" si="43"/>
        <v>#DIV/0!</v>
      </c>
      <c r="AM24" s="265" t="e">
        <f t="shared" si="47"/>
        <v>#DIV/0!</v>
      </c>
      <c r="AN24" s="264" t="e">
        <f t="shared" si="47"/>
        <v>#DIV/0!</v>
      </c>
      <c r="AO24" s="263" t="e">
        <f t="shared" si="44"/>
        <v>#DIV/0!</v>
      </c>
      <c r="AP24" s="264" t="e">
        <f t="shared" si="48"/>
        <v>#DIV/0!</v>
      </c>
      <c r="AQ24" s="263" t="e">
        <f t="shared" si="30"/>
        <v>#DIV/0!</v>
      </c>
      <c r="AR24" s="264" t="e">
        <f t="shared" si="25"/>
        <v>#DIV/0!</v>
      </c>
      <c r="AS24" s="265" t="e">
        <f t="shared" si="7"/>
        <v>#DIV/0!</v>
      </c>
      <c r="AT24" s="265" t="e">
        <f t="shared" si="8"/>
        <v>#DIV/0!</v>
      </c>
      <c r="AU24" s="265" t="e">
        <f t="shared" si="9"/>
        <v>#DIV/0!</v>
      </c>
      <c r="AV24" s="265" t="e">
        <f t="shared" si="10"/>
        <v>#DIV/0!</v>
      </c>
      <c r="AW24" s="265" t="e">
        <f t="shared" si="11"/>
        <v>#DIV/0!</v>
      </c>
      <c r="AX24" s="265" t="e">
        <f t="shared" si="12"/>
        <v>#DIV/0!</v>
      </c>
      <c r="AY24" s="277">
        <f t="shared" si="1"/>
        <v>0</v>
      </c>
      <c r="AZ24" s="91"/>
      <c r="BA24" s="88"/>
      <c r="BB24" s="263" t="e">
        <f t="shared" si="49"/>
        <v>#DIV/0!</v>
      </c>
      <c r="BC24" s="265" t="e">
        <f t="shared" si="49"/>
        <v>#DIV/0!</v>
      </c>
      <c r="BD24" s="265" t="e">
        <f t="shared" si="49"/>
        <v>#DIV/0!</v>
      </c>
      <c r="BE24" s="265" t="e">
        <f t="shared" si="49"/>
        <v>#DIV/0!</v>
      </c>
      <c r="BF24" s="265" t="e">
        <f t="shared" si="49"/>
        <v>#DIV/0!</v>
      </c>
      <c r="BG24" s="265" t="e">
        <f t="shared" si="49"/>
        <v>#DIV/0!</v>
      </c>
      <c r="BH24" s="265" t="e">
        <f t="shared" si="49"/>
        <v>#DIV/0!</v>
      </c>
      <c r="BI24" s="265" t="e">
        <f t="shared" si="49"/>
        <v>#DIV/0!</v>
      </c>
      <c r="BJ24" s="265" t="e">
        <f t="shared" si="49"/>
        <v>#DIV/0!</v>
      </c>
      <c r="BK24" s="265" t="e">
        <f t="shared" si="49"/>
        <v>#DIV/0!</v>
      </c>
      <c r="BL24" s="265" t="e">
        <f t="shared" si="49"/>
        <v>#DIV/0!</v>
      </c>
      <c r="BM24" s="265" t="e">
        <f t="shared" si="49"/>
        <v>#DIV/0!</v>
      </c>
      <c r="BN24" s="265" t="e">
        <f t="shared" si="49"/>
        <v>#DIV/0!</v>
      </c>
      <c r="BO24" s="265" t="e">
        <f t="shared" si="49"/>
        <v>#DIV/0!</v>
      </c>
      <c r="BP24" s="264" t="e">
        <f t="shared" si="49"/>
        <v>#DIV/0!</v>
      </c>
      <c r="BQ24" s="278">
        <f t="shared" si="3"/>
        <v>0</v>
      </c>
      <c r="BR24" s="265"/>
      <c r="BS24" s="263" t="e">
        <f t="shared" si="53"/>
        <v>#DIV/0!</v>
      </c>
      <c r="BT24" s="265" t="e">
        <f t="shared" si="53"/>
        <v>#DIV/0!</v>
      </c>
      <c r="BU24" s="265" t="e">
        <f t="shared" si="53"/>
        <v>#DIV/0!</v>
      </c>
      <c r="BV24" s="265" t="e">
        <f t="shared" si="53"/>
        <v>#DIV/0!</v>
      </c>
      <c r="BW24" s="265" t="e">
        <f t="shared" si="53"/>
        <v>#DIV/0!</v>
      </c>
      <c r="BX24" s="265" t="e">
        <f t="shared" si="53"/>
        <v>#DIV/0!</v>
      </c>
      <c r="BY24" s="265" t="e">
        <f t="shared" si="53"/>
        <v>#DIV/0!</v>
      </c>
      <c r="BZ24" s="265" t="e">
        <f>+AVERAGEIFS(T$6:T$136,$K$6:$K$136,$AC24,$E$6:$E$136,"H")</f>
        <v>#DIV/0!</v>
      </c>
      <c r="CA24" s="265" t="e">
        <f>+AVERAGEIFS(U$6:U$136,$K$6:$K$136,$AC24,$E$6:$E$136,"H")</f>
        <v>#DIV/0!</v>
      </c>
      <c r="CB24" s="265" t="e">
        <f t="shared" si="54"/>
        <v>#DIV/0!</v>
      </c>
      <c r="CC24" s="265" t="e">
        <f t="shared" si="54"/>
        <v>#DIV/0!</v>
      </c>
      <c r="CD24" s="265" t="e">
        <f t="shared" si="54"/>
        <v>#DIV/0!</v>
      </c>
      <c r="CE24" s="265" t="e">
        <f t="shared" si="54"/>
        <v>#DIV/0!</v>
      </c>
      <c r="CF24" s="265" t="e">
        <f t="shared" si="54"/>
        <v>#DIV/0!</v>
      </c>
      <c r="CG24" s="264" t="e">
        <f t="shared" si="54"/>
        <v>#DIV/0!</v>
      </c>
      <c r="CH24" s="278">
        <f t="shared" si="5"/>
        <v>0</v>
      </c>
      <c r="CI24" s="91"/>
      <c r="CJ24" s="271" t="e">
        <f t="shared" si="51"/>
        <v>#DIV/0!</v>
      </c>
      <c r="CK24" s="272" t="e">
        <f>+AVERAGE(CM24,CO24,CQ24,CS24,CU24)</f>
        <v>#DIV/0!</v>
      </c>
      <c r="CL24" s="273" t="e">
        <f t="shared" si="13"/>
        <v>#DIV/0!</v>
      </c>
      <c r="CM24" s="273" t="e">
        <f t="shared" si="14"/>
        <v>#DIV/0!</v>
      </c>
      <c r="CN24" s="274" t="e">
        <f t="shared" si="15"/>
        <v>#DIV/0!</v>
      </c>
      <c r="CO24" s="273" t="e">
        <f t="shared" si="16"/>
        <v>#DIV/0!</v>
      </c>
      <c r="CP24" s="274" t="e">
        <f t="shared" si="17"/>
        <v>#DIV/0!</v>
      </c>
      <c r="CQ24" s="275" t="e">
        <f t="shared" si="18"/>
        <v>#DIV/0!</v>
      </c>
      <c r="CR24" s="273" t="e">
        <f t="shared" si="19"/>
        <v>#DIV/0!</v>
      </c>
      <c r="CS24" s="275" t="e">
        <f t="shared" si="20"/>
        <v>#DIV/0!</v>
      </c>
      <c r="CT24" s="273" t="e">
        <f t="shared" si="21"/>
        <v>#DIV/0!</v>
      </c>
      <c r="CU24" s="276" t="e">
        <f t="shared" si="22"/>
        <v>#DIV/0!</v>
      </c>
    </row>
    <row r="25" spans="2:99" s="21" customFormat="1" ht="30" customHeight="1" x14ac:dyDescent="0.25">
      <c r="B25" s="258">
        <v>21</v>
      </c>
      <c r="C25" s="254">
        <v>44105</v>
      </c>
      <c r="D25" s="153" t="s">
        <v>272</v>
      </c>
      <c r="E25" s="255"/>
      <c r="F25" s="88" t="s">
        <v>141</v>
      </c>
      <c r="G25" s="256" t="s">
        <v>28</v>
      </c>
      <c r="H25" s="256" t="s">
        <v>17</v>
      </c>
      <c r="I25" s="257" t="s">
        <v>146</v>
      </c>
      <c r="J25" s="88" t="s">
        <v>152</v>
      </c>
      <c r="K25" s="90"/>
      <c r="L25" s="90"/>
      <c r="M25" s="258">
        <v>3</v>
      </c>
      <c r="N25" s="319" t="s">
        <v>28</v>
      </c>
      <c r="O25" s="258">
        <v>4</v>
      </c>
      <c r="P25" s="259">
        <v>4</v>
      </c>
      <c r="Q25" s="260">
        <v>4</v>
      </c>
      <c r="R25" s="258">
        <v>5</v>
      </c>
      <c r="S25" s="259">
        <v>5</v>
      </c>
      <c r="T25" s="259">
        <v>5</v>
      </c>
      <c r="U25" s="259">
        <v>5</v>
      </c>
      <c r="V25" s="259">
        <v>5</v>
      </c>
      <c r="W25" s="260">
        <v>5</v>
      </c>
      <c r="X25" s="258">
        <v>4</v>
      </c>
      <c r="Y25" s="260">
        <v>4</v>
      </c>
      <c r="Z25" s="320" t="s">
        <v>28</v>
      </c>
      <c r="AA25" s="260">
        <v>4</v>
      </c>
      <c r="AB25" s="261"/>
      <c r="AC25" s="262" t="s">
        <v>46</v>
      </c>
      <c r="AD25" s="263"/>
      <c r="AE25" s="264"/>
      <c r="AF25" s="263"/>
      <c r="AG25" s="265"/>
      <c r="AH25" s="264"/>
      <c r="AI25" s="263"/>
      <c r="AJ25" s="265"/>
      <c r="AK25" s="265"/>
      <c r="AL25" s="265"/>
      <c r="AM25" s="265"/>
      <c r="AN25" s="264"/>
      <c r="AO25" s="263"/>
      <c r="AP25" s="264"/>
      <c r="AQ25" s="263"/>
      <c r="AR25" s="264"/>
      <c r="AS25" s="265"/>
      <c r="AT25" s="265"/>
      <c r="AU25" s="265"/>
      <c r="AV25" s="265"/>
      <c r="AW25" s="265"/>
      <c r="AX25" s="265"/>
      <c r="AY25" s="277">
        <f t="shared" si="1"/>
        <v>0</v>
      </c>
      <c r="AZ25" s="88"/>
      <c r="BA25" s="88"/>
      <c r="BB25" s="263"/>
      <c r="BC25" s="265"/>
      <c r="BD25" s="265"/>
      <c r="BE25" s="265"/>
      <c r="BF25" s="265"/>
      <c r="BG25" s="265"/>
      <c r="BH25" s="265"/>
      <c r="BI25" s="265"/>
      <c r="BJ25" s="265"/>
      <c r="BK25" s="265"/>
      <c r="BL25" s="265"/>
      <c r="BM25" s="265"/>
      <c r="BN25" s="265"/>
      <c r="BO25" s="265"/>
      <c r="BP25" s="264"/>
      <c r="BQ25" s="278">
        <f t="shared" si="3"/>
        <v>0</v>
      </c>
      <c r="BR25" s="88"/>
      <c r="BS25" s="263"/>
      <c r="BT25" s="265"/>
      <c r="BU25" s="265"/>
      <c r="BV25" s="265"/>
      <c r="BW25" s="265"/>
      <c r="BX25" s="265"/>
      <c r="BY25" s="265"/>
      <c r="BZ25" s="265"/>
      <c r="CA25" s="265"/>
      <c r="CB25" s="265"/>
      <c r="CC25" s="265"/>
      <c r="CD25" s="265"/>
      <c r="CE25" s="265"/>
      <c r="CF25" s="265"/>
      <c r="CG25" s="264"/>
      <c r="CH25" s="278">
        <f t="shared" si="5"/>
        <v>0</v>
      </c>
      <c r="CI25" s="88"/>
      <c r="CJ25" s="271"/>
      <c r="CK25" s="272"/>
      <c r="CL25" s="273"/>
      <c r="CM25" s="273"/>
      <c r="CN25" s="274"/>
      <c r="CO25" s="273"/>
      <c r="CP25" s="274"/>
      <c r="CQ25" s="275"/>
      <c r="CR25" s="273"/>
      <c r="CS25" s="275"/>
      <c r="CT25" s="273"/>
      <c r="CU25" s="276"/>
    </row>
    <row r="26" spans="2:99" s="21" customFormat="1" ht="30" customHeight="1" x14ac:dyDescent="0.25">
      <c r="B26" s="258">
        <v>22</v>
      </c>
      <c r="C26" s="254">
        <v>44105</v>
      </c>
      <c r="D26" s="153" t="s">
        <v>272</v>
      </c>
      <c r="E26" s="255"/>
      <c r="F26" s="88" t="s">
        <v>143</v>
      </c>
      <c r="G26" s="256" t="s">
        <v>27</v>
      </c>
      <c r="H26" s="256" t="s">
        <v>30</v>
      </c>
      <c r="I26" s="257" t="s">
        <v>25</v>
      </c>
      <c r="J26" s="88" t="s">
        <v>153</v>
      </c>
      <c r="K26" s="90"/>
      <c r="L26" s="90"/>
      <c r="M26" s="258">
        <v>5</v>
      </c>
      <c r="N26" s="319" t="s">
        <v>27</v>
      </c>
      <c r="O26" s="258">
        <v>5</v>
      </c>
      <c r="P26" s="259">
        <v>5</v>
      </c>
      <c r="Q26" s="260">
        <v>5</v>
      </c>
      <c r="R26" s="258">
        <v>5</v>
      </c>
      <c r="S26" s="259">
        <v>5</v>
      </c>
      <c r="T26" s="259">
        <v>5</v>
      </c>
      <c r="U26" s="259">
        <v>5</v>
      </c>
      <c r="V26" s="259">
        <v>5</v>
      </c>
      <c r="W26" s="260">
        <v>5</v>
      </c>
      <c r="X26" s="258">
        <v>5</v>
      </c>
      <c r="Y26" s="260"/>
      <c r="Z26" s="320" t="s">
        <v>28</v>
      </c>
      <c r="AA26" s="260">
        <v>5</v>
      </c>
      <c r="AB26" s="261"/>
      <c r="AC26" s="262" t="s">
        <v>63</v>
      </c>
      <c r="AD26" s="263"/>
      <c r="AE26" s="264"/>
      <c r="AF26" s="263"/>
      <c r="AG26" s="265"/>
      <c r="AH26" s="264"/>
      <c r="AI26" s="263"/>
      <c r="AJ26" s="265"/>
      <c r="AK26" s="265"/>
      <c r="AL26" s="265"/>
      <c r="AM26" s="265"/>
      <c r="AN26" s="264"/>
      <c r="AO26" s="263"/>
      <c r="AP26" s="264"/>
      <c r="AQ26" s="263"/>
      <c r="AR26" s="264"/>
      <c r="AS26" s="265"/>
      <c r="AT26" s="265"/>
      <c r="AU26" s="265"/>
      <c r="AV26" s="265"/>
      <c r="AW26" s="265"/>
      <c r="AX26" s="265"/>
      <c r="AY26" s="277">
        <f t="shared" si="1"/>
        <v>0</v>
      </c>
      <c r="AZ26" s="88"/>
      <c r="BA26" s="88"/>
      <c r="BB26" s="263"/>
      <c r="BC26" s="265"/>
      <c r="BD26" s="265"/>
      <c r="BE26" s="265"/>
      <c r="BF26" s="265"/>
      <c r="BG26" s="265"/>
      <c r="BH26" s="265"/>
      <c r="BI26" s="265"/>
      <c r="BJ26" s="265"/>
      <c r="BK26" s="265"/>
      <c r="BL26" s="265"/>
      <c r="BM26" s="265"/>
      <c r="BN26" s="265"/>
      <c r="BO26" s="265"/>
      <c r="BP26" s="264"/>
      <c r="BQ26" s="278">
        <f t="shared" si="3"/>
        <v>0</v>
      </c>
      <c r="BR26" s="88"/>
      <c r="BS26" s="263"/>
      <c r="BT26" s="265"/>
      <c r="BU26" s="265"/>
      <c r="BV26" s="265"/>
      <c r="BW26" s="265"/>
      <c r="BX26" s="265"/>
      <c r="BY26" s="265"/>
      <c r="BZ26" s="265"/>
      <c r="CA26" s="265"/>
      <c r="CB26" s="265"/>
      <c r="CC26" s="265"/>
      <c r="CD26" s="265"/>
      <c r="CE26" s="265"/>
      <c r="CF26" s="265"/>
      <c r="CG26" s="264"/>
      <c r="CH26" s="278">
        <f t="shared" si="5"/>
        <v>0</v>
      </c>
      <c r="CI26" s="88"/>
      <c r="CJ26" s="271"/>
      <c r="CK26" s="272"/>
      <c r="CL26" s="273"/>
      <c r="CM26" s="273"/>
      <c r="CN26" s="274"/>
      <c r="CO26" s="273"/>
      <c r="CP26" s="274"/>
      <c r="CQ26" s="275"/>
      <c r="CR26" s="273"/>
      <c r="CS26" s="275"/>
      <c r="CT26" s="273"/>
      <c r="CU26" s="276"/>
    </row>
    <row r="27" spans="2:99" s="21" customFormat="1" ht="30" customHeight="1" x14ac:dyDescent="0.25">
      <c r="B27" s="258">
        <v>23</v>
      </c>
      <c r="C27" s="254">
        <v>44105</v>
      </c>
      <c r="D27" s="153" t="s">
        <v>272</v>
      </c>
      <c r="E27" s="255"/>
      <c r="F27" s="88" t="s">
        <v>143</v>
      </c>
      <c r="G27" s="256" t="s">
        <v>27</v>
      </c>
      <c r="H27" s="256" t="s">
        <v>222</v>
      </c>
      <c r="I27" s="257" t="s">
        <v>25</v>
      </c>
      <c r="J27" s="88" t="s">
        <v>152</v>
      </c>
      <c r="K27" s="90"/>
      <c r="L27" s="90"/>
      <c r="M27" s="258">
        <v>5</v>
      </c>
      <c r="N27" s="319" t="s">
        <v>28</v>
      </c>
      <c r="O27" s="258">
        <v>5</v>
      </c>
      <c r="P27" s="259">
        <v>5</v>
      </c>
      <c r="Q27" s="260">
        <v>5</v>
      </c>
      <c r="R27" s="258">
        <v>5</v>
      </c>
      <c r="S27" s="259">
        <v>5</v>
      </c>
      <c r="T27" s="259">
        <v>5</v>
      </c>
      <c r="U27" s="259">
        <v>5</v>
      </c>
      <c r="V27" s="259">
        <v>5</v>
      </c>
      <c r="W27" s="260">
        <v>5</v>
      </c>
      <c r="X27" s="258">
        <v>5</v>
      </c>
      <c r="Y27" s="260">
        <v>5</v>
      </c>
      <c r="Z27" s="320" t="s">
        <v>28</v>
      </c>
      <c r="AA27" s="260">
        <v>5</v>
      </c>
      <c r="AB27" s="261"/>
      <c r="AC27" s="262" t="s">
        <v>39</v>
      </c>
      <c r="AD27" s="263" t="e">
        <f t="shared" ref="AD27:AR29" si="55">+AVERAGEIF($K$6:$K$136,$AC27,M$6:M$136)</f>
        <v>#DIV/0!</v>
      </c>
      <c r="AE27" s="264" t="e">
        <f t="shared" si="55"/>
        <v>#DIV/0!</v>
      </c>
      <c r="AF27" s="263" t="e">
        <f t="shared" si="55"/>
        <v>#DIV/0!</v>
      </c>
      <c r="AG27" s="265" t="e">
        <f t="shared" si="55"/>
        <v>#DIV/0!</v>
      </c>
      <c r="AH27" s="264" t="e">
        <f t="shared" si="55"/>
        <v>#DIV/0!</v>
      </c>
      <c r="AI27" s="263" t="e">
        <f t="shared" si="55"/>
        <v>#DIV/0!</v>
      </c>
      <c r="AJ27" s="265" t="e">
        <f t="shared" si="55"/>
        <v>#DIV/0!</v>
      </c>
      <c r="AK27" s="265" t="e">
        <f t="shared" si="55"/>
        <v>#DIV/0!</v>
      </c>
      <c r="AL27" s="265" t="e">
        <f t="shared" si="55"/>
        <v>#DIV/0!</v>
      </c>
      <c r="AM27" s="265" t="e">
        <f t="shared" si="55"/>
        <v>#DIV/0!</v>
      </c>
      <c r="AN27" s="264" t="e">
        <f t="shared" si="55"/>
        <v>#DIV/0!</v>
      </c>
      <c r="AO27" s="263" t="e">
        <f t="shared" si="55"/>
        <v>#DIV/0!</v>
      </c>
      <c r="AP27" s="264" t="e">
        <f t="shared" si="55"/>
        <v>#DIV/0!</v>
      </c>
      <c r="AQ27" s="263" t="e">
        <f t="shared" si="55"/>
        <v>#DIV/0!</v>
      </c>
      <c r="AR27" s="264" t="e">
        <f t="shared" si="55"/>
        <v>#DIV/0!</v>
      </c>
      <c r="AS27" s="265" t="e">
        <f>AVERAGE(AD27:AE27)</f>
        <v>#DIV/0!</v>
      </c>
      <c r="AT27" s="265" t="e">
        <f>AVERAGE(AF27:AH27)</f>
        <v>#DIV/0!</v>
      </c>
      <c r="AU27" s="265" t="e">
        <f>AVERAGE(AI27:AN27)</f>
        <v>#DIV/0!</v>
      </c>
      <c r="AV27" s="265" t="e">
        <f>AVERAGE(AO27:AP27)</f>
        <v>#DIV/0!</v>
      </c>
      <c r="AW27" s="265" t="e">
        <f>AVERAGE(AQ27:AR27)</f>
        <v>#DIV/0!</v>
      </c>
      <c r="AX27" s="265" t="e">
        <f>AVERAGE(AS27:AW27)</f>
        <v>#DIV/0!</v>
      </c>
      <c r="AY27" s="277">
        <f t="shared" si="1"/>
        <v>0</v>
      </c>
      <c r="AZ27" s="91"/>
      <c r="BA27" s="88"/>
      <c r="BB27" s="263" t="e">
        <f t="shared" ref="BB27:BP29" si="56">+AVERAGEIFS(M$6:M$136,$K$6:$K$136,$AC27,$E$6:$E$136,"M")</f>
        <v>#DIV/0!</v>
      </c>
      <c r="BC27" s="265" t="e">
        <f t="shared" si="56"/>
        <v>#DIV/0!</v>
      </c>
      <c r="BD27" s="265" t="e">
        <f t="shared" si="56"/>
        <v>#DIV/0!</v>
      </c>
      <c r="BE27" s="265" t="e">
        <f t="shared" si="56"/>
        <v>#DIV/0!</v>
      </c>
      <c r="BF27" s="265" t="e">
        <f t="shared" si="56"/>
        <v>#DIV/0!</v>
      </c>
      <c r="BG27" s="265" t="e">
        <f t="shared" si="56"/>
        <v>#DIV/0!</v>
      </c>
      <c r="BH27" s="265" t="e">
        <f t="shared" si="56"/>
        <v>#DIV/0!</v>
      </c>
      <c r="BI27" s="265" t="e">
        <f t="shared" si="56"/>
        <v>#DIV/0!</v>
      </c>
      <c r="BJ27" s="265" t="e">
        <f t="shared" si="56"/>
        <v>#DIV/0!</v>
      </c>
      <c r="BK27" s="265" t="e">
        <f t="shared" si="56"/>
        <v>#DIV/0!</v>
      </c>
      <c r="BL27" s="265" t="e">
        <f t="shared" si="56"/>
        <v>#DIV/0!</v>
      </c>
      <c r="BM27" s="265" t="e">
        <f t="shared" si="56"/>
        <v>#DIV/0!</v>
      </c>
      <c r="BN27" s="265" t="e">
        <f t="shared" si="56"/>
        <v>#DIV/0!</v>
      </c>
      <c r="BO27" s="265" t="e">
        <f t="shared" si="56"/>
        <v>#DIV/0!</v>
      </c>
      <c r="BP27" s="264" t="e">
        <f t="shared" si="56"/>
        <v>#DIV/0!</v>
      </c>
      <c r="BQ27" s="278">
        <f t="shared" si="3"/>
        <v>0</v>
      </c>
      <c r="BR27" s="265"/>
      <c r="BS27" s="263" t="e">
        <f t="shared" ref="BS27:CG27" si="57">+AVERAGEIFS(M$6:M$136,$K$6:$K$136,$AC27,$E$6:$E$136,"H")</f>
        <v>#DIV/0!</v>
      </c>
      <c r="BT27" s="265" t="e">
        <f t="shared" si="57"/>
        <v>#DIV/0!</v>
      </c>
      <c r="BU27" s="265" t="e">
        <f t="shared" si="57"/>
        <v>#DIV/0!</v>
      </c>
      <c r="BV27" s="265" t="e">
        <f t="shared" si="57"/>
        <v>#DIV/0!</v>
      </c>
      <c r="BW27" s="265" t="e">
        <f t="shared" si="57"/>
        <v>#DIV/0!</v>
      </c>
      <c r="BX27" s="265" t="e">
        <f t="shared" si="57"/>
        <v>#DIV/0!</v>
      </c>
      <c r="BY27" s="265" t="e">
        <f t="shared" si="57"/>
        <v>#DIV/0!</v>
      </c>
      <c r="BZ27" s="265" t="e">
        <f t="shared" si="57"/>
        <v>#DIV/0!</v>
      </c>
      <c r="CA27" s="265" t="e">
        <f t="shared" si="57"/>
        <v>#DIV/0!</v>
      </c>
      <c r="CB27" s="265" t="e">
        <f t="shared" si="57"/>
        <v>#DIV/0!</v>
      </c>
      <c r="CC27" s="265" t="e">
        <f t="shared" si="57"/>
        <v>#DIV/0!</v>
      </c>
      <c r="CD27" s="265" t="e">
        <f t="shared" si="57"/>
        <v>#DIV/0!</v>
      </c>
      <c r="CE27" s="265" t="e">
        <f t="shared" si="57"/>
        <v>#DIV/0!</v>
      </c>
      <c r="CF27" s="265" t="e">
        <f t="shared" si="57"/>
        <v>#DIV/0!</v>
      </c>
      <c r="CG27" s="264" t="e">
        <f t="shared" si="57"/>
        <v>#DIV/0!</v>
      </c>
      <c r="CH27" s="278">
        <f t="shared" si="5"/>
        <v>0</v>
      </c>
      <c r="CI27" s="91"/>
      <c r="CJ27" s="271" t="e">
        <f>+AVERAGE(CL27,CN27,CP27,CR27,CT27)</f>
        <v>#DIV/0!</v>
      </c>
      <c r="CK27" s="272" t="e">
        <f>+AVERAGE(CM27,CO27,CQ27,CS27,CU27)</f>
        <v>#DIV/0!</v>
      </c>
      <c r="CL27" s="273" t="e">
        <f t="shared" si="13"/>
        <v>#DIV/0!</v>
      </c>
      <c r="CM27" s="273" t="e">
        <f t="shared" si="14"/>
        <v>#DIV/0!</v>
      </c>
      <c r="CN27" s="274" t="e">
        <f t="shared" si="15"/>
        <v>#DIV/0!</v>
      </c>
      <c r="CO27" s="273" t="e">
        <f t="shared" si="16"/>
        <v>#DIV/0!</v>
      </c>
      <c r="CP27" s="274" t="e">
        <f t="shared" si="17"/>
        <v>#DIV/0!</v>
      </c>
      <c r="CQ27" s="275" t="e">
        <f t="shared" si="18"/>
        <v>#DIV/0!</v>
      </c>
      <c r="CR27" s="273" t="e">
        <f t="shared" si="19"/>
        <v>#DIV/0!</v>
      </c>
      <c r="CS27" s="275" t="e">
        <f t="shared" si="20"/>
        <v>#DIV/0!</v>
      </c>
      <c r="CT27" s="273" t="e">
        <f t="shared" si="21"/>
        <v>#DIV/0!</v>
      </c>
      <c r="CU27" s="276" t="e">
        <f t="shared" si="22"/>
        <v>#DIV/0!</v>
      </c>
    </row>
    <row r="28" spans="2:99" s="21" customFormat="1" ht="30" customHeight="1" x14ac:dyDescent="0.25">
      <c r="B28" s="258">
        <v>24</v>
      </c>
      <c r="C28" s="254">
        <v>44105</v>
      </c>
      <c r="D28" s="153" t="s">
        <v>272</v>
      </c>
      <c r="E28" s="255"/>
      <c r="F28" s="88" t="s">
        <v>142</v>
      </c>
      <c r="G28" s="256" t="s">
        <v>27</v>
      </c>
      <c r="H28" s="256" t="s">
        <v>17</v>
      </c>
      <c r="I28" s="257" t="s">
        <v>146</v>
      </c>
      <c r="J28" s="88" t="s">
        <v>152</v>
      </c>
      <c r="K28" s="90"/>
      <c r="L28" s="90"/>
      <c r="M28" s="258">
        <v>4</v>
      </c>
      <c r="N28" s="319" t="s">
        <v>28</v>
      </c>
      <c r="O28" s="258">
        <v>4</v>
      </c>
      <c r="P28" s="259">
        <v>4</v>
      </c>
      <c r="Q28" s="260">
        <v>4</v>
      </c>
      <c r="R28" s="258">
        <v>3</v>
      </c>
      <c r="S28" s="259">
        <v>5</v>
      </c>
      <c r="T28" s="259">
        <v>5</v>
      </c>
      <c r="U28" s="259">
        <v>4</v>
      </c>
      <c r="V28" s="259">
        <v>3</v>
      </c>
      <c r="W28" s="260">
        <v>2</v>
      </c>
      <c r="X28" s="258">
        <v>3</v>
      </c>
      <c r="Y28" s="260">
        <v>3</v>
      </c>
      <c r="Z28" s="320" t="s">
        <v>28</v>
      </c>
      <c r="AA28" s="260">
        <v>3</v>
      </c>
      <c r="AB28" s="261"/>
      <c r="AC28" s="262" t="s">
        <v>45</v>
      </c>
      <c r="AD28" s="263" t="e">
        <f t="shared" si="55"/>
        <v>#DIV/0!</v>
      </c>
      <c r="AE28" s="264" t="e">
        <f t="shared" si="55"/>
        <v>#DIV/0!</v>
      </c>
      <c r="AF28" s="263" t="e">
        <f t="shared" si="55"/>
        <v>#DIV/0!</v>
      </c>
      <c r="AG28" s="265" t="e">
        <f t="shared" si="55"/>
        <v>#DIV/0!</v>
      </c>
      <c r="AH28" s="264" t="e">
        <f t="shared" si="55"/>
        <v>#DIV/0!</v>
      </c>
      <c r="AI28" s="263" t="e">
        <f t="shared" si="55"/>
        <v>#DIV/0!</v>
      </c>
      <c r="AJ28" s="265" t="e">
        <f t="shared" si="55"/>
        <v>#DIV/0!</v>
      </c>
      <c r="AK28" s="265" t="e">
        <f t="shared" si="55"/>
        <v>#DIV/0!</v>
      </c>
      <c r="AL28" s="265" t="e">
        <f t="shared" si="55"/>
        <v>#DIV/0!</v>
      </c>
      <c r="AM28" s="265" t="e">
        <f t="shared" si="55"/>
        <v>#DIV/0!</v>
      </c>
      <c r="AN28" s="264" t="e">
        <f t="shared" si="55"/>
        <v>#DIV/0!</v>
      </c>
      <c r="AO28" s="263" t="e">
        <f t="shared" si="55"/>
        <v>#DIV/0!</v>
      </c>
      <c r="AP28" s="264" t="e">
        <f t="shared" si="55"/>
        <v>#DIV/0!</v>
      </c>
      <c r="AQ28" s="263" t="e">
        <f t="shared" si="55"/>
        <v>#DIV/0!</v>
      </c>
      <c r="AR28" s="264" t="e">
        <f t="shared" si="55"/>
        <v>#DIV/0!</v>
      </c>
      <c r="AS28" s="265" t="e">
        <f>AVERAGE(AD28:AE28)</f>
        <v>#DIV/0!</v>
      </c>
      <c r="AT28" s="265" t="e">
        <f>AVERAGE(AF28:AH28)</f>
        <v>#DIV/0!</v>
      </c>
      <c r="AU28" s="265" t="e">
        <f>AVERAGE(AI28:AN28)</f>
        <v>#DIV/0!</v>
      </c>
      <c r="AV28" s="265" t="e">
        <f>AVERAGE(AO28:AP28)</f>
        <v>#DIV/0!</v>
      </c>
      <c r="AW28" s="265" t="e">
        <f>AVERAGE(AQ28:AR28)</f>
        <v>#DIV/0!</v>
      </c>
      <c r="AX28" s="265" t="e">
        <f>AVERAGE(AS28:AW28)</f>
        <v>#DIV/0!</v>
      </c>
      <c r="AY28" s="277">
        <f t="shared" si="1"/>
        <v>0</v>
      </c>
      <c r="AZ28" s="91"/>
      <c r="BA28" s="88"/>
      <c r="BB28" s="263" t="e">
        <f t="shared" si="56"/>
        <v>#DIV/0!</v>
      </c>
      <c r="BC28" s="265" t="e">
        <f t="shared" si="56"/>
        <v>#DIV/0!</v>
      </c>
      <c r="BD28" s="265" t="e">
        <f t="shared" si="56"/>
        <v>#DIV/0!</v>
      </c>
      <c r="BE28" s="265" t="e">
        <f t="shared" si="56"/>
        <v>#DIV/0!</v>
      </c>
      <c r="BF28" s="265" t="e">
        <f t="shared" si="56"/>
        <v>#DIV/0!</v>
      </c>
      <c r="BG28" s="265" t="e">
        <f t="shared" si="56"/>
        <v>#DIV/0!</v>
      </c>
      <c r="BH28" s="265" t="e">
        <f t="shared" si="56"/>
        <v>#DIV/0!</v>
      </c>
      <c r="BI28" s="265" t="e">
        <f t="shared" si="56"/>
        <v>#DIV/0!</v>
      </c>
      <c r="BJ28" s="265" t="e">
        <f t="shared" si="56"/>
        <v>#DIV/0!</v>
      </c>
      <c r="BK28" s="265" t="e">
        <f t="shared" si="56"/>
        <v>#DIV/0!</v>
      </c>
      <c r="BL28" s="265" t="e">
        <f t="shared" si="56"/>
        <v>#DIV/0!</v>
      </c>
      <c r="BM28" s="265" t="e">
        <f t="shared" si="56"/>
        <v>#DIV/0!</v>
      </c>
      <c r="BN28" s="265" t="e">
        <f t="shared" si="56"/>
        <v>#DIV/0!</v>
      </c>
      <c r="BO28" s="265" t="e">
        <f t="shared" si="56"/>
        <v>#DIV/0!</v>
      </c>
      <c r="BP28" s="264" t="e">
        <f t="shared" si="56"/>
        <v>#DIV/0!</v>
      </c>
      <c r="BQ28" s="278">
        <f t="shared" si="3"/>
        <v>0</v>
      </c>
      <c r="BR28" s="265"/>
      <c r="BS28" s="263"/>
      <c r="BT28" s="265"/>
      <c r="BU28" s="265"/>
      <c r="BV28" s="265"/>
      <c r="BW28" s="265"/>
      <c r="BX28" s="265"/>
      <c r="BY28" s="265"/>
      <c r="BZ28" s="265"/>
      <c r="CA28" s="265"/>
      <c r="CB28" s="265"/>
      <c r="CC28" s="265"/>
      <c r="CD28" s="265"/>
      <c r="CE28" s="265"/>
      <c r="CF28" s="265"/>
      <c r="CG28" s="264"/>
      <c r="CH28" s="278">
        <f t="shared" si="5"/>
        <v>0</v>
      </c>
      <c r="CI28" s="91"/>
      <c r="CJ28" s="271" t="e">
        <f>+AVERAGE(CL28,CN28,CP28,CR28,CT28)</f>
        <v>#DIV/0!</v>
      </c>
      <c r="CK28" s="272"/>
      <c r="CL28" s="273" t="e">
        <f t="shared" si="13"/>
        <v>#DIV/0!</v>
      </c>
      <c r="CM28" s="273"/>
      <c r="CN28" s="274" t="e">
        <f t="shared" si="15"/>
        <v>#DIV/0!</v>
      </c>
      <c r="CO28" s="273"/>
      <c r="CP28" s="274" t="e">
        <f t="shared" si="17"/>
        <v>#DIV/0!</v>
      </c>
      <c r="CQ28" s="275"/>
      <c r="CR28" s="273" t="e">
        <f t="shared" si="19"/>
        <v>#DIV/0!</v>
      </c>
      <c r="CS28" s="275"/>
      <c r="CT28" s="273" t="e">
        <f t="shared" si="21"/>
        <v>#DIV/0!</v>
      </c>
      <c r="CU28" s="276"/>
    </row>
    <row r="29" spans="2:99" s="21" customFormat="1" ht="30" customHeight="1" x14ac:dyDescent="0.25">
      <c r="B29" s="258">
        <v>25</v>
      </c>
      <c r="C29" s="254">
        <v>44105</v>
      </c>
      <c r="D29" s="153" t="s">
        <v>272</v>
      </c>
      <c r="E29" s="255"/>
      <c r="F29" s="88"/>
      <c r="G29" s="256" t="s">
        <v>27</v>
      </c>
      <c r="H29" s="256"/>
      <c r="I29" s="257"/>
      <c r="J29" s="88" t="s">
        <v>152</v>
      </c>
      <c r="K29" s="90"/>
      <c r="L29" s="90"/>
      <c r="M29" s="258">
        <v>2</v>
      </c>
      <c r="N29" s="319" t="s">
        <v>28</v>
      </c>
      <c r="O29" s="258">
        <v>3</v>
      </c>
      <c r="P29" s="259">
        <v>3</v>
      </c>
      <c r="Q29" s="260">
        <v>3</v>
      </c>
      <c r="R29" s="258">
        <v>1</v>
      </c>
      <c r="S29" s="259">
        <v>5</v>
      </c>
      <c r="T29" s="259">
        <v>5</v>
      </c>
      <c r="U29" s="259">
        <v>4</v>
      </c>
      <c r="V29" s="259">
        <v>2</v>
      </c>
      <c r="W29" s="260">
        <v>3</v>
      </c>
      <c r="X29" s="258"/>
      <c r="Y29" s="260"/>
      <c r="Z29" s="320" t="s">
        <v>28</v>
      </c>
      <c r="AA29" s="260">
        <v>2</v>
      </c>
      <c r="AB29" s="261"/>
      <c r="AC29" s="262" t="s">
        <v>38</v>
      </c>
      <c r="AD29" s="263" t="e">
        <f t="shared" si="55"/>
        <v>#DIV/0!</v>
      </c>
      <c r="AE29" s="264" t="e">
        <f t="shared" si="55"/>
        <v>#DIV/0!</v>
      </c>
      <c r="AF29" s="263" t="e">
        <f t="shared" si="55"/>
        <v>#DIV/0!</v>
      </c>
      <c r="AG29" s="265" t="e">
        <f t="shared" si="55"/>
        <v>#DIV/0!</v>
      </c>
      <c r="AH29" s="264" t="e">
        <f t="shared" si="55"/>
        <v>#DIV/0!</v>
      </c>
      <c r="AI29" s="263" t="e">
        <f t="shared" si="55"/>
        <v>#DIV/0!</v>
      </c>
      <c r="AJ29" s="265" t="e">
        <f t="shared" si="55"/>
        <v>#DIV/0!</v>
      </c>
      <c r="AK29" s="265" t="e">
        <f t="shared" si="55"/>
        <v>#DIV/0!</v>
      </c>
      <c r="AL29" s="265" t="e">
        <f t="shared" si="55"/>
        <v>#DIV/0!</v>
      </c>
      <c r="AM29" s="265" t="e">
        <f t="shared" si="55"/>
        <v>#DIV/0!</v>
      </c>
      <c r="AN29" s="264" t="e">
        <f t="shared" si="55"/>
        <v>#DIV/0!</v>
      </c>
      <c r="AO29" s="263" t="e">
        <f t="shared" si="55"/>
        <v>#DIV/0!</v>
      </c>
      <c r="AP29" s="264" t="e">
        <f t="shared" si="55"/>
        <v>#DIV/0!</v>
      </c>
      <c r="AQ29" s="263" t="e">
        <f t="shared" si="55"/>
        <v>#DIV/0!</v>
      </c>
      <c r="AR29" s="264" t="e">
        <f t="shared" si="55"/>
        <v>#DIV/0!</v>
      </c>
      <c r="AS29" s="265" t="e">
        <f>AVERAGE(AD29:AE29)</f>
        <v>#DIV/0!</v>
      </c>
      <c r="AT29" s="265" t="e">
        <f>AVERAGE(AF29:AH29)</f>
        <v>#DIV/0!</v>
      </c>
      <c r="AU29" s="265" t="e">
        <f>AVERAGE(AI29:AN29)</f>
        <v>#DIV/0!</v>
      </c>
      <c r="AV29" s="265" t="e">
        <f>AVERAGE(AO29:AP29)</f>
        <v>#DIV/0!</v>
      </c>
      <c r="AW29" s="265" t="e">
        <f>AVERAGE(AQ29:AR29)</f>
        <v>#DIV/0!</v>
      </c>
      <c r="AX29" s="265" t="e">
        <f>AVERAGE(AS29:AW29)</f>
        <v>#DIV/0!</v>
      </c>
      <c r="AY29" s="277">
        <f t="shared" si="1"/>
        <v>0</v>
      </c>
      <c r="AZ29" s="91"/>
      <c r="BA29" s="88"/>
      <c r="BB29" s="263" t="e">
        <f t="shared" si="56"/>
        <v>#DIV/0!</v>
      </c>
      <c r="BC29" s="265" t="e">
        <f t="shared" si="56"/>
        <v>#DIV/0!</v>
      </c>
      <c r="BD29" s="265" t="e">
        <f t="shared" si="56"/>
        <v>#DIV/0!</v>
      </c>
      <c r="BE29" s="265" t="e">
        <f t="shared" si="56"/>
        <v>#DIV/0!</v>
      </c>
      <c r="BF29" s="265" t="e">
        <f t="shared" si="56"/>
        <v>#DIV/0!</v>
      </c>
      <c r="BG29" s="265" t="e">
        <f t="shared" si="56"/>
        <v>#DIV/0!</v>
      </c>
      <c r="BH29" s="265" t="e">
        <f t="shared" si="56"/>
        <v>#DIV/0!</v>
      </c>
      <c r="BI29" s="265" t="e">
        <f t="shared" si="56"/>
        <v>#DIV/0!</v>
      </c>
      <c r="BJ29" s="265" t="e">
        <f t="shared" si="56"/>
        <v>#DIV/0!</v>
      </c>
      <c r="BK29" s="265" t="e">
        <f t="shared" si="56"/>
        <v>#DIV/0!</v>
      </c>
      <c r="BL29" s="265" t="e">
        <f t="shared" si="56"/>
        <v>#DIV/0!</v>
      </c>
      <c r="BM29" s="265" t="e">
        <f t="shared" si="56"/>
        <v>#DIV/0!</v>
      </c>
      <c r="BN29" s="265" t="e">
        <f t="shared" si="56"/>
        <v>#DIV/0!</v>
      </c>
      <c r="BO29" s="265" t="e">
        <f t="shared" si="56"/>
        <v>#DIV/0!</v>
      </c>
      <c r="BP29" s="264" t="e">
        <f t="shared" si="56"/>
        <v>#DIV/0!</v>
      </c>
      <c r="BQ29" s="278">
        <f t="shared" si="3"/>
        <v>0</v>
      </c>
      <c r="BR29" s="265"/>
      <c r="BS29" s="263"/>
      <c r="BT29" s="265"/>
      <c r="BU29" s="265"/>
      <c r="BV29" s="265"/>
      <c r="BW29" s="265"/>
      <c r="BX29" s="265"/>
      <c r="BY29" s="265"/>
      <c r="BZ29" s="265"/>
      <c r="CA29" s="265"/>
      <c r="CB29" s="265"/>
      <c r="CC29" s="265"/>
      <c r="CD29" s="265"/>
      <c r="CE29" s="265"/>
      <c r="CF29" s="265"/>
      <c r="CG29" s="264"/>
      <c r="CH29" s="278">
        <f t="shared" si="5"/>
        <v>0</v>
      </c>
      <c r="CI29" s="91"/>
      <c r="CJ29" s="271" t="e">
        <f>+AVERAGE(CL29,CN29,CP29,CR29,CT29)</f>
        <v>#DIV/0!</v>
      </c>
      <c r="CK29" s="272"/>
      <c r="CL29" s="273" t="e">
        <f t="shared" si="13"/>
        <v>#DIV/0!</v>
      </c>
      <c r="CM29" s="273"/>
      <c r="CN29" s="274" t="e">
        <f t="shared" si="15"/>
        <v>#DIV/0!</v>
      </c>
      <c r="CO29" s="273"/>
      <c r="CP29" s="274" t="e">
        <f t="shared" si="17"/>
        <v>#DIV/0!</v>
      </c>
      <c r="CQ29" s="275"/>
      <c r="CR29" s="273" t="e">
        <f t="shared" si="19"/>
        <v>#DIV/0!</v>
      </c>
      <c r="CS29" s="275"/>
      <c r="CT29" s="273" t="e">
        <f t="shared" si="21"/>
        <v>#DIV/0!</v>
      </c>
      <c r="CU29" s="276"/>
    </row>
    <row r="30" spans="2:99" s="21" customFormat="1" ht="30" customHeight="1" x14ac:dyDescent="0.25">
      <c r="B30" s="258">
        <v>26</v>
      </c>
      <c r="C30" s="254">
        <v>44105</v>
      </c>
      <c r="D30" s="153" t="s">
        <v>272</v>
      </c>
      <c r="E30" s="255"/>
      <c r="F30" s="88" t="s">
        <v>141</v>
      </c>
      <c r="G30" s="256" t="s">
        <v>28</v>
      </c>
      <c r="H30" s="256" t="s">
        <v>17</v>
      </c>
      <c r="I30" s="257" t="s">
        <v>146</v>
      </c>
      <c r="J30" s="88" t="s">
        <v>152</v>
      </c>
      <c r="K30" s="90"/>
      <c r="L30" s="90"/>
      <c r="M30" s="258">
        <v>3</v>
      </c>
      <c r="N30" s="319" t="s">
        <v>28</v>
      </c>
      <c r="O30" s="258">
        <v>4</v>
      </c>
      <c r="P30" s="259">
        <v>2</v>
      </c>
      <c r="Q30" s="260">
        <v>2</v>
      </c>
      <c r="R30" s="258">
        <v>4</v>
      </c>
      <c r="S30" s="259">
        <v>4</v>
      </c>
      <c r="T30" s="259">
        <v>4</v>
      </c>
      <c r="U30" s="259">
        <v>4</v>
      </c>
      <c r="V30" s="259">
        <v>2</v>
      </c>
      <c r="W30" s="260">
        <v>1</v>
      </c>
      <c r="X30" s="258">
        <v>5</v>
      </c>
      <c r="Y30" s="260">
        <v>4</v>
      </c>
      <c r="Z30" s="320" t="s">
        <v>27</v>
      </c>
      <c r="AA30" s="260">
        <v>4</v>
      </c>
      <c r="AB30" s="261"/>
      <c r="AC30" s="262" t="s">
        <v>57</v>
      </c>
      <c r="AD30" s="263" t="e">
        <f t="shared" ref="AD30:AO31" si="58">+AVERAGEIF($K$6:$K$136,$AC30,M$6:M$136)</f>
        <v>#DIV/0!</v>
      </c>
      <c r="AE30" s="264" t="e">
        <f t="shared" si="58"/>
        <v>#DIV/0!</v>
      </c>
      <c r="AF30" s="263" t="e">
        <f t="shared" si="58"/>
        <v>#DIV/0!</v>
      </c>
      <c r="AG30" s="265" t="e">
        <f t="shared" si="58"/>
        <v>#DIV/0!</v>
      </c>
      <c r="AH30" s="264" t="e">
        <f t="shared" si="58"/>
        <v>#DIV/0!</v>
      </c>
      <c r="AI30" s="263" t="e">
        <f t="shared" si="58"/>
        <v>#DIV/0!</v>
      </c>
      <c r="AJ30" s="265" t="e">
        <f t="shared" si="58"/>
        <v>#DIV/0!</v>
      </c>
      <c r="AK30" s="265" t="e">
        <f t="shared" si="58"/>
        <v>#DIV/0!</v>
      </c>
      <c r="AL30" s="265" t="e">
        <f t="shared" si="58"/>
        <v>#DIV/0!</v>
      </c>
      <c r="AM30" s="265" t="e">
        <f t="shared" si="58"/>
        <v>#DIV/0!</v>
      </c>
      <c r="AN30" s="264" t="e">
        <f t="shared" si="58"/>
        <v>#DIV/0!</v>
      </c>
      <c r="AO30" s="263" t="e">
        <f t="shared" si="58"/>
        <v>#DIV/0!</v>
      </c>
      <c r="AP30" s="264"/>
      <c r="AQ30" s="263" t="e">
        <f>+AVERAGEIF($K$6:$K$136,$AC30,Z$6:Z$136)</f>
        <v>#DIV/0!</v>
      </c>
      <c r="AR30" s="264" t="e">
        <f>+AVERAGEIF($K$6:$K$136,$AC30,AA$6:AA$136)</f>
        <v>#DIV/0!</v>
      </c>
      <c r="AS30" s="265" t="e">
        <f>AVERAGE(AD30:AE30)</f>
        <v>#DIV/0!</v>
      </c>
      <c r="AT30" s="265" t="e">
        <f>AVERAGE(AF30:AH30)</f>
        <v>#DIV/0!</v>
      </c>
      <c r="AU30" s="265" t="e">
        <f>AVERAGE(AI30:AN30)</f>
        <v>#DIV/0!</v>
      </c>
      <c r="AV30" s="265" t="e">
        <f>AVERAGE(AO30:AP30)</f>
        <v>#DIV/0!</v>
      </c>
      <c r="AW30" s="265" t="e">
        <f>AVERAGE(AQ30:AR30)</f>
        <v>#DIV/0!</v>
      </c>
      <c r="AX30" s="265" t="e">
        <f>AVERAGE(AS30:AW30)</f>
        <v>#DIV/0!</v>
      </c>
      <c r="AY30" s="277">
        <f t="shared" si="1"/>
        <v>0</v>
      </c>
      <c r="AZ30" s="91"/>
      <c r="BA30" s="88"/>
      <c r="BB30" s="263"/>
      <c r="BC30" s="265"/>
      <c r="BD30" s="265"/>
      <c r="BE30" s="265"/>
      <c r="BF30" s="265"/>
      <c r="BG30" s="265"/>
      <c r="BH30" s="265"/>
      <c r="BI30" s="265"/>
      <c r="BJ30" s="265"/>
      <c r="BK30" s="265"/>
      <c r="BL30" s="265"/>
      <c r="BM30" s="265"/>
      <c r="BN30" s="265"/>
      <c r="BO30" s="265"/>
      <c r="BP30" s="264"/>
      <c r="BQ30" s="278">
        <f t="shared" si="3"/>
        <v>0</v>
      </c>
      <c r="BR30" s="265"/>
      <c r="BS30" s="263" t="e">
        <f t="shared" ref="BS30:CD31" si="59">+AVERAGEIFS(M$6:M$136,$K$6:$K$136,$AC30,$E$6:$E$136,"H")</f>
        <v>#DIV/0!</v>
      </c>
      <c r="BT30" s="265" t="e">
        <f t="shared" si="59"/>
        <v>#DIV/0!</v>
      </c>
      <c r="BU30" s="265" t="e">
        <f t="shared" si="59"/>
        <v>#DIV/0!</v>
      </c>
      <c r="BV30" s="265" t="e">
        <f t="shared" si="59"/>
        <v>#DIV/0!</v>
      </c>
      <c r="BW30" s="265" t="e">
        <f t="shared" si="59"/>
        <v>#DIV/0!</v>
      </c>
      <c r="BX30" s="265" t="e">
        <f t="shared" si="59"/>
        <v>#DIV/0!</v>
      </c>
      <c r="BY30" s="265" t="e">
        <f t="shared" si="59"/>
        <v>#DIV/0!</v>
      </c>
      <c r="BZ30" s="265" t="e">
        <f t="shared" si="59"/>
        <v>#DIV/0!</v>
      </c>
      <c r="CA30" s="265" t="e">
        <f t="shared" si="59"/>
        <v>#DIV/0!</v>
      </c>
      <c r="CB30" s="265" t="e">
        <f t="shared" si="59"/>
        <v>#DIV/0!</v>
      </c>
      <c r="CC30" s="265" t="e">
        <f t="shared" si="59"/>
        <v>#DIV/0!</v>
      </c>
      <c r="CD30" s="265" t="e">
        <f t="shared" si="59"/>
        <v>#DIV/0!</v>
      </c>
      <c r="CE30" s="265"/>
      <c r="CF30" s="265" t="e">
        <f>+AVERAGEIFS(Z$6:Z$136,$K$6:$K$136,$AC30,$E$6:$E$136,"H")</f>
        <v>#DIV/0!</v>
      </c>
      <c r="CG30" s="264" t="e">
        <f>+AVERAGEIFS(AA$6:AA$136,$K$6:$K$136,$AC30,$E$6:$E$136,"H")</f>
        <v>#DIV/0!</v>
      </c>
      <c r="CH30" s="278">
        <f t="shared" si="5"/>
        <v>0</v>
      </c>
      <c r="CI30" s="91"/>
      <c r="CJ30" s="271"/>
      <c r="CK30" s="272" t="e">
        <f>+AVERAGE(CM30,CO30,CQ30,CS30,CU30)</f>
        <v>#DIV/0!</v>
      </c>
      <c r="CL30" s="273"/>
      <c r="CM30" s="273" t="e">
        <f t="shared" si="14"/>
        <v>#DIV/0!</v>
      </c>
      <c r="CN30" s="274"/>
      <c r="CO30" s="273" t="e">
        <f t="shared" si="16"/>
        <v>#DIV/0!</v>
      </c>
      <c r="CP30" s="274"/>
      <c r="CQ30" s="275" t="e">
        <f t="shared" si="18"/>
        <v>#DIV/0!</v>
      </c>
      <c r="CR30" s="273"/>
      <c r="CS30" s="275" t="e">
        <f t="shared" si="20"/>
        <v>#DIV/0!</v>
      </c>
      <c r="CT30" s="273"/>
      <c r="CU30" s="276" t="e">
        <f t="shared" si="22"/>
        <v>#DIV/0!</v>
      </c>
    </row>
    <row r="31" spans="2:99" s="21" customFormat="1" ht="30" customHeight="1" x14ac:dyDescent="0.25">
      <c r="B31" s="258">
        <v>27</v>
      </c>
      <c r="C31" s="254">
        <v>44105</v>
      </c>
      <c r="D31" s="153" t="s">
        <v>272</v>
      </c>
      <c r="E31" s="255"/>
      <c r="F31" s="88" t="s">
        <v>141</v>
      </c>
      <c r="G31" s="256" t="s">
        <v>185</v>
      </c>
      <c r="H31" s="256" t="s">
        <v>17</v>
      </c>
      <c r="I31" s="257" t="s">
        <v>146</v>
      </c>
      <c r="J31" s="88" t="s">
        <v>152</v>
      </c>
      <c r="K31" s="90"/>
      <c r="L31" s="90"/>
      <c r="M31" s="258">
        <v>1</v>
      </c>
      <c r="N31" s="319" t="s">
        <v>28</v>
      </c>
      <c r="O31" s="258">
        <v>1</v>
      </c>
      <c r="P31" s="259">
        <v>1</v>
      </c>
      <c r="Q31" s="260">
        <v>1</v>
      </c>
      <c r="R31" s="258">
        <v>1</v>
      </c>
      <c r="S31" s="259">
        <v>1</v>
      </c>
      <c r="T31" s="259">
        <v>1</v>
      </c>
      <c r="U31" s="259">
        <v>1</v>
      </c>
      <c r="V31" s="259">
        <v>1</v>
      </c>
      <c r="W31" s="260">
        <v>1</v>
      </c>
      <c r="X31" s="258">
        <v>1</v>
      </c>
      <c r="Y31" s="260">
        <v>1</v>
      </c>
      <c r="Z31" s="320" t="s">
        <v>28</v>
      </c>
      <c r="AA31" s="260">
        <v>1</v>
      </c>
      <c r="AB31" s="261"/>
      <c r="AC31" s="262" t="s">
        <v>35</v>
      </c>
      <c r="AD31" s="263" t="e">
        <f t="shared" si="58"/>
        <v>#DIV/0!</v>
      </c>
      <c r="AE31" s="264" t="e">
        <f t="shared" si="58"/>
        <v>#DIV/0!</v>
      </c>
      <c r="AF31" s="263" t="e">
        <f t="shared" si="58"/>
        <v>#DIV/0!</v>
      </c>
      <c r="AG31" s="265" t="e">
        <f t="shared" si="58"/>
        <v>#DIV/0!</v>
      </c>
      <c r="AH31" s="264" t="e">
        <f t="shared" si="58"/>
        <v>#DIV/0!</v>
      </c>
      <c r="AI31" s="263" t="e">
        <f t="shared" si="58"/>
        <v>#DIV/0!</v>
      </c>
      <c r="AJ31" s="265" t="e">
        <f t="shared" si="58"/>
        <v>#DIV/0!</v>
      </c>
      <c r="AK31" s="265" t="e">
        <f t="shared" si="58"/>
        <v>#DIV/0!</v>
      </c>
      <c r="AL31" s="265" t="e">
        <f t="shared" si="58"/>
        <v>#DIV/0!</v>
      </c>
      <c r="AM31" s="265" t="e">
        <f t="shared" si="58"/>
        <v>#DIV/0!</v>
      </c>
      <c r="AN31" s="264" t="e">
        <f t="shared" si="58"/>
        <v>#DIV/0!</v>
      </c>
      <c r="AO31" s="263" t="e">
        <f t="shared" si="58"/>
        <v>#DIV/0!</v>
      </c>
      <c r="AP31" s="264" t="e">
        <f>+AVERAGEIF($K$6:$K$136,$AC31,Y$6:Y$136)</f>
        <v>#DIV/0!</v>
      </c>
      <c r="AQ31" s="263" t="e">
        <f>+AVERAGEIF($K$6:$K$136,$AC31,Z$6:Z$136)</f>
        <v>#DIV/0!</v>
      </c>
      <c r="AR31" s="264" t="e">
        <f>+AVERAGEIF($K$6:$K$136,$AC31,AA$6:AA$136)</f>
        <v>#DIV/0!</v>
      </c>
      <c r="AS31" s="265" t="e">
        <f>AVERAGE(AD31:AE31)</f>
        <v>#DIV/0!</v>
      </c>
      <c r="AT31" s="265" t="e">
        <f>AVERAGE(AF31:AH31)</f>
        <v>#DIV/0!</v>
      </c>
      <c r="AU31" s="265" t="e">
        <f>AVERAGE(AI31:AN31)</f>
        <v>#DIV/0!</v>
      </c>
      <c r="AV31" s="265" t="e">
        <f>AVERAGE(AO31:AP31)</f>
        <v>#DIV/0!</v>
      </c>
      <c r="AW31" s="265" t="e">
        <f>AVERAGE(AQ31:AR31)</f>
        <v>#DIV/0!</v>
      </c>
      <c r="AX31" s="265" t="e">
        <f>AVERAGE(AS31:AW31)</f>
        <v>#DIV/0!</v>
      </c>
      <c r="AY31" s="277">
        <f t="shared" si="1"/>
        <v>0</v>
      </c>
      <c r="AZ31" s="91"/>
      <c r="BA31" s="88"/>
      <c r="BB31" s="263"/>
      <c r="BC31" s="265"/>
      <c r="BD31" s="265"/>
      <c r="BE31" s="265"/>
      <c r="BF31" s="265"/>
      <c r="BG31" s="265"/>
      <c r="BH31" s="265"/>
      <c r="BI31" s="265"/>
      <c r="BJ31" s="265"/>
      <c r="BK31" s="265"/>
      <c r="BL31" s="265"/>
      <c r="BM31" s="265"/>
      <c r="BN31" s="265"/>
      <c r="BO31" s="265"/>
      <c r="BP31" s="264"/>
      <c r="BQ31" s="278">
        <f t="shared" si="3"/>
        <v>0</v>
      </c>
      <c r="BR31" s="265"/>
      <c r="BS31" s="263" t="e">
        <f t="shared" si="59"/>
        <v>#DIV/0!</v>
      </c>
      <c r="BT31" s="265" t="e">
        <f t="shared" si="59"/>
        <v>#DIV/0!</v>
      </c>
      <c r="BU31" s="265" t="e">
        <f t="shared" si="59"/>
        <v>#DIV/0!</v>
      </c>
      <c r="BV31" s="265" t="e">
        <f t="shared" si="59"/>
        <v>#DIV/0!</v>
      </c>
      <c r="BW31" s="265" t="e">
        <f t="shared" si="59"/>
        <v>#DIV/0!</v>
      </c>
      <c r="BX31" s="265" t="e">
        <f t="shared" si="59"/>
        <v>#DIV/0!</v>
      </c>
      <c r="BY31" s="265" t="e">
        <f t="shared" si="59"/>
        <v>#DIV/0!</v>
      </c>
      <c r="BZ31" s="265" t="e">
        <f t="shared" si="59"/>
        <v>#DIV/0!</v>
      </c>
      <c r="CA31" s="265" t="e">
        <f t="shared" si="59"/>
        <v>#DIV/0!</v>
      </c>
      <c r="CB31" s="265" t="e">
        <f t="shared" si="59"/>
        <v>#DIV/0!</v>
      </c>
      <c r="CC31" s="265" t="e">
        <f t="shared" si="59"/>
        <v>#DIV/0!</v>
      </c>
      <c r="CD31" s="265" t="e">
        <f t="shared" si="59"/>
        <v>#DIV/0!</v>
      </c>
      <c r="CE31" s="265" t="e">
        <f>+AVERAGEIFS(Y$6:Y$136,$K$6:$K$136,$AC31,$E$6:$E$136,"H")</f>
        <v>#DIV/0!</v>
      </c>
      <c r="CF31" s="265" t="e">
        <f>+AVERAGEIFS(Z$6:Z$136,$K$6:$K$136,$AC31,$E$6:$E$136,"H")</f>
        <v>#DIV/0!</v>
      </c>
      <c r="CG31" s="264" t="e">
        <f>+AVERAGEIFS(AA$6:AA$136,$K$6:$K$136,$AC31,$E$6:$E$136,"H")</f>
        <v>#DIV/0!</v>
      </c>
      <c r="CH31" s="278">
        <f t="shared" si="5"/>
        <v>0</v>
      </c>
      <c r="CI31" s="91"/>
      <c r="CJ31" s="271"/>
      <c r="CK31" s="272" t="e">
        <f>+AVERAGE(CM31,CO31,CQ31,CS31,CU31)</f>
        <v>#DIV/0!</v>
      </c>
      <c r="CL31" s="273"/>
      <c r="CM31" s="273" t="e">
        <f t="shared" si="14"/>
        <v>#DIV/0!</v>
      </c>
      <c r="CN31" s="274"/>
      <c r="CO31" s="273" t="e">
        <f t="shared" si="16"/>
        <v>#DIV/0!</v>
      </c>
      <c r="CP31" s="274"/>
      <c r="CQ31" s="275" t="e">
        <f t="shared" si="18"/>
        <v>#DIV/0!</v>
      </c>
      <c r="CR31" s="273"/>
      <c r="CS31" s="275" t="e">
        <f t="shared" si="20"/>
        <v>#DIV/0!</v>
      </c>
      <c r="CT31" s="273"/>
      <c r="CU31" s="276" t="e">
        <f t="shared" si="22"/>
        <v>#DIV/0!</v>
      </c>
    </row>
    <row r="32" spans="2:99" s="21" customFormat="1" ht="30" customHeight="1" x14ac:dyDescent="0.25">
      <c r="B32" s="258">
        <v>28</v>
      </c>
      <c r="C32" s="254">
        <v>44105</v>
      </c>
      <c r="D32" s="153" t="s">
        <v>273</v>
      </c>
      <c r="E32" s="255"/>
      <c r="F32" s="88" t="s">
        <v>143</v>
      </c>
      <c r="G32" s="256" t="s">
        <v>27</v>
      </c>
      <c r="H32" s="256" t="s">
        <v>223</v>
      </c>
      <c r="I32" s="257" t="s">
        <v>25</v>
      </c>
      <c r="J32" s="88" t="s">
        <v>153</v>
      </c>
      <c r="K32" s="90"/>
      <c r="L32" s="90"/>
      <c r="M32" s="258">
        <v>4</v>
      </c>
      <c r="N32" s="319" t="s">
        <v>28</v>
      </c>
      <c r="O32" s="258">
        <v>5</v>
      </c>
      <c r="P32" s="259">
        <v>5</v>
      </c>
      <c r="Q32" s="260">
        <v>5</v>
      </c>
      <c r="R32" s="258">
        <v>5</v>
      </c>
      <c r="S32" s="259">
        <v>5</v>
      </c>
      <c r="T32" s="259">
        <v>5</v>
      </c>
      <c r="U32" s="259">
        <v>5</v>
      </c>
      <c r="V32" s="259">
        <v>5</v>
      </c>
      <c r="W32" s="260">
        <v>5</v>
      </c>
      <c r="X32" s="258">
        <v>5</v>
      </c>
      <c r="Y32" s="260"/>
      <c r="Z32" s="320" t="s">
        <v>28</v>
      </c>
      <c r="AA32" s="260">
        <v>5</v>
      </c>
      <c r="AB32" s="261"/>
      <c r="AC32" s="262" t="s">
        <v>62</v>
      </c>
      <c r="AD32" s="263"/>
      <c r="AE32" s="264"/>
      <c r="AF32" s="263"/>
      <c r="AG32" s="265"/>
      <c r="AH32" s="264"/>
      <c r="AI32" s="263"/>
      <c r="AJ32" s="265"/>
      <c r="AK32" s="265"/>
      <c r="AL32" s="265"/>
      <c r="AM32" s="265"/>
      <c r="AN32" s="264"/>
      <c r="AO32" s="263"/>
      <c r="AP32" s="264"/>
      <c r="AQ32" s="263"/>
      <c r="AR32" s="264"/>
      <c r="AS32" s="265"/>
      <c r="AT32" s="265"/>
      <c r="AU32" s="265"/>
      <c r="AV32" s="265"/>
      <c r="AW32" s="265"/>
      <c r="AX32" s="265"/>
      <c r="AY32" s="277">
        <f t="shared" si="1"/>
        <v>0</v>
      </c>
      <c r="AZ32" s="88"/>
      <c r="BA32" s="88"/>
      <c r="BB32" s="263"/>
      <c r="BC32" s="265"/>
      <c r="BD32" s="265"/>
      <c r="BE32" s="265"/>
      <c r="BF32" s="265"/>
      <c r="BG32" s="265"/>
      <c r="BH32" s="265"/>
      <c r="BI32" s="265"/>
      <c r="BJ32" s="265"/>
      <c r="BK32" s="265"/>
      <c r="BL32" s="265"/>
      <c r="BM32" s="265"/>
      <c r="BN32" s="265"/>
      <c r="BO32" s="265"/>
      <c r="BP32" s="264"/>
      <c r="BQ32" s="278">
        <f t="shared" si="3"/>
        <v>0</v>
      </c>
      <c r="BR32" s="88"/>
      <c r="BS32" s="263"/>
      <c r="BT32" s="265"/>
      <c r="BU32" s="265"/>
      <c r="BV32" s="265"/>
      <c r="BW32" s="265"/>
      <c r="BX32" s="265"/>
      <c r="BY32" s="265"/>
      <c r="BZ32" s="265"/>
      <c r="CA32" s="265"/>
      <c r="CB32" s="265"/>
      <c r="CC32" s="265"/>
      <c r="CD32" s="265"/>
      <c r="CE32" s="265"/>
      <c r="CF32" s="265"/>
      <c r="CG32" s="264"/>
      <c r="CH32" s="278">
        <f t="shared" si="5"/>
        <v>0</v>
      </c>
      <c r="CI32" s="88"/>
      <c r="CJ32" s="271"/>
      <c r="CK32" s="272"/>
      <c r="CL32" s="273"/>
      <c r="CM32" s="273"/>
      <c r="CN32" s="274"/>
      <c r="CO32" s="273"/>
      <c r="CP32" s="274"/>
      <c r="CQ32" s="275"/>
      <c r="CR32" s="273"/>
      <c r="CS32" s="275"/>
      <c r="CT32" s="273"/>
      <c r="CU32" s="276"/>
    </row>
    <row r="33" spans="2:99" s="21" customFormat="1" ht="30" customHeight="1" x14ac:dyDescent="0.25">
      <c r="B33" s="258">
        <v>29</v>
      </c>
      <c r="C33" s="254">
        <v>44105</v>
      </c>
      <c r="D33" s="153" t="s">
        <v>272</v>
      </c>
      <c r="E33" s="255"/>
      <c r="F33" s="88" t="s">
        <v>141</v>
      </c>
      <c r="G33" s="256" t="s">
        <v>27</v>
      </c>
      <c r="H33" s="256" t="s">
        <v>186</v>
      </c>
      <c r="I33" s="257" t="s">
        <v>147</v>
      </c>
      <c r="J33" s="88" t="s">
        <v>153</v>
      </c>
      <c r="K33" s="90"/>
      <c r="L33" s="90"/>
      <c r="M33" s="258">
        <v>4</v>
      </c>
      <c r="N33" s="319" t="s">
        <v>28</v>
      </c>
      <c r="O33" s="258">
        <v>4</v>
      </c>
      <c r="P33" s="259">
        <v>4</v>
      </c>
      <c r="Q33" s="260">
        <v>4</v>
      </c>
      <c r="R33" s="258">
        <v>5</v>
      </c>
      <c r="S33" s="259">
        <v>5</v>
      </c>
      <c r="T33" s="259">
        <v>5</v>
      </c>
      <c r="U33" s="259">
        <v>4</v>
      </c>
      <c r="V33" s="259">
        <v>4</v>
      </c>
      <c r="W33" s="260">
        <v>4</v>
      </c>
      <c r="X33" s="258"/>
      <c r="Y33" s="260"/>
      <c r="Z33" s="320" t="s">
        <v>28</v>
      </c>
      <c r="AA33" s="260">
        <v>5</v>
      </c>
      <c r="AB33" s="261"/>
      <c r="AC33" s="262" t="s">
        <v>50</v>
      </c>
      <c r="AD33" s="263" t="e">
        <f t="shared" ref="AD33:AR37" si="60">+AVERAGEIF($K$6:$K$136,$AC33,M$6:M$136)</f>
        <v>#DIV/0!</v>
      </c>
      <c r="AE33" s="264" t="e">
        <f t="shared" si="60"/>
        <v>#DIV/0!</v>
      </c>
      <c r="AF33" s="263" t="e">
        <f t="shared" si="60"/>
        <v>#DIV/0!</v>
      </c>
      <c r="AG33" s="265" t="e">
        <f t="shared" si="60"/>
        <v>#DIV/0!</v>
      </c>
      <c r="AH33" s="264" t="e">
        <f t="shared" si="60"/>
        <v>#DIV/0!</v>
      </c>
      <c r="AI33" s="263" t="e">
        <f t="shared" si="60"/>
        <v>#DIV/0!</v>
      </c>
      <c r="AJ33" s="265" t="e">
        <f t="shared" si="60"/>
        <v>#DIV/0!</v>
      </c>
      <c r="AK33" s="265" t="e">
        <f t="shared" si="60"/>
        <v>#DIV/0!</v>
      </c>
      <c r="AL33" s="265" t="e">
        <f t="shared" si="60"/>
        <v>#DIV/0!</v>
      </c>
      <c r="AM33" s="265" t="e">
        <f t="shared" si="60"/>
        <v>#DIV/0!</v>
      </c>
      <c r="AN33" s="264" t="e">
        <f t="shared" si="60"/>
        <v>#DIV/0!</v>
      </c>
      <c r="AO33" s="263" t="e">
        <f t="shared" si="60"/>
        <v>#DIV/0!</v>
      </c>
      <c r="AP33" s="264" t="e">
        <f t="shared" si="60"/>
        <v>#DIV/0!</v>
      </c>
      <c r="AQ33" s="263" t="e">
        <f t="shared" si="60"/>
        <v>#DIV/0!</v>
      </c>
      <c r="AR33" s="264" t="e">
        <f t="shared" si="60"/>
        <v>#DIV/0!</v>
      </c>
      <c r="AS33" s="265" t="e">
        <f t="shared" ref="AS33:AS38" si="61">AVERAGE(AD33:AE33)</f>
        <v>#DIV/0!</v>
      </c>
      <c r="AT33" s="265" t="e">
        <f>AVERAGE(AF33:AH33)</f>
        <v>#DIV/0!</v>
      </c>
      <c r="AU33" s="265" t="e">
        <f t="shared" ref="AU33:AU38" si="62">AVERAGE(AI33:AN33)</f>
        <v>#DIV/0!</v>
      </c>
      <c r="AV33" s="265" t="e">
        <f t="shared" ref="AV33:AV38" si="63">AVERAGE(AO33:AP33)</f>
        <v>#DIV/0!</v>
      </c>
      <c r="AW33" s="265" t="e">
        <f t="shared" ref="AW33:AW38" si="64">AVERAGE(AQ33:AR33)</f>
        <v>#DIV/0!</v>
      </c>
      <c r="AX33" s="265" t="e">
        <f t="shared" ref="AX33:AX38" si="65">AVERAGE(AS33:AW33)</f>
        <v>#DIV/0!</v>
      </c>
      <c r="AY33" s="277">
        <f t="shared" si="1"/>
        <v>0</v>
      </c>
      <c r="AZ33" s="91"/>
      <c r="BA33" s="88"/>
      <c r="BB33" s="263" t="e">
        <f t="shared" ref="BB33:BP34" si="66">+AVERAGEIFS(M$6:M$136,$K$6:$K$136,$AC33,$E$6:$E$136,"M")</f>
        <v>#DIV/0!</v>
      </c>
      <c r="BC33" s="265" t="e">
        <f t="shared" si="66"/>
        <v>#DIV/0!</v>
      </c>
      <c r="BD33" s="265" t="e">
        <f t="shared" si="66"/>
        <v>#DIV/0!</v>
      </c>
      <c r="BE33" s="265" t="e">
        <f t="shared" si="66"/>
        <v>#DIV/0!</v>
      </c>
      <c r="BF33" s="265" t="e">
        <f t="shared" si="66"/>
        <v>#DIV/0!</v>
      </c>
      <c r="BG33" s="265" t="e">
        <f t="shared" si="66"/>
        <v>#DIV/0!</v>
      </c>
      <c r="BH33" s="265" t="e">
        <f t="shared" si="66"/>
        <v>#DIV/0!</v>
      </c>
      <c r="BI33" s="265" t="e">
        <f t="shared" si="66"/>
        <v>#DIV/0!</v>
      </c>
      <c r="BJ33" s="265" t="e">
        <f t="shared" si="66"/>
        <v>#DIV/0!</v>
      </c>
      <c r="BK33" s="265" t="e">
        <f t="shared" si="66"/>
        <v>#DIV/0!</v>
      </c>
      <c r="BL33" s="265" t="e">
        <f t="shared" si="66"/>
        <v>#DIV/0!</v>
      </c>
      <c r="BM33" s="265" t="e">
        <f t="shared" si="66"/>
        <v>#DIV/0!</v>
      </c>
      <c r="BN33" s="265" t="e">
        <f t="shared" si="66"/>
        <v>#DIV/0!</v>
      </c>
      <c r="BO33" s="265" t="e">
        <f t="shared" si="66"/>
        <v>#DIV/0!</v>
      </c>
      <c r="BP33" s="264" t="e">
        <f t="shared" si="66"/>
        <v>#DIV/0!</v>
      </c>
      <c r="BQ33" s="278">
        <f t="shared" si="3"/>
        <v>0</v>
      </c>
      <c r="BR33" s="265"/>
      <c r="BS33" s="263" t="e">
        <f t="shared" ref="BS33:CG37" si="67">+AVERAGEIFS(M$6:M$136,$K$6:$K$136,$AC33,$E$6:$E$136,"H")</f>
        <v>#DIV/0!</v>
      </c>
      <c r="BT33" s="265" t="e">
        <f t="shared" si="67"/>
        <v>#DIV/0!</v>
      </c>
      <c r="BU33" s="265" t="e">
        <f t="shared" si="67"/>
        <v>#DIV/0!</v>
      </c>
      <c r="BV33" s="265" t="e">
        <f t="shared" si="67"/>
        <v>#DIV/0!</v>
      </c>
      <c r="BW33" s="265" t="e">
        <f t="shared" si="67"/>
        <v>#DIV/0!</v>
      </c>
      <c r="BX33" s="265" t="e">
        <f t="shared" si="67"/>
        <v>#DIV/0!</v>
      </c>
      <c r="BY33" s="265" t="e">
        <f t="shared" si="67"/>
        <v>#DIV/0!</v>
      </c>
      <c r="BZ33" s="265" t="e">
        <f t="shared" si="67"/>
        <v>#DIV/0!</v>
      </c>
      <c r="CA33" s="265" t="e">
        <f t="shared" si="67"/>
        <v>#DIV/0!</v>
      </c>
      <c r="CB33" s="265" t="e">
        <f t="shared" si="67"/>
        <v>#DIV/0!</v>
      </c>
      <c r="CC33" s="265" t="e">
        <f t="shared" si="67"/>
        <v>#DIV/0!</v>
      </c>
      <c r="CD33" s="265" t="e">
        <f t="shared" si="67"/>
        <v>#DIV/0!</v>
      </c>
      <c r="CE33" s="265" t="e">
        <f t="shared" si="67"/>
        <v>#DIV/0!</v>
      </c>
      <c r="CF33" s="265" t="e">
        <f t="shared" si="67"/>
        <v>#DIV/0!</v>
      </c>
      <c r="CG33" s="264" t="e">
        <f t="shared" si="67"/>
        <v>#DIV/0!</v>
      </c>
      <c r="CH33" s="278">
        <f t="shared" si="5"/>
        <v>0</v>
      </c>
      <c r="CI33" s="91"/>
      <c r="CJ33" s="271" t="e">
        <f>+AVERAGE(CL33,CN33,CP33,CR33,CT33)</f>
        <v>#DIV/0!</v>
      </c>
      <c r="CK33" s="272" t="e">
        <f>+AVERAGE(CM33,CO33,CQ33,CS33,CU33)</f>
        <v>#DIV/0!</v>
      </c>
      <c r="CL33" s="273" t="e">
        <f t="shared" si="13"/>
        <v>#DIV/0!</v>
      </c>
      <c r="CM33" s="273" t="e">
        <f t="shared" si="14"/>
        <v>#DIV/0!</v>
      </c>
      <c r="CN33" s="274" t="e">
        <f t="shared" si="15"/>
        <v>#DIV/0!</v>
      </c>
      <c r="CO33" s="273" t="e">
        <f t="shared" si="16"/>
        <v>#DIV/0!</v>
      </c>
      <c r="CP33" s="274" t="e">
        <f t="shared" si="17"/>
        <v>#DIV/0!</v>
      </c>
      <c r="CQ33" s="275" t="e">
        <f t="shared" si="18"/>
        <v>#DIV/0!</v>
      </c>
      <c r="CR33" s="273" t="e">
        <f t="shared" si="19"/>
        <v>#DIV/0!</v>
      </c>
      <c r="CS33" s="275" t="e">
        <f t="shared" si="20"/>
        <v>#DIV/0!</v>
      </c>
      <c r="CT33" s="273" t="e">
        <f t="shared" si="21"/>
        <v>#DIV/0!</v>
      </c>
      <c r="CU33" s="276" t="e">
        <f t="shared" si="22"/>
        <v>#DIV/0!</v>
      </c>
    </row>
    <row r="34" spans="2:99" s="21" customFormat="1" ht="30" customHeight="1" x14ac:dyDescent="0.25">
      <c r="B34" s="258">
        <v>30</v>
      </c>
      <c r="C34" s="254">
        <v>44105</v>
      </c>
      <c r="D34" s="153" t="s">
        <v>272</v>
      </c>
      <c r="E34" s="255"/>
      <c r="F34" s="88" t="s">
        <v>141</v>
      </c>
      <c r="G34" s="256" t="s">
        <v>28</v>
      </c>
      <c r="H34" s="256" t="s">
        <v>224</v>
      </c>
      <c r="I34" s="257" t="s">
        <v>260</v>
      </c>
      <c r="J34" s="88" t="s">
        <v>152</v>
      </c>
      <c r="K34" s="90"/>
      <c r="L34" s="90"/>
      <c r="M34" s="258">
        <v>3</v>
      </c>
      <c r="N34" s="319" t="s">
        <v>28</v>
      </c>
      <c r="O34" s="258">
        <v>5</v>
      </c>
      <c r="P34" s="259">
        <v>5</v>
      </c>
      <c r="Q34" s="260">
        <v>5</v>
      </c>
      <c r="R34" s="258">
        <v>5</v>
      </c>
      <c r="S34" s="259">
        <v>3</v>
      </c>
      <c r="T34" s="259">
        <v>3</v>
      </c>
      <c r="U34" s="259">
        <v>4</v>
      </c>
      <c r="V34" s="259">
        <v>4</v>
      </c>
      <c r="W34" s="260">
        <v>5</v>
      </c>
      <c r="X34" s="258">
        <v>5</v>
      </c>
      <c r="Y34" s="260">
        <v>5</v>
      </c>
      <c r="Z34" s="320" t="s">
        <v>185</v>
      </c>
      <c r="AA34" s="260">
        <v>4</v>
      </c>
      <c r="AB34" s="261"/>
      <c r="AC34" s="262" t="s">
        <v>59</v>
      </c>
      <c r="AD34" s="263" t="e">
        <f t="shared" si="60"/>
        <v>#DIV/0!</v>
      </c>
      <c r="AE34" s="264" t="e">
        <f t="shared" si="60"/>
        <v>#DIV/0!</v>
      </c>
      <c r="AF34" s="263" t="e">
        <f t="shared" si="60"/>
        <v>#DIV/0!</v>
      </c>
      <c r="AG34" s="265" t="e">
        <f t="shared" si="60"/>
        <v>#DIV/0!</v>
      </c>
      <c r="AH34" s="264" t="e">
        <f t="shared" si="60"/>
        <v>#DIV/0!</v>
      </c>
      <c r="AI34" s="263" t="e">
        <f t="shared" si="60"/>
        <v>#DIV/0!</v>
      </c>
      <c r="AJ34" s="265" t="e">
        <f t="shared" si="60"/>
        <v>#DIV/0!</v>
      </c>
      <c r="AK34" s="265" t="e">
        <f t="shared" si="60"/>
        <v>#DIV/0!</v>
      </c>
      <c r="AL34" s="265" t="e">
        <f t="shared" si="60"/>
        <v>#DIV/0!</v>
      </c>
      <c r="AM34" s="265" t="e">
        <f t="shared" si="60"/>
        <v>#DIV/0!</v>
      </c>
      <c r="AN34" s="264" t="e">
        <f t="shared" si="60"/>
        <v>#DIV/0!</v>
      </c>
      <c r="AO34" s="263" t="e">
        <f t="shared" si="60"/>
        <v>#DIV/0!</v>
      </c>
      <c r="AP34" s="264" t="e">
        <f t="shared" si="60"/>
        <v>#DIV/0!</v>
      </c>
      <c r="AQ34" s="263" t="e">
        <f t="shared" si="60"/>
        <v>#DIV/0!</v>
      </c>
      <c r="AR34" s="264" t="e">
        <f t="shared" si="60"/>
        <v>#DIV/0!</v>
      </c>
      <c r="AS34" s="265" t="e">
        <f t="shared" si="61"/>
        <v>#DIV/0!</v>
      </c>
      <c r="AT34" s="265" t="e">
        <f>AVERAGE(AF34:AH34)</f>
        <v>#DIV/0!</v>
      </c>
      <c r="AU34" s="265" t="e">
        <f t="shared" si="62"/>
        <v>#DIV/0!</v>
      </c>
      <c r="AV34" s="265" t="e">
        <f t="shared" si="63"/>
        <v>#DIV/0!</v>
      </c>
      <c r="AW34" s="265" t="e">
        <f t="shared" si="64"/>
        <v>#DIV/0!</v>
      </c>
      <c r="AX34" s="265" t="e">
        <f t="shared" si="65"/>
        <v>#DIV/0!</v>
      </c>
      <c r="AY34" s="277">
        <f t="shared" si="1"/>
        <v>0</v>
      </c>
      <c r="AZ34" s="91"/>
      <c r="BA34" s="88"/>
      <c r="BB34" s="263" t="e">
        <f t="shared" si="66"/>
        <v>#DIV/0!</v>
      </c>
      <c r="BC34" s="265" t="e">
        <f t="shared" si="66"/>
        <v>#DIV/0!</v>
      </c>
      <c r="BD34" s="265" t="e">
        <f t="shared" si="66"/>
        <v>#DIV/0!</v>
      </c>
      <c r="BE34" s="265" t="e">
        <f t="shared" si="66"/>
        <v>#DIV/0!</v>
      </c>
      <c r="BF34" s="265" t="e">
        <f t="shared" si="66"/>
        <v>#DIV/0!</v>
      </c>
      <c r="BG34" s="265" t="e">
        <f t="shared" si="66"/>
        <v>#DIV/0!</v>
      </c>
      <c r="BH34" s="265" t="e">
        <f t="shared" si="66"/>
        <v>#DIV/0!</v>
      </c>
      <c r="BI34" s="265" t="e">
        <f t="shared" si="66"/>
        <v>#DIV/0!</v>
      </c>
      <c r="BJ34" s="265" t="e">
        <f t="shared" si="66"/>
        <v>#DIV/0!</v>
      </c>
      <c r="BK34" s="265" t="e">
        <f t="shared" si="66"/>
        <v>#DIV/0!</v>
      </c>
      <c r="BL34" s="265" t="e">
        <f t="shared" si="66"/>
        <v>#DIV/0!</v>
      </c>
      <c r="BM34" s="265" t="e">
        <f t="shared" si="66"/>
        <v>#DIV/0!</v>
      </c>
      <c r="BN34" s="265" t="e">
        <f t="shared" si="66"/>
        <v>#DIV/0!</v>
      </c>
      <c r="BO34" s="265" t="e">
        <f t="shared" si="66"/>
        <v>#DIV/0!</v>
      </c>
      <c r="BP34" s="264" t="e">
        <f t="shared" si="66"/>
        <v>#DIV/0!</v>
      </c>
      <c r="BQ34" s="278">
        <f t="shared" si="3"/>
        <v>0</v>
      </c>
      <c r="BR34" s="265"/>
      <c r="BS34" s="263" t="e">
        <f t="shared" si="67"/>
        <v>#DIV/0!</v>
      </c>
      <c r="BT34" s="265" t="e">
        <f t="shared" si="67"/>
        <v>#DIV/0!</v>
      </c>
      <c r="BU34" s="265" t="e">
        <f t="shared" si="67"/>
        <v>#DIV/0!</v>
      </c>
      <c r="BV34" s="265" t="e">
        <f t="shared" si="67"/>
        <v>#DIV/0!</v>
      </c>
      <c r="BW34" s="265" t="e">
        <f t="shared" si="67"/>
        <v>#DIV/0!</v>
      </c>
      <c r="BX34" s="265" t="e">
        <f t="shared" si="67"/>
        <v>#DIV/0!</v>
      </c>
      <c r="BY34" s="265" t="e">
        <f t="shared" si="67"/>
        <v>#DIV/0!</v>
      </c>
      <c r="BZ34" s="265" t="e">
        <f t="shared" si="67"/>
        <v>#DIV/0!</v>
      </c>
      <c r="CA34" s="265" t="e">
        <f t="shared" si="67"/>
        <v>#DIV/0!</v>
      </c>
      <c r="CB34" s="265" t="e">
        <f t="shared" si="67"/>
        <v>#DIV/0!</v>
      </c>
      <c r="CC34" s="265" t="e">
        <f t="shared" si="67"/>
        <v>#DIV/0!</v>
      </c>
      <c r="CD34" s="265" t="e">
        <f t="shared" si="67"/>
        <v>#DIV/0!</v>
      </c>
      <c r="CE34" s="265" t="e">
        <f t="shared" si="67"/>
        <v>#DIV/0!</v>
      </c>
      <c r="CF34" s="265" t="e">
        <f t="shared" si="67"/>
        <v>#DIV/0!</v>
      </c>
      <c r="CG34" s="264" t="e">
        <f t="shared" si="67"/>
        <v>#DIV/0!</v>
      </c>
      <c r="CH34" s="278">
        <f t="shared" si="5"/>
        <v>0</v>
      </c>
      <c r="CI34" s="91"/>
      <c r="CJ34" s="271" t="e">
        <f>+AVERAGE(CL34,CN34,CP34,CR34,CT34)</f>
        <v>#DIV/0!</v>
      </c>
      <c r="CK34" s="272" t="e">
        <f>+AVERAGE(CM34,CO34,CQ34,CS34,CU34)</f>
        <v>#DIV/0!</v>
      </c>
      <c r="CL34" s="273" t="e">
        <f t="shared" si="13"/>
        <v>#DIV/0!</v>
      </c>
      <c r="CM34" s="273" t="e">
        <f t="shared" si="14"/>
        <v>#DIV/0!</v>
      </c>
      <c r="CN34" s="274" t="e">
        <f t="shared" si="15"/>
        <v>#DIV/0!</v>
      </c>
      <c r="CO34" s="273" t="e">
        <f t="shared" si="16"/>
        <v>#DIV/0!</v>
      </c>
      <c r="CP34" s="274" t="e">
        <f t="shared" si="17"/>
        <v>#DIV/0!</v>
      </c>
      <c r="CQ34" s="275" t="e">
        <f t="shared" si="18"/>
        <v>#DIV/0!</v>
      </c>
      <c r="CR34" s="273" t="e">
        <f t="shared" si="19"/>
        <v>#DIV/0!</v>
      </c>
      <c r="CS34" s="275" t="e">
        <f t="shared" si="20"/>
        <v>#DIV/0!</v>
      </c>
      <c r="CT34" s="273" t="e">
        <f t="shared" si="21"/>
        <v>#DIV/0!</v>
      </c>
      <c r="CU34" s="276" t="e">
        <f t="shared" si="22"/>
        <v>#DIV/0!</v>
      </c>
    </row>
    <row r="35" spans="2:99" s="21" customFormat="1" ht="30" customHeight="1" x14ac:dyDescent="0.25">
      <c r="B35" s="258">
        <v>31</v>
      </c>
      <c r="C35" s="254">
        <v>44105</v>
      </c>
      <c r="D35" s="153" t="s">
        <v>272</v>
      </c>
      <c r="E35" s="255"/>
      <c r="F35" s="88" t="s">
        <v>141</v>
      </c>
      <c r="G35" s="256" t="s">
        <v>27</v>
      </c>
      <c r="H35" s="256" t="s">
        <v>186</v>
      </c>
      <c r="I35" s="257" t="s">
        <v>147</v>
      </c>
      <c r="J35" s="88" t="s">
        <v>153</v>
      </c>
      <c r="K35" s="90"/>
      <c r="L35" s="90"/>
      <c r="M35" s="258">
        <v>4</v>
      </c>
      <c r="N35" s="319" t="s">
        <v>27</v>
      </c>
      <c r="O35" s="258">
        <v>5</v>
      </c>
      <c r="P35" s="259">
        <v>4</v>
      </c>
      <c r="Q35" s="260">
        <v>4</v>
      </c>
      <c r="R35" s="258">
        <v>5</v>
      </c>
      <c r="S35" s="259">
        <v>2</v>
      </c>
      <c r="T35" s="259">
        <v>2</v>
      </c>
      <c r="U35" s="259">
        <v>4</v>
      </c>
      <c r="V35" s="259">
        <v>4</v>
      </c>
      <c r="W35" s="260">
        <v>4</v>
      </c>
      <c r="X35" s="258">
        <v>4</v>
      </c>
      <c r="Y35" s="260">
        <v>3</v>
      </c>
      <c r="Z35" s="320" t="s">
        <v>28</v>
      </c>
      <c r="AA35" s="260">
        <v>4</v>
      </c>
      <c r="AB35" s="261"/>
      <c r="AC35" s="262" t="s">
        <v>64</v>
      </c>
      <c r="AD35" s="263" t="e">
        <f t="shared" si="60"/>
        <v>#DIV/0!</v>
      </c>
      <c r="AE35" s="264" t="e">
        <f t="shared" si="60"/>
        <v>#DIV/0!</v>
      </c>
      <c r="AF35" s="263" t="e">
        <f t="shared" si="60"/>
        <v>#DIV/0!</v>
      </c>
      <c r="AG35" s="265" t="e">
        <f t="shared" si="60"/>
        <v>#DIV/0!</v>
      </c>
      <c r="AH35" s="264" t="e">
        <f t="shared" si="60"/>
        <v>#DIV/0!</v>
      </c>
      <c r="AI35" s="263" t="e">
        <f t="shared" si="60"/>
        <v>#DIV/0!</v>
      </c>
      <c r="AJ35" s="265" t="e">
        <f t="shared" si="60"/>
        <v>#DIV/0!</v>
      </c>
      <c r="AK35" s="265" t="e">
        <f t="shared" si="60"/>
        <v>#DIV/0!</v>
      </c>
      <c r="AL35" s="265" t="e">
        <f t="shared" si="60"/>
        <v>#DIV/0!</v>
      </c>
      <c r="AM35" s="265" t="e">
        <f t="shared" si="60"/>
        <v>#DIV/0!</v>
      </c>
      <c r="AN35" s="264" t="e">
        <f t="shared" si="60"/>
        <v>#DIV/0!</v>
      </c>
      <c r="AO35" s="263" t="e">
        <f t="shared" si="60"/>
        <v>#DIV/0!</v>
      </c>
      <c r="AP35" s="264" t="e">
        <f t="shared" si="60"/>
        <v>#DIV/0!</v>
      </c>
      <c r="AQ35" s="263" t="e">
        <f t="shared" si="60"/>
        <v>#DIV/0!</v>
      </c>
      <c r="AR35" s="264" t="e">
        <f t="shared" si="60"/>
        <v>#DIV/0!</v>
      </c>
      <c r="AS35" s="265" t="e">
        <f t="shared" si="61"/>
        <v>#DIV/0!</v>
      </c>
      <c r="AT35" s="265" t="e">
        <f>AVERAGE(AF35:AH35)</f>
        <v>#DIV/0!</v>
      </c>
      <c r="AU35" s="265" t="e">
        <f t="shared" si="62"/>
        <v>#DIV/0!</v>
      </c>
      <c r="AV35" s="265" t="e">
        <f t="shared" si="63"/>
        <v>#DIV/0!</v>
      </c>
      <c r="AW35" s="265" t="e">
        <f t="shared" si="64"/>
        <v>#DIV/0!</v>
      </c>
      <c r="AX35" s="265" t="e">
        <f t="shared" si="65"/>
        <v>#DIV/0!</v>
      </c>
      <c r="AY35" s="277">
        <f t="shared" si="1"/>
        <v>0</v>
      </c>
      <c r="AZ35" s="91"/>
      <c r="BA35" s="88"/>
      <c r="BB35" s="263"/>
      <c r="BC35" s="265"/>
      <c r="BD35" s="265"/>
      <c r="BE35" s="265"/>
      <c r="BF35" s="265"/>
      <c r="BG35" s="265"/>
      <c r="BH35" s="265"/>
      <c r="BI35" s="265"/>
      <c r="BJ35" s="265"/>
      <c r="BK35" s="265"/>
      <c r="BL35" s="265"/>
      <c r="BM35" s="265"/>
      <c r="BN35" s="265"/>
      <c r="BO35" s="265"/>
      <c r="BP35" s="264"/>
      <c r="BQ35" s="278">
        <f t="shared" si="3"/>
        <v>0</v>
      </c>
      <c r="BR35" s="265"/>
      <c r="BS35" s="263" t="e">
        <f t="shared" si="67"/>
        <v>#DIV/0!</v>
      </c>
      <c r="BT35" s="265" t="e">
        <f t="shared" si="67"/>
        <v>#DIV/0!</v>
      </c>
      <c r="BU35" s="265" t="e">
        <f t="shared" si="67"/>
        <v>#DIV/0!</v>
      </c>
      <c r="BV35" s="265" t="e">
        <f t="shared" si="67"/>
        <v>#DIV/0!</v>
      </c>
      <c r="BW35" s="265" t="e">
        <f t="shared" si="67"/>
        <v>#DIV/0!</v>
      </c>
      <c r="BX35" s="265" t="e">
        <f t="shared" si="67"/>
        <v>#DIV/0!</v>
      </c>
      <c r="BY35" s="265" t="e">
        <f t="shared" si="67"/>
        <v>#DIV/0!</v>
      </c>
      <c r="BZ35" s="265" t="e">
        <f t="shared" si="67"/>
        <v>#DIV/0!</v>
      </c>
      <c r="CA35" s="265" t="e">
        <f t="shared" si="67"/>
        <v>#DIV/0!</v>
      </c>
      <c r="CB35" s="265" t="e">
        <f t="shared" si="67"/>
        <v>#DIV/0!</v>
      </c>
      <c r="CC35" s="265" t="e">
        <f t="shared" si="67"/>
        <v>#DIV/0!</v>
      </c>
      <c r="CD35" s="265" t="e">
        <f t="shared" si="67"/>
        <v>#DIV/0!</v>
      </c>
      <c r="CE35" s="265" t="e">
        <f t="shared" si="67"/>
        <v>#DIV/0!</v>
      </c>
      <c r="CF35" s="265" t="e">
        <f t="shared" si="67"/>
        <v>#DIV/0!</v>
      </c>
      <c r="CG35" s="264" t="e">
        <f t="shared" si="67"/>
        <v>#DIV/0!</v>
      </c>
      <c r="CH35" s="278">
        <f t="shared" si="5"/>
        <v>0</v>
      </c>
      <c r="CI35" s="91"/>
      <c r="CJ35" s="271"/>
      <c r="CK35" s="272" t="e">
        <f>+AVERAGE(CM35,CO35,CQ35,CS35,CU35)</f>
        <v>#DIV/0!</v>
      </c>
      <c r="CL35" s="273"/>
      <c r="CM35" s="273" t="e">
        <f t="shared" si="14"/>
        <v>#DIV/0!</v>
      </c>
      <c r="CN35" s="274"/>
      <c r="CO35" s="273" t="e">
        <f t="shared" si="16"/>
        <v>#DIV/0!</v>
      </c>
      <c r="CP35" s="274"/>
      <c r="CQ35" s="275" t="e">
        <f t="shared" si="18"/>
        <v>#DIV/0!</v>
      </c>
      <c r="CR35" s="273"/>
      <c r="CS35" s="275" t="e">
        <f t="shared" si="20"/>
        <v>#DIV/0!</v>
      </c>
      <c r="CT35" s="273"/>
      <c r="CU35" s="276" t="e">
        <f t="shared" si="22"/>
        <v>#DIV/0!</v>
      </c>
    </row>
    <row r="36" spans="2:99" s="21" customFormat="1" ht="30" customHeight="1" x14ac:dyDescent="0.25">
      <c r="B36" s="258">
        <v>32</v>
      </c>
      <c r="C36" s="254">
        <v>44105</v>
      </c>
      <c r="D36" s="153" t="s">
        <v>272</v>
      </c>
      <c r="E36" s="255"/>
      <c r="F36" s="88" t="s">
        <v>141</v>
      </c>
      <c r="G36" s="256" t="s">
        <v>27</v>
      </c>
      <c r="H36" s="256" t="s">
        <v>225</v>
      </c>
      <c r="I36" s="257" t="s">
        <v>132</v>
      </c>
      <c r="J36" s="88" t="s">
        <v>152</v>
      </c>
      <c r="K36" s="90"/>
      <c r="L36" s="90"/>
      <c r="M36" s="258">
        <v>4</v>
      </c>
      <c r="N36" s="319" t="s">
        <v>27</v>
      </c>
      <c r="O36" s="258">
        <v>5</v>
      </c>
      <c r="P36" s="259">
        <v>5</v>
      </c>
      <c r="Q36" s="260">
        <v>5</v>
      </c>
      <c r="R36" s="258">
        <v>5</v>
      </c>
      <c r="S36" s="259">
        <v>5</v>
      </c>
      <c r="T36" s="259">
        <v>5</v>
      </c>
      <c r="U36" s="259">
        <v>5</v>
      </c>
      <c r="V36" s="259">
        <v>5</v>
      </c>
      <c r="W36" s="260">
        <v>5</v>
      </c>
      <c r="X36" s="258">
        <v>5</v>
      </c>
      <c r="Y36" s="260">
        <v>5</v>
      </c>
      <c r="Z36" s="320" t="s">
        <v>185</v>
      </c>
      <c r="AA36" s="260">
        <v>4</v>
      </c>
      <c r="AB36" s="261"/>
      <c r="AC36" s="262" t="s">
        <v>155</v>
      </c>
      <c r="AD36" s="263" t="e">
        <f t="shared" si="60"/>
        <v>#DIV/0!</v>
      </c>
      <c r="AE36" s="264" t="e">
        <f t="shared" si="60"/>
        <v>#DIV/0!</v>
      </c>
      <c r="AF36" s="263" t="e">
        <f t="shared" si="60"/>
        <v>#DIV/0!</v>
      </c>
      <c r="AG36" s="265" t="e">
        <f t="shared" si="60"/>
        <v>#DIV/0!</v>
      </c>
      <c r="AH36" s="264" t="e">
        <f t="shared" si="60"/>
        <v>#DIV/0!</v>
      </c>
      <c r="AI36" s="263" t="e">
        <f t="shared" si="60"/>
        <v>#DIV/0!</v>
      </c>
      <c r="AJ36" s="265" t="e">
        <f t="shared" si="60"/>
        <v>#DIV/0!</v>
      </c>
      <c r="AK36" s="265" t="e">
        <f t="shared" si="60"/>
        <v>#DIV/0!</v>
      </c>
      <c r="AL36" s="265" t="e">
        <f t="shared" si="60"/>
        <v>#DIV/0!</v>
      </c>
      <c r="AM36" s="265" t="e">
        <f t="shared" si="60"/>
        <v>#DIV/0!</v>
      </c>
      <c r="AN36" s="264" t="e">
        <f t="shared" si="60"/>
        <v>#DIV/0!</v>
      </c>
      <c r="AO36" s="263" t="e">
        <f t="shared" si="60"/>
        <v>#DIV/0!</v>
      </c>
      <c r="AP36" s="264" t="e">
        <f t="shared" si="60"/>
        <v>#DIV/0!</v>
      </c>
      <c r="AQ36" s="263" t="e">
        <f t="shared" si="60"/>
        <v>#DIV/0!</v>
      </c>
      <c r="AR36" s="264" t="e">
        <f t="shared" si="60"/>
        <v>#DIV/0!</v>
      </c>
      <c r="AS36" s="265" t="e">
        <f t="shared" si="61"/>
        <v>#DIV/0!</v>
      </c>
      <c r="AT36" s="265" t="e">
        <f>AVERAGE(AF36:AH36)</f>
        <v>#DIV/0!</v>
      </c>
      <c r="AU36" s="265" t="e">
        <f t="shared" si="62"/>
        <v>#DIV/0!</v>
      </c>
      <c r="AV36" s="265" t="e">
        <f t="shared" si="63"/>
        <v>#DIV/0!</v>
      </c>
      <c r="AW36" s="265" t="e">
        <f t="shared" si="64"/>
        <v>#DIV/0!</v>
      </c>
      <c r="AX36" s="265" t="e">
        <f t="shared" si="65"/>
        <v>#DIV/0!</v>
      </c>
      <c r="AY36" s="277">
        <f t="shared" si="1"/>
        <v>0</v>
      </c>
      <c r="AZ36" s="91"/>
      <c r="BA36" s="88"/>
      <c r="BB36" s="263" t="e">
        <f t="shared" ref="BB36:BP36" si="68">+AVERAGEIFS(M$6:M$136,$K$6:$K$136,$AC36,$E$6:$E$136,"M")</f>
        <v>#DIV/0!</v>
      </c>
      <c r="BC36" s="265" t="e">
        <f t="shared" si="68"/>
        <v>#DIV/0!</v>
      </c>
      <c r="BD36" s="265" t="e">
        <f t="shared" si="68"/>
        <v>#DIV/0!</v>
      </c>
      <c r="BE36" s="265" t="e">
        <f t="shared" si="68"/>
        <v>#DIV/0!</v>
      </c>
      <c r="BF36" s="265" t="e">
        <f t="shared" si="68"/>
        <v>#DIV/0!</v>
      </c>
      <c r="BG36" s="265" t="e">
        <f t="shared" si="68"/>
        <v>#DIV/0!</v>
      </c>
      <c r="BH36" s="265" t="e">
        <f t="shared" si="68"/>
        <v>#DIV/0!</v>
      </c>
      <c r="BI36" s="265" t="e">
        <f t="shared" si="68"/>
        <v>#DIV/0!</v>
      </c>
      <c r="BJ36" s="265" t="e">
        <f t="shared" si="68"/>
        <v>#DIV/0!</v>
      </c>
      <c r="BK36" s="265" t="e">
        <f t="shared" si="68"/>
        <v>#DIV/0!</v>
      </c>
      <c r="BL36" s="265" t="e">
        <f t="shared" si="68"/>
        <v>#DIV/0!</v>
      </c>
      <c r="BM36" s="265" t="e">
        <f t="shared" si="68"/>
        <v>#DIV/0!</v>
      </c>
      <c r="BN36" s="265" t="e">
        <f t="shared" si="68"/>
        <v>#DIV/0!</v>
      </c>
      <c r="BO36" s="265" t="e">
        <f t="shared" si="68"/>
        <v>#DIV/0!</v>
      </c>
      <c r="BP36" s="264" t="e">
        <f t="shared" si="68"/>
        <v>#DIV/0!</v>
      </c>
      <c r="BQ36" s="278">
        <f t="shared" si="3"/>
        <v>0</v>
      </c>
      <c r="BR36" s="265"/>
      <c r="BS36" s="263" t="e">
        <f t="shared" si="67"/>
        <v>#DIV/0!</v>
      </c>
      <c r="BT36" s="265" t="e">
        <f t="shared" si="67"/>
        <v>#DIV/0!</v>
      </c>
      <c r="BU36" s="265" t="e">
        <f t="shared" si="67"/>
        <v>#DIV/0!</v>
      </c>
      <c r="BV36" s="265" t="e">
        <f t="shared" si="67"/>
        <v>#DIV/0!</v>
      </c>
      <c r="BW36" s="265" t="e">
        <f t="shared" si="67"/>
        <v>#DIV/0!</v>
      </c>
      <c r="BX36" s="265" t="e">
        <f t="shared" si="67"/>
        <v>#DIV/0!</v>
      </c>
      <c r="BY36" s="265" t="e">
        <f t="shared" si="67"/>
        <v>#DIV/0!</v>
      </c>
      <c r="BZ36" s="265" t="e">
        <f t="shared" si="67"/>
        <v>#DIV/0!</v>
      </c>
      <c r="CA36" s="265" t="e">
        <f t="shared" si="67"/>
        <v>#DIV/0!</v>
      </c>
      <c r="CB36" s="265" t="e">
        <f t="shared" si="67"/>
        <v>#DIV/0!</v>
      </c>
      <c r="CC36" s="265" t="e">
        <f t="shared" si="67"/>
        <v>#DIV/0!</v>
      </c>
      <c r="CD36" s="265" t="e">
        <f t="shared" si="67"/>
        <v>#DIV/0!</v>
      </c>
      <c r="CE36" s="265" t="e">
        <f t="shared" si="67"/>
        <v>#DIV/0!</v>
      </c>
      <c r="CF36" s="265" t="e">
        <f t="shared" si="67"/>
        <v>#DIV/0!</v>
      </c>
      <c r="CG36" s="264" t="e">
        <f t="shared" si="67"/>
        <v>#DIV/0!</v>
      </c>
      <c r="CH36" s="278">
        <f t="shared" si="5"/>
        <v>0</v>
      </c>
      <c r="CI36" s="91"/>
      <c r="CJ36" s="271" t="e">
        <f>+AVERAGE(CL36,CN36,CP36,CR36,CT36)</f>
        <v>#DIV/0!</v>
      </c>
      <c r="CK36" s="272" t="e">
        <f>+AVERAGE(CM36,CO36,CQ36,CS36,CU36)</f>
        <v>#DIV/0!</v>
      </c>
      <c r="CL36" s="273" t="e">
        <f t="shared" si="13"/>
        <v>#DIV/0!</v>
      </c>
      <c r="CM36" s="273" t="e">
        <f t="shared" si="14"/>
        <v>#DIV/0!</v>
      </c>
      <c r="CN36" s="274" t="e">
        <f t="shared" si="15"/>
        <v>#DIV/0!</v>
      </c>
      <c r="CO36" s="273" t="e">
        <f t="shared" si="16"/>
        <v>#DIV/0!</v>
      </c>
      <c r="CP36" s="274" t="e">
        <f t="shared" si="17"/>
        <v>#DIV/0!</v>
      </c>
      <c r="CQ36" s="275" t="e">
        <f t="shared" si="18"/>
        <v>#DIV/0!</v>
      </c>
      <c r="CR36" s="273" t="e">
        <f t="shared" si="19"/>
        <v>#DIV/0!</v>
      </c>
      <c r="CS36" s="275" t="e">
        <f t="shared" si="20"/>
        <v>#DIV/0!</v>
      </c>
      <c r="CT36" s="273" t="e">
        <f t="shared" si="21"/>
        <v>#DIV/0!</v>
      </c>
      <c r="CU36" s="276" t="e">
        <f t="shared" si="22"/>
        <v>#DIV/0!</v>
      </c>
    </row>
    <row r="37" spans="2:99" s="21" customFormat="1" ht="30" customHeight="1" x14ac:dyDescent="0.25">
      <c r="B37" s="258">
        <v>33</v>
      </c>
      <c r="C37" s="254">
        <v>44105</v>
      </c>
      <c r="D37" s="153" t="s">
        <v>274</v>
      </c>
      <c r="E37" s="255"/>
      <c r="F37" s="88" t="s">
        <v>143</v>
      </c>
      <c r="G37" s="256" t="s">
        <v>28</v>
      </c>
      <c r="H37" s="256" t="s">
        <v>232</v>
      </c>
      <c r="I37" s="257" t="s">
        <v>260</v>
      </c>
      <c r="J37" s="88" t="s">
        <v>152</v>
      </c>
      <c r="K37" s="90"/>
      <c r="L37" s="90"/>
      <c r="M37" s="258">
        <v>3</v>
      </c>
      <c r="N37" s="319" t="s">
        <v>28</v>
      </c>
      <c r="O37" s="258">
        <v>5</v>
      </c>
      <c r="P37" s="259">
        <v>5</v>
      </c>
      <c r="Q37" s="260">
        <v>5</v>
      </c>
      <c r="R37" s="258">
        <v>3</v>
      </c>
      <c r="S37" s="259">
        <v>2</v>
      </c>
      <c r="T37" s="259">
        <v>2</v>
      </c>
      <c r="U37" s="259">
        <v>2</v>
      </c>
      <c r="V37" s="259">
        <v>4</v>
      </c>
      <c r="W37" s="260">
        <v>4</v>
      </c>
      <c r="X37" s="258">
        <v>5</v>
      </c>
      <c r="Y37" s="260">
        <v>5</v>
      </c>
      <c r="Z37" s="320" t="s">
        <v>27</v>
      </c>
      <c r="AA37" s="260">
        <v>3</v>
      </c>
      <c r="AB37" s="261"/>
      <c r="AC37" s="262" t="s">
        <v>36</v>
      </c>
      <c r="AD37" s="263" t="e">
        <f t="shared" si="60"/>
        <v>#DIV/0!</v>
      </c>
      <c r="AE37" s="264" t="e">
        <f t="shared" si="60"/>
        <v>#DIV/0!</v>
      </c>
      <c r="AF37" s="263" t="e">
        <f t="shared" si="60"/>
        <v>#DIV/0!</v>
      </c>
      <c r="AG37" s="265" t="e">
        <f t="shared" si="60"/>
        <v>#DIV/0!</v>
      </c>
      <c r="AH37" s="264" t="e">
        <f t="shared" si="60"/>
        <v>#DIV/0!</v>
      </c>
      <c r="AI37" s="263" t="e">
        <f t="shared" si="60"/>
        <v>#DIV/0!</v>
      </c>
      <c r="AJ37" s="265" t="e">
        <f t="shared" si="60"/>
        <v>#DIV/0!</v>
      </c>
      <c r="AK37" s="265" t="e">
        <f t="shared" si="60"/>
        <v>#DIV/0!</v>
      </c>
      <c r="AL37" s="265" t="e">
        <f t="shared" si="60"/>
        <v>#DIV/0!</v>
      </c>
      <c r="AM37" s="265" t="e">
        <f t="shared" si="60"/>
        <v>#DIV/0!</v>
      </c>
      <c r="AN37" s="264" t="e">
        <f t="shared" si="60"/>
        <v>#DIV/0!</v>
      </c>
      <c r="AO37" s="263" t="e">
        <f t="shared" si="60"/>
        <v>#DIV/0!</v>
      </c>
      <c r="AP37" s="264" t="e">
        <f t="shared" si="60"/>
        <v>#DIV/0!</v>
      </c>
      <c r="AQ37" s="263" t="e">
        <f t="shared" si="60"/>
        <v>#DIV/0!</v>
      </c>
      <c r="AR37" s="264" t="e">
        <f t="shared" si="60"/>
        <v>#DIV/0!</v>
      </c>
      <c r="AS37" s="265" t="e">
        <f t="shared" si="61"/>
        <v>#DIV/0!</v>
      </c>
      <c r="AT37" s="265" t="e">
        <f>AVERAGE(AF37:AH37)</f>
        <v>#DIV/0!</v>
      </c>
      <c r="AU37" s="265" t="e">
        <f t="shared" si="62"/>
        <v>#DIV/0!</v>
      </c>
      <c r="AV37" s="265" t="e">
        <f t="shared" si="63"/>
        <v>#DIV/0!</v>
      </c>
      <c r="AW37" s="265" t="e">
        <f t="shared" si="64"/>
        <v>#DIV/0!</v>
      </c>
      <c r="AX37" s="265" t="e">
        <f t="shared" si="65"/>
        <v>#DIV/0!</v>
      </c>
      <c r="AY37" s="277">
        <f t="shared" si="1"/>
        <v>0</v>
      </c>
      <c r="AZ37" s="91"/>
      <c r="BA37" s="88"/>
      <c r="BB37" s="263"/>
      <c r="BC37" s="265"/>
      <c r="BD37" s="265"/>
      <c r="BE37" s="265"/>
      <c r="BF37" s="265"/>
      <c r="BG37" s="265"/>
      <c r="BH37" s="265"/>
      <c r="BI37" s="265"/>
      <c r="BJ37" s="265"/>
      <c r="BK37" s="265"/>
      <c r="BL37" s="265"/>
      <c r="BM37" s="265"/>
      <c r="BN37" s="265"/>
      <c r="BO37" s="265"/>
      <c r="BP37" s="264"/>
      <c r="BQ37" s="278">
        <f t="shared" si="3"/>
        <v>0</v>
      </c>
      <c r="BR37" s="265"/>
      <c r="BS37" s="263" t="e">
        <f t="shared" si="67"/>
        <v>#DIV/0!</v>
      </c>
      <c r="BT37" s="265" t="e">
        <f t="shared" si="67"/>
        <v>#DIV/0!</v>
      </c>
      <c r="BU37" s="265" t="e">
        <f t="shared" si="67"/>
        <v>#DIV/0!</v>
      </c>
      <c r="BV37" s="265" t="e">
        <f t="shared" si="67"/>
        <v>#DIV/0!</v>
      </c>
      <c r="BW37" s="265" t="e">
        <f t="shared" si="67"/>
        <v>#DIV/0!</v>
      </c>
      <c r="BX37" s="265" t="e">
        <f t="shared" si="67"/>
        <v>#DIV/0!</v>
      </c>
      <c r="BY37" s="265" t="e">
        <f t="shared" si="67"/>
        <v>#DIV/0!</v>
      </c>
      <c r="BZ37" s="265" t="e">
        <f t="shared" si="67"/>
        <v>#DIV/0!</v>
      </c>
      <c r="CA37" s="265" t="e">
        <f t="shared" si="67"/>
        <v>#DIV/0!</v>
      </c>
      <c r="CB37" s="265" t="e">
        <f t="shared" si="67"/>
        <v>#DIV/0!</v>
      </c>
      <c r="CC37" s="265" t="e">
        <f t="shared" si="67"/>
        <v>#DIV/0!</v>
      </c>
      <c r="CD37" s="265" t="e">
        <f t="shared" si="67"/>
        <v>#DIV/0!</v>
      </c>
      <c r="CE37" s="265" t="e">
        <f t="shared" si="67"/>
        <v>#DIV/0!</v>
      </c>
      <c r="CF37" s="265" t="e">
        <f t="shared" si="67"/>
        <v>#DIV/0!</v>
      </c>
      <c r="CG37" s="264" t="e">
        <f t="shared" si="67"/>
        <v>#DIV/0!</v>
      </c>
      <c r="CH37" s="278">
        <f t="shared" si="5"/>
        <v>0</v>
      </c>
      <c r="CI37" s="91"/>
      <c r="CJ37" s="271"/>
      <c r="CK37" s="272" t="e">
        <f>+AVERAGE(CM37,CO37,CQ37,CS37,CU37)</f>
        <v>#DIV/0!</v>
      </c>
      <c r="CL37" s="273"/>
      <c r="CM37" s="273" t="e">
        <f t="shared" si="14"/>
        <v>#DIV/0!</v>
      </c>
      <c r="CN37" s="274"/>
      <c r="CO37" s="273" t="e">
        <f t="shared" si="16"/>
        <v>#DIV/0!</v>
      </c>
      <c r="CP37" s="274"/>
      <c r="CQ37" s="275" t="e">
        <f t="shared" si="18"/>
        <v>#DIV/0!</v>
      </c>
      <c r="CR37" s="273"/>
      <c r="CS37" s="275" t="e">
        <f t="shared" si="20"/>
        <v>#DIV/0!</v>
      </c>
      <c r="CT37" s="273"/>
      <c r="CU37" s="276" t="e">
        <f t="shared" si="22"/>
        <v>#DIV/0!</v>
      </c>
    </row>
    <row r="38" spans="2:99" s="21" customFormat="1" ht="30" customHeight="1" x14ac:dyDescent="0.25">
      <c r="B38" s="258">
        <v>34</v>
      </c>
      <c r="C38" s="254">
        <v>44105</v>
      </c>
      <c r="D38" s="153" t="s">
        <v>272</v>
      </c>
      <c r="E38" s="255"/>
      <c r="F38" s="88" t="s">
        <v>141</v>
      </c>
      <c r="G38" s="256" t="s">
        <v>28</v>
      </c>
      <c r="H38" s="256" t="s">
        <v>17</v>
      </c>
      <c r="I38" s="257" t="s">
        <v>146</v>
      </c>
      <c r="J38" s="88" t="s">
        <v>152</v>
      </c>
      <c r="K38" s="90"/>
      <c r="L38" s="90"/>
      <c r="M38" s="258">
        <v>4</v>
      </c>
      <c r="N38" s="319" t="s">
        <v>28</v>
      </c>
      <c r="O38" s="258">
        <v>5</v>
      </c>
      <c r="P38" s="259">
        <v>3</v>
      </c>
      <c r="Q38" s="260">
        <v>4</v>
      </c>
      <c r="R38" s="258"/>
      <c r="S38" s="259"/>
      <c r="T38" s="259"/>
      <c r="U38" s="259"/>
      <c r="V38" s="259">
        <v>5</v>
      </c>
      <c r="W38" s="260">
        <v>3</v>
      </c>
      <c r="X38" s="258">
        <v>4</v>
      </c>
      <c r="Y38" s="260">
        <v>2</v>
      </c>
      <c r="Z38" s="320" t="s">
        <v>27</v>
      </c>
      <c r="AA38" s="260">
        <v>3</v>
      </c>
      <c r="AB38" s="261"/>
      <c r="AC38" s="262" t="s">
        <v>40</v>
      </c>
      <c r="AD38" s="263" t="e">
        <f>+AVERAGEIF($K$6:$K$136,$AC38,M$6:M$136)</f>
        <v>#DIV/0!</v>
      </c>
      <c r="AE38" s="264" t="e">
        <f>+AVERAGEIF($K$6:$K$136,$AC38,N$6:N$136)</f>
        <v>#DIV/0!</v>
      </c>
      <c r="AF38" s="263" t="e">
        <f>+AVERAGEIF($K$6:$K$136,$AC38,O$6:O$136)</f>
        <v>#DIV/0!</v>
      </c>
      <c r="AG38" s="265"/>
      <c r="AH38" s="264" t="e">
        <f t="shared" ref="AH38:AM38" si="69">+AVERAGEIF($K$6:$K$136,$AC38,Q$6:Q$136)</f>
        <v>#DIV/0!</v>
      </c>
      <c r="AI38" s="263" t="e">
        <f t="shared" si="69"/>
        <v>#DIV/0!</v>
      </c>
      <c r="AJ38" s="265" t="e">
        <f t="shared" si="69"/>
        <v>#DIV/0!</v>
      </c>
      <c r="AK38" s="265" t="e">
        <f t="shared" si="69"/>
        <v>#DIV/0!</v>
      </c>
      <c r="AL38" s="265" t="e">
        <f t="shared" si="69"/>
        <v>#DIV/0!</v>
      </c>
      <c r="AM38" s="265" t="e">
        <f t="shared" si="69"/>
        <v>#DIV/0!</v>
      </c>
      <c r="AN38" s="264"/>
      <c r="AO38" s="263"/>
      <c r="AP38" s="264" t="e">
        <f>+AVERAGEIF($K$6:$K$136,$AC38,Y$6:Y$136)</f>
        <v>#DIV/0!</v>
      </c>
      <c r="AQ38" s="263" t="e">
        <f>+AVERAGEIF($K$6:$K$136,$AC38,Z$6:Z$136)</f>
        <v>#DIV/0!</v>
      </c>
      <c r="AR38" s="264" t="e">
        <f>+AVERAGEIF($K$6:$K$136,$AC38,AA$6:AA$136)</f>
        <v>#DIV/0!</v>
      </c>
      <c r="AS38" s="265" t="e">
        <f t="shared" si="61"/>
        <v>#DIV/0!</v>
      </c>
      <c r="AT38" s="265"/>
      <c r="AU38" s="265" t="e">
        <f t="shared" si="62"/>
        <v>#DIV/0!</v>
      </c>
      <c r="AV38" s="265" t="e">
        <f t="shared" si="63"/>
        <v>#DIV/0!</v>
      </c>
      <c r="AW38" s="265" t="e">
        <f t="shared" si="64"/>
        <v>#DIV/0!</v>
      </c>
      <c r="AX38" s="265" t="e">
        <f t="shared" si="65"/>
        <v>#DIV/0!</v>
      </c>
      <c r="AY38" s="277">
        <f t="shared" si="1"/>
        <v>0</v>
      </c>
      <c r="AZ38" s="88"/>
      <c r="BA38" s="88"/>
      <c r="BB38" s="263" t="e">
        <f>+AVERAGEIFS(M$6:M$136,$K$6:$K$136,$AC38,$E$6:$E$136,"M")</f>
        <v>#DIV/0!</v>
      </c>
      <c r="BC38" s="265" t="e">
        <f>+AVERAGEIFS(N$6:N$136,$K$6:$K$136,$AC38,$E$6:$E$136,"M")</f>
        <v>#DIV/0!</v>
      </c>
      <c r="BD38" s="265" t="e">
        <f>+AVERAGEIFS(O$6:O$136,$K$6:$K$136,$AC38,$E$6:$E$136,"M")</f>
        <v>#DIV/0!</v>
      </c>
      <c r="BE38" s="265"/>
      <c r="BF38" s="265" t="e">
        <f t="shared" ref="BF38:BK38" si="70">+AVERAGEIFS(Q$6:Q$136,$K$6:$K$136,$AC38,$E$6:$E$136,"M")</f>
        <v>#DIV/0!</v>
      </c>
      <c r="BG38" s="265" t="e">
        <f t="shared" si="70"/>
        <v>#DIV/0!</v>
      </c>
      <c r="BH38" s="265" t="e">
        <f t="shared" si="70"/>
        <v>#DIV/0!</v>
      </c>
      <c r="BI38" s="265" t="e">
        <f t="shared" si="70"/>
        <v>#DIV/0!</v>
      </c>
      <c r="BJ38" s="265" t="e">
        <f t="shared" si="70"/>
        <v>#DIV/0!</v>
      </c>
      <c r="BK38" s="265" t="e">
        <f t="shared" si="70"/>
        <v>#DIV/0!</v>
      </c>
      <c r="BL38" s="265"/>
      <c r="BM38" s="265"/>
      <c r="BN38" s="265" t="e">
        <f>+AVERAGEIFS(Y$6:Y$136,$K$6:$K$136,$AC38,$E$6:$E$136,"M")</f>
        <v>#DIV/0!</v>
      </c>
      <c r="BO38" s="265" t="e">
        <f>+AVERAGEIFS(Z$6:Z$136,$K$6:$K$136,$AC38,$E$6:$E$136,"M")</f>
        <v>#DIV/0!</v>
      </c>
      <c r="BP38" s="264" t="e">
        <f>+AVERAGEIFS(AA$6:AA$136,$K$6:$K$136,$AC38,$E$6:$E$136,"M")</f>
        <v>#DIV/0!</v>
      </c>
      <c r="BQ38" s="278">
        <f t="shared" si="3"/>
        <v>0</v>
      </c>
      <c r="BR38" s="88"/>
      <c r="BS38" s="263"/>
      <c r="BT38" s="265"/>
      <c r="BU38" s="265"/>
      <c r="BV38" s="265"/>
      <c r="BW38" s="265"/>
      <c r="BX38" s="265"/>
      <c r="BY38" s="265"/>
      <c r="BZ38" s="265"/>
      <c r="CA38" s="265"/>
      <c r="CB38" s="265"/>
      <c r="CC38" s="265"/>
      <c r="CD38" s="265"/>
      <c r="CE38" s="265"/>
      <c r="CF38" s="265"/>
      <c r="CG38" s="264"/>
      <c r="CH38" s="278">
        <f t="shared" si="5"/>
        <v>0</v>
      </c>
      <c r="CI38" s="88"/>
      <c r="CJ38" s="271" t="e">
        <f>+AVERAGE(CL38,CN38,CP38,CR38,CT38)</f>
        <v>#DIV/0!</v>
      </c>
      <c r="CK38" s="272"/>
      <c r="CL38" s="273" t="e">
        <f t="shared" si="13"/>
        <v>#DIV/0!</v>
      </c>
      <c r="CM38" s="273"/>
      <c r="CN38" s="274" t="e">
        <f t="shared" si="15"/>
        <v>#DIV/0!</v>
      </c>
      <c r="CO38" s="273"/>
      <c r="CP38" s="274" t="e">
        <f t="shared" si="17"/>
        <v>#DIV/0!</v>
      </c>
      <c r="CQ38" s="275"/>
      <c r="CR38" s="273" t="e">
        <f t="shared" si="19"/>
        <v>#DIV/0!</v>
      </c>
      <c r="CS38" s="275"/>
      <c r="CT38" s="273" t="e">
        <f t="shared" si="21"/>
        <v>#DIV/0!</v>
      </c>
      <c r="CU38" s="276"/>
    </row>
    <row r="39" spans="2:99" s="21" customFormat="1" ht="30" customHeight="1" x14ac:dyDescent="0.25">
      <c r="B39" s="258">
        <v>35</v>
      </c>
      <c r="C39" s="254">
        <v>44105</v>
      </c>
      <c r="D39" s="153" t="s">
        <v>272</v>
      </c>
      <c r="E39" s="255"/>
      <c r="F39" s="88" t="s">
        <v>141</v>
      </c>
      <c r="G39" s="256" t="s">
        <v>27</v>
      </c>
      <c r="H39" s="256" t="s">
        <v>17</v>
      </c>
      <c r="I39" s="257" t="s">
        <v>146</v>
      </c>
      <c r="J39" s="88" t="s">
        <v>152</v>
      </c>
      <c r="K39" s="90"/>
      <c r="L39" s="90"/>
      <c r="M39" s="258">
        <v>4</v>
      </c>
      <c r="N39" s="319" t="s">
        <v>28</v>
      </c>
      <c r="O39" s="258">
        <v>3</v>
      </c>
      <c r="P39" s="259">
        <v>3</v>
      </c>
      <c r="Q39" s="260">
        <v>4</v>
      </c>
      <c r="R39" s="258">
        <v>5</v>
      </c>
      <c r="S39" s="259">
        <v>4</v>
      </c>
      <c r="T39" s="259">
        <v>4</v>
      </c>
      <c r="U39" s="259">
        <v>4</v>
      </c>
      <c r="V39" s="259">
        <v>4</v>
      </c>
      <c r="W39" s="260">
        <v>3</v>
      </c>
      <c r="X39" s="258">
        <v>5</v>
      </c>
      <c r="Y39" s="260">
        <v>5</v>
      </c>
      <c r="Z39" s="320" t="s">
        <v>28</v>
      </c>
      <c r="AA39" s="260">
        <v>4</v>
      </c>
      <c r="AB39" s="261"/>
      <c r="AC39" s="262" t="s">
        <v>156</v>
      </c>
      <c r="AD39" s="263"/>
      <c r="AE39" s="264"/>
      <c r="AF39" s="263"/>
      <c r="AG39" s="265"/>
      <c r="AH39" s="264"/>
      <c r="AI39" s="263"/>
      <c r="AJ39" s="265"/>
      <c r="AK39" s="265"/>
      <c r="AL39" s="265"/>
      <c r="AM39" s="265"/>
      <c r="AN39" s="264"/>
      <c r="AO39" s="263"/>
      <c r="AP39" s="264"/>
      <c r="AQ39" s="263"/>
      <c r="AR39" s="264"/>
      <c r="AS39" s="265"/>
      <c r="AT39" s="265"/>
      <c r="AU39" s="265"/>
      <c r="AV39" s="265"/>
      <c r="AW39" s="265"/>
      <c r="AX39" s="265"/>
      <c r="AY39" s="277">
        <f t="shared" si="1"/>
        <v>0</v>
      </c>
      <c r="AZ39" s="91"/>
      <c r="BA39" s="88"/>
      <c r="BB39" s="263"/>
      <c r="BC39" s="265"/>
      <c r="BD39" s="265"/>
      <c r="BE39" s="265"/>
      <c r="BF39" s="265"/>
      <c r="BG39" s="265"/>
      <c r="BH39" s="265"/>
      <c r="BI39" s="265"/>
      <c r="BJ39" s="265"/>
      <c r="BK39" s="265"/>
      <c r="BL39" s="265"/>
      <c r="BM39" s="265"/>
      <c r="BN39" s="265"/>
      <c r="BO39" s="265"/>
      <c r="BP39" s="264"/>
      <c r="BQ39" s="278">
        <f t="shared" si="3"/>
        <v>0</v>
      </c>
      <c r="BR39" s="265"/>
      <c r="BS39" s="263"/>
      <c r="BT39" s="265"/>
      <c r="BU39" s="265"/>
      <c r="BV39" s="265"/>
      <c r="BW39" s="265"/>
      <c r="BX39" s="265"/>
      <c r="BY39" s="265"/>
      <c r="BZ39" s="265"/>
      <c r="CA39" s="265"/>
      <c r="CB39" s="265"/>
      <c r="CC39" s="265"/>
      <c r="CD39" s="265"/>
      <c r="CE39" s="265"/>
      <c r="CF39" s="265"/>
      <c r="CG39" s="264"/>
      <c r="CH39" s="278">
        <f t="shared" si="5"/>
        <v>0</v>
      </c>
      <c r="CI39" s="91"/>
      <c r="CJ39" s="271"/>
      <c r="CK39" s="272"/>
      <c r="CL39" s="273"/>
      <c r="CM39" s="273"/>
      <c r="CN39" s="274"/>
      <c r="CO39" s="273"/>
      <c r="CP39" s="274"/>
      <c r="CQ39" s="275"/>
      <c r="CR39" s="273"/>
      <c r="CS39" s="275"/>
      <c r="CT39" s="273"/>
      <c r="CU39" s="276"/>
    </row>
    <row r="40" spans="2:99" s="21" customFormat="1" ht="30" customHeight="1" x14ac:dyDescent="0.25">
      <c r="B40" s="258">
        <v>36</v>
      </c>
      <c r="C40" s="254">
        <v>44105</v>
      </c>
      <c r="D40" s="153" t="s">
        <v>272</v>
      </c>
      <c r="E40" s="255"/>
      <c r="F40" s="88" t="s">
        <v>141</v>
      </c>
      <c r="G40" s="256" t="s">
        <v>28</v>
      </c>
      <c r="H40" s="256" t="s">
        <v>148</v>
      </c>
      <c r="I40" s="257" t="s">
        <v>260</v>
      </c>
      <c r="J40" s="88" t="s">
        <v>152</v>
      </c>
      <c r="K40" s="90"/>
      <c r="L40" s="90"/>
      <c r="M40" s="258">
        <v>5</v>
      </c>
      <c r="N40" s="319" t="s">
        <v>28</v>
      </c>
      <c r="O40" s="258">
        <v>5</v>
      </c>
      <c r="P40" s="259">
        <v>4</v>
      </c>
      <c r="Q40" s="260">
        <v>5</v>
      </c>
      <c r="R40" s="258">
        <v>5</v>
      </c>
      <c r="S40" s="259">
        <v>5</v>
      </c>
      <c r="T40" s="259">
        <v>5</v>
      </c>
      <c r="U40" s="259">
        <v>5</v>
      </c>
      <c r="V40" s="259">
        <v>5</v>
      </c>
      <c r="W40" s="260">
        <v>5</v>
      </c>
      <c r="X40" s="258">
        <v>5</v>
      </c>
      <c r="Y40" s="260">
        <v>5</v>
      </c>
      <c r="Z40" s="320" t="s">
        <v>28</v>
      </c>
      <c r="AA40" s="260">
        <v>5</v>
      </c>
      <c r="AB40" s="261"/>
      <c r="AC40" s="262" t="s">
        <v>58</v>
      </c>
      <c r="AD40" s="263" t="e">
        <f t="shared" ref="AD40:AR40" si="71">+AVERAGEIF($K$6:$K$136,$AC40,M$6:M$136)</f>
        <v>#DIV/0!</v>
      </c>
      <c r="AE40" s="264" t="e">
        <f t="shared" si="71"/>
        <v>#DIV/0!</v>
      </c>
      <c r="AF40" s="263" t="e">
        <f t="shared" si="71"/>
        <v>#DIV/0!</v>
      </c>
      <c r="AG40" s="265" t="e">
        <f t="shared" si="71"/>
        <v>#DIV/0!</v>
      </c>
      <c r="AH40" s="264" t="e">
        <f t="shared" si="71"/>
        <v>#DIV/0!</v>
      </c>
      <c r="AI40" s="263" t="e">
        <f t="shared" si="71"/>
        <v>#DIV/0!</v>
      </c>
      <c r="AJ40" s="265" t="e">
        <f t="shared" si="71"/>
        <v>#DIV/0!</v>
      </c>
      <c r="AK40" s="265" t="e">
        <f t="shared" si="71"/>
        <v>#DIV/0!</v>
      </c>
      <c r="AL40" s="265" t="e">
        <f t="shared" si="71"/>
        <v>#DIV/0!</v>
      </c>
      <c r="AM40" s="265" t="e">
        <f t="shared" si="71"/>
        <v>#DIV/0!</v>
      </c>
      <c r="AN40" s="264" t="e">
        <f t="shared" si="71"/>
        <v>#DIV/0!</v>
      </c>
      <c r="AO40" s="263" t="e">
        <f t="shared" si="71"/>
        <v>#DIV/0!</v>
      </c>
      <c r="AP40" s="264" t="e">
        <f t="shared" si="71"/>
        <v>#DIV/0!</v>
      </c>
      <c r="AQ40" s="263" t="e">
        <f t="shared" si="71"/>
        <v>#DIV/0!</v>
      </c>
      <c r="AR40" s="264" t="e">
        <f t="shared" si="71"/>
        <v>#DIV/0!</v>
      </c>
      <c r="AS40" s="265" t="e">
        <f>AVERAGE(AD40:AE40)</f>
        <v>#DIV/0!</v>
      </c>
      <c r="AT40" s="265" t="e">
        <f>AVERAGE(AF40:AH40)</f>
        <v>#DIV/0!</v>
      </c>
      <c r="AU40" s="265" t="e">
        <f>AVERAGE(AI40:AN40)</f>
        <v>#DIV/0!</v>
      </c>
      <c r="AV40" s="265" t="e">
        <f>AVERAGE(AO40:AP40)</f>
        <v>#DIV/0!</v>
      </c>
      <c r="AW40" s="265" t="e">
        <f>AVERAGE(AQ40:AR40)</f>
        <v>#DIV/0!</v>
      </c>
      <c r="AX40" s="265" t="e">
        <f>AVERAGE(AS40:AW40)</f>
        <v>#DIV/0!</v>
      </c>
      <c r="AY40" s="277">
        <f t="shared" si="1"/>
        <v>0</v>
      </c>
      <c r="AZ40" s="91"/>
      <c r="BA40" s="88"/>
      <c r="BB40" s="263" t="e">
        <f t="shared" ref="BB40:BP40" si="72">+AVERAGEIFS(M$6:M$136,$K$6:$K$136,$AC40,$E$6:$E$136,"M")</f>
        <v>#DIV/0!</v>
      </c>
      <c r="BC40" s="265" t="e">
        <f t="shared" si="72"/>
        <v>#DIV/0!</v>
      </c>
      <c r="BD40" s="265" t="e">
        <f t="shared" si="72"/>
        <v>#DIV/0!</v>
      </c>
      <c r="BE40" s="265" t="e">
        <f t="shared" si="72"/>
        <v>#DIV/0!</v>
      </c>
      <c r="BF40" s="265" t="e">
        <f t="shared" si="72"/>
        <v>#DIV/0!</v>
      </c>
      <c r="BG40" s="265" t="e">
        <f t="shared" si="72"/>
        <v>#DIV/0!</v>
      </c>
      <c r="BH40" s="265" t="e">
        <f t="shared" si="72"/>
        <v>#DIV/0!</v>
      </c>
      <c r="BI40" s="265" t="e">
        <f t="shared" si="72"/>
        <v>#DIV/0!</v>
      </c>
      <c r="BJ40" s="265" t="e">
        <f t="shared" si="72"/>
        <v>#DIV/0!</v>
      </c>
      <c r="BK40" s="265" t="e">
        <f t="shared" si="72"/>
        <v>#DIV/0!</v>
      </c>
      <c r="BL40" s="265" t="e">
        <f t="shared" si="72"/>
        <v>#DIV/0!</v>
      </c>
      <c r="BM40" s="265" t="e">
        <f t="shared" si="72"/>
        <v>#DIV/0!</v>
      </c>
      <c r="BN40" s="265" t="e">
        <f t="shared" si="72"/>
        <v>#DIV/0!</v>
      </c>
      <c r="BO40" s="265" t="e">
        <f t="shared" si="72"/>
        <v>#DIV/0!</v>
      </c>
      <c r="BP40" s="264" t="e">
        <f t="shared" si="72"/>
        <v>#DIV/0!</v>
      </c>
      <c r="BQ40" s="278">
        <f t="shared" si="3"/>
        <v>0</v>
      </c>
      <c r="BR40" s="265"/>
      <c r="BS40" s="263"/>
      <c r="BT40" s="265"/>
      <c r="BU40" s="265"/>
      <c r="BV40" s="265"/>
      <c r="BW40" s="265"/>
      <c r="BX40" s="265"/>
      <c r="BY40" s="265"/>
      <c r="BZ40" s="265"/>
      <c r="CA40" s="265"/>
      <c r="CB40" s="265"/>
      <c r="CC40" s="265"/>
      <c r="CD40" s="265"/>
      <c r="CE40" s="265"/>
      <c r="CF40" s="265"/>
      <c r="CG40" s="264"/>
      <c r="CH40" s="278">
        <f t="shared" si="5"/>
        <v>0</v>
      </c>
      <c r="CI40" s="91"/>
      <c r="CJ40" s="271" t="e">
        <f>+AVERAGE(CL40,CN40,CP40,CR40,CT40)</f>
        <v>#DIV/0!</v>
      </c>
      <c r="CK40" s="272"/>
      <c r="CL40" s="273" t="e">
        <f t="shared" si="13"/>
        <v>#DIV/0!</v>
      </c>
      <c r="CM40" s="273"/>
      <c r="CN40" s="274" t="e">
        <f t="shared" si="15"/>
        <v>#DIV/0!</v>
      </c>
      <c r="CO40" s="273"/>
      <c r="CP40" s="274" t="e">
        <f t="shared" si="17"/>
        <v>#DIV/0!</v>
      </c>
      <c r="CQ40" s="275"/>
      <c r="CR40" s="273" t="e">
        <f t="shared" si="19"/>
        <v>#DIV/0!</v>
      </c>
      <c r="CS40" s="275"/>
      <c r="CT40" s="273" t="e">
        <f t="shared" si="21"/>
        <v>#DIV/0!</v>
      </c>
      <c r="CU40" s="276"/>
    </row>
    <row r="41" spans="2:99" s="21" customFormat="1" ht="30" customHeight="1" x14ac:dyDescent="0.25">
      <c r="B41" s="258">
        <v>38</v>
      </c>
      <c r="C41" s="254">
        <v>44105</v>
      </c>
      <c r="D41" s="153" t="s">
        <v>274</v>
      </c>
      <c r="E41" s="255"/>
      <c r="F41" s="88" t="s">
        <v>144</v>
      </c>
      <c r="G41" s="256" t="s">
        <v>185</v>
      </c>
      <c r="H41" s="256" t="s">
        <v>187</v>
      </c>
      <c r="I41" s="257" t="s">
        <v>150</v>
      </c>
      <c r="J41" s="88" t="s">
        <v>152</v>
      </c>
      <c r="K41" s="90"/>
      <c r="L41" s="90"/>
      <c r="M41" s="258">
        <v>4</v>
      </c>
      <c r="N41" s="319" t="s">
        <v>27</v>
      </c>
      <c r="O41" s="258">
        <v>4</v>
      </c>
      <c r="P41" s="259">
        <v>4</v>
      </c>
      <c r="Q41" s="260">
        <v>4</v>
      </c>
      <c r="R41" s="258">
        <v>4</v>
      </c>
      <c r="S41" s="259">
        <v>4</v>
      </c>
      <c r="T41" s="259">
        <v>4</v>
      </c>
      <c r="U41" s="259">
        <v>4</v>
      </c>
      <c r="V41" s="259">
        <v>4</v>
      </c>
      <c r="W41" s="260">
        <v>4</v>
      </c>
      <c r="X41" s="258"/>
      <c r="Y41" s="260"/>
      <c r="Z41" s="320" t="s">
        <v>28</v>
      </c>
      <c r="AA41" s="260">
        <v>4</v>
      </c>
      <c r="AB41" s="261"/>
      <c r="AC41" s="262" t="s">
        <v>154</v>
      </c>
      <c r="AD41" s="263"/>
      <c r="AE41" s="264"/>
      <c r="AF41" s="263"/>
      <c r="AG41" s="265"/>
      <c r="AH41" s="264"/>
      <c r="AI41" s="263"/>
      <c r="AJ41" s="265"/>
      <c r="AK41" s="265"/>
      <c r="AL41" s="265"/>
      <c r="AM41" s="265"/>
      <c r="AN41" s="264"/>
      <c r="AO41" s="263"/>
      <c r="AP41" s="264"/>
      <c r="AQ41" s="263"/>
      <c r="AR41" s="264"/>
      <c r="AS41" s="265"/>
      <c r="AT41" s="265"/>
      <c r="AU41" s="265"/>
      <c r="AV41" s="265"/>
      <c r="AW41" s="265"/>
      <c r="AX41" s="265"/>
      <c r="AY41" s="277">
        <f t="shared" si="1"/>
        <v>0</v>
      </c>
      <c r="AZ41" s="91"/>
      <c r="BA41" s="88"/>
      <c r="BB41" s="263"/>
      <c r="BC41" s="265"/>
      <c r="BD41" s="265"/>
      <c r="BE41" s="265"/>
      <c r="BF41" s="265"/>
      <c r="BG41" s="265"/>
      <c r="BH41" s="265"/>
      <c r="BI41" s="265"/>
      <c r="BJ41" s="265"/>
      <c r="BK41" s="265"/>
      <c r="BL41" s="265"/>
      <c r="BM41" s="265"/>
      <c r="BN41" s="265"/>
      <c r="BO41" s="265"/>
      <c r="BP41" s="264"/>
      <c r="BQ41" s="278">
        <f t="shared" si="3"/>
        <v>0</v>
      </c>
      <c r="BR41" s="265"/>
      <c r="BS41" s="263"/>
      <c r="BT41" s="265"/>
      <c r="BU41" s="265"/>
      <c r="BV41" s="265"/>
      <c r="BW41" s="265"/>
      <c r="BX41" s="265"/>
      <c r="BY41" s="265"/>
      <c r="BZ41" s="265"/>
      <c r="CA41" s="265"/>
      <c r="CB41" s="265"/>
      <c r="CC41" s="265"/>
      <c r="CD41" s="265"/>
      <c r="CE41" s="265"/>
      <c r="CF41" s="265"/>
      <c r="CG41" s="264"/>
      <c r="CH41" s="278">
        <f t="shared" si="5"/>
        <v>0</v>
      </c>
      <c r="CI41" s="91"/>
      <c r="CJ41" s="271"/>
      <c r="CK41" s="272"/>
      <c r="CL41" s="273"/>
      <c r="CM41" s="273"/>
      <c r="CN41" s="274"/>
      <c r="CO41" s="273"/>
      <c r="CP41" s="274"/>
      <c r="CQ41" s="275"/>
      <c r="CR41" s="273"/>
      <c r="CS41" s="275"/>
      <c r="CT41" s="273"/>
      <c r="CU41" s="276"/>
    </row>
    <row r="42" spans="2:99" s="21" customFormat="1" ht="30" customHeight="1" x14ac:dyDescent="0.25">
      <c r="B42" s="258">
        <v>39</v>
      </c>
      <c r="C42" s="254">
        <v>44105</v>
      </c>
      <c r="D42" s="153" t="s">
        <v>272</v>
      </c>
      <c r="E42" s="255"/>
      <c r="F42" s="88" t="s">
        <v>141</v>
      </c>
      <c r="G42" s="256" t="s">
        <v>28</v>
      </c>
      <c r="H42" s="256" t="s">
        <v>186</v>
      </c>
      <c r="I42" s="257" t="s">
        <v>147</v>
      </c>
      <c r="J42" s="88" t="s">
        <v>152</v>
      </c>
      <c r="K42" s="90"/>
      <c r="L42" s="90"/>
      <c r="M42" s="258">
        <v>4</v>
      </c>
      <c r="N42" s="319" t="s">
        <v>28</v>
      </c>
      <c r="O42" s="258">
        <v>5</v>
      </c>
      <c r="P42" s="259">
        <v>5</v>
      </c>
      <c r="Q42" s="260">
        <v>5</v>
      </c>
      <c r="R42" s="258"/>
      <c r="S42" s="259"/>
      <c r="T42" s="259"/>
      <c r="U42" s="259">
        <v>4</v>
      </c>
      <c r="V42" s="259"/>
      <c r="W42" s="260"/>
      <c r="X42" s="258"/>
      <c r="Y42" s="260"/>
      <c r="Z42" s="320" t="s">
        <v>185</v>
      </c>
      <c r="AA42" s="260"/>
      <c r="AB42" s="261"/>
      <c r="AC42" s="262" t="s">
        <v>48</v>
      </c>
      <c r="AD42" s="263" t="e">
        <f t="shared" ref="AD42:AR43" si="73">+AVERAGEIF($K$6:$K$136,$AC42,M$6:M$136)</f>
        <v>#DIV/0!</v>
      </c>
      <c r="AE42" s="264" t="e">
        <f t="shared" si="73"/>
        <v>#DIV/0!</v>
      </c>
      <c r="AF42" s="263" t="e">
        <f t="shared" si="73"/>
        <v>#DIV/0!</v>
      </c>
      <c r="AG42" s="265" t="e">
        <f t="shared" si="73"/>
        <v>#DIV/0!</v>
      </c>
      <c r="AH42" s="264" t="e">
        <f t="shared" si="73"/>
        <v>#DIV/0!</v>
      </c>
      <c r="AI42" s="263" t="e">
        <f t="shared" si="73"/>
        <v>#DIV/0!</v>
      </c>
      <c r="AJ42" s="265" t="e">
        <f t="shared" si="73"/>
        <v>#DIV/0!</v>
      </c>
      <c r="AK42" s="265" t="e">
        <f t="shared" si="73"/>
        <v>#DIV/0!</v>
      </c>
      <c r="AL42" s="265" t="e">
        <f t="shared" si="73"/>
        <v>#DIV/0!</v>
      </c>
      <c r="AM42" s="265" t="e">
        <f t="shared" si="73"/>
        <v>#DIV/0!</v>
      </c>
      <c r="AN42" s="264" t="e">
        <f t="shared" si="73"/>
        <v>#DIV/0!</v>
      </c>
      <c r="AO42" s="263" t="e">
        <f t="shared" si="73"/>
        <v>#DIV/0!</v>
      </c>
      <c r="AP42" s="264" t="e">
        <f t="shared" si="73"/>
        <v>#DIV/0!</v>
      </c>
      <c r="AQ42" s="263" t="e">
        <f t="shared" si="73"/>
        <v>#DIV/0!</v>
      </c>
      <c r="AR42" s="264" t="e">
        <f t="shared" si="73"/>
        <v>#DIV/0!</v>
      </c>
      <c r="AS42" s="265" t="e">
        <f t="shared" ref="AS42:AS43" si="74">AVERAGE(AD42:AE42)</f>
        <v>#DIV/0!</v>
      </c>
      <c r="AT42" s="265" t="e">
        <f t="shared" ref="AT42:AT43" si="75">AVERAGE(AF42:AH42)</f>
        <v>#DIV/0!</v>
      </c>
      <c r="AU42" s="265" t="e">
        <f t="shared" ref="AU42:AU43" si="76">AVERAGE(AI42:AN42)</f>
        <v>#DIV/0!</v>
      </c>
      <c r="AV42" s="265" t="e">
        <f t="shared" ref="AV42:AV43" si="77">AVERAGE(AO42:AP42)</f>
        <v>#DIV/0!</v>
      </c>
      <c r="AW42" s="265" t="e">
        <f t="shared" ref="AW42:AW43" si="78">AVERAGE(AQ42:AR42)</f>
        <v>#DIV/0!</v>
      </c>
      <c r="AX42" s="265" t="e">
        <f t="shared" ref="AX42:AX43" si="79">AVERAGE(AS42:AW42)</f>
        <v>#DIV/0!</v>
      </c>
      <c r="AY42" s="277">
        <f t="shared" si="1"/>
        <v>0</v>
      </c>
      <c r="AZ42" s="88"/>
      <c r="BA42" s="88"/>
      <c r="BB42" s="263"/>
      <c r="BC42" s="265"/>
      <c r="BD42" s="265"/>
      <c r="BE42" s="265"/>
      <c r="BF42" s="265"/>
      <c r="BG42" s="265"/>
      <c r="BH42" s="265"/>
      <c r="BI42" s="265"/>
      <c r="BJ42" s="265"/>
      <c r="BK42" s="265"/>
      <c r="BL42" s="265"/>
      <c r="BM42" s="265"/>
      <c r="BN42" s="265"/>
      <c r="BO42" s="265"/>
      <c r="BP42" s="264"/>
      <c r="BQ42" s="278">
        <f t="shared" si="3"/>
        <v>0</v>
      </c>
      <c r="BR42" s="88"/>
      <c r="BS42" s="263" t="e">
        <f t="shared" ref="BS42:CG43" si="80">+AVERAGEIFS(M$6:M$136,$K$6:$K$136,$AC42,$E$6:$E$136,"H")</f>
        <v>#DIV/0!</v>
      </c>
      <c r="BT42" s="265" t="e">
        <f t="shared" si="80"/>
        <v>#DIV/0!</v>
      </c>
      <c r="BU42" s="265" t="e">
        <f t="shared" si="80"/>
        <v>#DIV/0!</v>
      </c>
      <c r="BV42" s="265" t="e">
        <f t="shared" si="80"/>
        <v>#DIV/0!</v>
      </c>
      <c r="BW42" s="265" t="e">
        <f t="shared" si="80"/>
        <v>#DIV/0!</v>
      </c>
      <c r="BX42" s="265" t="e">
        <f t="shared" si="80"/>
        <v>#DIV/0!</v>
      </c>
      <c r="BY42" s="265" t="e">
        <f t="shared" si="80"/>
        <v>#DIV/0!</v>
      </c>
      <c r="BZ42" s="265" t="e">
        <f t="shared" si="80"/>
        <v>#DIV/0!</v>
      </c>
      <c r="CA42" s="265" t="e">
        <f t="shared" si="80"/>
        <v>#DIV/0!</v>
      </c>
      <c r="CB42" s="265" t="e">
        <f t="shared" si="80"/>
        <v>#DIV/0!</v>
      </c>
      <c r="CC42" s="265" t="e">
        <f t="shared" si="80"/>
        <v>#DIV/0!</v>
      </c>
      <c r="CD42" s="265" t="e">
        <f t="shared" si="80"/>
        <v>#DIV/0!</v>
      </c>
      <c r="CE42" s="265" t="e">
        <f t="shared" si="80"/>
        <v>#DIV/0!</v>
      </c>
      <c r="CF42" s="265" t="e">
        <f t="shared" si="80"/>
        <v>#DIV/0!</v>
      </c>
      <c r="CG42" s="264" t="e">
        <f t="shared" si="80"/>
        <v>#DIV/0!</v>
      </c>
      <c r="CH42" s="278">
        <f t="shared" si="5"/>
        <v>0</v>
      </c>
      <c r="CI42" s="88"/>
      <c r="CJ42" s="271"/>
      <c r="CK42" s="272" t="e">
        <f>+AVERAGE(CM42,CO42,CQ42,CS42,CU42)</f>
        <v>#DIV/0!</v>
      </c>
      <c r="CL42" s="273"/>
      <c r="CM42" s="273" t="e">
        <f t="shared" si="14"/>
        <v>#DIV/0!</v>
      </c>
      <c r="CN42" s="274"/>
      <c r="CO42" s="273" t="e">
        <f t="shared" si="16"/>
        <v>#DIV/0!</v>
      </c>
      <c r="CP42" s="274"/>
      <c r="CQ42" s="275" t="e">
        <f t="shared" si="18"/>
        <v>#DIV/0!</v>
      </c>
      <c r="CR42" s="273"/>
      <c r="CS42" s="275" t="e">
        <f t="shared" si="20"/>
        <v>#DIV/0!</v>
      </c>
      <c r="CT42" s="273"/>
      <c r="CU42" s="276" t="e">
        <f t="shared" si="22"/>
        <v>#DIV/0!</v>
      </c>
    </row>
    <row r="43" spans="2:99" s="21" customFormat="1" ht="30" customHeight="1" x14ac:dyDescent="0.25">
      <c r="B43" s="258">
        <v>40</v>
      </c>
      <c r="C43" s="254">
        <v>44105</v>
      </c>
      <c r="D43" s="153" t="s">
        <v>272</v>
      </c>
      <c r="E43" s="255"/>
      <c r="F43" s="88" t="s">
        <v>141</v>
      </c>
      <c r="G43" s="256" t="s">
        <v>27</v>
      </c>
      <c r="H43" s="256" t="s">
        <v>149</v>
      </c>
      <c r="I43" s="257" t="s">
        <v>151</v>
      </c>
      <c r="J43" s="88" t="s">
        <v>152</v>
      </c>
      <c r="K43" s="90"/>
      <c r="L43" s="90"/>
      <c r="M43" s="258">
        <v>3</v>
      </c>
      <c r="N43" s="319" t="s">
        <v>28</v>
      </c>
      <c r="O43" s="258">
        <v>5</v>
      </c>
      <c r="P43" s="259">
        <v>5</v>
      </c>
      <c r="Q43" s="260">
        <v>5</v>
      </c>
      <c r="R43" s="258">
        <v>4</v>
      </c>
      <c r="S43" s="259">
        <v>5</v>
      </c>
      <c r="T43" s="259">
        <v>5</v>
      </c>
      <c r="U43" s="259">
        <v>5</v>
      </c>
      <c r="V43" s="259">
        <v>5</v>
      </c>
      <c r="W43" s="260">
        <v>5</v>
      </c>
      <c r="X43" s="258">
        <v>2</v>
      </c>
      <c r="Y43" s="260">
        <v>4</v>
      </c>
      <c r="Z43" s="320" t="s">
        <v>28</v>
      </c>
      <c r="AA43" s="260">
        <v>4</v>
      </c>
      <c r="AB43" s="261"/>
      <c r="AC43" s="262" t="s">
        <v>55</v>
      </c>
      <c r="AD43" s="263" t="e">
        <f t="shared" si="73"/>
        <v>#DIV/0!</v>
      </c>
      <c r="AE43" s="264" t="e">
        <f t="shared" si="73"/>
        <v>#DIV/0!</v>
      </c>
      <c r="AF43" s="263" t="e">
        <f t="shared" si="73"/>
        <v>#DIV/0!</v>
      </c>
      <c r="AG43" s="265" t="e">
        <f t="shared" si="73"/>
        <v>#DIV/0!</v>
      </c>
      <c r="AH43" s="264" t="e">
        <f t="shared" si="73"/>
        <v>#DIV/0!</v>
      </c>
      <c r="AI43" s="263" t="e">
        <f t="shared" si="73"/>
        <v>#DIV/0!</v>
      </c>
      <c r="AJ43" s="265" t="e">
        <f t="shared" si="73"/>
        <v>#DIV/0!</v>
      </c>
      <c r="AK43" s="265" t="e">
        <f t="shared" si="73"/>
        <v>#DIV/0!</v>
      </c>
      <c r="AL43" s="265" t="e">
        <f t="shared" si="73"/>
        <v>#DIV/0!</v>
      </c>
      <c r="AM43" s="265" t="e">
        <f t="shared" si="73"/>
        <v>#DIV/0!</v>
      </c>
      <c r="AN43" s="264" t="e">
        <f t="shared" si="73"/>
        <v>#DIV/0!</v>
      </c>
      <c r="AO43" s="263" t="e">
        <f t="shared" si="73"/>
        <v>#DIV/0!</v>
      </c>
      <c r="AP43" s="264" t="e">
        <f t="shared" si="73"/>
        <v>#DIV/0!</v>
      </c>
      <c r="AQ43" s="263" t="e">
        <f t="shared" si="73"/>
        <v>#DIV/0!</v>
      </c>
      <c r="AR43" s="264" t="e">
        <f t="shared" si="73"/>
        <v>#DIV/0!</v>
      </c>
      <c r="AS43" s="265" t="e">
        <f t="shared" si="74"/>
        <v>#DIV/0!</v>
      </c>
      <c r="AT43" s="265" t="e">
        <f t="shared" si="75"/>
        <v>#DIV/0!</v>
      </c>
      <c r="AU43" s="265" t="e">
        <f t="shared" si="76"/>
        <v>#DIV/0!</v>
      </c>
      <c r="AV43" s="265" t="e">
        <f t="shared" si="77"/>
        <v>#DIV/0!</v>
      </c>
      <c r="AW43" s="265" t="e">
        <f t="shared" si="78"/>
        <v>#DIV/0!</v>
      </c>
      <c r="AX43" s="265" t="e">
        <f t="shared" si="79"/>
        <v>#DIV/0!</v>
      </c>
      <c r="AY43" s="277">
        <f t="shared" si="1"/>
        <v>0</v>
      </c>
      <c r="AZ43" s="88"/>
      <c r="BA43" s="88"/>
      <c r="BB43" s="263"/>
      <c r="BC43" s="265"/>
      <c r="BD43" s="265"/>
      <c r="BE43" s="265"/>
      <c r="BF43" s="265"/>
      <c r="BG43" s="265"/>
      <c r="BH43" s="265"/>
      <c r="BI43" s="265"/>
      <c r="BJ43" s="265"/>
      <c r="BK43" s="265"/>
      <c r="BL43" s="265"/>
      <c r="BM43" s="265"/>
      <c r="BN43" s="265"/>
      <c r="BO43" s="265"/>
      <c r="BP43" s="264"/>
      <c r="BQ43" s="278">
        <f t="shared" si="3"/>
        <v>0</v>
      </c>
      <c r="BR43" s="265"/>
      <c r="BS43" s="263" t="e">
        <f t="shared" si="80"/>
        <v>#DIV/0!</v>
      </c>
      <c r="BT43" s="265" t="e">
        <f t="shared" si="80"/>
        <v>#DIV/0!</v>
      </c>
      <c r="BU43" s="265" t="e">
        <f t="shared" si="80"/>
        <v>#DIV/0!</v>
      </c>
      <c r="BV43" s="265" t="e">
        <f t="shared" si="80"/>
        <v>#DIV/0!</v>
      </c>
      <c r="BW43" s="265" t="e">
        <f t="shared" si="80"/>
        <v>#DIV/0!</v>
      </c>
      <c r="BX43" s="265" t="e">
        <f t="shared" si="80"/>
        <v>#DIV/0!</v>
      </c>
      <c r="BY43" s="265" t="e">
        <f t="shared" si="80"/>
        <v>#DIV/0!</v>
      </c>
      <c r="BZ43" s="265" t="e">
        <f t="shared" si="80"/>
        <v>#DIV/0!</v>
      </c>
      <c r="CA43" s="265" t="e">
        <f t="shared" si="80"/>
        <v>#DIV/0!</v>
      </c>
      <c r="CB43" s="265" t="e">
        <f t="shared" si="80"/>
        <v>#DIV/0!</v>
      </c>
      <c r="CC43" s="265" t="e">
        <f t="shared" si="80"/>
        <v>#DIV/0!</v>
      </c>
      <c r="CD43" s="265" t="e">
        <f t="shared" si="80"/>
        <v>#DIV/0!</v>
      </c>
      <c r="CE43" s="265" t="e">
        <f t="shared" si="80"/>
        <v>#DIV/0!</v>
      </c>
      <c r="CF43" s="265" t="e">
        <f t="shared" si="80"/>
        <v>#DIV/0!</v>
      </c>
      <c r="CG43" s="264" t="e">
        <f t="shared" si="80"/>
        <v>#DIV/0!</v>
      </c>
      <c r="CH43" s="278">
        <f t="shared" si="5"/>
        <v>0</v>
      </c>
      <c r="CI43" s="91"/>
      <c r="CJ43" s="271"/>
      <c r="CK43" s="272" t="e">
        <f>+AVERAGE(CM43,CO43,CQ43,CS43,CU43)</f>
        <v>#DIV/0!</v>
      </c>
      <c r="CL43" s="273"/>
      <c r="CM43" s="273" t="e">
        <f t="shared" si="14"/>
        <v>#DIV/0!</v>
      </c>
      <c r="CN43" s="274"/>
      <c r="CO43" s="273" t="e">
        <f t="shared" si="16"/>
        <v>#DIV/0!</v>
      </c>
      <c r="CP43" s="274"/>
      <c r="CQ43" s="275" t="e">
        <f t="shared" si="18"/>
        <v>#DIV/0!</v>
      </c>
      <c r="CR43" s="273"/>
      <c r="CS43" s="275" t="e">
        <f t="shared" si="20"/>
        <v>#DIV/0!</v>
      </c>
      <c r="CT43" s="273"/>
      <c r="CU43" s="276" t="e">
        <f t="shared" si="22"/>
        <v>#DIV/0!</v>
      </c>
    </row>
    <row r="44" spans="2:99" s="21" customFormat="1" ht="30" customHeight="1" x14ac:dyDescent="0.25">
      <c r="B44" s="258">
        <v>41</v>
      </c>
      <c r="C44" s="254">
        <v>44105</v>
      </c>
      <c r="D44" s="153" t="s">
        <v>272</v>
      </c>
      <c r="E44" s="255"/>
      <c r="F44" s="88" t="s">
        <v>141</v>
      </c>
      <c r="G44" s="256" t="s">
        <v>28</v>
      </c>
      <c r="H44" s="256" t="s">
        <v>17</v>
      </c>
      <c r="I44" s="257" t="s">
        <v>146</v>
      </c>
      <c r="J44" s="88" t="s">
        <v>152</v>
      </c>
      <c r="K44" s="90"/>
      <c r="L44" s="90"/>
      <c r="M44" s="258">
        <v>3</v>
      </c>
      <c r="N44" s="319" t="s">
        <v>28</v>
      </c>
      <c r="O44" s="258">
        <v>4</v>
      </c>
      <c r="P44" s="259">
        <v>4</v>
      </c>
      <c r="Q44" s="260">
        <v>4</v>
      </c>
      <c r="R44" s="258">
        <v>3</v>
      </c>
      <c r="S44" s="259">
        <v>5</v>
      </c>
      <c r="T44" s="259">
        <v>5</v>
      </c>
      <c r="U44" s="259">
        <v>3</v>
      </c>
      <c r="V44" s="259">
        <v>5</v>
      </c>
      <c r="W44" s="260">
        <v>5</v>
      </c>
      <c r="X44" s="258">
        <v>4</v>
      </c>
      <c r="Y44" s="260">
        <v>4</v>
      </c>
      <c r="Z44" s="320" t="s">
        <v>185</v>
      </c>
      <c r="AA44" s="260">
        <v>3</v>
      </c>
      <c r="AB44" s="261"/>
      <c r="AC44" s="279"/>
      <c r="AD44" s="265"/>
      <c r="AE44" s="265"/>
      <c r="AF44" s="91"/>
      <c r="AG44" s="91"/>
      <c r="AH44" s="91"/>
      <c r="AI44" s="91"/>
      <c r="AJ44" s="91"/>
      <c r="AK44" s="91"/>
      <c r="AL44" s="91"/>
      <c r="AM44" s="91"/>
      <c r="AN44" s="91"/>
      <c r="AO44" s="91"/>
      <c r="AP44" s="91"/>
      <c r="AQ44" s="91"/>
      <c r="AR44" s="91"/>
      <c r="AS44" s="91"/>
      <c r="AT44" s="91"/>
      <c r="AU44" s="91"/>
      <c r="AV44" s="91"/>
      <c r="AW44" s="91"/>
      <c r="AX44" s="280" t="s">
        <v>6</v>
      </c>
      <c r="AY44" s="280">
        <f>SUM(AY6:AY43)</f>
        <v>0</v>
      </c>
      <c r="AZ44" s="91"/>
      <c r="BA44" s="88"/>
      <c r="BB44" s="265"/>
      <c r="BC44" s="265"/>
      <c r="BD44" s="265"/>
      <c r="BE44" s="265"/>
      <c r="BF44" s="265"/>
      <c r="BG44" s="265"/>
      <c r="BH44" s="265"/>
      <c r="BI44" s="265"/>
      <c r="BJ44" s="265"/>
      <c r="BK44" s="265"/>
      <c r="BL44" s="265"/>
      <c r="BM44" s="265"/>
      <c r="BN44" s="265"/>
      <c r="BO44" s="265"/>
      <c r="BP44" s="281" t="s">
        <v>200</v>
      </c>
      <c r="BQ44" s="282">
        <f>SUM(BQ6:BQ43)</f>
        <v>0</v>
      </c>
      <c r="BR44" s="265"/>
      <c r="BS44" s="265"/>
      <c r="BT44" s="265"/>
      <c r="BU44" s="265"/>
      <c r="BV44" s="265"/>
      <c r="BW44" s="265"/>
      <c r="BX44" s="265"/>
      <c r="BY44" s="265"/>
      <c r="BZ44" s="265"/>
      <c r="CA44" s="265"/>
      <c r="CB44" s="265"/>
      <c r="CC44" s="265"/>
      <c r="CD44" s="265"/>
      <c r="CE44" s="265"/>
      <c r="CF44" s="265"/>
      <c r="CG44" s="281" t="s">
        <v>201</v>
      </c>
      <c r="CH44" s="282">
        <f>SUM(CH6:CH43)</f>
        <v>0</v>
      </c>
      <c r="CI44" s="91"/>
      <c r="CJ44" s="273"/>
      <c r="CK44" s="273"/>
      <c r="CL44" s="273"/>
      <c r="CM44" s="273"/>
      <c r="CN44" s="273"/>
      <c r="CO44" s="273"/>
      <c r="CP44" s="273"/>
      <c r="CQ44" s="273"/>
      <c r="CR44" s="273"/>
      <c r="CS44" s="273"/>
      <c r="CT44" s="273"/>
      <c r="CU44" s="273"/>
    </row>
    <row r="45" spans="2:99" s="21" customFormat="1" ht="30" customHeight="1" x14ac:dyDescent="0.25">
      <c r="B45" s="258">
        <v>42</v>
      </c>
      <c r="C45" s="254">
        <v>44105</v>
      </c>
      <c r="D45" s="153" t="s">
        <v>274</v>
      </c>
      <c r="E45" s="255"/>
      <c r="F45" s="88" t="s">
        <v>141</v>
      </c>
      <c r="G45" s="256" t="s">
        <v>185</v>
      </c>
      <c r="H45" s="256" t="s">
        <v>17</v>
      </c>
      <c r="I45" s="257" t="s">
        <v>146</v>
      </c>
      <c r="J45" s="88" t="s">
        <v>152</v>
      </c>
      <c r="K45" s="90"/>
      <c r="L45" s="90"/>
      <c r="M45" s="258">
        <v>1</v>
      </c>
      <c r="N45" s="319" t="s">
        <v>27</v>
      </c>
      <c r="O45" s="258">
        <v>2</v>
      </c>
      <c r="P45" s="259">
        <v>2</v>
      </c>
      <c r="Q45" s="260">
        <v>2</v>
      </c>
      <c r="R45" s="258">
        <v>1</v>
      </c>
      <c r="S45" s="259">
        <v>1</v>
      </c>
      <c r="T45" s="259">
        <v>2</v>
      </c>
      <c r="U45" s="259">
        <v>1</v>
      </c>
      <c r="V45" s="259">
        <v>2</v>
      </c>
      <c r="W45" s="260">
        <v>3</v>
      </c>
      <c r="X45" s="258">
        <v>1</v>
      </c>
      <c r="Y45" s="260">
        <v>4</v>
      </c>
      <c r="Z45" s="320" t="s">
        <v>28</v>
      </c>
      <c r="AA45" s="260">
        <v>1</v>
      </c>
      <c r="AB45" s="261"/>
      <c r="AC45" s="279"/>
      <c r="AD45" s="265"/>
      <c r="AE45" s="265"/>
      <c r="AF45" s="91"/>
      <c r="AG45" s="91"/>
      <c r="AH45" s="91"/>
      <c r="AI45" s="91"/>
      <c r="AJ45" s="91"/>
      <c r="AK45" s="91"/>
      <c r="AL45" s="91"/>
      <c r="AM45" s="91"/>
      <c r="AN45" s="91"/>
      <c r="AO45" s="91"/>
      <c r="AP45" s="91"/>
      <c r="AQ45" s="91"/>
      <c r="AR45" s="91"/>
      <c r="AS45" s="91"/>
      <c r="AT45" s="91"/>
      <c r="AU45" s="91"/>
      <c r="AV45" s="91"/>
      <c r="AW45" s="91"/>
      <c r="AX45" s="91"/>
      <c r="AY45" s="91"/>
      <c r="AZ45" s="91"/>
      <c r="BA45" s="88"/>
      <c r="BB45" s="265"/>
      <c r="BC45" s="265"/>
      <c r="BD45" s="265"/>
      <c r="BE45" s="265"/>
      <c r="BF45" s="265"/>
      <c r="BG45" s="265"/>
      <c r="BH45" s="265"/>
      <c r="BI45" s="265"/>
      <c r="BJ45" s="265"/>
      <c r="BK45" s="265"/>
      <c r="BL45" s="265"/>
      <c r="BM45" s="265"/>
      <c r="BN45" s="265"/>
      <c r="BO45" s="265"/>
      <c r="BP45" s="265"/>
      <c r="BQ45" s="265"/>
      <c r="BR45" s="265"/>
      <c r="BS45" s="265"/>
      <c r="BT45" s="265"/>
      <c r="BU45" s="265"/>
      <c r="BV45" s="265"/>
      <c r="BW45" s="265"/>
      <c r="BX45" s="265"/>
      <c r="BY45" s="265"/>
      <c r="BZ45" s="265"/>
      <c r="CA45" s="265"/>
      <c r="CB45" s="265"/>
      <c r="CC45" s="265"/>
      <c r="CD45" s="265"/>
      <c r="CE45" s="265"/>
      <c r="CF45" s="265"/>
      <c r="CG45" s="265"/>
      <c r="CH45" s="265"/>
      <c r="CI45" s="91"/>
      <c r="CJ45" s="273"/>
      <c r="CK45" s="273"/>
      <c r="CL45" s="273"/>
      <c r="CM45" s="273"/>
      <c r="CN45" s="273"/>
      <c r="CO45" s="273"/>
      <c r="CP45" s="273"/>
      <c r="CQ45" s="273"/>
      <c r="CR45" s="273"/>
      <c r="CS45" s="273"/>
      <c r="CT45" s="273"/>
      <c r="CU45" s="273"/>
    </row>
    <row r="46" spans="2:99" s="21" customFormat="1" ht="30" customHeight="1" x14ac:dyDescent="0.25">
      <c r="B46" s="258">
        <v>43</v>
      </c>
      <c r="C46" s="254">
        <v>44105</v>
      </c>
      <c r="D46" s="153" t="s">
        <v>272</v>
      </c>
      <c r="E46" s="255"/>
      <c r="F46" s="88" t="s">
        <v>141</v>
      </c>
      <c r="G46" s="256" t="s">
        <v>27</v>
      </c>
      <c r="H46" s="256" t="s">
        <v>17</v>
      </c>
      <c r="I46" s="257" t="s">
        <v>146</v>
      </c>
      <c r="J46" s="88" t="s">
        <v>153</v>
      </c>
      <c r="K46" s="90"/>
      <c r="L46" s="90"/>
      <c r="M46" s="258">
        <v>4</v>
      </c>
      <c r="N46" s="319" t="s">
        <v>27</v>
      </c>
      <c r="O46" s="258">
        <v>3</v>
      </c>
      <c r="P46" s="259">
        <v>1</v>
      </c>
      <c r="Q46" s="260">
        <v>1</v>
      </c>
      <c r="R46" s="258">
        <v>3</v>
      </c>
      <c r="S46" s="259">
        <v>4</v>
      </c>
      <c r="T46" s="259">
        <v>4</v>
      </c>
      <c r="U46" s="259">
        <v>1</v>
      </c>
      <c r="V46" s="259">
        <v>5</v>
      </c>
      <c r="W46" s="260">
        <v>2</v>
      </c>
      <c r="X46" s="258">
        <v>3</v>
      </c>
      <c r="Y46" s="260">
        <v>3</v>
      </c>
      <c r="Z46" s="320" t="s">
        <v>28</v>
      </c>
      <c r="AA46" s="260">
        <v>4</v>
      </c>
      <c r="AB46" s="261"/>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row>
    <row r="47" spans="2:99" s="21" customFormat="1" ht="30" customHeight="1" x14ac:dyDescent="0.25">
      <c r="B47" s="258">
        <v>44</v>
      </c>
      <c r="C47" s="254">
        <v>44105</v>
      </c>
      <c r="D47" s="153" t="s">
        <v>272</v>
      </c>
      <c r="E47" s="255"/>
      <c r="F47" s="88" t="s">
        <v>141</v>
      </c>
      <c r="G47" s="256" t="s">
        <v>27</v>
      </c>
      <c r="H47" s="256" t="s">
        <v>17</v>
      </c>
      <c r="I47" s="257" t="s">
        <v>146</v>
      </c>
      <c r="J47" s="88" t="s">
        <v>153</v>
      </c>
      <c r="K47" s="90"/>
      <c r="L47" s="90"/>
      <c r="M47" s="258">
        <v>4</v>
      </c>
      <c r="N47" s="319" t="s">
        <v>28</v>
      </c>
      <c r="O47" s="258">
        <v>4</v>
      </c>
      <c r="P47" s="259">
        <v>1</v>
      </c>
      <c r="Q47" s="260">
        <v>1</v>
      </c>
      <c r="R47" s="258">
        <v>2</v>
      </c>
      <c r="S47" s="259">
        <v>5</v>
      </c>
      <c r="T47" s="259">
        <v>5</v>
      </c>
      <c r="U47" s="259">
        <v>4</v>
      </c>
      <c r="V47" s="259">
        <v>5</v>
      </c>
      <c r="W47" s="260">
        <v>4</v>
      </c>
      <c r="X47" s="258">
        <v>3</v>
      </c>
      <c r="Y47" s="260">
        <v>3</v>
      </c>
      <c r="Z47" s="320" t="s">
        <v>28</v>
      </c>
      <c r="AA47" s="260">
        <v>3</v>
      </c>
      <c r="AB47" s="261"/>
      <c r="AC47" s="279"/>
      <c r="AD47" s="265"/>
      <c r="AE47" s="265"/>
      <c r="AF47" s="91"/>
      <c r="AG47" s="91"/>
      <c r="AH47" s="91"/>
      <c r="AI47" s="91"/>
      <c r="AJ47" s="91"/>
      <c r="AK47" s="91"/>
      <c r="AL47" s="91"/>
      <c r="AM47" s="91"/>
      <c r="AN47" s="91"/>
      <c r="AO47" s="91"/>
      <c r="AP47" s="91"/>
      <c r="AQ47" s="91"/>
      <c r="AR47" s="91"/>
      <c r="AS47" s="91"/>
      <c r="AT47" s="91"/>
      <c r="AU47" s="91"/>
      <c r="AV47" s="91"/>
      <c r="AW47" s="91"/>
      <c r="AX47" s="91"/>
      <c r="AY47" s="91"/>
      <c r="AZ47" s="91"/>
      <c r="BA47" s="88"/>
      <c r="BB47" s="91"/>
      <c r="BC47" s="91"/>
      <c r="BD47" s="91"/>
      <c r="BE47" s="91"/>
      <c r="BF47" s="91"/>
      <c r="BG47" s="91"/>
      <c r="BH47" s="91"/>
      <c r="BI47" s="91"/>
      <c r="BJ47" s="91"/>
      <c r="BK47" s="91"/>
      <c r="BL47" s="91"/>
      <c r="BM47" s="91"/>
      <c r="BN47" s="91"/>
      <c r="BO47" s="91"/>
      <c r="BP47" s="91"/>
      <c r="BQ47" s="91"/>
      <c r="BR47" s="265"/>
      <c r="BS47" s="91"/>
      <c r="BT47" s="91"/>
      <c r="BU47" s="91"/>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row>
    <row r="48" spans="2:99" s="21" customFormat="1" ht="30" customHeight="1" x14ac:dyDescent="0.25">
      <c r="B48" s="258">
        <v>45</v>
      </c>
      <c r="C48" s="254">
        <v>44105</v>
      </c>
      <c r="D48" s="153" t="s">
        <v>272</v>
      </c>
      <c r="E48" s="255"/>
      <c r="F48" s="88"/>
      <c r="G48" s="256" t="s">
        <v>27</v>
      </c>
      <c r="H48" s="256"/>
      <c r="I48" s="257"/>
      <c r="J48" s="88" t="s">
        <v>153</v>
      </c>
      <c r="K48" s="90"/>
      <c r="L48" s="90"/>
      <c r="M48" s="258">
        <v>3</v>
      </c>
      <c r="N48" s="319" t="s">
        <v>27</v>
      </c>
      <c r="O48" s="258">
        <v>3</v>
      </c>
      <c r="P48" s="259">
        <v>3</v>
      </c>
      <c r="Q48" s="260">
        <v>3</v>
      </c>
      <c r="R48" s="258">
        <v>4</v>
      </c>
      <c r="S48" s="259">
        <v>5</v>
      </c>
      <c r="T48" s="259">
        <v>5</v>
      </c>
      <c r="U48" s="259">
        <v>3</v>
      </c>
      <c r="V48" s="259">
        <v>3</v>
      </c>
      <c r="W48" s="260">
        <v>3</v>
      </c>
      <c r="X48" s="258"/>
      <c r="Y48" s="260"/>
      <c r="Z48" s="320" t="s">
        <v>28</v>
      </c>
      <c r="AA48" s="260">
        <v>3</v>
      </c>
      <c r="AB48" s="261"/>
      <c r="AC48" s="279"/>
      <c r="AD48" s="265"/>
      <c r="AE48" s="265"/>
      <c r="AF48" s="91"/>
      <c r="AG48" s="91"/>
      <c r="AH48" s="91"/>
      <c r="AI48" s="91"/>
      <c r="AJ48" s="91"/>
      <c r="AK48" s="91"/>
      <c r="AL48" s="91"/>
      <c r="AM48" s="91"/>
      <c r="AN48" s="91"/>
      <c r="AO48" s="91"/>
      <c r="AP48" s="91"/>
      <c r="AQ48" s="91"/>
      <c r="AR48" s="91"/>
      <c r="AS48" s="91"/>
      <c r="AT48" s="91"/>
      <c r="AU48" s="91"/>
      <c r="AV48" s="91"/>
      <c r="AW48" s="91"/>
      <c r="AX48" s="91"/>
      <c r="AY48" s="91"/>
      <c r="AZ48" s="91"/>
      <c r="BA48" s="88"/>
      <c r="BB48" s="91"/>
      <c r="BC48" s="91"/>
      <c r="BD48" s="91"/>
      <c r="BE48" s="91"/>
      <c r="BF48" s="91"/>
      <c r="BG48" s="91"/>
      <c r="BH48" s="91"/>
      <c r="BI48" s="91"/>
      <c r="BJ48" s="91"/>
      <c r="BK48" s="91"/>
      <c r="BL48" s="91"/>
      <c r="BM48" s="91"/>
      <c r="BN48" s="91"/>
      <c r="BO48" s="91"/>
      <c r="BP48" s="91"/>
      <c r="BQ48" s="91"/>
      <c r="BR48" s="265"/>
      <c r="BS48" s="91"/>
      <c r="BT48" s="91"/>
      <c r="BU48" s="91"/>
      <c r="BV48" s="91"/>
      <c r="BW48" s="91"/>
      <c r="BX48" s="91"/>
      <c r="BY48" s="91"/>
      <c r="BZ48" s="91"/>
      <c r="CA48" s="91"/>
      <c r="CB48" s="91"/>
      <c r="CC48" s="91"/>
      <c r="CD48" s="91"/>
      <c r="CE48" s="91"/>
      <c r="CF48" s="91"/>
      <c r="CG48" s="91"/>
      <c r="CH48" s="91"/>
      <c r="CI48" s="91"/>
      <c r="CJ48" s="91"/>
      <c r="CK48" s="91"/>
      <c r="CL48" s="91"/>
      <c r="CM48" s="91"/>
      <c r="CN48" s="91"/>
      <c r="CO48" s="91"/>
      <c r="CP48" s="91"/>
      <c r="CQ48" s="91"/>
      <c r="CR48" s="91"/>
      <c r="CS48" s="91"/>
      <c r="CT48" s="91"/>
      <c r="CU48" s="91"/>
    </row>
    <row r="49" spans="2:99" s="21" customFormat="1" ht="30" customHeight="1" x14ac:dyDescent="0.25">
      <c r="B49" s="258">
        <v>46</v>
      </c>
      <c r="C49" s="254">
        <v>44105</v>
      </c>
      <c r="D49" s="153" t="s">
        <v>274</v>
      </c>
      <c r="E49" s="255"/>
      <c r="F49" s="88" t="s">
        <v>142</v>
      </c>
      <c r="G49" s="256" t="s">
        <v>28</v>
      </c>
      <c r="H49" s="256" t="s">
        <v>226</v>
      </c>
      <c r="I49" s="257" t="s">
        <v>150</v>
      </c>
      <c r="J49" s="88" t="s">
        <v>152</v>
      </c>
      <c r="K49" s="90"/>
      <c r="L49" s="90"/>
      <c r="M49" s="258">
        <v>4</v>
      </c>
      <c r="N49" s="319" t="s">
        <v>27</v>
      </c>
      <c r="O49" s="258">
        <v>4</v>
      </c>
      <c r="P49" s="259">
        <v>4</v>
      </c>
      <c r="Q49" s="260">
        <v>4</v>
      </c>
      <c r="R49" s="258">
        <v>5</v>
      </c>
      <c r="S49" s="259">
        <v>5</v>
      </c>
      <c r="T49" s="259">
        <v>5</v>
      </c>
      <c r="U49" s="259">
        <v>5</v>
      </c>
      <c r="V49" s="259">
        <v>4</v>
      </c>
      <c r="W49" s="260">
        <v>4</v>
      </c>
      <c r="X49" s="258"/>
      <c r="Y49" s="260"/>
      <c r="Z49" s="320" t="s">
        <v>185</v>
      </c>
      <c r="AA49" s="260"/>
      <c r="AB49" s="261"/>
      <c r="AC49" s="279"/>
      <c r="AD49" s="265"/>
      <c r="AE49" s="265"/>
      <c r="AF49" s="91"/>
      <c r="AG49" s="91"/>
      <c r="AH49" s="91"/>
      <c r="AI49" s="91"/>
      <c r="AJ49" s="91"/>
      <c r="AK49" s="91"/>
      <c r="AL49" s="91"/>
      <c r="AM49" s="91"/>
      <c r="AN49" s="91"/>
      <c r="AO49" s="91"/>
      <c r="AP49" s="91"/>
      <c r="AQ49" s="91"/>
      <c r="AR49" s="91"/>
      <c r="AS49" s="91"/>
      <c r="AT49" s="91"/>
      <c r="AU49" s="91"/>
      <c r="AV49" s="91"/>
      <c r="AW49" s="91"/>
      <c r="AX49" s="91"/>
      <c r="AY49" s="91"/>
      <c r="AZ49" s="91"/>
      <c r="BA49" s="88"/>
      <c r="BB49" s="91"/>
      <c r="BC49" s="91"/>
      <c r="BD49" s="91"/>
      <c r="BE49" s="91"/>
      <c r="BF49" s="91"/>
      <c r="BG49" s="91"/>
      <c r="BH49" s="91"/>
      <c r="BI49" s="91"/>
      <c r="BJ49" s="91"/>
      <c r="BK49" s="91"/>
      <c r="BL49" s="91"/>
      <c r="BM49" s="91"/>
      <c r="BN49" s="91"/>
      <c r="BO49" s="91"/>
      <c r="BP49" s="91"/>
      <c r="BQ49" s="91"/>
      <c r="BR49" s="265"/>
      <c r="BS49" s="91"/>
      <c r="BT49" s="91"/>
      <c r="BU49" s="91"/>
      <c r="BV49" s="91"/>
      <c r="BW49" s="91"/>
      <c r="BX49" s="91"/>
      <c r="BY49" s="91"/>
      <c r="BZ49" s="91"/>
      <c r="CA49" s="91"/>
      <c r="CB49" s="91"/>
      <c r="CC49" s="91"/>
      <c r="CD49" s="91"/>
      <c r="CE49" s="91"/>
      <c r="CF49" s="91"/>
      <c r="CG49" s="91"/>
      <c r="CH49" s="91"/>
      <c r="CI49" s="91"/>
      <c r="CJ49" s="91"/>
      <c r="CK49" s="91"/>
      <c r="CL49" s="91"/>
      <c r="CM49" s="91"/>
      <c r="CN49" s="91"/>
      <c r="CO49" s="91"/>
      <c r="CP49" s="91"/>
      <c r="CQ49" s="91"/>
      <c r="CR49" s="91"/>
      <c r="CS49" s="91"/>
      <c r="CT49" s="91"/>
      <c r="CU49" s="91"/>
    </row>
    <row r="50" spans="2:99" s="21" customFormat="1" ht="30" customHeight="1" x14ac:dyDescent="0.25">
      <c r="B50" s="258">
        <v>47</v>
      </c>
      <c r="C50" s="254">
        <v>44106</v>
      </c>
      <c r="D50" s="153" t="s">
        <v>272</v>
      </c>
      <c r="E50" s="255"/>
      <c r="F50" s="88" t="s">
        <v>143</v>
      </c>
      <c r="G50" s="256" t="s">
        <v>27</v>
      </c>
      <c r="H50" s="256" t="s">
        <v>32</v>
      </c>
      <c r="I50" s="257" t="s">
        <v>25</v>
      </c>
      <c r="J50" s="88" t="s">
        <v>153</v>
      </c>
      <c r="K50" s="90"/>
      <c r="L50" s="90"/>
      <c r="M50" s="258">
        <v>5</v>
      </c>
      <c r="N50" s="319" t="s">
        <v>27</v>
      </c>
      <c r="O50" s="258">
        <v>4</v>
      </c>
      <c r="P50" s="259">
        <v>3</v>
      </c>
      <c r="Q50" s="260">
        <v>4</v>
      </c>
      <c r="R50" s="258">
        <v>5</v>
      </c>
      <c r="S50" s="259">
        <v>5</v>
      </c>
      <c r="T50" s="259">
        <v>5</v>
      </c>
      <c r="U50" s="259">
        <v>5</v>
      </c>
      <c r="V50" s="259">
        <v>5</v>
      </c>
      <c r="W50" s="260">
        <v>5</v>
      </c>
      <c r="X50" s="258">
        <v>5</v>
      </c>
      <c r="Y50" s="260"/>
      <c r="Z50" s="320" t="s">
        <v>28</v>
      </c>
      <c r="AA50" s="260">
        <v>5</v>
      </c>
      <c r="AB50" s="261"/>
      <c r="AC50" s="279"/>
      <c r="AD50" s="265"/>
      <c r="AE50" s="265"/>
      <c r="AF50" s="91"/>
      <c r="AG50" s="91"/>
      <c r="AH50" s="91"/>
      <c r="AI50" s="91"/>
      <c r="AJ50" s="91"/>
      <c r="AK50" s="91"/>
      <c r="AL50" s="91"/>
      <c r="AM50" s="91"/>
      <c r="AN50" s="91"/>
      <c r="AO50" s="91"/>
      <c r="AP50" s="91"/>
      <c r="AQ50" s="91"/>
      <c r="AR50" s="91"/>
      <c r="AS50" s="91"/>
      <c r="AT50" s="91"/>
      <c r="AU50" s="91"/>
      <c r="AV50" s="91"/>
      <c r="AW50" s="91"/>
      <c r="AX50" s="91"/>
      <c r="AY50" s="91"/>
      <c r="AZ50" s="91"/>
      <c r="BA50" s="88"/>
      <c r="BB50" s="91"/>
      <c r="BC50" s="91"/>
      <c r="BD50" s="91"/>
      <c r="BE50" s="91"/>
      <c r="BF50" s="91"/>
      <c r="BG50" s="91"/>
      <c r="BH50" s="91"/>
      <c r="BI50" s="91"/>
      <c r="BJ50" s="91"/>
      <c r="BK50" s="91"/>
      <c r="BL50" s="91"/>
      <c r="BM50" s="91"/>
      <c r="BN50" s="91"/>
      <c r="BO50" s="91"/>
      <c r="BP50" s="91"/>
      <c r="BQ50" s="91"/>
      <c r="BR50" s="265"/>
      <c r="BS50" s="91"/>
      <c r="BT50" s="91"/>
      <c r="BU50" s="91"/>
      <c r="BV50" s="91"/>
      <c r="BW50" s="91"/>
      <c r="BX50" s="91"/>
      <c r="BY50" s="91"/>
      <c r="BZ50" s="91"/>
      <c r="CA50" s="91"/>
      <c r="CB50" s="91"/>
      <c r="CC50" s="91"/>
      <c r="CD50" s="91"/>
      <c r="CE50" s="91"/>
      <c r="CF50" s="91"/>
      <c r="CG50" s="91"/>
      <c r="CH50" s="91"/>
      <c r="CI50" s="91"/>
      <c r="CJ50" s="91"/>
      <c r="CK50" s="91"/>
      <c r="CL50" s="91"/>
      <c r="CM50" s="91"/>
      <c r="CN50" s="91"/>
      <c r="CO50" s="91"/>
      <c r="CP50" s="91"/>
      <c r="CQ50" s="91"/>
      <c r="CR50" s="91"/>
      <c r="CS50" s="91"/>
      <c r="CT50" s="91"/>
      <c r="CU50" s="91"/>
    </row>
    <row r="51" spans="2:99" s="21" customFormat="1" ht="30" customHeight="1" x14ac:dyDescent="0.25">
      <c r="B51" s="258">
        <v>48</v>
      </c>
      <c r="C51" s="254">
        <v>44106</v>
      </c>
      <c r="D51" s="153" t="s">
        <v>272</v>
      </c>
      <c r="E51" s="255"/>
      <c r="F51" s="88" t="s">
        <v>142</v>
      </c>
      <c r="G51" s="256" t="s">
        <v>27</v>
      </c>
      <c r="H51" s="256" t="s">
        <v>227</v>
      </c>
      <c r="I51" s="257" t="s">
        <v>150</v>
      </c>
      <c r="J51" s="88" t="s">
        <v>152</v>
      </c>
      <c r="K51" s="90"/>
      <c r="L51" s="90"/>
      <c r="M51" s="258"/>
      <c r="N51" s="319" t="s">
        <v>27</v>
      </c>
      <c r="O51" s="258">
        <v>4</v>
      </c>
      <c r="P51" s="259">
        <v>4</v>
      </c>
      <c r="Q51" s="260">
        <v>4</v>
      </c>
      <c r="R51" s="258">
        <v>5</v>
      </c>
      <c r="S51" s="259">
        <v>5</v>
      </c>
      <c r="T51" s="259">
        <v>5</v>
      </c>
      <c r="U51" s="259">
        <v>5</v>
      </c>
      <c r="V51" s="259">
        <v>4</v>
      </c>
      <c r="W51" s="260">
        <v>4</v>
      </c>
      <c r="X51" s="258">
        <v>5</v>
      </c>
      <c r="Y51" s="260">
        <v>5</v>
      </c>
      <c r="Z51" s="320" t="s">
        <v>28</v>
      </c>
      <c r="AA51" s="260">
        <v>5</v>
      </c>
      <c r="AB51" s="261"/>
      <c r="AC51" s="279"/>
      <c r="AD51" s="265"/>
      <c r="AE51" s="265"/>
      <c r="AF51" s="91"/>
      <c r="AG51" s="91"/>
      <c r="AH51" s="91"/>
      <c r="AI51" s="91"/>
      <c r="AJ51" s="91"/>
      <c r="AK51" s="91"/>
      <c r="AL51" s="91"/>
      <c r="AM51" s="91"/>
      <c r="AN51" s="91"/>
      <c r="AO51" s="91"/>
      <c r="AP51" s="91"/>
      <c r="AQ51" s="91"/>
      <c r="AR51" s="91"/>
      <c r="AS51" s="91"/>
      <c r="AT51" s="91"/>
      <c r="AU51" s="91"/>
      <c r="AV51" s="91"/>
      <c r="AW51" s="91"/>
      <c r="AX51" s="91"/>
      <c r="AY51" s="91"/>
      <c r="AZ51" s="91"/>
      <c r="BA51" s="88"/>
      <c r="BB51" s="91"/>
      <c r="BC51" s="91"/>
      <c r="BD51" s="91"/>
      <c r="BE51" s="91"/>
      <c r="BF51" s="91"/>
      <c r="BG51" s="91"/>
      <c r="BH51" s="91"/>
      <c r="BI51" s="91"/>
      <c r="BJ51" s="91"/>
      <c r="BK51" s="91"/>
      <c r="BL51" s="91"/>
      <c r="BM51" s="91"/>
      <c r="BN51" s="91"/>
      <c r="BO51" s="91"/>
      <c r="BP51" s="91"/>
      <c r="BQ51" s="91"/>
      <c r="BR51" s="265"/>
      <c r="BS51" s="91"/>
      <c r="BT51" s="91"/>
      <c r="BU51" s="91"/>
      <c r="BV51" s="91"/>
      <c r="BW51" s="91"/>
      <c r="BX51" s="91"/>
      <c r="BY51" s="91"/>
      <c r="BZ51" s="91"/>
      <c r="CA51" s="91"/>
      <c r="CB51" s="91"/>
      <c r="CC51" s="91"/>
      <c r="CD51" s="91"/>
      <c r="CE51" s="91"/>
      <c r="CF51" s="91"/>
      <c r="CG51" s="91"/>
      <c r="CH51" s="91"/>
      <c r="CI51" s="91"/>
      <c r="CJ51" s="91"/>
      <c r="CK51" s="91"/>
      <c r="CL51" s="91"/>
      <c r="CM51" s="91"/>
      <c r="CN51" s="91"/>
      <c r="CO51" s="91"/>
      <c r="CP51" s="91"/>
      <c r="CQ51" s="91"/>
      <c r="CR51" s="91"/>
      <c r="CS51" s="91"/>
      <c r="CT51" s="91"/>
      <c r="CU51" s="91"/>
    </row>
    <row r="52" spans="2:99" s="21" customFormat="1" ht="30" customHeight="1" x14ac:dyDescent="0.25">
      <c r="B52" s="258">
        <v>49</v>
      </c>
      <c r="C52" s="254">
        <v>44106</v>
      </c>
      <c r="D52" s="153" t="s">
        <v>272</v>
      </c>
      <c r="E52" s="255"/>
      <c r="F52" s="88" t="s">
        <v>141</v>
      </c>
      <c r="G52" s="256" t="s">
        <v>28</v>
      </c>
      <c r="H52" s="256" t="s">
        <v>17</v>
      </c>
      <c r="I52" s="257" t="s">
        <v>146</v>
      </c>
      <c r="J52" s="88" t="s">
        <v>152</v>
      </c>
      <c r="K52" s="90"/>
      <c r="L52" s="90"/>
      <c r="M52" s="258">
        <v>4</v>
      </c>
      <c r="N52" s="319" t="s">
        <v>28</v>
      </c>
      <c r="O52" s="258">
        <v>4</v>
      </c>
      <c r="P52" s="259">
        <v>5</v>
      </c>
      <c r="Q52" s="260">
        <v>5</v>
      </c>
      <c r="R52" s="258">
        <v>5</v>
      </c>
      <c r="S52" s="259">
        <v>5</v>
      </c>
      <c r="T52" s="259">
        <v>5</v>
      </c>
      <c r="U52" s="259">
        <v>4</v>
      </c>
      <c r="V52" s="259">
        <v>5</v>
      </c>
      <c r="W52" s="260">
        <v>5</v>
      </c>
      <c r="X52" s="258">
        <v>5</v>
      </c>
      <c r="Y52" s="260">
        <v>5</v>
      </c>
      <c r="Z52" s="320" t="s">
        <v>28</v>
      </c>
      <c r="AA52" s="260">
        <v>5</v>
      </c>
      <c r="AB52" s="261"/>
      <c r="AC52" s="279"/>
      <c r="AD52" s="265"/>
      <c r="AE52" s="265"/>
      <c r="AF52" s="91"/>
      <c r="AG52" s="91"/>
      <c r="AH52" s="91"/>
      <c r="AI52" s="91"/>
      <c r="AJ52" s="91"/>
      <c r="AK52" s="91"/>
      <c r="AL52" s="91"/>
      <c r="AM52" s="91"/>
      <c r="AN52" s="91"/>
      <c r="AO52" s="91"/>
      <c r="AP52" s="91"/>
      <c r="AQ52" s="91"/>
      <c r="AR52" s="91"/>
      <c r="AS52" s="91"/>
      <c r="AT52" s="91"/>
      <c r="AU52" s="91"/>
      <c r="AV52" s="91"/>
      <c r="AW52" s="91"/>
      <c r="AX52" s="91"/>
      <c r="AY52" s="91"/>
      <c r="AZ52" s="91"/>
      <c r="BA52" s="88"/>
      <c r="BB52" s="91"/>
      <c r="BC52" s="91"/>
      <c r="BD52" s="91"/>
      <c r="BE52" s="91"/>
      <c r="BF52" s="91"/>
      <c r="BG52" s="91"/>
      <c r="BH52" s="91"/>
      <c r="BI52" s="91"/>
      <c r="BJ52" s="91"/>
      <c r="BK52" s="91"/>
      <c r="BL52" s="91"/>
      <c r="BM52" s="91"/>
      <c r="BN52" s="91"/>
      <c r="BO52" s="91"/>
      <c r="BP52" s="91"/>
      <c r="BQ52" s="91"/>
      <c r="BR52" s="265"/>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row>
    <row r="53" spans="2:99" s="21" customFormat="1" ht="30" customHeight="1" x14ac:dyDescent="0.25">
      <c r="B53" s="258">
        <v>51</v>
      </c>
      <c r="C53" s="254">
        <v>44106</v>
      </c>
      <c r="D53" s="153" t="s">
        <v>272</v>
      </c>
      <c r="E53" s="255"/>
      <c r="F53" s="88" t="s">
        <v>144</v>
      </c>
      <c r="G53" s="256" t="s">
        <v>28</v>
      </c>
      <c r="H53" s="256" t="s">
        <v>228</v>
      </c>
      <c r="I53" s="257" t="s">
        <v>150</v>
      </c>
      <c r="J53" s="88" t="s">
        <v>152</v>
      </c>
      <c r="K53" s="90"/>
      <c r="L53" s="90"/>
      <c r="M53" s="258">
        <v>2</v>
      </c>
      <c r="N53" s="319" t="s">
        <v>27</v>
      </c>
      <c r="O53" s="258">
        <v>1</v>
      </c>
      <c r="P53" s="259">
        <v>1</v>
      </c>
      <c r="Q53" s="260">
        <v>1</v>
      </c>
      <c r="R53" s="258">
        <v>1</v>
      </c>
      <c r="S53" s="259">
        <v>1</v>
      </c>
      <c r="T53" s="259">
        <v>1</v>
      </c>
      <c r="U53" s="259">
        <v>1</v>
      </c>
      <c r="V53" s="259">
        <v>1</v>
      </c>
      <c r="W53" s="260">
        <v>1</v>
      </c>
      <c r="X53" s="258">
        <v>1</v>
      </c>
      <c r="Y53" s="260">
        <v>1</v>
      </c>
      <c r="Z53" s="320" t="s">
        <v>185</v>
      </c>
      <c r="AA53" s="260">
        <v>1</v>
      </c>
      <c r="AB53" s="261"/>
      <c r="AC53" s="279"/>
      <c r="AD53" s="265"/>
      <c r="AE53" s="265"/>
      <c r="AF53" s="91"/>
      <c r="AG53" s="91"/>
      <c r="AH53" s="91"/>
      <c r="AI53" s="91"/>
      <c r="AJ53" s="91"/>
      <c r="AK53" s="91"/>
      <c r="AL53" s="91"/>
      <c r="AM53" s="91"/>
      <c r="AN53" s="91"/>
      <c r="AO53" s="91"/>
      <c r="AP53" s="91"/>
      <c r="AQ53" s="91"/>
      <c r="AR53" s="91"/>
      <c r="AS53" s="91"/>
      <c r="AT53" s="91"/>
      <c r="AU53" s="91"/>
      <c r="AV53" s="91"/>
      <c r="AW53" s="91"/>
      <c r="AX53" s="91"/>
      <c r="AY53" s="91"/>
      <c r="AZ53" s="91"/>
      <c r="BA53" s="88"/>
      <c r="BB53" s="91"/>
      <c r="BC53" s="91"/>
      <c r="BD53" s="91"/>
      <c r="BE53" s="91"/>
      <c r="BF53" s="91"/>
      <c r="BG53" s="91"/>
      <c r="BH53" s="91"/>
      <c r="BI53" s="91"/>
      <c r="BJ53" s="91"/>
      <c r="BK53" s="91"/>
      <c r="BL53" s="91"/>
      <c r="BM53" s="91"/>
      <c r="BN53" s="91"/>
      <c r="BO53" s="91"/>
      <c r="BP53" s="91"/>
      <c r="BQ53" s="91"/>
      <c r="BR53" s="265"/>
      <c r="BS53" s="91"/>
      <c r="BT53" s="91"/>
      <c r="BU53" s="91"/>
      <c r="BV53" s="91"/>
      <c r="BW53" s="91"/>
      <c r="BX53" s="91"/>
      <c r="BY53" s="91"/>
      <c r="BZ53" s="91"/>
      <c r="CA53" s="91"/>
      <c r="CB53" s="91"/>
      <c r="CC53" s="91"/>
      <c r="CD53" s="91"/>
      <c r="CE53" s="91"/>
      <c r="CF53" s="91"/>
      <c r="CG53" s="91"/>
      <c r="CH53" s="91"/>
      <c r="CI53" s="91"/>
      <c r="CJ53" s="91"/>
      <c r="CK53" s="91"/>
      <c r="CL53" s="91"/>
      <c r="CM53" s="91"/>
      <c r="CN53" s="91"/>
      <c r="CO53" s="91"/>
      <c r="CP53" s="91"/>
      <c r="CQ53" s="91"/>
      <c r="CR53" s="91"/>
      <c r="CS53" s="91"/>
      <c r="CT53" s="91"/>
      <c r="CU53" s="91"/>
    </row>
    <row r="54" spans="2:99" s="21" customFormat="1" ht="30" customHeight="1" x14ac:dyDescent="0.25">
      <c r="B54" s="258">
        <v>52</v>
      </c>
      <c r="C54" s="254">
        <v>44106</v>
      </c>
      <c r="D54" s="153" t="s">
        <v>272</v>
      </c>
      <c r="E54" s="255"/>
      <c r="F54" s="88" t="s">
        <v>141</v>
      </c>
      <c r="G54" s="256" t="s">
        <v>27</v>
      </c>
      <c r="H54" s="256" t="s">
        <v>17</v>
      </c>
      <c r="I54" s="257" t="s">
        <v>146</v>
      </c>
      <c r="J54" s="88" t="s">
        <v>152</v>
      </c>
      <c r="K54" s="90"/>
      <c r="L54" s="90"/>
      <c r="M54" s="258">
        <v>4</v>
      </c>
      <c r="N54" s="319" t="s">
        <v>27</v>
      </c>
      <c r="O54" s="258"/>
      <c r="P54" s="259">
        <v>5</v>
      </c>
      <c r="Q54" s="260">
        <v>5</v>
      </c>
      <c r="R54" s="258">
        <v>5</v>
      </c>
      <c r="S54" s="259">
        <v>5</v>
      </c>
      <c r="T54" s="259">
        <v>5</v>
      </c>
      <c r="U54" s="259"/>
      <c r="V54" s="259"/>
      <c r="W54" s="260"/>
      <c r="X54" s="258">
        <v>4</v>
      </c>
      <c r="Y54" s="260">
        <v>4</v>
      </c>
      <c r="Z54" s="320" t="s">
        <v>28</v>
      </c>
      <c r="AA54" s="260">
        <v>5</v>
      </c>
      <c r="AB54" s="261"/>
      <c r="AC54" s="279"/>
      <c r="AD54" s="265"/>
      <c r="AE54" s="265"/>
      <c r="AF54" s="91"/>
      <c r="AG54" s="91"/>
      <c r="AH54" s="91"/>
      <c r="AI54" s="91"/>
      <c r="AJ54" s="91"/>
      <c r="AK54" s="91"/>
      <c r="AL54" s="91"/>
      <c r="AM54" s="91"/>
      <c r="AN54" s="91"/>
      <c r="AO54" s="91"/>
      <c r="AP54" s="91"/>
      <c r="AQ54" s="91"/>
      <c r="AR54" s="91"/>
      <c r="AS54" s="91"/>
      <c r="AT54" s="91"/>
      <c r="AU54" s="91"/>
      <c r="AV54" s="91"/>
      <c r="AW54" s="91"/>
      <c r="AX54" s="91"/>
      <c r="AY54" s="91"/>
      <c r="AZ54" s="91"/>
      <c r="BA54" s="88"/>
      <c r="BB54" s="91"/>
      <c r="BC54" s="91"/>
      <c r="BD54" s="91"/>
      <c r="BE54" s="91"/>
      <c r="BF54" s="91"/>
      <c r="BG54" s="91"/>
      <c r="BH54" s="91"/>
      <c r="BI54" s="91"/>
      <c r="BJ54" s="91"/>
      <c r="BK54" s="91"/>
      <c r="BL54" s="91"/>
      <c r="BM54" s="91"/>
      <c r="BN54" s="91"/>
      <c r="BO54" s="91"/>
      <c r="BP54" s="91"/>
      <c r="BQ54" s="91"/>
      <c r="BR54" s="265"/>
      <c r="BS54" s="91"/>
      <c r="BT54" s="91"/>
      <c r="BU54" s="91"/>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row>
    <row r="55" spans="2:99" s="21" customFormat="1" ht="30" customHeight="1" x14ac:dyDescent="0.25">
      <c r="B55" s="258">
        <v>54</v>
      </c>
      <c r="C55" s="254">
        <v>44108</v>
      </c>
      <c r="D55" s="153" t="s">
        <v>274</v>
      </c>
      <c r="E55" s="255"/>
      <c r="F55" s="88" t="s">
        <v>256</v>
      </c>
      <c r="G55" s="256" t="s">
        <v>27</v>
      </c>
      <c r="H55" s="256" t="s">
        <v>229</v>
      </c>
      <c r="I55" s="257" t="s">
        <v>262</v>
      </c>
      <c r="J55" s="88" t="s">
        <v>153</v>
      </c>
      <c r="K55" s="90"/>
      <c r="L55" s="90"/>
      <c r="M55" s="258">
        <v>5</v>
      </c>
      <c r="N55" s="319" t="s">
        <v>27</v>
      </c>
      <c r="O55" s="258">
        <v>5</v>
      </c>
      <c r="P55" s="259">
        <v>5</v>
      </c>
      <c r="Q55" s="260">
        <v>5</v>
      </c>
      <c r="R55" s="258"/>
      <c r="S55" s="259"/>
      <c r="T55" s="259">
        <v>5</v>
      </c>
      <c r="U55" s="259">
        <v>5</v>
      </c>
      <c r="V55" s="259">
        <v>5</v>
      </c>
      <c r="W55" s="260">
        <v>5</v>
      </c>
      <c r="X55" s="258">
        <v>5</v>
      </c>
      <c r="Y55" s="260">
        <v>5</v>
      </c>
      <c r="Z55" s="320" t="s">
        <v>28</v>
      </c>
      <c r="AA55" s="260">
        <v>5</v>
      </c>
      <c r="AB55" s="261"/>
      <c r="AC55" s="279"/>
      <c r="AD55" s="265"/>
      <c r="AE55" s="265"/>
      <c r="AF55" s="91"/>
      <c r="AG55" s="91"/>
      <c r="AH55" s="91"/>
      <c r="AI55" s="91"/>
      <c r="AJ55" s="91"/>
      <c r="AK55" s="91"/>
      <c r="AL55" s="91"/>
      <c r="AM55" s="91"/>
      <c r="AN55" s="91"/>
      <c r="AO55" s="91"/>
      <c r="AP55" s="91"/>
      <c r="AQ55" s="91"/>
      <c r="AR55" s="91"/>
      <c r="AS55" s="91"/>
      <c r="AT55" s="91"/>
      <c r="AU55" s="91"/>
      <c r="AV55" s="91"/>
      <c r="AW55" s="91"/>
      <c r="AX55" s="91"/>
      <c r="AY55" s="91"/>
      <c r="AZ55" s="91"/>
      <c r="BA55" s="88"/>
      <c r="BB55" s="91"/>
      <c r="BC55" s="91"/>
      <c r="BD55" s="91"/>
      <c r="BE55" s="91"/>
      <c r="BF55" s="91"/>
      <c r="BG55" s="91"/>
      <c r="BH55" s="91"/>
      <c r="BI55" s="91"/>
      <c r="BJ55" s="91"/>
      <c r="BK55" s="91"/>
      <c r="BL55" s="91"/>
      <c r="BM55" s="91"/>
      <c r="BN55" s="91"/>
      <c r="BO55" s="91"/>
      <c r="BP55" s="91"/>
      <c r="BQ55" s="91"/>
      <c r="BR55" s="265"/>
      <c r="BS55" s="91"/>
      <c r="BT55" s="91"/>
      <c r="BU55" s="91"/>
      <c r="BV55" s="91"/>
      <c r="BW55" s="91"/>
      <c r="BX55" s="91"/>
      <c r="BY55" s="91"/>
      <c r="BZ55" s="91"/>
      <c r="CA55" s="91"/>
      <c r="CB55" s="91"/>
      <c r="CC55" s="91"/>
      <c r="CD55" s="91"/>
      <c r="CE55" s="91"/>
      <c r="CF55" s="91"/>
      <c r="CG55" s="91"/>
      <c r="CH55" s="91"/>
      <c r="CI55" s="91"/>
      <c r="CJ55" s="91"/>
      <c r="CK55" s="91"/>
      <c r="CL55" s="91"/>
      <c r="CM55" s="91"/>
      <c r="CN55" s="91"/>
      <c r="CO55" s="91"/>
      <c r="CP55" s="91"/>
      <c r="CQ55" s="91"/>
      <c r="CR55" s="91"/>
      <c r="CS55" s="91"/>
      <c r="CT55" s="91"/>
      <c r="CU55" s="91"/>
    </row>
    <row r="56" spans="2:99" s="21" customFormat="1" ht="30" customHeight="1" x14ac:dyDescent="0.25">
      <c r="B56" s="258">
        <v>55</v>
      </c>
      <c r="C56" s="254">
        <v>44109</v>
      </c>
      <c r="D56" s="153" t="s">
        <v>272</v>
      </c>
      <c r="E56" s="255"/>
      <c r="F56" s="88"/>
      <c r="G56" s="256" t="s">
        <v>27</v>
      </c>
      <c r="H56" s="256" t="s">
        <v>17</v>
      </c>
      <c r="I56" s="257" t="s">
        <v>146</v>
      </c>
      <c r="J56" s="88" t="s">
        <v>153</v>
      </c>
      <c r="K56" s="90"/>
      <c r="L56" s="90"/>
      <c r="M56" s="258">
        <v>4</v>
      </c>
      <c r="N56" s="319" t="s">
        <v>185</v>
      </c>
      <c r="O56" s="258">
        <v>4</v>
      </c>
      <c r="P56" s="259">
        <v>4</v>
      </c>
      <c r="Q56" s="260">
        <v>4</v>
      </c>
      <c r="R56" s="258">
        <v>5</v>
      </c>
      <c r="S56" s="259">
        <v>5</v>
      </c>
      <c r="T56" s="259">
        <v>5</v>
      </c>
      <c r="U56" s="259">
        <v>5</v>
      </c>
      <c r="V56" s="259">
        <v>5</v>
      </c>
      <c r="W56" s="260">
        <v>5</v>
      </c>
      <c r="X56" s="258"/>
      <c r="Y56" s="260"/>
      <c r="Z56" s="320" t="s">
        <v>28</v>
      </c>
      <c r="AA56" s="260">
        <v>5</v>
      </c>
      <c r="AB56" s="261"/>
      <c r="AC56" s="279"/>
      <c r="AD56" s="265"/>
      <c r="AE56" s="265"/>
      <c r="AF56" s="91"/>
      <c r="AG56" s="91"/>
      <c r="AH56" s="91"/>
      <c r="AI56" s="91"/>
      <c r="AJ56" s="91"/>
      <c r="AK56" s="91"/>
      <c r="AL56" s="91"/>
      <c r="AM56" s="91"/>
      <c r="AN56" s="91"/>
      <c r="AO56" s="91"/>
      <c r="AP56" s="91"/>
      <c r="AQ56" s="91"/>
      <c r="AR56" s="91"/>
      <c r="AS56" s="91"/>
      <c r="AT56" s="91"/>
      <c r="AU56" s="91"/>
      <c r="AV56" s="91"/>
      <c r="AW56" s="91"/>
      <c r="AX56" s="91"/>
      <c r="AY56" s="91"/>
      <c r="AZ56" s="91"/>
      <c r="BA56" s="88"/>
      <c r="BB56" s="91"/>
      <c r="BC56" s="91"/>
      <c r="BD56" s="91"/>
      <c r="BE56" s="91"/>
      <c r="BF56" s="91"/>
      <c r="BG56" s="91"/>
      <c r="BH56" s="91"/>
      <c r="BI56" s="91"/>
      <c r="BJ56" s="91"/>
      <c r="BK56" s="91"/>
      <c r="BL56" s="91"/>
      <c r="BM56" s="91"/>
      <c r="BN56" s="91"/>
      <c r="BO56" s="91"/>
      <c r="BP56" s="91"/>
      <c r="BQ56" s="91"/>
      <c r="BR56" s="265"/>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row>
    <row r="57" spans="2:99" s="21" customFormat="1" ht="30" customHeight="1" x14ac:dyDescent="0.25">
      <c r="B57" s="258">
        <v>56</v>
      </c>
      <c r="C57" s="254">
        <v>44109</v>
      </c>
      <c r="D57" s="153" t="s">
        <v>273</v>
      </c>
      <c r="E57" s="255"/>
      <c r="F57" s="88" t="s">
        <v>143</v>
      </c>
      <c r="G57" s="256" t="s">
        <v>27</v>
      </c>
      <c r="H57" s="256" t="s">
        <v>230</v>
      </c>
      <c r="I57" s="257" t="s">
        <v>25</v>
      </c>
      <c r="J57" s="88" t="s">
        <v>152</v>
      </c>
      <c r="K57" s="90"/>
      <c r="L57" s="90"/>
      <c r="M57" s="258">
        <v>4</v>
      </c>
      <c r="N57" s="319" t="s">
        <v>27</v>
      </c>
      <c r="O57" s="258">
        <v>4</v>
      </c>
      <c r="P57" s="259">
        <v>4</v>
      </c>
      <c r="Q57" s="260">
        <v>4</v>
      </c>
      <c r="R57" s="258">
        <v>5</v>
      </c>
      <c r="S57" s="259">
        <v>4</v>
      </c>
      <c r="T57" s="259">
        <v>4</v>
      </c>
      <c r="U57" s="259">
        <v>4</v>
      </c>
      <c r="V57" s="259">
        <v>5</v>
      </c>
      <c r="W57" s="260">
        <v>4</v>
      </c>
      <c r="X57" s="258">
        <v>3</v>
      </c>
      <c r="Y57" s="260">
        <v>5</v>
      </c>
      <c r="Z57" s="320" t="s">
        <v>28</v>
      </c>
      <c r="AA57" s="260">
        <v>5</v>
      </c>
      <c r="AB57" s="261"/>
      <c r="AC57" s="279"/>
      <c r="AD57" s="265"/>
      <c r="AE57" s="265"/>
      <c r="AF57" s="91"/>
      <c r="AG57" s="91"/>
      <c r="AH57" s="91"/>
      <c r="AI57" s="91"/>
      <c r="AJ57" s="91"/>
      <c r="AK57" s="91"/>
      <c r="AL57" s="91"/>
      <c r="AM57" s="91"/>
      <c r="AN57" s="91"/>
      <c r="AO57" s="91"/>
      <c r="AP57" s="91"/>
      <c r="AQ57" s="91"/>
      <c r="AR57" s="91"/>
      <c r="AS57" s="91"/>
      <c r="AT57" s="91"/>
      <c r="AU57" s="91"/>
      <c r="AV57" s="91"/>
      <c r="AW57" s="91"/>
      <c r="AX57" s="91"/>
      <c r="AY57" s="91"/>
      <c r="AZ57" s="91"/>
      <c r="BA57" s="88"/>
      <c r="BB57" s="91"/>
      <c r="BC57" s="91"/>
      <c r="BD57" s="91"/>
      <c r="BE57" s="91"/>
      <c r="BF57" s="91"/>
      <c r="BG57" s="91"/>
      <c r="BH57" s="91"/>
      <c r="BI57" s="91"/>
      <c r="BJ57" s="91"/>
      <c r="BK57" s="91"/>
      <c r="BL57" s="91"/>
      <c r="BM57" s="91"/>
      <c r="BN57" s="91"/>
      <c r="BO57" s="91"/>
      <c r="BP57" s="91"/>
      <c r="BQ57" s="91"/>
      <c r="BR57" s="265"/>
      <c r="BS57" s="91"/>
      <c r="BT57" s="91"/>
      <c r="BU57" s="91"/>
      <c r="BV57" s="91"/>
      <c r="BW57" s="91"/>
      <c r="BX57" s="91"/>
      <c r="BY57" s="91"/>
      <c r="BZ57" s="91"/>
      <c r="CA57" s="91"/>
      <c r="CB57" s="91"/>
      <c r="CC57" s="91"/>
      <c r="CD57" s="91"/>
      <c r="CE57" s="91"/>
      <c r="CF57" s="91"/>
      <c r="CG57" s="91"/>
      <c r="CH57" s="91"/>
      <c r="CI57" s="91"/>
      <c r="CJ57" s="91"/>
      <c r="CK57" s="91"/>
      <c r="CL57" s="91"/>
      <c r="CM57" s="91"/>
      <c r="CN57" s="91"/>
      <c r="CO57" s="91"/>
      <c r="CP57" s="91"/>
      <c r="CQ57" s="91"/>
      <c r="CR57" s="91"/>
      <c r="CS57" s="91"/>
      <c r="CT57" s="91"/>
      <c r="CU57" s="91"/>
    </row>
    <row r="58" spans="2:99" s="21" customFormat="1" ht="30" customHeight="1" x14ac:dyDescent="0.25">
      <c r="B58" s="258">
        <v>57</v>
      </c>
      <c r="C58" s="254">
        <v>44109</v>
      </c>
      <c r="D58" s="153" t="s">
        <v>272</v>
      </c>
      <c r="E58" s="255"/>
      <c r="F58" s="88" t="s">
        <v>259</v>
      </c>
      <c r="G58" s="256" t="s">
        <v>27</v>
      </c>
      <c r="H58" s="256" t="s">
        <v>31</v>
      </c>
      <c r="I58" s="257" t="s">
        <v>260</v>
      </c>
      <c r="J58" s="88" t="s">
        <v>152</v>
      </c>
      <c r="K58" s="90"/>
      <c r="L58" s="90"/>
      <c r="M58" s="258">
        <v>4</v>
      </c>
      <c r="N58" s="319" t="s">
        <v>28</v>
      </c>
      <c r="O58" s="258">
        <v>4</v>
      </c>
      <c r="P58" s="259">
        <v>3</v>
      </c>
      <c r="Q58" s="260">
        <v>2</v>
      </c>
      <c r="R58" s="258">
        <v>5</v>
      </c>
      <c r="S58" s="259">
        <v>5</v>
      </c>
      <c r="T58" s="259">
        <v>5</v>
      </c>
      <c r="U58" s="259">
        <v>3</v>
      </c>
      <c r="V58" s="259">
        <v>3</v>
      </c>
      <c r="W58" s="260">
        <v>3</v>
      </c>
      <c r="X58" s="258">
        <v>3</v>
      </c>
      <c r="Y58" s="260">
        <v>1</v>
      </c>
      <c r="Z58" s="320" t="s">
        <v>28</v>
      </c>
      <c r="AA58" s="260">
        <v>4</v>
      </c>
      <c r="AB58" s="261"/>
      <c r="AC58" s="279"/>
      <c r="AD58" s="265"/>
      <c r="AE58" s="265"/>
      <c r="AF58" s="91"/>
      <c r="AG58" s="91"/>
      <c r="AH58" s="91"/>
      <c r="AI58" s="91"/>
      <c r="AJ58" s="91"/>
      <c r="AK58" s="91"/>
      <c r="AL58" s="91"/>
      <c r="AM58" s="91"/>
      <c r="AN58" s="91"/>
      <c r="AO58" s="91"/>
      <c r="AP58" s="91"/>
      <c r="AQ58" s="91"/>
      <c r="AR58" s="91"/>
      <c r="AS58" s="91"/>
      <c r="AT58" s="91"/>
      <c r="AU58" s="91"/>
      <c r="AV58" s="91"/>
      <c r="AW58" s="91"/>
      <c r="AX58" s="91"/>
      <c r="AY58" s="91"/>
      <c r="AZ58" s="91"/>
      <c r="BA58" s="88"/>
      <c r="BB58" s="91"/>
      <c r="BC58" s="91"/>
      <c r="BD58" s="91"/>
      <c r="BE58" s="91"/>
      <c r="BF58" s="91"/>
      <c r="BG58" s="91"/>
      <c r="BH58" s="91"/>
      <c r="BI58" s="91"/>
      <c r="BJ58" s="91"/>
      <c r="BK58" s="91"/>
      <c r="BL58" s="91"/>
      <c r="BM58" s="91"/>
      <c r="BN58" s="91"/>
      <c r="BO58" s="91"/>
      <c r="BP58" s="91"/>
      <c r="BQ58" s="91"/>
      <c r="BR58" s="265"/>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91"/>
      <c r="CQ58" s="91"/>
      <c r="CR58" s="91"/>
      <c r="CS58" s="91"/>
      <c r="CT58" s="91"/>
      <c r="CU58" s="91"/>
    </row>
    <row r="59" spans="2:99" s="21" customFormat="1" ht="30" customHeight="1" x14ac:dyDescent="0.25">
      <c r="B59" s="258">
        <v>58</v>
      </c>
      <c r="C59" s="254">
        <v>44109</v>
      </c>
      <c r="D59" s="153" t="s">
        <v>272</v>
      </c>
      <c r="E59" s="255"/>
      <c r="F59" s="88" t="s">
        <v>141</v>
      </c>
      <c r="G59" s="256" t="s">
        <v>28</v>
      </c>
      <c r="H59" s="256" t="s">
        <v>17</v>
      </c>
      <c r="I59" s="257" t="s">
        <v>146</v>
      </c>
      <c r="J59" s="88" t="s">
        <v>152</v>
      </c>
      <c r="K59" s="90"/>
      <c r="L59" s="90"/>
      <c r="M59" s="258">
        <v>3</v>
      </c>
      <c r="N59" s="319" t="s">
        <v>28</v>
      </c>
      <c r="O59" s="258">
        <v>4</v>
      </c>
      <c r="P59" s="259">
        <v>3</v>
      </c>
      <c r="Q59" s="260">
        <v>3</v>
      </c>
      <c r="R59" s="258">
        <v>4</v>
      </c>
      <c r="S59" s="259">
        <v>5</v>
      </c>
      <c r="T59" s="259">
        <v>5</v>
      </c>
      <c r="U59" s="259">
        <v>5</v>
      </c>
      <c r="V59" s="259">
        <v>4</v>
      </c>
      <c r="W59" s="260">
        <v>3</v>
      </c>
      <c r="X59" s="258">
        <v>4</v>
      </c>
      <c r="Y59" s="260">
        <v>5</v>
      </c>
      <c r="Z59" s="320" t="s">
        <v>27</v>
      </c>
      <c r="AA59" s="260">
        <v>4</v>
      </c>
      <c r="AB59" s="261"/>
      <c r="AC59" s="279"/>
      <c r="AD59" s="265"/>
      <c r="AE59" s="265"/>
      <c r="AF59" s="91"/>
      <c r="AG59" s="91"/>
      <c r="AH59" s="91"/>
      <c r="AI59" s="91"/>
      <c r="AJ59" s="91"/>
      <c r="AK59" s="91"/>
      <c r="AL59" s="91"/>
      <c r="AM59" s="91"/>
      <c r="AN59" s="91"/>
      <c r="AO59" s="91"/>
      <c r="AP59" s="91"/>
      <c r="AQ59" s="91"/>
      <c r="AR59" s="91"/>
      <c r="AS59" s="91"/>
      <c r="AT59" s="91"/>
      <c r="AU59" s="91"/>
      <c r="AV59" s="91"/>
      <c r="AW59" s="91"/>
      <c r="AX59" s="91"/>
      <c r="AY59" s="91"/>
      <c r="AZ59" s="91"/>
      <c r="BA59" s="88"/>
      <c r="BB59" s="91"/>
      <c r="BC59" s="91"/>
      <c r="BD59" s="91"/>
      <c r="BE59" s="91"/>
      <c r="BF59" s="91"/>
      <c r="BG59" s="91"/>
      <c r="BH59" s="91"/>
      <c r="BI59" s="91"/>
      <c r="BJ59" s="91"/>
      <c r="BK59" s="91"/>
      <c r="BL59" s="91"/>
      <c r="BM59" s="91"/>
      <c r="BN59" s="91"/>
      <c r="BO59" s="91"/>
      <c r="BP59" s="91"/>
      <c r="BQ59" s="91"/>
      <c r="BR59" s="265"/>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91"/>
      <c r="CQ59" s="91"/>
      <c r="CR59" s="91"/>
      <c r="CS59" s="91"/>
      <c r="CT59" s="91"/>
      <c r="CU59" s="91"/>
    </row>
    <row r="60" spans="2:99" s="21" customFormat="1" ht="30" customHeight="1" x14ac:dyDescent="0.25">
      <c r="B60" s="258">
        <v>59</v>
      </c>
      <c r="C60" s="254">
        <v>44110</v>
      </c>
      <c r="D60" s="153" t="s">
        <v>272</v>
      </c>
      <c r="E60" s="255"/>
      <c r="F60" s="88" t="s">
        <v>141</v>
      </c>
      <c r="G60" s="256" t="s">
        <v>27</v>
      </c>
      <c r="H60" s="256" t="s">
        <v>186</v>
      </c>
      <c r="I60" s="257" t="s">
        <v>147</v>
      </c>
      <c r="J60" s="88" t="s">
        <v>153</v>
      </c>
      <c r="K60" s="90"/>
      <c r="L60" s="90"/>
      <c r="M60" s="258">
        <v>4</v>
      </c>
      <c r="N60" s="319" t="s">
        <v>27</v>
      </c>
      <c r="O60" s="258">
        <v>3</v>
      </c>
      <c r="P60" s="259">
        <v>4</v>
      </c>
      <c r="Q60" s="260">
        <v>4</v>
      </c>
      <c r="R60" s="258">
        <v>4</v>
      </c>
      <c r="S60" s="259">
        <v>4</v>
      </c>
      <c r="T60" s="259">
        <v>4</v>
      </c>
      <c r="U60" s="259">
        <v>3</v>
      </c>
      <c r="V60" s="259">
        <v>4</v>
      </c>
      <c r="W60" s="260">
        <v>3</v>
      </c>
      <c r="X60" s="258"/>
      <c r="Y60" s="260"/>
      <c r="Z60" s="320" t="s">
        <v>28</v>
      </c>
      <c r="AA60" s="260">
        <v>4</v>
      </c>
      <c r="AB60" s="261"/>
      <c r="AC60" s="279"/>
      <c r="AD60" s="265"/>
      <c r="AE60" s="265"/>
      <c r="AF60" s="91"/>
      <c r="AG60" s="91"/>
      <c r="AH60" s="91"/>
      <c r="AI60" s="91"/>
      <c r="AJ60" s="91"/>
      <c r="AK60" s="91"/>
      <c r="AL60" s="91"/>
      <c r="AM60" s="91"/>
      <c r="AN60" s="91"/>
      <c r="AO60" s="91"/>
      <c r="AP60" s="91"/>
      <c r="AQ60" s="91"/>
      <c r="AR60" s="91"/>
      <c r="AS60" s="91"/>
      <c r="AT60" s="91"/>
      <c r="AU60" s="91"/>
      <c r="AV60" s="91"/>
      <c r="AW60" s="91"/>
      <c r="AX60" s="91"/>
      <c r="AY60" s="91"/>
      <c r="AZ60" s="91"/>
      <c r="BA60" s="88"/>
      <c r="BB60" s="91"/>
      <c r="BC60" s="91"/>
      <c r="BD60" s="91"/>
      <c r="BE60" s="91"/>
      <c r="BF60" s="91"/>
      <c r="BG60" s="91"/>
      <c r="BH60" s="91"/>
      <c r="BI60" s="91"/>
      <c r="BJ60" s="91"/>
      <c r="BK60" s="91"/>
      <c r="BL60" s="91"/>
      <c r="BM60" s="91"/>
      <c r="BN60" s="91"/>
      <c r="BO60" s="91"/>
      <c r="BP60" s="91"/>
      <c r="BQ60" s="91"/>
      <c r="BR60" s="265"/>
      <c r="BS60" s="91"/>
      <c r="BT60" s="91"/>
      <c r="BU60" s="91"/>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1"/>
      <c r="CU60" s="91"/>
    </row>
    <row r="61" spans="2:99" s="21" customFormat="1" ht="30" customHeight="1" x14ac:dyDescent="0.25">
      <c r="B61" s="258">
        <v>60</v>
      </c>
      <c r="C61" s="254">
        <v>44110</v>
      </c>
      <c r="D61" s="153" t="s">
        <v>272</v>
      </c>
      <c r="E61" s="255"/>
      <c r="F61" s="88" t="s">
        <v>143</v>
      </c>
      <c r="G61" s="256" t="s">
        <v>27</v>
      </c>
      <c r="H61" s="256" t="s">
        <v>231</v>
      </c>
      <c r="I61" s="257" t="s">
        <v>25</v>
      </c>
      <c r="J61" s="88" t="s">
        <v>153</v>
      </c>
      <c r="K61" s="90"/>
      <c r="L61" s="90"/>
      <c r="M61" s="258">
        <v>5</v>
      </c>
      <c r="N61" s="319" t="s">
        <v>28</v>
      </c>
      <c r="O61" s="258">
        <v>5</v>
      </c>
      <c r="P61" s="259">
        <v>5</v>
      </c>
      <c r="Q61" s="260">
        <v>5</v>
      </c>
      <c r="R61" s="258">
        <v>5</v>
      </c>
      <c r="S61" s="259">
        <v>5</v>
      </c>
      <c r="T61" s="259">
        <v>5</v>
      </c>
      <c r="U61" s="259">
        <v>5</v>
      </c>
      <c r="V61" s="259">
        <v>5</v>
      </c>
      <c r="W61" s="260">
        <v>5</v>
      </c>
      <c r="X61" s="258">
        <v>5</v>
      </c>
      <c r="Y61" s="260">
        <v>5</v>
      </c>
      <c r="Z61" s="320" t="s">
        <v>28</v>
      </c>
      <c r="AA61" s="260">
        <v>5</v>
      </c>
      <c r="AB61" s="261"/>
      <c r="AC61" s="279"/>
      <c r="AD61" s="265"/>
      <c r="AE61" s="265"/>
      <c r="AF61" s="91"/>
      <c r="AG61" s="91"/>
      <c r="AH61" s="91"/>
      <c r="AI61" s="91"/>
      <c r="AJ61" s="91"/>
      <c r="AK61" s="91"/>
      <c r="AL61" s="91"/>
      <c r="AM61" s="91"/>
      <c r="AN61" s="91"/>
      <c r="AO61" s="91"/>
      <c r="AP61" s="91"/>
      <c r="AQ61" s="91"/>
      <c r="AR61" s="91"/>
      <c r="AS61" s="91"/>
      <c r="AT61" s="91"/>
      <c r="AU61" s="91"/>
      <c r="AV61" s="91"/>
      <c r="AW61" s="91"/>
      <c r="AX61" s="91"/>
      <c r="AY61" s="91"/>
      <c r="AZ61" s="91"/>
      <c r="BA61" s="88"/>
      <c r="BB61" s="91"/>
      <c r="BC61" s="91"/>
      <c r="BD61" s="91"/>
      <c r="BE61" s="91"/>
      <c r="BF61" s="91"/>
      <c r="BG61" s="91"/>
      <c r="BH61" s="91"/>
      <c r="BI61" s="91"/>
      <c r="BJ61" s="91"/>
      <c r="BK61" s="91"/>
      <c r="BL61" s="91"/>
      <c r="BM61" s="91"/>
      <c r="BN61" s="91"/>
      <c r="BO61" s="91"/>
      <c r="BP61" s="91"/>
      <c r="BQ61" s="91"/>
      <c r="BR61" s="265"/>
      <c r="BS61" s="91"/>
      <c r="BT61" s="91"/>
      <c r="BU61" s="9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row>
    <row r="62" spans="2:99" s="21" customFormat="1" ht="30" customHeight="1" x14ac:dyDescent="0.25">
      <c r="B62" s="258">
        <v>61</v>
      </c>
      <c r="C62" s="254">
        <v>44111</v>
      </c>
      <c r="D62" s="153" t="s">
        <v>272</v>
      </c>
      <c r="E62" s="255"/>
      <c r="F62" s="88" t="s">
        <v>141</v>
      </c>
      <c r="G62" s="256" t="s">
        <v>27</v>
      </c>
      <c r="H62" s="256" t="s">
        <v>232</v>
      </c>
      <c r="I62" s="257" t="s">
        <v>260</v>
      </c>
      <c r="J62" s="88" t="s">
        <v>152</v>
      </c>
      <c r="K62" s="90"/>
      <c r="L62" s="90"/>
      <c r="M62" s="258">
        <v>5</v>
      </c>
      <c r="N62" s="319" t="s">
        <v>28</v>
      </c>
      <c r="O62" s="258">
        <v>5</v>
      </c>
      <c r="P62" s="259">
        <v>5</v>
      </c>
      <c r="Q62" s="260">
        <v>5</v>
      </c>
      <c r="R62" s="258">
        <v>5</v>
      </c>
      <c r="S62" s="259">
        <v>5</v>
      </c>
      <c r="T62" s="259">
        <v>5</v>
      </c>
      <c r="U62" s="259">
        <v>5</v>
      </c>
      <c r="V62" s="259">
        <v>5</v>
      </c>
      <c r="W62" s="260">
        <v>5</v>
      </c>
      <c r="X62" s="258">
        <v>4</v>
      </c>
      <c r="Y62" s="260"/>
      <c r="Z62" s="320" t="s">
        <v>28</v>
      </c>
      <c r="AA62" s="260">
        <v>5</v>
      </c>
      <c r="AB62" s="261"/>
      <c r="AC62" s="279"/>
      <c r="AD62" s="265"/>
      <c r="AE62" s="265"/>
      <c r="AF62" s="91"/>
      <c r="AG62" s="91"/>
      <c r="AH62" s="91"/>
      <c r="AI62" s="91"/>
      <c r="AJ62" s="91"/>
      <c r="AK62" s="91"/>
      <c r="AL62" s="91"/>
      <c r="AM62" s="91"/>
      <c r="AN62" s="91"/>
      <c r="AO62" s="91"/>
      <c r="AP62" s="91"/>
      <c r="AQ62" s="91"/>
      <c r="AR62" s="91"/>
      <c r="AS62" s="91"/>
      <c r="AT62" s="91"/>
      <c r="AU62" s="91"/>
      <c r="AV62" s="91"/>
      <c r="AW62" s="91"/>
      <c r="AX62" s="91"/>
      <c r="AY62" s="91"/>
      <c r="AZ62" s="91"/>
      <c r="BA62" s="88"/>
      <c r="BB62" s="91"/>
      <c r="BC62" s="91"/>
      <c r="BD62" s="91"/>
      <c r="BE62" s="91"/>
      <c r="BF62" s="91"/>
      <c r="BG62" s="91"/>
      <c r="BH62" s="91"/>
      <c r="BI62" s="91"/>
      <c r="BJ62" s="91"/>
      <c r="BK62" s="91"/>
      <c r="BL62" s="91"/>
      <c r="BM62" s="91"/>
      <c r="BN62" s="91"/>
      <c r="BO62" s="91"/>
      <c r="BP62" s="91"/>
      <c r="BQ62" s="91"/>
      <c r="BR62" s="265"/>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row>
    <row r="63" spans="2:99" s="21" customFormat="1" ht="30" customHeight="1" x14ac:dyDescent="0.25">
      <c r="B63" s="258">
        <v>62</v>
      </c>
      <c r="C63" s="254">
        <v>44111</v>
      </c>
      <c r="D63" s="153" t="s">
        <v>272</v>
      </c>
      <c r="E63" s="255"/>
      <c r="F63" s="88" t="s">
        <v>141</v>
      </c>
      <c r="G63" s="256" t="s">
        <v>27</v>
      </c>
      <c r="H63" s="256" t="s">
        <v>233</v>
      </c>
      <c r="I63" s="257" t="s">
        <v>260</v>
      </c>
      <c r="J63" s="88" t="s">
        <v>153</v>
      </c>
      <c r="K63" s="90"/>
      <c r="L63" s="90"/>
      <c r="M63" s="258"/>
      <c r="N63" s="319" t="s">
        <v>185</v>
      </c>
      <c r="O63" s="258">
        <v>4</v>
      </c>
      <c r="P63" s="259"/>
      <c r="Q63" s="260"/>
      <c r="R63" s="258">
        <v>5</v>
      </c>
      <c r="S63" s="259">
        <v>5</v>
      </c>
      <c r="T63" s="259">
        <v>5</v>
      </c>
      <c r="U63" s="259">
        <v>5</v>
      </c>
      <c r="V63" s="259"/>
      <c r="W63" s="260"/>
      <c r="X63" s="258"/>
      <c r="Y63" s="260"/>
      <c r="Z63" s="320" t="s">
        <v>28</v>
      </c>
      <c r="AA63" s="260">
        <v>4</v>
      </c>
      <c r="AB63" s="261"/>
      <c r="AC63" s="279"/>
      <c r="AD63" s="265"/>
      <c r="AE63" s="265"/>
      <c r="AF63" s="91"/>
      <c r="AG63" s="91"/>
      <c r="AH63" s="91"/>
      <c r="AI63" s="91"/>
      <c r="AJ63" s="91"/>
      <c r="AK63" s="91"/>
      <c r="AL63" s="91"/>
      <c r="AM63" s="91"/>
      <c r="AN63" s="91"/>
      <c r="AO63" s="91"/>
      <c r="AP63" s="91"/>
      <c r="AQ63" s="91"/>
      <c r="AR63" s="91"/>
      <c r="AS63" s="91"/>
      <c r="AT63" s="91"/>
      <c r="AU63" s="91"/>
      <c r="AV63" s="91"/>
      <c r="AW63" s="91"/>
      <c r="AX63" s="91"/>
      <c r="AY63" s="91"/>
      <c r="AZ63" s="91"/>
      <c r="BA63" s="88"/>
      <c r="BB63" s="91"/>
      <c r="BC63" s="91"/>
      <c r="BD63" s="91"/>
      <c r="BE63" s="91"/>
      <c r="BF63" s="91"/>
      <c r="BG63" s="91"/>
      <c r="BH63" s="91"/>
      <c r="BI63" s="91"/>
      <c r="BJ63" s="91"/>
      <c r="BK63" s="91"/>
      <c r="BL63" s="91"/>
      <c r="BM63" s="91"/>
      <c r="BN63" s="91"/>
      <c r="BO63" s="91"/>
      <c r="BP63" s="91"/>
      <c r="BQ63" s="91"/>
      <c r="BR63" s="265"/>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row>
    <row r="64" spans="2:99" s="21" customFormat="1" ht="30" customHeight="1" x14ac:dyDescent="0.25">
      <c r="B64" s="258">
        <v>63</v>
      </c>
      <c r="C64" s="254">
        <v>44113</v>
      </c>
      <c r="D64" s="153" t="s">
        <v>272</v>
      </c>
      <c r="E64" s="255"/>
      <c r="F64" s="88"/>
      <c r="G64" s="256" t="s">
        <v>28</v>
      </c>
      <c r="H64" s="256" t="s">
        <v>17</v>
      </c>
      <c r="I64" s="257" t="s">
        <v>146</v>
      </c>
      <c r="J64" s="88" t="s">
        <v>152</v>
      </c>
      <c r="K64" s="90"/>
      <c r="L64" s="90"/>
      <c r="M64" s="258">
        <v>5</v>
      </c>
      <c r="N64" s="319" t="s">
        <v>28</v>
      </c>
      <c r="O64" s="258">
        <v>5</v>
      </c>
      <c r="P64" s="259">
        <v>4</v>
      </c>
      <c r="Q64" s="260">
        <v>4</v>
      </c>
      <c r="R64" s="258">
        <v>1</v>
      </c>
      <c r="S64" s="259">
        <v>3</v>
      </c>
      <c r="T64" s="259">
        <v>3</v>
      </c>
      <c r="U64" s="259">
        <v>3</v>
      </c>
      <c r="V64" s="259">
        <v>5</v>
      </c>
      <c r="W64" s="260">
        <v>4</v>
      </c>
      <c r="X64" s="258">
        <v>4</v>
      </c>
      <c r="Y64" s="260">
        <v>4</v>
      </c>
      <c r="Z64" s="320" t="s">
        <v>28</v>
      </c>
      <c r="AA64" s="260">
        <v>3</v>
      </c>
      <c r="AB64" s="261"/>
      <c r="AC64" s="279"/>
      <c r="AD64" s="265"/>
      <c r="AE64" s="265"/>
      <c r="AF64" s="91"/>
      <c r="AG64" s="91"/>
      <c r="AH64" s="91"/>
      <c r="AI64" s="91"/>
      <c r="AJ64" s="91"/>
      <c r="AK64" s="91"/>
      <c r="AL64" s="91"/>
      <c r="AM64" s="91"/>
      <c r="AN64" s="91"/>
      <c r="AO64" s="91"/>
      <c r="AP64" s="91"/>
      <c r="AQ64" s="91"/>
      <c r="AR64" s="91"/>
      <c r="AS64" s="91"/>
      <c r="AT64" s="91"/>
      <c r="AU64" s="91"/>
      <c r="AV64" s="91"/>
      <c r="AW64" s="91"/>
      <c r="AX64" s="91"/>
      <c r="AY64" s="91"/>
      <c r="AZ64" s="91"/>
      <c r="BA64" s="88"/>
      <c r="BB64" s="91"/>
      <c r="BC64" s="91"/>
      <c r="BD64" s="91"/>
      <c r="BE64" s="91"/>
      <c r="BF64" s="91"/>
      <c r="BG64" s="91"/>
      <c r="BH64" s="91"/>
      <c r="BI64" s="91"/>
      <c r="BJ64" s="91"/>
      <c r="BK64" s="91"/>
      <c r="BL64" s="91"/>
      <c r="BM64" s="91"/>
      <c r="BN64" s="91"/>
      <c r="BO64" s="91"/>
      <c r="BP64" s="91"/>
      <c r="BQ64" s="91"/>
      <c r="BR64" s="265"/>
      <c r="BS64" s="91"/>
      <c r="BT64" s="91"/>
      <c r="BU64" s="91"/>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91"/>
      <c r="CU64" s="91"/>
    </row>
    <row r="65" spans="2:99" s="21" customFormat="1" ht="30" customHeight="1" x14ac:dyDescent="0.25">
      <c r="B65" s="258">
        <v>64</v>
      </c>
      <c r="C65" s="254">
        <v>44113</v>
      </c>
      <c r="D65" s="153" t="s">
        <v>274</v>
      </c>
      <c r="E65" s="255"/>
      <c r="F65" s="88"/>
      <c r="G65" s="256" t="s">
        <v>27</v>
      </c>
      <c r="H65" s="256"/>
      <c r="I65" s="257"/>
      <c r="J65" s="88" t="s">
        <v>153</v>
      </c>
      <c r="K65" s="90"/>
      <c r="L65" s="90"/>
      <c r="M65" s="258">
        <v>2</v>
      </c>
      <c r="N65" s="319" t="s">
        <v>27</v>
      </c>
      <c r="O65" s="258">
        <v>3</v>
      </c>
      <c r="P65" s="259">
        <v>3</v>
      </c>
      <c r="Q65" s="260">
        <v>4</v>
      </c>
      <c r="R65" s="258">
        <v>5</v>
      </c>
      <c r="S65" s="259">
        <v>5</v>
      </c>
      <c r="T65" s="259">
        <v>5</v>
      </c>
      <c r="U65" s="259">
        <v>5</v>
      </c>
      <c r="V65" s="259">
        <v>4</v>
      </c>
      <c r="W65" s="260">
        <v>4</v>
      </c>
      <c r="X65" s="258">
        <v>2</v>
      </c>
      <c r="Y65" s="260"/>
      <c r="Z65" s="320" t="s">
        <v>28</v>
      </c>
      <c r="AA65" s="260">
        <v>4</v>
      </c>
      <c r="AB65" s="261"/>
      <c r="AC65" s="279"/>
      <c r="AD65" s="265"/>
      <c r="AE65" s="265"/>
      <c r="AF65" s="91"/>
      <c r="AG65" s="91"/>
      <c r="AH65" s="91"/>
      <c r="AI65" s="91"/>
      <c r="AJ65" s="91"/>
      <c r="AK65" s="91"/>
      <c r="AL65" s="91"/>
      <c r="AM65" s="91"/>
      <c r="AN65" s="91"/>
      <c r="AO65" s="91"/>
      <c r="AP65" s="91"/>
      <c r="AQ65" s="91"/>
      <c r="AR65" s="91"/>
      <c r="AS65" s="91"/>
      <c r="AT65" s="91"/>
      <c r="AU65" s="91"/>
      <c r="AV65" s="91"/>
      <c r="AW65" s="91"/>
      <c r="AX65" s="91"/>
      <c r="AY65" s="91"/>
      <c r="AZ65" s="91"/>
      <c r="BA65" s="88"/>
      <c r="BB65" s="91"/>
      <c r="BC65" s="91"/>
      <c r="BD65" s="91"/>
      <c r="BE65" s="91"/>
      <c r="BF65" s="91"/>
      <c r="BG65" s="91"/>
      <c r="BH65" s="91"/>
      <c r="BI65" s="91"/>
      <c r="BJ65" s="91"/>
      <c r="BK65" s="91"/>
      <c r="BL65" s="91"/>
      <c r="BM65" s="91"/>
      <c r="BN65" s="91"/>
      <c r="BO65" s="91"/>
      <c r="BP65" s="91"/>
      <c r="BQ65" s="91"/>
      <c r="BR65" s="265"/>
      <c r="BS65" s="91"/>
      <c r="BT65" s="91"/>
      <c r="BU65" s="91"/>
      <c r="BV65" s="91"/>
      <c r="BW65" s="91"/>
      <c r="BX65" s="91"/>
      <c r="BY65" s="91"/>
      <c r="BZ65" s="91"/>
      <c r="CA65" s="91"/>
      <c r="CB65" s="91"/>
      <c r="CC65" s="91"/>
      <c r="CD65" s="91"/>
      <c r="CE65" s="91"/>
      <c r="CF65" s="91"/>
      <c r="CG65" s="91"/>
      <c r="CH65" s="91"/>
      <c r="CI65" s="91"/>
      <c r="CJ65" s="91"/>
      <c r="CK65" s="91"/>
      <c r="CL65" s="91"/>
      <c r="CM65" s="91"/>
      <c r="CN65" s="91"/>
      <c r="CO65" s="91"/>
      <c r="CP65" s="91"/>
      <c r="CQ65" s="91"/>
      <c r="CR65" s="91"/>
      <c r="CS65" s="91"/>
      <c r="CT65" s="91"/>
      <c r="CU65" s="91"/>
    </row>
    <row r="66" spans="2:99" s="21" customFormat="1" ht="30" customHeight="1" x14ac:dyDescent="0.25">
      <c r="B66" s="258">
        <v>65</v>
      </c>
      <c r="C66" s="254">
        <v>44115</v>
      </c>
      <c r="D66" s="153" t="s">
        <v>272</v>
      </c>
      <c r="E66" s="255"/>
      <c r="F66" s="88" t="s">
        <v>141</v>
      </c>
      <c r="G66" s="256" t="s">
        <v>27</v>
      </c>
      <c r="H66" s="256" t="s">
        <v>17</v>
      </c>
      <c r="I66" s="257" t="s">
        <v>146</v>
      </c>
      <c r="J66" s="88" t="s">
        <v>153</v>
      </c>
      <c r="K66" s="90"/>
      <c r="L66" s="90"/>
      <c r="M66" s="258">
        <v>4</v>
      </c>
      <c r="N66" s="319" t="s">
        <v>27</v>
      </c>
      <c r="O66" s="258">
        <v>3</v>
      </c>
      <c r="P66" s="259">
        <v>3</v>
      </c>
      <c r="Q66" s="260">
        <v>2</v>
      </c>
      <c r="R66" s="258">
        <v>2</v>
      </c>
      <c r="S66" s="259">
        <v>1</v>
      </c>
      <c r="T66" s="259">
        <v>1</v>
      </c>
      <c r="U66" s="259">
        <v>4</v>
      </c>
      <c r="V66" s="259">
        <v>5</v>
      </c>
      <c r="W66" s="260">
        <v>1</v>
      </c>
      <c r="X66" s="258">
        <v>1</v>
      </c>
      <c r="Y66" s="260">
        <v>5</v>
      </c>
      <c r="Z66" s="320" t="s">
        <v>28</v>
      </c>
      <c r="AA66" s="260">
        <v>1</v>
      </c>
      <c r="AB66" s="261"/>
      <c r="AC66" s="279"/>
      <c r="AD66" s="265"/>
      <c r="AE66" s="265"/>
      <c r="AF66" s="91"/>
      <c r="AG66" s="91"/>
      <c r="AH66" s="91"/>
      <c r="AI66" s="91"/>
      <c r="AJ66" s="91"/>
      <c r="AK66" s="91"/>
      <c r="AL66" s="91"/>
      <c r="AM66" s="91"/>
      <c r="AN66" s="91"/>
      <c r="AO66" s="91"/>
      <c r="AP66" s="91"/>
      <c r="AQ66" s="91"/>
      <c r="AR66" s="91"/>
      <c r="AS66" s="91"/>
      <c r="AT66" s="91"/>
      <c r="AU66" s="91"/>
      <c r="AV66" s="91"/>
      <c r="AW66" s="91"/>
      <c r="AX66" s="91"/>
      <c r="AY66" s="91"/>
      <c r="AZ66" s="91"/>
      <c r="BA66" s="88"/>
      <c r="BB66" s="91"/>
      <c r="BC66" s="91"/>
      <c r="BD66" s="91"/>
      <c r="BE66" s="91"/>
      <c r="BF66" s="91"/>
      <c r="BG66" s="91"/>
      <c r="BH66" s="91"/>
      <c r="BI66" s="91"/>
      <c r="BJ66" s="91"/>
      <c r="BK66" s="91"/>
      <c r="BL66" s="91"/>
      <c r="BM66" s="91"/>
      <c r="BN66" s="91"/>
      <c r="BO66" s="91"/>
      <c r="BP66" s="91"/>
      <c r="BQ66" s="91"/>
      <c r="BR66" s="265"/>
      <c r="BS66" s="91"/>
      <c r="BT66" s="91"/>
      <c r="BU66" s="91"/>
      <c r="BV66" s="91"/>
      <c r="BW66" s="91"/>
      <c r="BX66" s="91"/>
      <c r="BY66" s="91"/>
      <c r="BZ66" s="91"/>
      <c r="CA66" s="91"/>
      <c r="CB66" s="91"/>
      <c r="CC66" s="91"/>
      <c r="CD66" s="91"/>
      <c r="CE66" s="91"/>
      <c r="CF66" s="91"/>
      <c r="CG66" s="91"/>
      <c r="CH66" s="91"/>
      <c r="CI66" s="91"/>
      <c r="CJ66" s="91"/>
      <c r="CK66" s="91"/>
      <c r="CL66" s="91"/>
      <c r="CM66" s="91"/>
      <c r="CN66" s="91"/>
      <c r="CO66" s="91"/>
      <c r="CP66" s="91"/>
      <c r="CQ66" s="91"/>
      <c r="CR66" s="91"/>
      <c r="CS66" s="91"/>
      <c r="CT66" s="91"/>
      <c r="CU66" s="91"/>
    </row>
    <row r="67" spans="2:99" s="21" customFormat="1" ht="30" customHeight="1" x14ac:dyDescent="0.25">
      <c r="B67" s="258">
        <v>66</v>
      </c>
      <c r="C67" s="254">
        <v>44116</v>
      </c>
      <c r="D67" s="153" t="s">
        <v>272</v>
      </c>
      <c r="E67" s="255"/>
      <c r="F67" s="88" t="s">
        <v>141</v>
      </c>
      <c r="G67" s="256" t="s">
        <v>27</v>
      </c>
      <c r="H67" s="256" t="s">
        <v>17</v>
      </c>
      <c r="I67" s="257" t="s">
        <v>146</v>
      </c>
      <c r="J67" s="88" t="s">
        <v>152</v>
      </c>
      <c r="K67" s="90"/>
      <c r="L67" s="90"/>
      <c r="M67" s="258">
        <v>5</v>
      </c>
      <c r="N67" s="319" t="s">
        <v>28</v>
      </c>
      <c r="O67" s="258">
        <v>4</v>
      </c>
      <c r="P67" s="259">
        <v>4</v>
      </c>
      <c r="Q67" s="260">
        <v>4</v>
      </c>
      <c r="R67" s="258">
        <v>5</v>
      </c>
      <c r="S67" s="259">
        <v>5</v>
      </c>
      <c r="T67" s="259">
        <v>5</v>
      </c>
      <c r="U67" s="259">
        <v>5</v>
      </c>
      <c r="V67" s="259">
        <v>5</v>
      </c>
      <c r="W67" s="260">
        <v>5</v>
      </c>
      <c r="X67" s="258"/>
      <c r="Y67" s="260"/>
      <c r="Z67" s="320" t="s">
        <v>28</v>
      </c>
      <c r="AA67" s="260">
        <v>4</v>
      </c>
      <c r="AB67" s="261"/>
      <c r="AC67" s="279"/>
      <c r="AD67" s="265"/>
      <c r="AE67" s="265"/>
      <c r="AF67" s="91"/>
      <c r="AG67" s="91"/>
      <c r="AH67" s="91"/>
      <c r="AI67" s="91"/>
      <c r="AJ67" s="91"/>
      <c r="AK67" s="91"/>
      <c r="AL67" s="91"/>
      <c r="AM67" s="91"/>
      <c r="AN67" s="91"/>
      <c r="AO67" s="91"/>
      <c r="AP67" s="91"/>
      <c r="AQ67" s="91"/>
      <c r="AR67" s="91"/>
      <c r="AS67" s="91"/>
      <c r="AT67" s="91"/>
      <c r="AU67" s="91"/>
      <c r="AV67" s="91"/>
      <c r="AW67" s="91"/>
      <c r="AX67" s="91"/>
      <c r="AY67" s="91"/>
      <c r="AZ67" s="91"/>
      <c r="BA67" s="88"/>
      <c r="BB67" s="91"/>
      <c r="BC67" s="91"/>
      <c r="BD67" s="91"/>
      <c r="BE67" s="91"/>
      <c r="BF67" s="91"/>
      <c r="BG67" s="91"/>
      <c r="BH67" s="91"/>
      <c r="BI67" s="91"/>
      <c r="BJ67" s="91"/>
      <c r="BK67" s="91"/>
      <c r="BL67" s="91"/>
      <c r="BM67" s="91"/>
      <c r="BN67" s="91"/>
      <c r="BO67" s="91"/>
      <c r="BP67" s="91"/>
      <c r="BQ67" s="91"/>
      <c r="BR67" s="265"/>
      <c r="BS67" s="91"/>
      <c r="BT67" s="91"/>
      <c r="BU67" s="91"/>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c r="CU67" s="91"/>
    </row>
    <row r="68" spans="2:99" s="21" customFormat="1" ht="30" customHeight="1" x14ac:dyDescent="0.25">
      <c r="B68" s="258">
        <v>67</v>
      </c>
      <c r="C68" s="254">
        <v>44117</v>
      </c>
      <c r="D68" s="153" t="s">
        <v>272</v>
      </c>
      <c r="E68" s="255"/>
      <c r="F68" s="88" t="s">
        <v>141</v>
      </c>
      <c r="G68" s="256" t="s">
        <v>28</v>
      </c>
      <c r="H68" s="256" t="s">
        <v>17</v>
      </c>
      <c r="I68" s="257" t="s">
        <v>146</v>
      </c>
      <c r="J68" s="88" t="s">
        <v>153</v>
      </c>
      <c r="K68" s="90"/>
      <c r="L68" s="90"/>
      <c r="M68" s="258">
        <v>3</v>
      </c>
      <c r="N68" s="319" t="s">
        <v>28</v>
      </c>
      <c r="O68" s="258">
        <v>3</v>
      </c>
      <c r="P68" s="259">
        <v>3</v>
      </c>
      <c r="Q68" s="260">
        <v>3</v>
      </c>
      <c r="R68" s="258">
        <v>5</v>
      </c>
      <c r="S68" s="259">
        <v>5</v>
      </c>
      <c r="T68" s="259">
        <v>5</v>
      </c>
      <c r="U68" s="259">
        <v>5</v>
      </c>
      <c r="V68" s="259">
        <v>5</v>
      </c>
      <c r="W68" s="260">
        <v>5</v>
      </c>
      <c r="X68" s="258">
        <v>5</v>
      </c>
      <c r="Y68" s="260">
        <v>5</v>
      </c>
      <c r="Z68" s="320" t="s">
        <v>28</v>
      </c>
      <c r="AA68" s="260">
        <v>5</v>
      </c>
      <c r="AB68" s="261"/>
      <c r="AC68" s="279"/>
      <c r="AD68" s="265"/>
      <c r="AE68" s="265"/>
      <c r="AF68" s="91"/>
      <c r="AG68" s="91"/>
      <c r="AH68" s="91"/>
      <c r="AI68" s="91"/>
      <c r="AJ68" s="91"/>
      <c r="AK68" s="91"/>
      <c r="AL68" s="91"/>
      <c r="AM68" s="91"/>
      <c r="AN68" s="91"/>
      <c r="AO68" s="91"/>
      <c r="AP68" s="91"/>
      <c r="AQ68" s="91"/>
      <c r="AR68" s="91"/>
      <c r="AS68" s="91"/>
      <c r="AT68" s="91"/>
      <c r="AU68" s="91"/>
      <c r="AV68" s="91"/>
      <c r="AW68" s="91"/>
      <c r="AX68" s="91"/>
      <c r="AY68" s="91"/>
      <c r="AZ68" s="91"/>
      <c r="BA68" s="88"/>
      <c r="BB68" s="91"/>
      <c r="BC68" s="91"/>
      <c r="BD68" s="91"/>
      <c r="BE68" s="91"/>
      <c r="BF68" s="91"/>
      <c r="BG68" s="91"/>
      <c r="BH68" s="91"/>
      <c r="BI68" s="91"/>
      <c r="BJ68" s="91"/>
      <c r="BK68" s="91"/>
      <c r="BL68" s="91"/>
      <c r="BM68" s="91"/>
      <c r="BN68" s="91"/>
      <c r="BO68" s="91"/>
      <c r="BP68" s="91"/>
      <c r="BQ68" s="91"/>
      <c r="BR68" s="265"/>
      <c r="BS68" s="91"/>
      <c r="BT68" s="91"/>
      <c r="BU68" s="91"/>
      <c r="BV68" s="91"/>
      <c r="BW68" s="91"/>
      <c r="BX68" s="91"/>
      <c r="BY68" s="91"/>
      <c r="BZ68" s="91"/>
      <c r="CA68" s="91"/>
      <c r="CB68" s="91"/>
      <c r="CC68" s="91"/>
      <c r="CD68" s="91"/>
      <c r="CE68" s="91"/>
      <c r="CF68" s="91"/>
      <c r="CG68" s="91"/>
      <c r="CH68" s="91"/>
      <c r="CI68" s="91"/>
      <c r="CJ68" s="91"/>
      <c r="CK68" s="91"/>
      <c r="CL68" s="91"/>
      <c r="CM68" s="91"/>
      <c r="CN68" s="91"/>
      <c r="CO68" s="91"/>
      <c r="CP68" s="91"/>
      <c r="CQ68" s="91"/>
      <c r="CR68" s="91"/>
      <c r="CS68" s="91"/>
      <c r="CT68" s="91"/>
      <c r="CU68" s="91"/>
    </row>
    <row r="69" spans="2:99" s="21" customFormat="1" ht="30" customHeight="1" x14ac:dyDescent="0.25">
      <c r="B69" s="258">
        <v>68</v>
      </c>
      <c r="C69" s="254">
        <v>44117</v>
      </c>
      <c r="D69" s="153" t="s">
        <v>272</v>
      </c>
      <c r="E69" s="255"/>
      <c r="F69" s="88" t="s">
        <v>141</v>
      </c>
      <c r="G69" s="256" t="s">
        <v>28</v>
      </c>
      <c r="H69" s="256" t="s">
        <v>17</v>
      </c>
      <c r="I69" s="257" t="s">
        <v>146</v>
      </c>
      <c r="J69" s="88" t="s">
        <v>152</v>
      </c>
      <c r="K69" s="90"/>
      <c r="L69" s="90"/>
      <c r="M69" s="258">
        <v>3</v>
      </c>
      <c r="N69" s="319" t="s">
        <v>28</v>
      </c>
      <c r="O69" s="258">
        <v>2</v>
      </c>
      <c r="P69" s="259">
        <v>3</v>
      </c>
      <c r="Q69" s="260">
        <v>3</v>
      </c>
      <c r="R69" s="258">
        <v>3</v>
      </c>
      <c r="S69" s="259">
        <v>4</v>
      </c>
      <c r="T69" s="259">
        <v>4</v>
      </c>
      <c r="U69" s="259">
        <v>4</v>
      </c>
      <c r="V69" s="259">
        <v>3</v>
      </c>
      <c r="W69" s="260">
        <v>3</v>
      </c>
      <c r="X69" s="258">
        <v>2</v>
      </c>
      <c r="Y69" s="260">
        <v>1</v>
      </c>
      <c r="Z69" s="320" t="s">
        <v>28</v>
      </c>
      <c r="AA69" s="260">
        <v>2</v>
      </c>
      <c r="AB69" s="261"/>
      <c r="AC69" s="279"/>
      <c r="AD69" s="265"/>
      <c r="AE69" s="265"/>
      <c r="AF69" s="91"/>
      <c r="AG69" s="91"/>
      <c r="AH69" s="91"/>
      <c r="AI69" s="91"/>
      <c r="AJ69" s="91"/>
      <c r="AK69" s="91"/>
      <c r="AL69" s="91"/>
      <c r="AM69" s="91"/>
      <c r="AN69" s="91"/>
      <c r="AO69" s="91"/>
      <c r="AP69" s="91"/>
      <c r="AQ69" s="91"/>
      <c r="AR69" s="91"/>
      <c r="AS69" s="91"/>
      <c r="AT69" s="91"/>
      <c r="AU69" s="91"/>
      <c r="AV69" s="91"/>
      <c r="AW69" s="91"/>
      <c r="AX69" s="91"/>
      <c r="AY69" s="91"/>
      <c r="AZ69" s="91"/>
      <c r="BA69" s="88"/>
      <c r="BB69" s="91"/>
      <c r="BC69" s="91"/>
      <c r="BD69" s="91"/>
      <c r="BE69" s="91"/>
      <c r="BF69" s="91"/>
      <c r="BG69" s="91"/>
      <c r="BH69" s="91"/>
      <c r="BI69" s="91"/>
      <c r="BJ69" s="91"/>
      <c r="BK69" s="91"/>
      <c r="BL69" s="91"/>
      <c r="BM69" s="91"/>
      <c r="BN69" s="91"/>
      <c r="BO69" s="91"/>
      <c r="BP69" s="91"/>
      <c r="BQ69" s="91"/>
      <c r="BR69" s="265"/>
      <c r="BS69" s="91"/>
      <c r="BT69" s="91"/>
      <c r="BU69" s="91"/>
      <c r="BV69" s="91"/>
      <c r="BW69" s="91"/>
      <c r="BX69" s="91"/>
      <c r="BY69" s="91"/>
      <c r="BZ69" s="91"/>
      <c r="CA69" s="91"/>
      <c r="CB69" s="91"/>
      <c r="CC69" s="91"/>
      <c r="CD69" s="91"/>
      <c r="CE69" s="91"/>
      <c r="CF69" s="91"/>
      <c r="CG69" s="91"/>
      <c r="CH69" s="91"/>
      <c r="CI69" s="91"/>
      <c r="CJ69" s="91"/>
      <c r="CK69" s="91"/>
      <c r="CL69" s="91"/>
      <c r="CM69" s="91"/>
      <c r="CN69" s="91"/>
      <c r="CO69" s="91"/>
      <c r="CP69" s="91"/>
      <c r="CQ69" s="91"/>
      <c r="CR69" s="91"/>
      <c r="CS69" s="91"/>
      <c r="CT69" s="91"/>
      <c r="CU69" s="91"/>
    </row>
    <row r="70" spans="2:99" s="21" customFormat="1" ht="30" customHeight="1" x14ac:dyDescent="0.25">
      <c r="B70" s="258">
        <v>69</v>
      </c>
      <c r="C70" s="254">
        <v>44117</v>
      </c>
      <c r="D70" s="153" t="s">
        <v>274</v>
      </c>
      <c r="E70" s="255"/>
      <c r="F70" s="88" t="s">
        <v>258</v>
      </c>
      <c r="G70" s="256" t="s">
        <v>27</v>
      </c>
      <c r="H70" s="256" t="s">
        <v>17</v>
      </c>
      <c r="I70" s="257" t="s">
        <v>146</v>
      </c>
      <c r="J70" s="88" t="s">
        <v>152</v>
      </c>
      <c r="K70" s="90"/>
      <c r="L70" s="90"/>
      <c r="M70" s="258">
        <v>4</v>
      </c>
      <c r="N70" s="319" t="s">
        <v>27</v>
      </c>
      <c r="O70" s="258">
        <v>3</v>
      </c>
      <c r="P70" s="259">
        <v>4</v>
      </c>
      <c r="Q70" s="260">
        <v>4</v>
      </c>
      <c r="R70" s="258">
        <v>5</v>
      </c>
      <c r="S70" s="259">
        <v>5</v>
      </c>
      <c r="T70" s="259">
        <v>5</v>
      </c>
      <c r="U70" s="259">
        <v>5</v>
      </c>
      <c r="V70" s="259">
        <v>5</v>
      </c>
      <c r="W70" s="260">
        <v>5</v>
      </c>
      <c r="X70" s="258">
        <v>1</v>
      </c>
      <c r="Y70" s="260"/>
      <c r="Z70" s="320" t="s">
        <v>28</v>
      </c>
      <c r="AA70" s="260">
        <v>4</v>
      </c>
      <c r="AB70" s="261"/>
      <c r="AC70" s="279"/>
      <c r="AD70" s="265"/>
      <c r="AE70" s="265"/>
      <c r="AF70" s="91"/>
      <c r="AG70" s="91"/>
      <c r="AH70" s="91"/>
      <c r="AI70" s="91"/>
      <c r="AJ70" s="91"/>
      <c r="AK70" s="91"/>
      <c r="AL70" s="91"/>
      <c r="AM70" s="91"/>
      <c r="AN70" s="91"/>
      <c r="AO70" s="91"/>
      <c r="AP70" s="91"/>
      <c r="AQ70" s="91"/>
      <c r="AR70" s="91"/>
      <c r="AS70" s="91"/>
      <c r="AT70" s="91"/>
      <c r="AU70" s="91"/>
      <c r="AV70" s="91"/>
      <c r="AW70" s="91"/>
      <c r="AX70" s="91"/>
      <c r="AY70" s="91"/>
      <c r="AZ70" s="91"/>
      <c r="BA70" s="88"/>
      <c r="BB70" s="91"/>
      <c r="BC70" s="91"/>
      <c r="BD70" s="91"/>
      <c r="BE70" s="91"/>
      <c r="BF70" s="91"/>
      <c r="BG70" s="91"/>
      <c r="BH70" s="91"/>
      <c r="BI70" s="91"/>
      <c r="BJ70" s="91"/>
      <c r="BK70" s="91"/>
      <c r="BL70" s="91"/>
      <c r="BM70" s="91"/>
      <c r="BN70" s="91"/>
      <c r="BO70" s="91"/>
      <c r="BP70" s="91"/>
      <c r="BQ70" s="91"/>
      <c r="BR70" s="265"/>
      <c r="BS70" s="91"/>
      <c r="BT70" s="91"/>
      <c r="BU70" s="91"/>
      <c r="BV70" s="91"/>
      <c r="BW70" s="91"/>
      <c r="BX70" s="91"/>
      <c r="BY70" s="91"/>
      <c r="BZ70" s="91"/>
      <c r="CA70" s="91"/>
      <c r="CB70" s="91"/>
      <c r="CC70" s="91"/>
      <c r="CD70" s="91"/>
      <c r="CE70" s="91"/>
      <c r="CF70" s="91"/>
      <c r="CG70" s="91"/>
      <c r="CH70" s="91"/>
      <c r="CI70" s="91"/>
      <c r="CJ70" s="91"/>
      <c r="CK70" s="91"/>
      <c r="CL70" s="91"/>
      <c r="CM70" s="91"/>
      <c r="CN70" s="91"/>
      <c r="CO70" s="91"/>
      <c r="CP70" s="91"/>
      <c r="CQ70" s="91"/>
      <c r="CR70" s="91"/>
      <c r="CS70" s="91"/>
      <c r="CT70" s="91"/>
      <c r="CU70" s="91"/>
    </row>
    <row r="71" spans="2:99" s="21" customFormat="1" ht="30" customHeight="1" x14ac:dyDescent="0.25">
      <c r="B71" s="258">
        <v>70</v>
      </c>
      <c r="C71" s="254">
        <v>44117</v>
      </c>
      <c r="D71" s="153" t="s">
        <v>272</v>
      </c>
      <c r="E71" s="255"/>
      <c r="F71" s="88" t="s">
        <v>141</v>
      </c>
      <c r="G71" s="256" t="s">
        <v>27</v>
      </c>
      <c r="H71" s="256" t="s">
        <v>234</v>
      </c>
      <c r="I71" s="257" t="s">
        <v>260</v>
      </c>
      <c r="J71" s="88" t="s">
        <v>153</v>
      </c>
      <c r="K71" s="90"/>
      <c r="L71" s="90"/>
      <c r="M71" s="258">
        <v>4</v>
      </c>
      <c r="N71" s="319" t="s">
        <v>27</v>
      </c>
      <c r="O71" s="258">
        <v>3</v>
      </c>
      <c r="P71" s="259">
        <v>3</v>
      </c>
      <c r="Q71" s="260">
        <v>4</v>
      </c>
      <c r="R71" s="258">
        <v>4</v>
      </c>
      <c r="S71" s="259">
        <v>2</v>
      </c>
      <c r="T71" s="259">
        <v>2</v>
      </c>
      <c r="U71" s="259">
        <v>2</v>
      </c>
      <c r="V71" s="259">
        <v>3</v>
      </c>
      <c r="W71" s="260">
        <v>3</v>
      </c>
      <c r="X71" s="258">
        <v>4</v>
      </c>
      <c r="Y71" s="260">
        <v>4</v>
      </c>
      <c r="Z71" s="320" t="s">
        <v>28</v>
      </c>
      <c r="AA71" s="260">
        <v>2</v>
      </c>
      <c r="AB71" s="261"/>
      <c r="AC71" s="279"/>
      <c r="AD71" s="265"/>
      <c r="AE71" s="265"/>
      <c r="AF71" s="91"/>
      <c r="AG71" s="91"/>
      <c r="AH71" s="91"/>
      <c r="AI71" s="91"/>
      <c r="AJ71" s="91"/>
      <c r="AK71" s="91"/>
      <c r="AL71" s="91"/>
      <c r="AM71" s="91"/>
      <c r="AN71" s="91"/>
      <c r="AO71" s="91"/>
      <c r="AP71" s="91"/>
      <c r="AQ71" s="91"/>
      <c r="AR71" s="91"/>
      <c r="AS71" s="91"/>
      <c r="AT71" s="91"/>
      <c r="AU71" s="91"/>
      <c r="AV71" s="91"/>
      <c r="AW71" s="91"/>
      <c r="AX71" s="91"/>
      <c r="AY71" s="91"/>
      <c r="AZ71" s="91"/>
      <c r="BA71" s="88"/>
      <c r="BB71" s="91"/>
      <c r="BC71" s="91"/>
      <c r="BD71" s="91"/>
      <c r="BE71" s="91"/>
      <c r="BF71" s="91"/>
      <c r="BG71" s="91"/>
      <c r="BH71" s="91"/>
      <c r="BI71" s="91"/>
      <c r="BJ71" s="91"/>
      <c r="BK71" s="91"/>
      <c r="BL71" s="91"/>
      <c r="BM71" s="91"/>
      <c r="BN71" s="91"/>
      <c r="BO71" s="91"/>
      <c r="BP71" s="91"/>
      <c r="BQ71" s="91"/>
      <c r="BR71" s="265"/>
      <c r="BS71" s="91"/>
      <c r="BT71" s="91"/>
      <c r="BU71" s="91"/>
      <c r="BV71" s="91"/>
      <c r="BW71" s="91"/>
      <c r="BX71" s="91"/>
      <c r="BY71" s="91"/>
      <c r="BZ71" s="91"/>
      <c r="CA71" s="91"/>
      <c r="CB71" s="91"/>
      <c r="CC71" s="91"/>
      <c r="CD71" s="91"/>
      <c r="CE71" s="91"/>
      <c r="CF71" s="91"/>
      <c r="CG71" s="91"/>
      <c r="CH71" s="91"/>
      <c r="CI71" s="91"/>
      <c r="CJ71" s="91"/>
      <c r="CK71" s="91"/>
      <c r="CL71" s="91"/>
      <c r="CM71" s="91"/>
      <c r="CN71" s="91"/>
      <c r="CO71" s="91"/>
      <c r="CP71" s="91"/>
      <c r="CQ71" s="91"/>
      <c r="CR71" s="91"/>
      <c r="CS71" s="91"/>
      <c r="CT71" s="91"/>
      <c r="CU71" s="91"/>
    </row>
    <row r="72" spans="2:99" s="21" customFormat="1" ht="30" customHeight="1" x14ac:dyDescent="0.25">
      <c r="B72" s="258">
        <v>71</v>
      </c>
      <c r="C72" s="254">
        <v>44117</v>
      </c>
      <c r="D72" s="153" t="s">
        <v>274</v>
      </c>
      <c r="E72" s="255"/>
      <c r="F72" s="88" t="s">
        <v>235</v>
      </c>
      <c r="G72" s="256" t="s">
        <v>27</v>
      </c>
      <c r="H72" s="256" t="s">
        <v>236</v>
      </c>
      <c r="I72" s="257" t="s">
        <v>150</v>
      </c>
      <c r="J72" s="88" t="s">
        <v>153</v>
      </c>
      <c r="K72" s="90"/>
      <c r="L72" s="90"/>
      <c r="M72" s="258">
        <v>5</v>
      </c>
      <c r="N72" s="319" t="s">
        <v>28</v>
      </c>
      <c r="O72" s="258">
        <v>5</v>
      </c>
      <c r="P72" s="259">
        <v>4</v>
      </c>
      <c r="Q72" s="260">
        <v>4</v>
      </c>
      <c r="R72" s="258">
        <v>4</v>
      </c>
      <c r="S72" s="259">
        <v>5</v>
      </c>
      <c r="T72" s="259">
        <v>5</v>
      </c>
      <c r="U72" s="259">
        <v>5</v>
      </c>
      <c r="V72" s="259">
        <v>5</v>
      </c>
      <c r="W72" s="260">
        <v>4</v>
      </c>
      <c r="X72" s="258">
        <v>4</v>
      </c>
      <c r="Y72" s="260">
        <v>5</v>
      </c>
      <c r="Z72" s="320" t="s">
        <v>28</v>
      </c>
      <c r="AA72" s="260">
        <v>5</v>
      </c>
      <c r="AB72" s="261"/>
      <c r="AC72" s="279"/>
      <c r="AD72" s="265"/>
      <c r="AE72" s="265"/>
      <c r="AF72" s="91"/>
      <c r="AG72" s="91"/>
      <c r="AH72" s="91"/>
      <c r="AI72" s="91"/>
      <c r="AJ72" s="91"/>
      <c r="AK72" s="91"/>
      <c r="AL72" s="91"/>
      <c r="AM72" s="91"/>
      <c r="AN72" s="91"/>
      <c r="AO72" s="91"/>
      <c r="AP72" s="91"/>
      <c r="AQ72" s="91"/>
      <c r="AR72" s="91"/>
      <c r="AS72" s="91"/>
      <c r="AT72" s="91"/>
      <c r="AU72" s="91"/>
      <c r="AV72" s="91"/>
      <c r="AW72" s="91"/>
      <c r="AX72" s="91"/>
      <c r="AY72" s="91"/>
      <c r="AZ72" s="91"/>
      <c r="BA72" s="88"/>
      <c r="BB72" s="91"/>
      <c r="BC72" s="91"/>
      <c r="BD72" s="91"/>
      <c r="BE72" s="91"/>
      <c r="BF72" s="91"/>
      <c r="BG72" s="91"/>
      <c r="BH72" s="91"/>
      <c r="BI72" s="91"/>
      <c r="BJ72" s="91"/>
      <c r="BK72" s="91"/>
      <c r="BL72" s="91"/>
      <c r="BM72" s="91"/>
      <c r="BN72" s="91"/>
      <c r="BO72" s="91"/>
      <c r="BP72" s="91"/>
      <c r="BQ72" s="91"/>
      <c r="BR72" s="265"/>
      <c r="BS72" s="91"/>
      <c r="BT72" s="91"/>
      <c r="BU72" s="91"/>
      <c r="BV72" s="91"/>
      <c r="BW72" s="91"/>
      <c r="BX72" s="91"/>
      <c r="BY72" s="91"/>
      <c r="BZ72" s="91"/>
      <c r="CA72" s="91"/>
      <c r="CB72" s="91"/>
      <c r="CC72" s="91"/>
      <c r="CD72" s="91"/>
      <c r="CE72" s="91"/>
      <c r="CF72" s="91"/>
      <c r="CG72" s="91"/>
      <c r="CH72" s="91"/>
      <c r="CI72" s="91"/>
      <c r="CJ72" s="91"/>
      <c r="CK72" s="91"/>
      <c r="CL72" s="91"/>
      <c r="CM72" s="91"/>
      <c r="CN72" s="91"/>
      <c r="CO72" s="91"/>
      <c r="CP72" s="91"/>
      <c r="CQ72" s="91"/>
      <c r="CR72" s="91"/>
      <c r="CS72" s="91"/>
      <c r="CT72" s="91"/>
      <c r="CU72" s="91"/>
    </row>
    <row r="73" spans="2:99" s="21" customFormat="1" ht="30" customHeight="1" x14ac:dyDescent="0.25">
      <c r="B73" s="258">
        <v>72</v>
      </c>
      <c r="C73" s="254">
        <v>44117</v>
      </c>
      <c r="D73" s="153" t="s">
        <v>272</v>
      </c>
      <c r="E73" s="255"/>
      <c r="F73" s="88" t="s">
        <v>141</v>
      </c>
      <c r="G73" s="256" t="s">
        <v>28</v>
      </c>
      <c r="H73" s="256" t="s">
        <v>17</v>
      </c>
      <c r="I73" s="257" t="s">
        <v>146</v>
      </c>
      <c r="J73" s="88" t="s">
        <v>152</v>
      </c>
      <c r="K73" s="90"/>
      <c r="L73" s="90"/>
      <c r="M73" s="258">
        <v>4</v>
      </c>
      <c r="N73" s="319" t="s">
        <v>28</v>
      </c>
      <c r="O73" s="258">
        <v>4</v>
      </c>
      <c r="P73" s="259">
        <v>4</v>
      </c>
      <c r="Q73" s="260">
        <v>3</v>
      </c>
      <c r="R73" s="258">
        <v>5</v>
      </c>
      <c r="S73" s="259">
        <v>5</v>
      </c>
      <c r="T73" s="259">
        <v>5</v>
      </c>
      <c r="U73" s="259"/>
      <c r="V73" s="259">
        <v>3</v>
      </c>
      <c r="W73" s="260">
        <v>3</v>
      </c>
      <c r="X73" s="258">
        <v>4</v>
      </c>
      <c r="Y73" s="260">
        <v>4</v>
      </c>
      <c r="Z73" s="320" t="s">
        <v>185</v>
      </c>
      <c r="AA73" s="260">
        <v>4</v>
      </c>
      <c r="AB73" s="261"/>
      <c r="AC73" s="279"/>
      <c r="AD73" s="265"/>
      <c r="AE73" s="265"/>
      <c r="AF73" s="91"/>
      <c r="AG73" s="91"/>
      <c r="AH73" s="91"/>
      <c r="AI73" s="91"/>
      <c r="AJ73" s="91"/>
      <c r="AK73" s="91"/>
      <c r="AL73" s="91"/>
      <c r="AM73" s="91"/>
      <c r="AN73" s="91"/>
      <c r="AO73" s="91"/>
      <c r="AP73" s="91"/>
      <c r="AQ73" s="91"/>
      <c r="AR73" s="91"/>
      <c r="AS73" s="91"/>
      <c r="AT73" s="91"/>
      <c r="AU73" s="91"/>
      <c r="AV73" s="91"/>
      <c r="AW73" s="91"/>
      <c r="AX73" s="91"/>
      <c r="AY73" s="91"/>
      <c r="AZ73" s="91"/>
      <c r="BA73" s="88"/>
      <c r="BB73" s="91"/>
      <c r="BC73" s="91"/>
      <c r="BD73" s="91"/>
      <c r="BE73" s="91"/>
      <c r="BF73" s="91"/>
      <c r="BG73" s="91"/>
      <c r="BH73" s="91"/>
      <c r="BI73" s="91"/>
      <c r="BJ73" s="91"/>
      <c r="BK73" s="91"/>
      <c r="BL73" s="91"/>
      <c r="BM73" s="91"/>
      <c r="BN73" s="91"/>
      <c r="BO73" s="91"/>
      <c r="BP73" s="91"/>
      <c r="BQ73" s="91"/>
      <c r="BR73" s="265"/>
      <c r="BS73" s="91"/>
      <c r="BT73" s="91"/>
      <c r="BU73" s="9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row>
    <row r="74" spans="2:99" s="21" customFormat="1" ht="30" customHeight="1" x14ac:dyDescent="0.25">
      <c r="B74" s="258">
        <v>73</v>
      </c>
      <c r="C74" s="254">
        <v>44117</v>
      </c>
      <c r="D74" s="153" t="s">
        <v>272</v>
      </c>
      <c r="E74" s="255"/>
      <c r="F74" s="88" t="s">
        <v>141</v>
      </c>
      <c r="G74" s="256" t="s">
        <v>27</v>
      </c>
      <c r="H74" s="256" t="s">
        <v>17</v>
      </c>
      <c r="I74" s="257" t="s">
        <v>146</v>
      </c>
      <c r="J74" s="88" t="s">
        <v>152</v>
      </c>
      <c r="K74" s="90"/>
      <c r="L74" s="90"/>
      <c r="M74" s="258">
        <v>5</v>
      </c>
      <c r="N74" s="319" t="s">
        <v>28</v>
      </c>
      <c r="O74" s="258">
        <v>3</v>
      </c>
      <c r="P74" s="259">
        <v>5</v>
      </c>
      <c r="Q74" s="260">
        <v>5</v>
      </c>
      <c r="R74" s="258">
        <v>5</v>
      </c>
      <c r="S74" s="259">
        <v>5</v>
      </c>
      <c r="T74" s="259">
        <v>5</v>
      </c>
      <c r="U74" s="259">
        <v>4</v>
      </c>
      <c r="V74" s="259">
        <v>4</v>
      </c>
      <c r="W74" s="260">
        <v>2</v>
      </c>
      <c r="X74" s="258">
        <v>5</v>
      </c>
      <c r="Y74" s="260">
        <v>5</v>
      </c>
      <c r="Z74" s="320" t="s">
        <v>27</v>
      </c>
      <c r="AA74" s="260">
        <v>4</v>
      </c>
      <c r="AB74" s="261"/>
      <c r="AC74" s="279"/>
      <c r="AD74" s="265"/>
      <c r="AE74" s="265"/>
      <c r="AF74" s="91"/>
      <c r="AG74" s="91"/>
      <c r="AH74" s="91"/>
      <c r="AI74" s="91"/>
      <c r="AJ74" s="91"/>
      <c r="AK74" s="91"/>
      <c r="AL74" s="91"/>
      <c r="AM74" s="91"/>
      <c r="AN74" s="91"/>
      <c r="AO74" s="91"/>
      <c r="AP74" s="91"/>
      <c r="AQ74" s="91"/>
      <c r="AR74" s="91"/>
      <c r="AS74" s="91"/>
      <c r="AT74" s="91"/>
      <c r="AU74" s="91"/>
      <c r="AV74" s="91"/>
      <c r="AW74" s="91"/>
      <c r="AX74" s="91"/>
      <c r="AY74" s="91"/>
      <c r="AZ74" s="91"/>
      <c r="BA74" s="88"/>
      <c r="BB74" s="91"/>
      <c r="BC74" s="91"/>
      <c r="BD74" s="91"/>
      <c r="BE74" s="91"/>
      <c r="BF74" s="91"/>
      <c r="BG74" s="91"/>
      <c r="BH74" s="91"/>
      <c r="BI74" s="91"/>
      <c r="BJ74" s="91"/>
      <c r="BK74" s="91"/>
      <c r="BL74" s="91"/>
      <c r="BM74" s="91"/>
      <c r="BN74" s="91"/>
      <c r="BO74" s="91"/>
      <c r="BP74" s="91"/>
      <c r="BQ74" s="91"/>
      <c r="BR74" s="265"/>
      <c r="BS74" s="91"/>
      <c r="BT74" s="91"/>
      <c r="BU74" s="9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row>
    <row r="75" spans="2:99" s="21" customFormat="1" ht="30" customHeight="1" x14ac:dyDescent="0.25">
      <c r="B75" s="258">
        <v>74</v>
      </c>
      <c r="C75" s="254">
        <v>44117</v>
      </c>
      <c r="D75" s="153" t="s">
        <v>274</v>
      </c>
      <c r="E75" s="255"/>
      <c r="F75" s="88" t="s">
        <v>141</v>
      </c>
      <c r="G75" s="256" t="s">
        <v>28</v>
      </c>
      <c r="H75" s="256" t="s">
        <v>17</v>
      </c>
      <c r="I75" s="257" t="s">
        <v>146</v>
      </c>
      <c r="J75" s="88" t="s">
        <v>152</v>
      </c>
      <c r="K75" s="90"/>
      <c r="L75" s="90"/>
      <c r="M75" s="258">
        <v>4</v>
      </c>
      <c r="N75" s="319" t="s">
        <v>28</v>
      </c>
      <c r="O75" s="258">
        <v>5</v>
      </c>
      <c r="P75" s="259">
        <v>5</v>
      </c>
      <c r="Q75" s="260">
        <v>5</v>
      </c>
      <c r="R75" s="258">
        <v>4</v>
      </c>
      <c r="S75" s="259">
        <v>4</v>
      </c>
      <c r="T75" s="259">
        <v>4</v>
      </c>
      <c r="U75" s="259">
        <v>4</v>
      </c>
      <c r="V75" s="259">
        <v>5</v>
      </c>
      <c r="W75" s="260">
        <v>4</v>
      </c>
      <c r="X75" s="258">
        <v>5</v>
      </c>
      <c r="Y75" s="260">
        <v>5</v>
      </c>
      <c r="Z75" s="320" t="s">
        <v>28</v>
      </c>
      <c r="AA75" s="260">
        <v>4</v>
      </c>
      <c r="AB75" s="261"/>
      <c r="AC75" s="279"/>
      <c r="AD75" s="265"/>
      <c r="AE75" s="265"/>
      <c r="AF75" s="91"/>
      <c r="AG75" s="91"/>
      <c r="AH75" s="91"/>
      <c r="AI75" s="91"/>
      <c r="AJ75" s="91"/>
      <c r="AK75" s="91"/>
      <c r="AL75" s="91"/>
      <c r="AM75" s="91"/>
      <c r="AN75" s="91"/>
      <c r="AO75" s="91"/>
      <c r="AP75" s="91"/>
      <c r="AQ75" s="91"/>
      <c r="AR75" s="91"/>
      <c r="AS75" s="91"/>
      <c r="AT75" s="91"/>
      <c r="AU75" s="91"/>
      <c r="AV75" s="91"/>
      <c r="AW75" s="91"/>
      <c r="AX75" s="91"/>
      <c r="AY75" s="91"/>
      <c r="AZ75" s="91"/>
      <c r="BA75" s="88"/>
      <c r="BB75" s="91"/>
      <c r="BC75" s="91"/>
      <c r="BD75" s="91"/>
      <c r="BE75" s="91"/>
      <c r="BF75" s="91"/>
      <c r="BG75" s="91"/>
      <c r="BH75" s="91"/>
      <c r="BI75" s="91"/>
      <c r="BJ75" s="91"/>
      <c r="BK75" s="91"/>
      <c r="BL75" s="91"/>
      <c r="BM75" s="91"/>
      <c r="BN75" s="91"/>
      <c r="BO75" s="91"/>
      <c r="BP75" s="91"/>
      <c r="BQ75" s="91"/>
      <c r="BR75" s="265"/>
      <c r="BS75" s="91"/>
      <c r="BT75" s="91"/>
      <c r="BU75" s="91"/>
      <c r="BV75" s="91"/>
      <c r="BW75" s="91"/>
      <c r="BX75" s="91"/>
      <c r="BY75" s="91"/>
      <c r="BZ75" s="91"/>
      <c r="CA75" s="91"/>
      <c r="CB75" s="91"/>
      <c r="CC75" s="91"/>
      <c r="CD75" s="91"/>
      <c r="CE75" s="91"/>
      <c r="CF75" s="91"/>
      <c r="CG75" s="91"/>
      <c r="CH75" s="91"/>
      <c r="CI75" s="91"/>
      <c r="CJ75" s="91"/>
      <c r="CK75" s="91"/>
      <c r="CL75" s="91"/>
      <c r="CM75" s="91"/>
      <c r="CN75" s="91"/>
      <c r="CO75" s="91"/>
      <c r="CP75" s="91"/>
      <c r="CQ75" s="91"/>
      <c r="CR75" s="91"/>
      <c r="CS75" s="91"/>
      <c r="CT75" s="91"/>
      <c r="CU75" s="91"/>
    </row>
    <row r="76" spans="2:99" s="21" customFormat="1" ht="30" customHeight="1" x14ac:dyDescent="0.25">
      <c r="B76" s="258">
        <v>75</v>
      </c>
      <c r="C76" s="254">
        <v>44117</v>
      </c>
      <c r="D76" s="153" t="s">
        <v>272</v>
      </c>
      <c r="E76" s="255"/>
      <c r="F76" s="88" t="s">
        <v>143</v>
      </c>
      <c r="G76" s="256" t="s">
        <v>27</v>
      </c>
      <c r="H76" s="256" t="s">
        <v>237</v>
      </c>
      <c r="I76" s="257" t="s">
        <v>25</v>
      </c>
      <c r="J76" s="88" t="s">
        <v>153</v>
      </c>
      <c r="K76" s="90"/>
      <c r="L76" s="90"/>
      <c r="M76" s="258">
        <v>3</v>
      </c>
      <c r="N76" s="319" t="s">
        <v>27</v>
      </c>
      <c r="O76" s="258">
        <v>3</v>
      </c>
      <c r="P76" s="259">
        <v>3</v>
      </c>
      <c r="Q76" s="260">
        <v>3</v>
      </c>
      <c r="R76" s="258">
        <v>5</v>
      </c>
      <c r="S76" s="259">
        <v>5</v>
      </c>
      <c r="T76" s="259">
        <v>5</v>
      </c>
      <c r="U76" s="259">
        <v>4</v>
      </c>
      <c r="V76" s="259">
        <v>2</v>
      </c>
      <c r="W76" s="260">
        <v>2</v>
      </c>
      <c r="X76" s="258">
        <v>3</v>
      </c>
      <c r="Y76" s="260">
        <v>4</v>
      </c>
      <c r="Z76" s="320" t="s">
        <v>28</v>
      </c>
      <c r="AA76" s="260">
        <v>3</v>
      </c>
      <c r="AB76" s="261"/>
      <c r="AC76" s="279"/>
      <c r="AD76" s="265"/>
      <c r="AE76" s="265"/>
      <c r="AF76" s="91"/>
      <c r="AG76" s="91"/>
      <c r="AH76" s="91"/>
      <c r="AI76" s="91"/>
      <c r="AJ76" s="91"/>
      <c r="AK76" s="91"/>
      <c r="AL76" s="91"/>
      <c r="AM76" s="91"/>
      <c r="AN76" s="91"/>
      <c r="AO76" s="91"/>
      <c r="AP76" s="91"/>
      <c r="AQ76" s="91"/>
      <c r="AR76" s="91"/>
      <c r="AS76" s="91"/>
      <c r="AT76" s="91"/>
      <c r="AU76" s="91"/>
      <c r="AV76" s="91"/>
      <c r="AW76" s="91"/>
      <c r="AX76" s="91"/>
      <c r="AY76" s="91"/>
      <c r="AZ76" s="91"/>
      <c r="BA76" s="88"/>
      <c r="BB76" s="91"/>
      <c r="BC76" s="91"/>
      <c r="BD76" s="91"/>
      <c r="BE76" s="91"/>
      <c r="BF76" s="91"/>
      <c r="BG76" s="91"/>
      <c r="BH76" s="91"/>
      <c r="BI76" s="91"/>
      <c r="BJ76" s="91"/>
      <c r="BK76" s="91"/>
      <c r="BL76" s="91"/>
      <c r="BM76" s="91"/>
      <c r="BN76" s="91"/>
      <c r="BO76" s="91"/>
      <c r="BP76" s="91"/>
      <c r="BQ76" s="91"/>
      <c r="BR76" s="265"/>
      <c r="BS76" s="91"/>
      <c r="BT76" s="91"/>
      <c r="BU76" s="91"/>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row>
    <row r="77" spans="2:99" s="21" customFormat="1" ht="30" customHeight="1" x14ac:dyDescent="0.25">
      <c r="B77" s="258">
        <v>76</v>
      </c>
      <c r="C77" s="254">
        <v>44117</v>
      </c>
      <c r="D77" s="153" t="s">
        <v>272</v>
      </c>
      <c r="E77" s="255"/>
      <c r="F77" s="88" t="s">
        <v>143</v>
      </c>
      <c r="G77" s="256" t="s">
        <v>27</v>
      </c>
      <c r="H77" s="256" t="s">
        <v>188</v>
      </c>
      <c r="I77" s="257" t="s">
        <v>25</v>
      </c>
      <c r="J77" s="88" t="s">
        <v>153</v>
      </c>
      <c r="K77" s="90"/>
      <c r="L77" s="90"/>
      <c r="M77" s="258">
        <v>2</v>
      </c>
      <c r="N77" s="319" t="s">
        <v>27</v>
      </c>
      <c r="O77" s="258">
        <v>1</v>
      </c>
      <c r="P77" s="259">
        <v>2</v>
      </c>
      <c r="Q77" s="260">
        <v>2</v>
      </c>
      <c r="R77" s="258">
        <v>5</v>
      </c>
      <c r="S77" s="259">
        <v>5</v>
      </c>
      <c r="T77" s="259">
        <v>5</v>
      </c>
      <c r="U77" s="259">
        <v>5</v>
      </c>
      <c r="V77" s="259">
        <v>5</v>
      </c>
      <c r="W77" s="260">
        <v>5</v>
      </c>
      <c r="X77" s="258">
        <v>3</v>
      </c>
      <c r="Y77" s="260">
        <v>3</v>
      </c>
      <c r="Z77" s="320" t="s">
        <v>28</v>
      </c>
      <c r="AA77" s="260">
        <v>4</v>
      </c>
      <c r="AB77" s="261"/>
      <c r="AC77" s="279"/>
      <c r="AD77" s="265"/>
      <c r="AE77" s="265"/>
      <c r="AF77" s="91"/>
      <c r="AG77" s="91"/>
      <c r="AH77" s="91"/>
      <c r="AI77" s="91"/>
      <c r="AJ77" s="91"/>
      <c r="AK77" s="91"/>
      <c r="AL77" s="91"/>
      <c r="AM77" s="91"/>
      <c r="AN77" s="91"/>
      <c r="AO77" s="91"/>
      <c r="AP77" s="91"/>
      <c r="AQ77" s="91"/>
      <c r="AR77" s="91"/>
      <c r="AS77" s="91"/>
      <c r="AT77" s="91"/>
      <c r="AU77" s="91"/>
      <c r="AV77" s="91"/>
      <c r="AW77" s="91"/>
      <c r="AX77" s="91"/>
      <c r="AY77" s="91"/>
      <c r="AZ77" s="91"/>
      <c r="BA77" s="88"/>
      <c r="BB77" s="91"/>
      <c r="BC77" s="91"/>
      <c r="BD77" s="91"/>
      <c r="BE77" s="91"/>
      <c r="BF77" s="91"/>
      <c r="BG77" s="91"/>
      <c r="BH77" s="91"/>
      <c r="BI77" s="91"/>
      <c r="BJ77" s="91"/>
      <c r="BK77" s="91"/>
      <c r="BL77" s="91"/>
      <c r="BM77" s="91"/>
      <c r="BN77" s="91"/>
      <c r="BO77" s="91"/>
      <c r="BP77" s="91"/>
      <c r="BQ77" s="91"/>
      <c r="BR77" s="265"/>
      <c r="BS77" s="91"/>
      <c r="BT77" s="91"/>
      <c r="BU77" s="91"/>
      <c r="BV77" s="91"/>
      <c r="BW77" s="91"/>
      <c r="BX77" s="91"/>
      <c r="BY77" s="91"/>
      <c r="BZ77" s="91"/>
      <c r="CA77" s="91"/>
      <c r="CB77" s="91"/>
      <c r="CC77" s="91"/>
      <c r="CD77" s="91"/>
      <c r="CE77" s="91"/>
      <c r="CF77" s="91"/>
      <c r="CG77" s="91"/>
      <c r="CH77" s="91"/>
      <c r="CI77" s="91"/>
      <c r="CJ77" s="91"/>
      <c r="CK77" s="91"/>
      <c r="CL77" s="91"/>
      <c r="CM77" s="91"/>
      <c r="CN77" s="91"/>
      <c r="CO77" s="91"/>
      <c r="CP77" s="91"/>
      <c r="CQ77" s="91"/>
      <c r="CR77" s="91"/>
      <c r="CS77" s="91"/>
      <c r="CT77" s="91"/>
      <c r="CU77" s="91"/>
    </row>
    <row r="78" spans="2:99" s="21" customFormat="1" ht="30" customHeight="1" x14ac:dyDescent="0.25">
      <c r="B78" s="258">
        <v>77</v>
      </c>
      <c r="C78" s="254">
        <v>44117</v>
      </c>
      <c r="D78" s="153" t="s">
        <v>273</v>
      </c>
      <c r="E78" s="255"/>
      <c r="F78" s="88" t="s">
        <v>143</v>
      </c>
      <c r="G78" s="256" t="s">
        <v>27</v>
      </c>
      <c r="H78" s="256" t="s">
        <v>30</v>
      </c>
      <c r="I78" s="257" t="s">
        <v>25</v>
      </c>
      <c r="J78" s="88" t="s">
        <v>153</v>
      </c>
      <c r="K78" s="90"/>
      <c r="L78" s="90"/>
      <c r="M78" s="258">
        <v>4</v>
      </c>
      <c r="N78" s="319" t="s">
        <v>28</v>
      </c>
      <c r="O78" s="258">
        <v>5</v>
      </c>
      <c r="P78" s="259">
        <v>4</v>
      </c>
      <c r="Q78" s="260">
        <v>4</v>
      </c>
      <c r="R78" s="258">
        <v>4</v>
      </c>
      <c r="S78" s="259">
        <v>3</v>
      </c>
      <c r="T78" s="259">
        <v>4</v>
      </c>
      <c r="U78" s="259">
        <v>4</v>
      </c>
      <c r="V78" s="259">
        <v>3</v>
      </c>
      <c r="W78" s="260">
        <v>3</v>
      </c>
      <c r="X78" s="258">
        <v>4</v>
      </c>
      <c r="Y78" s="260">
        <v>4</v>
      </c>
      <c r="Z78" s="320" t="s">
        <v>28</v>
      </c>
      <c r="AA78" s="260">
        <v>5</v>
      </c>
      <c r="AB78" s="261"/>
      <c r="AC78" s="279"/>
      <c r="AD78" s="265"/>
      <c r="AE78" s="265"/>
      <c r="AF78" s="91"/>
      <c r="AG78" s="91"/>
      <c r="AH78" s="91"/>
      <c r="AI78" s="91"/>
      <c r="AJ78" s="91"/>
      <c r="AK78" s="91"/>
      <c r="AL78" s="91"/>
      <c r="AM78" s="91"/>
      <c r="AN78" s="91"/>
      <c r="AO78" s="91"/>
      <c r="AP78" s="91"/>
      <c r="AQ78" s="91"/>
      <c r="AR78" s="91"/>
      <c r="AS78" s="91"/>
      <c r="AT78" s="91"/>
      <c r="AU78" s="91"/>
      <c r="AV78" s="91"/>
      <c r="AW78" s="91"/>
      <c r="AX78" s="91"/>
      <c r="AY78" s="91"/>
      <c r="AZ78" s="91"/>
      <c r="BA78" s="88"/>
      <c r="BB78" s="91"/>
      <c r="BC78" s="91"/>
      <c r="BD78" s="91"/>
      <c r="BE78" s="91"/>
      <c r="BF78" s="91"/>
      <c r="BG78" s="91"/>
      <c r="BH78" s="91"/>
      <c r="BI78" s="91"/>
      <c r="BJ78" s="91"/>
      <c r="BK78" s="91"/>
      <c r="BL78" s="91"/>
      <c r="BM78" s="91"/>
      <c r="BN78" s="91"/>
      <c r="BO78" s="91"/>
      <c r="BP78" s="91"/>
      <c r="BQ78" s="91"/>
      <c r="BR78" s="265"/>
      <c r="BS78" s="91"/>
      <c r="BT78" s="91"/>
      <c r="BU78" s="9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row>
    <row r="79" spans="2:99" s="21" customFormat="1" ht="30" customHeight="1" x14ac:dyDescent="0.25">
      <c r="B79" s="258">
        <v>78</v>
      </c>
      <c r="C79" s="254">
        <v>44117</v>
      </c>
      <c r="D79" s="153" t="s">
        <v>272</v>
      </c>
      <c r="E79" s="255"/>
      <c r="F79" s="88" t="s">
        <v>143</v>
      </c>
      <c r="G79" s="256" t="s">
        <v>27</v>
      </c>
      <c r="H79" s="256" t="s">
        <v>238</v>
      </c>
      <c r="I79" s="257" t="s">
        <v>25</v>
      </c>
      <c r="J79" s="88" t="s">
        <v>152</v>
      </c>
      <c r="K79" s="90"/>
      <c r="L79" s="90"/>
      <c r="M79" s="258">
        <v>4</v>
      </c>
      <c r="N79" s="319" t="s">
        <v>28</v>
      </c>
      <c r="O79" s="258">
        <v>3</v>
      </c>
      <c r="P79" s="259">
        <v>3</v>
      </c>
      <c r="Q79" s="260">
        <v>3</v>
      </c>
      <c r="R79" s="258">
        <v>5</v>
      </c>
      <c r="S79" s="259">
        <v>5</v>
      </c>
      <c r="T79" s="259">
        <v>5</v>
      </c>
      <c r="U79" s="259">
        <v>5</v>
      </c>
      <c r="V79" s="259">
        <v>4</v>
      </c>
      <c r="W79" s="260">
        <v>4</v>
      </c>
      <c r="X79" s="258">
        <v>5</v>
      </c>
      <c r="Y79" s="260">
        <v>5</v>
      </c>
      <c r="Z79" s="320" t="s">
        <v>28</v>
      </c>
      <c r="AA79" s="260">
        <v>5</v>
      </c>
      <c r="AB79" s="261"/>
      <c r="AC79" s="279"/>
      <c r="AD79" s="265"/>
      <c r="AE79" s="265"/>
      <c r="AF79" s="91"/>
      <c r="AG79" s="91"/>
      <c r="AH79" s="91"/>
      <c r="AI79" s="91"/>
      <c r="AJ79" s="91"/>
      <c r="AK79" s="91"/>
      <c r="AL79" s="91"/>
      <c r="AM79" s="91"/>
      <c r="AN79" s="91"/>
      <c r="AO79" s="91"/>
      <c r="AP79" s="91"/>
      <c r="AQ79" s="91"/>
      <c r="AR79" s="91"/>
      <c r="AS79" s="91"/>
      <c r="AT79" s="91"/>
      <c r="AU79" s="91"/>
      <c r="AV79" s="91"/>
      <c r="AW79" s="91"/>
      <c r="AX79" s="91"/>
      <c r="AY79" s="91"/>
      <c r="AZ79" s="91"/>
      <c r="BA79" s="88"/>
      <c r="BB79" s="91"/>
      <c r="BC79" s="91"/>
      <c r="BD79" s="91"/>
      <c r="BE79" s="91"/>
      <c r="BF79" s="91"/>
      <c r="BG79" s="91"/>
      <c r="BH79" s="91"/>
      <c r="BI79" s="91"/>
      <c r="BJ79" s="91"/>
      <c r="BK79" s="91"/>
      <c r="BL79" s="91"/>
      <c r="BM79" s="91"/>
      <c r="BN79" s="91"/>
      <c r="BO79" s="91"/>
      <c r="BP79" s="91"/>
      <c r="BQ79" s="91"/>
      <c r="BR79" s="265"/>
      <c r="BS79" s="91"/>
      <c r="BT79" s="91"/>
      <c r="BU79" s="91"/>
      <c r="BV79" s="91"/>
      <c r="BW79" s="91"/>
      <c r="BX79" s="91"/>
      <c r="BY79" s="91"/>
      <c r="BZ79" s="91"/>
      <c r="CA79" s="91"/>
      <c r="CB79" s="91"/>
      <c r="CC79" s="91"/>
      <c r="CD79" s="91"/>
      <c r="CE79" s="91"/>
      <c r="CF79" s="91"/>
      <c r="CG79" s="91"/>
      <c r="CH79" s="91"/>
      <c r="CI79" s="91"/>
      <c r="CJ79" s="91"/>
      <c r="CK79" s="91"/>
      <c r="CL79" s="91"/>
      <c r="CM79" s="91"/>
      <c r="CN79" s="91"/>
      <c r="CO79" s="91"/>
      <c r="CP79" s="91"/>
      <c r="CQ79" s="91"/>
      <c r="CR79" s="91"/>
      <c r="CS79" s="91"/>
      <c r="CT79" s="91"/>
      <c r="CU79" s="91"/>
    </row>
    <row r="80" spans="2:99" s="21" customFormat="1" ht="30" customHeight="1" x14ac:dyDescent="0.25">
      <c r="B80" s="258">
        <v>79</v>
      </c>
      <c r="C80" s="254">
        <v>44117</v>
      </c>
      <c r="D80" s="153" t="s">
        <v>272</v>
      </c>
      <c r="E80" s="255"/>
      <c r="F80" s="88" t="s">
        <v>141</v>
      </c>
      <c r="G80" s="256" t="s">
        <v>28</v>
      </c>
      <c r="H80" s="256" t="s">
        <v>239</v>
      </c>
      <c r="I80" s="257" t="s">
        <v>260</v>
      </c>
      <c r="J80" s="88" t="s">
        <v>152</v>
      </c>
      <c r="K80" s="90"/>
      <c r="L80" s="90"/>
      <c r="M80" s="258">
        <v>5</v>
      </c>
      <c r="N80" s="319" t="s">
        <v>28</v>
      </c>
      <c r="O80" s="258">
        <v>4</v>
      </c>
      <c r="P80" s="259">
        <v>4</v>
      </c>
      <c r="Q80" s="260">
        <v>5</v>
      </c>
      <c r="R80" s="258">
        <v>4</v>
      </c>
      <c r="S80" s="259">
        <v>5</v>
      </c>
      <c r="T80" s="259">
        <v>5</v>
      </c>
      <c r="U80" s="259">
        <v>1</v>
      </c>
      <c r="V80" s="259">
        <v>5</v>
      </c>
      <c r="W80" s="260">
        <v>5</v>
      </c>
      <c r="X80" s="258">
        <v>5</v>
      </c>
      <c r="Y80" s="260">
        <v>4</v>
      </c>
      <c r="Z80" s="320" t="s">
        <v>28</v>
      </c>
      <c r="AA80" s="260">
        <v>5</v>
      </c>
      <c r="AB80" s="261"/>
      <c r="AC80" s="279"/>
      <c r="AD80" s="265"/>
      <c r="AE80" s="265"/>
      <c r="AF80" s="91"/>
      <c r="AG80" s="91"/>
      <c r="AH80" s="91"/>
      <c r="AI80" s="91"/>
      <c r="AJ80" s="91"/>
      <c r="AK80" s="91"/>
      <c r="AL80" s="91"/>
      <c r="AM80" s="91"/>
      <c r="AN80" s="91"/>
      <c r="AO80" s="91"/>
      <c r="AP80" s="91"/>
      <c r="AQ80" s="91"/>
      <c r="AR80" s="91"/>
      <c r="AS80" s="91"/>
      <c r="AT80" s="91"/>
      <c r="AU80" s="91"/>
      <c r="AV80" s="91"/>
      <c r="AW80" s="91"/>
      <c r="AX80" s="91"/>
      <c r="AY80" s="91"/>
      <c r="AZ80" s="91"/>
      <c r="BA80" s="88"/>
      <c r="BB80" s="91"/>
      <c r="BC80" s="91"/>
      <c r="BD80" s="91"/>
      <c r="BE80" s="91"/>
      <c r="BF80" s="91"/>
      <c r="BG80" s="91"/>
      <c r="BH80" s="91"/>
      <c r="BI80" s="91"/>
      <c r="BJ80" s="91"/>
      <c r="BK80" s="91"/>
      <c r="BL80" s="91"/>
      <c r="BM80" s="91"/>
      <c r="BN80" s="91"/>
      <c r="BO80" s="91"/>
      <c r="BP80" s="91"/>
      <c r="BQ80" s="91"/>
      <c r="BR80" s="265"/>
      <c r="BS80" s="91"/>
      <c r="BT80" s="91"/>
      <c r="BU80" s="91"/>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row>
    <row r="81" spans="2:99" s="21" customFormat="1" ht="30" customHeight="1" x14ac:dyDescent="0.25">
      <c r="B81" s="258">
        <v>81</v>
      </c>
      <c r="C81" s="254">
        <v>44117</v>
      </c>
      <c r="D81" s="153" t="s">
        <v>272</v>
      </c>
      <c r="E81" s="255"/>
      <c r="F81" s="88" t="s">
        <v>141</v>
      </c>
      <c r="G81" s="256" t="s">
        <v>28</v>
      </c>
      <c r="H81" s="256" t="s">
        <v>186</v>
      </c>
      <c r="I81" s="257" t="s">
        <v>147</v>
      </c>
      <c r="J81" s="88" t="s">
        <v>152</v>
      </c>
      <c r="K81" s="90"/>
      <c r="L81" s="90"/>
      <c r="M81" s="258">
        <v>4</v>
      </c>
      <c r="N81" s="319" t="s">
        <v>28</v>
      </c>
      <c r="O81" s="258">
        <v>5</v>
      </c>
      <c r="P81" s="259">
        <v>4</v>
      </c>
      <c r="Q81" s="260">
        <v>5</v>
      </c>
      <c r="R81" s="258"/>
      <c r="S81" s="259"/>
      <c r="T81" s="259"/>
      <c r="U81" s="259"/>
      <c r="V81" s="259"/>
      <c r="W81" s="260"/>
      <c r="X81" s="258"/>
      <c r="Y81" s="260"/>
      <c r="Z81" s="320" t="s">
        <v>185</v>
      </c>
      <c r="AA81" s="260"/>
      <c r="AB81" s="261"/>
      <c r="AC81" s="279"/>
      <c r="AD81" s="265"/>
      <c r="AE81" s="265"/>
      <c r="AF81" s="91"/>
      <c r="AG81" s="91"/>
      <c r="AH81" s="91"/>
      <c r="AI81" s="91"/>
      <c r="AJ81" s="91"/>
      <c r="AK81" s="91"/>
      <c r="AL81" s="91"/>
      <c r="AM81" s="91"/>
      <c r="AN81" s="91"/>
      <c r="AO81" s="91"/>
      <c r="AP81" s="91"/>
      <c r="AQ81" s="91"/>
      <c r="AR81" s="91"/>
      <c r="AS81" s="91"/>
      <c r="AT81" s="91"/>
      <c r="AU81" s="91"/>
      <c r="AV81" s="91"/>
      <c r="AW81" s="91"/>
      <c r="AX81" s="91"/>
      <c r="AY81" s="91"/>
      <c r="AZ81" s="91"/>
      <c r="BA81" s="88"/>
      <c r="BB81" s="91"/>
      <c r="BC81" s="91"/>
      <c r="BD81" s="91"/>
      <c r="BE81" s="91"/>
      <c r="BF81" s="91"/>
      <c r="BG81" s="91"/>
      <c r="BH81" s="91"/>
      <c r="BI81" s="91"/>
      <c r="BJ81" s="91"/>
      <c r="BK81" s="91"/>
      <c r="BL81" s="91"/>
      <c r="BM81" s="91"/>
      <c r="BN81" s="91"/>
      <c r="BO81" s="91"/>
      <c r="BP81" s="91"/>
      <c r="BQ81" s="91"/>
      <c r="BR81" s="265"/>
      <c r="BS81" s="91"/>
      <c r="BT81" s="91"/>
      <c r="BU81" s="91"/>
      <c r="BV81" s="91"/>
      <c r="BW81" s="91"/>
      <c r="BX81" s="91"/>
      <c r="BY81" s="91"/>
      <c r="BZ81" s="91"/>
      <c r="CA81" s="91"/>
      <c r="CB81" s="91"/>
      <c r="CC81" s="91"/>
      <c r="CD81" s="91"/>
      <c r="CE81" s="91"/>
      <c r="CF81" s="91"/>
      <c r="CG81" s="91"/>
      <c r="CH81" s="91"/>
      <c r="CI81" s="91"/>
      <c r="CJ81" s="91"/>
      <c r="CK81" s="91"/>
      <c r="CL81" s="91"/>
      <c r="CM81" s="91"/>
      <c r="CN81" s="91"/>
      <c r="CO81" s="91"/>
      <c r="CP81" s="91"/>
      <c r="CQ81" s="91"/>
      <c r="CR81" s="91"/>
      <c r="CS81" s="91"/>
      <c r="CT81" s="91"/>
      <c r="CU81" s="91"/>
    </row>
    <row r="82" spans="2:99" s="21" customFormat="1" ht="30" customHeight="1" x14ac:dyDescent="0.25">
      <c r="B82" s="258">
        <v>82</v>
      </c>
      <c r="C82" s="254">
        <v>44117</v>
      </c>
      <c r="D82" s="153" t="s">
        <v>272</v>
      </c>
      <c r="E82" s="255"/>
      <c r="F82" s="88" t="s">
        <v>141</v>
      </c>
      <c r="G82" s="256" t="s">
        <v>27</v>
      </c>
      <c r="H82" s="256" t="s">
        <v>148</v>
      </c>
      <c r="I82" s="257" t="s">
        <v>260</v>
      </c>
      <c r="J82" s="88" t="s">
        <v>153</v>
      </c>
      <c r="K82" s="90"/>
      <c r="L82" s="90"/>
      <c r="M82" s="258">
        <v>5</v>
      </c>
      <c r="N82" s="319" t="s">
        <v>27</v>
      </c>
      <c r="O82" s="258">
        <v>5</v>
      </c>
      <c r="P82" s="259">
        <v>5</v>
      </c>
      <c r="Q82" s="260">
        <v>5</v>
      </c>
      <c r="R82" s="258">
        <v>5</v>
      </c>
      <c r="S82" s="259">
        <v>5</v>
      </c>
      <c r="T82" s="259">
        <v>5</v>
      </c>
      <c r="U82" s="259">
        <v>5</v>
      </c>
      <c r="V82" s="259">
        <v>5</v>
      </c>
      <c r="W82" s="260">
        <v>5</v>
      </c>
      <c r="X82" s="258">
        <v>4</v>
      </c>
      <c r="Y82" s="260">
        <v>4</v>
      </c>
      <c r="Z82" s="320" t="s">
        <v>28</v>
      </c>
      <c r="AA82" s="260">
        <v>5</v>
      </c>
      <c r="AB82" s="261"/>
      <c r="AC82" s="279"/>
      <c r="AD82" s="265"/>
      <c r="AE82" s="265"/>
      <c r="AF82" s="91"/>
      <c r="AG82" s="91"/>
      <c r="AH82" s="91"/>
      <c r="AI82" s="91"/>
      <c r="AJ82" s="91"/>
      <c r="AK82" s="91"/>
      <c r="AL82" s="91"/>
      <c r="AM82" s="91"/>
      <c r="AN82" s="91"/>
      <c r="AO82" s="91"/>
      <c r="AP82" s="91"/>
      <c r="AQ82" s="91"/>
      <c r="AR82" s="91"/>
      <c r="AS82" s="91"/>
      <c r="AT82" s="91"/>
      <c r="AU82" s="91"/>
      <c r="AV82" s="91"/>
      <c r="AW82" s="91"/>
      <c r="AX82" s="91"/>
      <c r="AY82" s="91"/>
      <c r="AZ82" s="91"/>
      <c r="BA82" s="88"/>
      <c r="BB82" s="91"/>
      <c r="BC82" s="91"/>
      <c r="BD82" s="91"/>
      <c r="BE82" s="91"/>
      <c r="BF82" s="91"/>
      <c r="BG82" s="91"/>
      <c r="BH82" s="91"/>
      <c r="BI82" s="91"/>
      <c r="BJ82" s="91"/>
      <c r="BK82" s="91"/>
      <c r="BL82" s="91"/>
      <c r="BM82" s="91"/>
      <c r="BN82" s="91"/>
      <c r="BO82" s="91"/>
      <c r="BP82" s="91"/>
      <c r="BQ82" s="91"/>
      <c r="BR82" s="265"/>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row>
    <row r="83" spans="2:99" s="21" customFormat="1" ht="30" customHeight="1" x14ac:dyDescent="0.25">
      <c r="B83" s="258">
        <v>84</v>
      </c>
      <c r="C83" s="254">
        <v>44117</v>
      </c>
      <c r="D83" s="153" t="s">
        <v>272</v>
      </c>
      <c r="E83" s="255"/>
      <c r="F83" s="88" t="s">
        <v>141</v>
      </c>
      <c r="G83" s="256" t="s">
        <v>27</v>
      </c>
      <c r="H83" s="256" t="s">
        <v>17</v>
      </c>
      <c r="I83" s="257" t="s">
        <v>146</v>
      </c>
      <c r="J83" s="88" t="s">
        <v>153</v>
      </c>
      <c r="K83" s="90"/>
      <c r="L83" s="90"/>
      <c r="M83" s="258">
        <v>2</v>
      </c>
      <c r="N83" s="319" t="s">
        <v>185</v>
      </c>
      <c r="O83" s="258">
        <v>3</v>
      </c>
      <c r="P83" s="259">
        <v>4</v>
      </c>
      <c r="Q83" s="260">
        <v>4</v>
      </c>
      <c r="R83" s="258">
        <v>5</v>
      </c>
      <c r="S83" s="259">
        <v>5</v>
      </c>
      <c r="T83" s="259">
        <v>5</v>
      </c>
      <c r="U83" s="259">
        <v>4</v>
      </c>
      <c r="V83" s="259">
        <v>5</v>
      </c>
      <c r="W83" s="260">
        <v>3</v>
      </c>
      <c r="X83" s="258">
        <v>3</v>
      </c>
      <c r="Y83" s="260">
        <v>3</v>
      </c>
      <c r="Z83" s="320" t="s">
        <v>185</v>
      </c>
      <c r="AA83" s="260">
        <v>3</v>
      </c>
      <c r="AB83" s="261"/>
      <c r="AC83" s="279"/>
      <c r="AD83" s="265"/>
      <c r="AE83" s="265"/>
      <c r="AF83" s="91"/>
      <c r="AG83" s="91"/>
      <c r="AH83" s="91"/>
      <c r="AI83" s="91"/>
      <c r="AJ83" s="91"/>
      <c r="AK83" s="91"/>
      <c r="AL83" s="91"/>
      <c r="AM83" s="91"/>
      <c r="AN83" s="91"/>
      <c r="AO83" s="91"/>
      <c r="AP83" s="91"/>
      <c r="AQ83" s="91"/>
      <c r="AR83" s="91"/>
      <c r="AS83" s="91"/>
      <c r="AT83" s="91"/>
      <c r="AU83" s="91"/>
      <c r="AV83" s="91"/>
      <c r="AW83" s="91"/>
      <c r="AX83" s="91"/>
      <c r="AY83" s="91"/>
      <c r="AZ83" s="91"/>
      <c r="BA83" s="88"/>
      <c r="BB83" s="91"/>
      <c r="BC83" s="91"/>
      <c r="BD83" s="91"/>
      <c r="BE83" s="91"/>
      <c r="BF83" s="91"/>
      <c r="BG83" s="91"/>
      <c r="BH83" s="91"/>
      <c r="BI83" s="91"/>
      <c r="BJ83" s="91"/>
      <c r="BK83" s="91"/>
      <c r="BL83" s="91"/>
      <c r="BM83" s="91"/>
      <c r="BN83" s="91"/>
      <c r="BO83" s="91"/>
      <c r="BP83" s="91"/>
      <c r="BQ83" s="91"/>
      <c r="BR83" s="265"/>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row>
    <row r="84" spans="2:99" s="21" customFormat="1" ht="30" customHeight="1" x14ac:dyDescent="0.25">
      <c r="B84" s="258">
        <v>85</v>
      </c>
      <c r="C84" s="254">
        <v>44117</v>
      </c>
      <c r="D84" s="153" t="s">
        <v>272</v>
      </c>
      <c r="E84" s="255"/>
      <c r="F84" s="88" t="s">
        <v>141</v>
      </c>
      <c r="G84" s="256" t="s">
        <v>28</v>
      </c>
      <c r="H84" s="256" t="s">
        <v>17</v>
      </c>
      <c r="I84" s="257" t="s">
        <v>146</v>
      </c>
      <c r="J84" s="88" t="s">
        <v>152</v>
      </c>
      <c r="K84" s="90"/>
      <c r="L84" s="90"/>
      <c r="M84" s="258">
        <v>4</v>
      </c>
      <c r="N84" s="319" t="s">
        <v>27</v>
      </c>
      <c r="O84" s="258">
        <v>3</v>
      </c>
      <c r="P84" s="259">
        <v>3</v>
      </c>
      <c r="Q84" s="260">
        <v>3</v>
      </c>
      <c r="R84" s="258">
        <v>1</v>
      </c>
      <c r="S84" s="259">
        <v>1</v>
      </c>
      <c r="T84" s="259">
        <v>1</v>
      </c>
      <c r="U84" s="259">
        <v>3</v>
      </c>
      <c r="V84" s="259">
        <v>3</v>
      </c>
      <c r="W84" s="260">
        <v>4</v>
      </c>
      <c r="X84" s="258">
        <v>4</v>
      </c>
      <c r="Y84" s="260">
        <v>4</v>
      </c>
      <c r="Z84" s="320" t="s">
        <v>28</v>
      </c>
      <c r="AA84" s="260">
        <v>3</v>
      </c>
      <c r="AB84" s="261"/>
      <c r="AC84" s="279"/>
      <c r="AD84" s="265"/>
      <c r="AE84" s="265"/>
      <c r="AF84" s="91"/>
      <c r="AG84" s="91"/>
      <c r="AH84" s="91"/>
      <c r="AI84" s="91"/>
      <c r="AJ84" s="91"/>
      <c r="AK84" s="91"/>
      <c r="AL84" s="91"/>
      <c r="AM84" s="91"/>
      <c r="AN84" s="91"/>
      <c r="AO84" s="91"/>
      <c r="AP84" s="91"/>
      <c r="AQ84" s="91"/>
      <c r="AR84" s="91"/>
      <c r="AS84" s="91"/>
      <c r="AT84" s="91"/>
      <c r="AU84" s="91"/>
      <c r="AV84" s="91"/>
      <c r="AW84" s="91"/>
      <c r="AX84" s="91"/>
      <c r="AY84" s="91"/>
      <c r="AZ84" s="91"/>
      <c r="BA84" s="88"/>
      <c r="BB84" s="91"/>
      <c r="BC84" s="91"/>
      <c r="BD84" s="91"/>
      <c r="BE84" s="91"/>
      <c r="BF84" s="91"/>
      <c r="BG84" s="91"/>
      <c r="BH84" s="91"/>
      <c r="BI84" s="91"/>
      <c r="BJ84" s="91"/>
      <c r="BK84" s="91"/>
      <c r="BL84" s="91"/>
      <c r="BM84" s="91"/>
      <c r="BN84" s="91"/>
      <c r="BO84" s="91"/>
      <c r="BP84" s="91"/>
      <c r="BQ84" s="91"/>
      <c r="BR84" s="265"/>
      <c r="BS84" s="91"/>
      <c r="BT84" s="91"/>
      <c r="BU84" s="91"/>
      <c r="BV84" s="91"/>
      <c r="BW84" s="91"/>
      <c r="BX84" s="91"/>
      <c r="BY84" s="91"/>
      <c r="BZ84" s="91"/>
      <c r="CA84" s="91"/>
      <c r="CB84" s="91"/>
      <c r="CC84" s="91"/>
      <c r="CD84" s="91"/>
      <c r="CE84" s="91"/>
      <c r="CF84" s="91"/>
      <c r="CG84" s="91"/>
      <c r="CH84" s="91"/>
      <c r="CI84" s="91"/>
      <c r="CJ84" s="91"/>
      <c r="CK84" s="91"/>
      <c r="CL84" s="91"/>
      <c r="CM84" s="91"/>
      <c r="CN84" s="91"/>
      <c r="CO84" s="91"/>
      <c r="CP84" s="91"/>
      <c r="CQ84" s="91"/>
      <c r="CR84" s="91"/>
      <c r="CS84" s="91"/>
      <c r="CT84" s="91"/>
      <c r="CU84" s="91"/>
    </row>
    <row r="85" spans="2:99" s="21" customFormat="1" ht="30" customHeight="1" x14ac:dyDescent="0.25">
      <c r="B85" s="258">
        <v>86</v>
      </c>
      <c r="C85" s="254">
        <v>44117</v>
      </c>
      <c r="D85" s="153" t="s">
        <v>272</v>
      </c>
      <c r="E85" s="255"/>
      <c r="F85" s="88" t="s">
        <v>141</v>
      </c>
      <c r="G85" s="256" t="s">
        <v>28</v>
      </c>
      <c r="H85" s="256" t="s">
        <v>186</v>
      </c>
      <c r="I85" s="257" t="s">
        <v>147</v>
      </c>
      <c r="J85" s="88" t="s">
        <v>152</v>
      </c>
      <c r="K85" s="90"/>
      <c r="L85" s="90"/>
      <c r="M85" s="258">
        <v>4</v>
      </c>
      <c r="N85" s="319" t="s">
        <v>28</v>
      </c>
      <c r="O85" s="258">
        <v>4</v>
      </c>
      <c r="P85" s="259">
        <v>3</v>
      </c>
      <c r="Q85" s="260">
        <v>4</v>
      </c>
      <c r="R85" s="258">
        <v>4</v>
      </c>
      <c r="S85" s="259">
        <v>5</v>
      </c>
      <c r="T85" s="259">
        <v>5</v>
      </c>
      <c r="U85" s="259">
        <v>1</v>
      </c>
      <c r="V85" s="259">
        <v>4</v>
      </c>
      <c r="W85" s="260">
        <v>3</v>
      </c>
      <c r="X85" s="258">
        <v>2</v>
      </c>
      <c r="Y85" s="260">
        <v>2</v>
      </c>
      <c r="Z85" s="320" t="s">
        <v>28</v>
      </c>
      <c r="AA85" s="260">
        <v>3</v>
      </c>
      <c r="AB85" s="261"/>
      <c r="AC85" s="279"/>
      <c r="AD85" s="265"/>
      <c r="AE85" s="265"/>
      <c r="AF85" s="91"/>
      <c r="AG85" s="91"/>
      <c r="AH85" s="91"/>
      <c r="AI85" s="91"/>
      <c r="AJ85" s="91"/>
      <c r="AK85" s="91"/>
      <c r="AL85" s="91"/>
      <c r="AM85" s="91"/>
      <c r="AN85" s="91"/>
      <c r="AO85" s="91"/>
      <c r="AP85" s="91"/>
      <c r="AQ85" s="91"/>
      <c r="AR85" s="91"/>
      <c r="AS85" s="91"/>
      <c r="AT85" s="91"/>
      <c r="AU85" s="91"/>
      <c r="AV85" s="91"/>
      <c r="AW85" s="91"/>
      <c r="AX85" s="91"/>
      <c r="AY85" s="91"/>
      <c r="AZ85" s="91"/>
      <c r="BA85" s="88"/>
      <c r="BB85" s="91"/>
      <c r="BC85" s="91"/>
      <c r="BD85" s="91"/>
      <c r="BE85" s="91"/>
      <c r="BF85" s="91"/>
      <c r="BG85" s="91"/>
      <c r="BH85" s="91"/>
      <c r="BI85" s="91"/>
      <c r="BJ85" s="91"/>
      <c r="BK85" s="91"/>
      <c r="BL85" s="91"/>
      <c r="BM85" s="91"/>
      <c r="BN85" s="91"/>
      <c r="BO85" s="91"/>
      <c r="BP85" s="91"/>
      <c r="BQ85" s="91"/>
      <c r="BR85" s="265"/>
      <c r="BS85" s="91"/>
      <c r="BT85" s="91"/>
      <c r="BU85" s="91"/>
      <c r="BV85" s="91"/>
      <c r="BW85" s="91"/>
      <c r="BX85" s="91"/>
      <c r="BY85" s="91"/>
      <c r="BZ85" s="91"/>
      <c r="CA85" s="91"/>
      <c r="CB85" s="91"/>
      <c r="CC85" s="91"/>
      <c r="CD85" s="91"/>
      <c r="CE85" s="91"/>
      <c r="CF85" s="91"/>
      <c r="CG85" s="91"/>
      <c r="CH85" s="91"/>
      <c r="CI85" s="91"/>
      <c r="CJ85" s="91"/>
      <c r="CK85" s="91"/>
      <c r="CL85" s="91"/>
      <c r="CM85" s="91"/>
      <c r="CN85" s="91"/>
      <c r="CO85" s="91"/>
      <c r="CP85" s="91"/>
      <c r="CQ85" s="91"/>
      <c r="CR85" s="91"/>
      <c r="CS85" s="91"/>
      <c r="CT85" s="91"/>
      <c r="CU85" s="91"/>
    </row>
    <row r="86" spans="2:99" s="21" customFormat="1" ht="30" customHeight="1" x14ac:dyDescent="0.25">
      <c r="B86" s="258">
        <v>87</v>
      </c>
      <c r="C86" s="254">
        <v>44117</v>
      </c>
      <c r="D86" s="153" t="s">
        <v>272</v>
      </c>
      <c r="E86" s="255"/>
      <c r="F86" s="88" t="s">
        <v>143</v>
      </c>
      <c r="G86" s="256" t="s">
        <v>27</v>
      </c>
      <c r="H86" s="256" t="s">
        <v>240</v>
      </c>
      <c r="I86" s="257" t="s">
        <v>25</v>
      </c>
      <c r="J86" s="88" t="s">
        <v>153</v>
      </c>
      <c r="K86" s="90"/>
      <c r="L86" s="90"/>
      <c r="M86" s="258">
        <v>5</v>
      </c>
      <c r="N86" s="319" t="s">
        <v>27</v>
      </c>
      <c r="O86" s="258"/>
      <c r="P86" s="259"/>
      <c r="Q86" s="260"/>
      <c r="R86" s="258">
        <v>3</v>
      </c>
      <c r="S86" s="259">
        <v>5</v>
      </c>
      <c r="T86" s="259">
        <v>5</v>
      </c>
      <c r="U86" s="259"/>
      <c r="V86" s="259"/>
      <c r="W86" s="260">
        <v>3</v>
      </c>
      <c r="X86" s="258"/>
      <c r="Y86" s="260"/>
      <c r="Z86" s="320" t="s">
        <v>28</v>
      </c>
      <c r="AA86" s="260">
        <v>4</v>
      </c>
      <c r="AB86" s="261"/>
      <c r="AC86" s="279"/>
      <c r="AD86" s="265"/>
      <c r="AE86" s="265"/>
      <c r="AF86" s="91"/>
      <c r="AG86" s="91"/>
      <c r="AH86" s="91"/>
      <c r="AI86" s="91"/>
      <c r="AJ86" s="91"/>
      <c r="AK86" s="91"/>
      <c r="AL86" s="91"/>
      <c r="AM86" s="91"/>
      <c r="AN86" s="91"/>
      <c r="AO86" s="91"/>
      <c r="AP86" s="91"/>
      <c r="AQ86" s="91"/>
      <c r="AR86" s="91"/>
      <c r="AS86" s="91"/>
      <c r="AT86" s="91"/>
      <c r="AU86" s="91"/>
      <c r="AV86" s="91"/>
      <c r="AW86" s="91"/>
      <c r="AX86" s="91"/>
      <c r="AY86" s="91"/>
      <c r="AZ86" s="91"/>
      <c r="BA86" s="88"/>
      <c r="BB86" s="91"/>
      <c r="BC86" s="91"/>
      <c r="BD86" s="91"/>
      <c r="BE86" s="91"/>
      <c r="BF86" s="91"/>
      <c r="BG86" s="91"/>
      <c r="BH86" s="91"/>
      <c r="BI86" s="91"/>
      <c r="BJ86" s="91"/>
      <c r="BK86" s="91"/>
      <c r="BL86" s="91"/>
      <c r="BM86" s="91"/>
      <c r="BN86" s="91"/>
      <c r="BO86" s="91"/>
      <c r="BP86" s="91"/>
      <c r="BQ86" s="91"/>
      <c r="BR86" s="265"/>
      <c r="BS86" s="91"/>
      <c r="BT86" s="91"/>
      <c r="BU86" s="91"/>
      <c r="BV86" s="91"/>
      <c r="BW86" s="91"/>
      <c r="BX86" s="91"/>
      <c r="BY86" s="91"/>
      <c r="BZ86" s="91"/>
      <c r="CA86" s="91"/>
      <c r="CB86" s="91"/>
      <c r="CC86" s="91"/>
      <c r="CD86" s="91"/>
      <c r="CE86" s="91"/>
      <c r="CF86" s="91"/>
      <c r="CG86" s="91"/>
      <c r="CH86" s="91"/>
      <c r="CI86" s="91"/>
      <c r="CJ86" s="91"/>
      <c r="CK86" s="91"/>
      <c r="CL86" s="91"/>
      <c r="CM86" s="91"/>
      <c r="CN86" s="91"/>
      <c r="CO86" s="91"/>
      <c r="CP86" s="91"/>
      <c r="CQ86" s="91"/>
      <c r="CR86" s="91"/>
      <c r="CS86" s="91"/>
      <c r="CT86" s="91"/>
      <c r="CU86" s="91"/>
    </row>
    <row r="87" spans="2:99" s="21" customFormat="1" ht="30" customHeight="1" x14ac:dyDescent="0.25">
      <c r="B87" s="258">
        <v>88</v>
      </c>
      <c r="C87" s="254">
        <v>44117</v>
      </c>
      <c r="D87" s="153" t="s">
        <v>272</v>
      </c>
      <c r="E87" s="255"/>
      <c r="F87" s="88"/>
      <c r="G87" s="256" t="s">
        <v>28</v>
      </c>
      <c r="H87" s="256"/>
      <c r="I87" s="257"/>
      <c r="J87" s="88" t="s">
        <v>152</v>
      </c>
      <c r="K87" s="90"/>
      <c r="L87" s="90"/>
      <c r="M87" s="258">
        <v>5</v>
      </c>
      <c r="N87" s="319" t="s">
        <v>28</v>
      </c>
      <c r="O87" s="258">
        <v>5</v>
      </c>
      <c r="P87" s="259">
        <v>5</v>
      </c>
      <c r="Q87" s="260">
        <v>5</v>
      </c>
      <c r="R87" s="258">
        <v>5</v>
      </c>
      <c r="S87" s="259">
        <v>5</v>
      </c>
      <c r="T87" s="259">
        <v>5</v>
      </c>
      <c r="U87" s="259">
        <v>5</v>
      </c>
      <c r="V87" s="259">
        <v>5</v>
      </c>
      <c r="W87" s="260">
        <v>5</v>
      </c>
      <c r="X87" s="258">
        <v>5</v>
      </c>
      <c r="Y87" s="260">
        <v>5</v>
      </c>
      <c r="Z87" s="320" t="s">
        <v>28</v>
      </c>
      <c r="AA87" s="260">
        <v>5</v>
      </c>
      <c r="AB87" s="261"/>
      <c r="AC87" s="279"/>
      <c r="AD87" s="265"/>
      <c r="AE87" s="265"/>
      <c r="AF87" s="91"/>
      <c r="AG87" s="91"/>
      <c r="AH87" s="91"/>
      <c r="AI87" s="91"/>
      <c r="AJ87" s="91"/>
      <c r="AK87" s="91"/>
      <c r="AL87" s="91"/>
      <c r="AM87" s="91"/>
      <c r="AN87" s="91"/>
      <c r="AO87" s="91"/>
      <c r="AP87" s="91"/>
      <c r="AQ87" s="91"/>
      <c r="AR87" s="91"/>
      <c r="AS87" s="91"/>
      <c r="AT87" s="91"/>
      <c r="AU87" s="91"/>
      <c r="AV87" s="91"/>
      <c r="AW87" s="91"/>
      <c r="AX87" s="91"/>
      <c r="AY87" s="91"/>
      <c r="AZ87" s="91"/>
      <c r="BA87" s="88"/>
      <c r="BB87" s="91"/>
      <c r="BC87" s="91"/>
      <c r="BD87" s="91"/>
      <c r="BE87" s="91"/>
      <c r="BF87" s="91"/>
      <c r="BG87" s="91"/>
      <c r="BH87" s="91"/>
      <c r="BI87" s="91"/>
      <c r="BJ87" s="91"/>
      <c r="BK87" s="91"/>
      <c r="BL87" s="91"/>
      <c r="BM87" s="91"/>
      <c r="BN87" s="91"/>
      <c r="BO87" s="91"/>
      <c r="BP87" s="91"/>
      <c r="BQ87" s="91"/>
      <c r="BR87" s="265"/>
      <c r="BS87" s="91"/>
      <c r="BT87" s="91"/>
      <c r="BU87" s="91"/>
      <c r="BV87" s="91"/>
      <c r="BW87" s="91"/>
      <c r="BX87" s="91"/>
      <c r="BY87" s="91"/>
      <c r="BZ87" s="91"/>
      <c r="CA87" s="91"/>
      <c r="CB87" s="91"/>
      <c r="CC87" s="91"/>
      <c r="CD87" s="91"/>
      <c r="CE87" s="91"/>
      <c r="CF87" s="91"/>
      <c r="CG87" s="91"/>
      <c r="CH87" s="91"/>
      <c r="CI87" s="91"/>
      <c r="CJ87" s="91"/>
      <c r="CK87" s="91"/>
      <c r="CL87" s="91"/>
      <c r="CM87" s="91"/>
      <c r="CN87" s="91"/>
      <c r="CO87" s="91"/>
      <c r="CP87" s="91"/>
      <c r="CQ87" s="91"/>
      <c r="CR87" s="91"/>
      <c r="CS87" s="91"/>
      <c r="CT87" s="91"/>
      <c r="CU87" s="91"/>
    </row>
    <row r="88" spans="2:99" s="21" customFormat="1" ht="30" customHeight="1" x14ac:dyDescent="0.25">
      <c r="B88" s="258">
        <v>89</v>
      </c>
      <c r="C88" s="254">
        <v>44117</v>
      </c>
      <c r="D88" s="153" t="s">
        <v>272</v>
      </c>
      <c r="E88" s="255"/>
      <c r="F88" s="88" t="s">
        <v>141</v>
      </c>
      <c r="G88" s="256" t="s">
        <v>28</v>
      </c>
      <c r="H88" s="256" t="s">
        <v>17</v>
      </c>
      <c r="I88" s="257" t="s">
        <v>146</v>
      </c>
      <c r="J88" s="88" t="s">
        <v>152</v>
      </c>
      <c r="K88" s="90"/>
      <c r="L88" s="90"/>
      <c r="M88" s="258">
        <v>4</v>
      </c>
      <c r="N88" s="319" t="s">
        <v>28</v>
      </c>
      <c r="O88" s="258">
        <v>4</v>
      </c>
      <c r="P88" s="259">
        <v>4</v>
      </c>
      <c r="Q88" s="260">
        <v>4</v>
      </c>
      <c r="R88" s="258">
        <v>5</v>
      </c>
      <c r="S88" s="259">
        <v>5</v>
      </c>
      <c r="T88" s="259">
        <v>4</v>
      </c>
      <c r="U88" s="259"/>
      <c r="V88" s="259">
        <v>4</v>
      </c>
      <c r="W88" s="260">
        <v>3</v>
      </c>
      <c r="X88" s="258">
        <v>3</v>
      </c>
      <c r="Y88" s="260">
        <v>4</v>
      </c>
      <c r="Z88" s="320" t="s">
        <v>28</v>
      </c>
      <c r="AA88" s="260">
        <v>4</v>
      </c>
      <c r="AB88" s="261"/>
      <c r="AC88" s="279"/>
      <c r="AD88" s="265"/>
      <c r="AE88" s="265"/>
      <c r="AF88" s="91"/>
      <c r="AG88" s="91"/>
      <c r="AH88" s="91"/>
      <c r="AI88" s="91"/>
      <c r="AJ88" s="91"/>
      <c r="AK88" s="91"/>
      <c r="AL88" s="91"/>
      <c r="AM88" s="91"/>
      <c r="AN88" s="91"/>
      <c r="AO88" s="91"/>
      <c r="AP88" s="91"/>
      <c r="AQ88" s="91"/>
      <c r="AR88" s="91"/>
      <c r="AS88" s="91"/>
      <c r="AT88" s="91"/>
      <c r="AU88" s="91"/>
      <c r="AV88" s="91"/>
      <c r="AW88" s="91"/>
      <c r="AX88" s="91"/>
      <c r="AY88" s="91"/>
      <c r="AZ88" s="91"/>
      <c r="BA88" s="88"/>
      <c r="BB88" s="91"/>
      <c r="BC88" s="91"/>
      <c r="BD88" s="91"/>
      <c r="BE88" s="91"/>
      <c r="BF88" s="91"/>
      <c r="BG88" s="91"/>
      <c r="BH88" s="91"/>
      <c r="BI88" s="91"/>
      <c r="BJ88" s="91"/>
      <c r="BK88" s="91"/>
      <c r="BL88" s="91"/>
      <c r="BM88" s="91"/>
      <c r="BN88" s="91"/>
      <c r="BO88" s="91"/>
      <c r="BP88" s="91"/>
      <c r="BQ88" s="91"/>
      <c r="BR88" s="265"/>
      <c r="BS88" s="91"/>
      <c r="BT88" s="91"/>
      <c r="BU88" s="91"/>
      <c r="BV88" s="91"/>
      <c r="BW88" s="91"/>
      <c r="BX88" s="91"/>
      <c r="BY88" s="91"/>
      <c r="BZ88" s="91"/>
      <c r="CA88" s="91"/>
      <c r="CB88" s="91"/>
      <c r="CC88" s="91"/>
      <c r="CD88" s="91"/>
      <c r="CE88" s="91"/>
      <c r="CF88" s="91"/>
      <c r="CG88" s="91"/>
      <c r="CH88" s="91"/>
      <c r="CI88" s="91"/>
      <c r="CJ88" s="91"/>
      <c r="CK88" s="91"/>
      <c r="CL88" s="91"/>
      <c r="CM88" s="91"/>
      <c r="CN88" s="91"/>
      <c r="CO88" s="91"/>
      <c r="CP88" s="91"/>
      <c r="CQ88" s="91"/>
      <c r="CR88" s="91"/>
      <c r="CS88" s="91"/>
      <c r="CT88" s="91"/>
      <c r="CU88" s="91"/>
    </row>
    <row r="89" spans="2:99" s="21" customFormat="1" ht="30" customHeight="1" x14ac:dyDescent="0.25">
      <c r="B89" s="258">
        <v>90</v>
      </c>
      <c r="C89" s="254">
        <v>44117</v>
      </c>
      <c r="D89" s="153" t="s">
        <v>273</v>
      </c>
      <c r="E89" s="255"/>
      <c r="F89" s="88" t="s">
        <v>143</v>
      </c>
      <c r="G89" s="256" t="s">
        <v>27</v>
      </c>
      <c r="H89" s="256" t="s">
        <v>241</v>
      </c>
      <c r="I89" s="257" t="s">
        <v>25</v>
      </c>
      <c r="J89" s="88" t="s">
        <v>152</v>
      </c>
      <c r="K89" s="90"/>
      <c r="L89" s="90"/>
      <c r="M89" s="258">
        <v>2</v>
      </c>
      <c r="N89" s="319" t="s">
        <v>27</v>
      </c>
      <c r="O89" s="258">
        <v>2</v>
      </c>
      <c r="P89" s="259">
        <v>3</v>
      </c>
      <c r="Q89" s="260"/>
      <c r="R89" s="258">
        <v>3</v>
      </c>
      <c r="S89" s="259">
        <v>1</v>
      </c>
      <c r="T89" s="259">
        <v>1</v>
      </c>
      <c r="U89" s="259">
        <v>2</v>
      </c>
      <c r="V89" s="259">
        <v>3</v>
      </c>
      <c r="W89" s="260">
        <v>2</v>
      </c>
      <c r="X89" s="258">
        <v>1</v>
      </c>
      <c r="Y89" s="260"/>
      <c r="Z89" s="320" t="s">
        <v>28</v>
      </c>
      <c r="AA89" s="260">
        <v>2</v>
      </c>
      <c r="AB89" s="261"/>
      <c r="AC89" s="279"/>
      <c r="AD89" s="265"/>
      <c r="AE89" s="265"/>
      <c r="AF89" s="91"/>
      <c r="AG89" s="91"/>
      <c r="AH89" s="91"/>
      <c r="AI89" s="91"/>
      <c r="AJ89" s="91"/>
      <c r="AK89" s="91"/>
      <c r="AL89" s="91"/>
      <c r="AM89" s="91"/>
      <c r="AN89" s="91"/>
      <c r="AO89" s="91"/>
      <c r="AP89" s="91"/>
      <c r="AQ89" s="91"/>
      <c r="AR89" s="91"/>
      <c r="AS89" s="91"/>
      <c r="AT89" s="91"/>
      <c r="AU89" s="91"/>
      <c r="AV89" s="91"/>
      <c r="AW89" s="91"/>
      <c r="AX89" s="91"/>
      <c r="AY89" s="91"/>
      <c r="AZ89" s="91"/>
      <c r="BA89" s="88"/>
      <c r="BB89" s="91"/>
      <c r="BC89" s="91"/>
      <c r="BD89" s="91"/>
      <c r="BE89" s="91"/>
      <c r="BF89" s="91"/>
      <c r="BG89" s="91"/>
      <c r="BH89" s="91"/>
      <c r="BI89" s="91"/>
      <c r="BJ89" s="91"/>
      <c r="BK89" s="91"/>
      <c r="BL89" s="91"/>
      <c r="BM89" s="91"/>
      <c r="BN89" s="91"/>
      <c r="BO89" s="91"/>
      <c r="BP89" s="91"/>
      <c r="BQ89" s="91"/>
      <c r="BR89" s="265"/>
      <c r="BS89" s="91"/>
      <c r="BT89" s="91"/>
      <c r="BU89" s="91"/>
      <c r="BV89" s="91"/>
      <c r="BW89" s="91"/>
      <c r="BX89" s="91"/>
      <c r="BY89" s="91"/>
      <c r="BZ89" s="91"/>
      <c r="CA89" s="91"/>
      <c r="CB89" s="91"/>
      <c r="CC89" s="91"/>
      <c r="CD89" s="91"/>
      <c r="CE89" s="91"/>
      <c r="CF89" s="91"/>
      <c r="CG89" s="91"/>
      <c r="CH89" s="91"/>
      <c r="CI89" s="91"/>
      <c r="CJ89" s="91"/>
      <c r="CK89" s="91"/>
      <c r="CL89" s="91"/>
      <c r="CM89" s="91"/>
      <c r="CN89" s="91"/>
      <c r="CO89" s="91"/>
      <c r="CP89" s="91"/>
      <c r="CQ89" s="91"/>
      <c r="CR89" s="91"/>
      <c r="CS89" s="91"/>
      <c r="CT89" s="91"/>
      <c r="CU89" s="91"/>
    </row>
    <row r="90" spans="2:99" s="21" customFormat="1" ht="30" customHeight="1" x14ac:dyDescent="0.25">
      <c r="B90" s="258">
        <v>92</v>
      </c>
      <c r="C90" s="254">
        <v>44117</v>
      </c>
      <c r="D90" s="153" t="s">
        <v>272</v>
      </c>
      <c r="E90" s="255"/>
      <c r="F90" s="88" t="s">
        <v>141</v>
      </c>
      <c r="G90" s="256" t="s">
        <v>28</v>
      </c>
      <c r="H90" s="256" t="s">
        <v>17</v>
      </c>
      <c r="I90" s="257" t="s">
        <v>146</v>
      </c>
      <c r="J90" s="88" t="s">
        <v>153</v>
      </c>
      <c r="K90" s="90"/>
      <c r="L90" s="90"/>
      <c r="M90" s="258">
        <v>3</v>
      </c>
      <c r="N90" s="319" t="s">
        <v>185</v>
      </c>
      <c r="O90" s="258">
        <v>3</v>
      </c>
      <c r="P90" s="259">
        <v>3</v>
      </c>
      <c r="Q90" s="260">
        <v>3</v>
      </c>
      <c r="R90" s="258">
        <v>5</v>
      </c>
      <c r="S90" s="259">
        <v>5</v>
      </c>
      <c r="T90" s="259">
        <v>5</v>
      </c>
      <c r="U90" s="259">
        <v>5</v>
      </c>
      <c r="V90" s="259">
        <v>5</v>
      </c>
      <c r="W90" s="260">
        <v>5</v>
      </c>
      <c r="X90" s="258">
        <v>5</v>
      </c>
      <c r="Y90" s="260">
        <v>5</v>
      </c>
      <c r="Z90" s="320" t="s">
        <v>28</v>
      </c>
      <c r="AA90" s="260">
        <v>3</v>
      </c>
      <c r="AB90" s="261"/>
      <c r="AC90" s="279"/>
      <c r="AD90" s="265"/>
      <c r="AE90" s="265"/>
      <c r="AF90" s="91"/>
      <c r="AG90" s="91"/>
      <c r="AH90" s="91"/>
      <c r="AI90" s="91"/>
      <c r="AJ90" s="91"/>
      <c r="AK90" s="91"/>
      <c r="AL90" s="91"/>
      <c r="AM90" s="91"/>
      <c r="AN90" s="91"/>
      <c r="AO90" s="91"/>
      <c r="AP90" s="91"/>
      <c r="AQ90" s="91"/>
      <c r="AR90" s="91"/>
      <c r="AS90" s="91"/>
      <c r="AT90" s="91"/>
      <c r="AU90" s="91"/>
      <c r="AV90" s="91"/>
      <c r="AW90" s="91"/>
      <c r="AX90" s="91"/>
      <c r="AY90" s="91"/>
      <c r="AZ90" s="91"/>
      <c r="BA90" s="88"/>
      <c r="BB90" s="91"/>
      <c r="BC90" s="91"/>
      <c r="BD90" s="91"/>
      <c r="BE90" s="91"/>
      <c r="BF90" s="91"/>
      <c r="BG90" s="91"/>
      <c r="BH90" s="91"/>
      <c r="BI90" s="91"/>
      <c r="BJ90" s="91"/>
      <c r="BK90" s="91"/>
      <c r="BL90" s="91"/>
      <c r="BM90" s="91"/>
      <c r="BN90" s="91"/>
      <c r="BO90" s="91"/>
      <c r="BP90" s="91"/>
      <c r="BQ90" s="91"/>
      <c r="BR90" s="265"/>
      <c r="BS90" s="91"/>
      <c r="BT90" s="91"/>
      <c r="BU90" s="91"/>
      <c r="BV90" s="91"/>
      <c r="BW90" s="91"/>
      <c r="BX90" s="91"/>
      <c r="BY90" s="91"/>
      <c r="BZ90" s="91"/>
      <c r="CA90" s="91"/>
      <c r="CB90" s="91"/>
      <c r="CC90" s="91"/>
      <c r="CD90" s="91"/>
      <c r="CE90" s="91"/>
      <c r="CF90" s="91"/>
      <c r="CG90" s="91"/>
      <c r="CH90" s="91"/>
      <c r="CI90" s="91"/>
      <c r="CJ90" s="91"/>
      <c r="CK90" s="91"/>
      <c r="CL90" s="91"/>
      <c r="CM90" s="91"/>
      <c r="CN90" s="91"/>
      <c r="CO90" s="91"/>
      <c r="CP90" s="91"/>
      <c r="CQ90" s="91"/>
      <c r="CR90" s="91"/>
      <c r="CS90" s="91"/>
      <c r="CT90" s="91"/>
      <c r="CU90" s="91"/>
    </row>
    <row r="91" spans="2:99" s="21" customFormat="1" ht="30" customHeight="1" x14ac:dyDescent="0.25">
      <c r="B91" s="258">
        <v>93</v>
      </c>
      <c r="C91" s="254">
        <v>44117</v>
      </c>
      <c r="D91" s="153" t="s">
        <v>272</v>
      </c>
      <c r="E91" s="255"/>
      <c r="F91" s="88" t="s">
        <v>143</v>
      </c>
      <c r="G91" s="256" t="s">
        <v>27</v>
      </c>
      <c r="H91" s="256" t="s">
        <v>242</v>
      </c>
      <c r="I91" s="257" t="s">
        <v>25</v>
      </c>
      <c r="J91" s="88" t="s">
        <v>153</v>
      </c>
      <c r="K91" s="90"/>
      <c r="L91" s="90"/>
      <c r="M91" s="258">
        <v>5</v>
      </c>
      <c r="N91" s="319" t="s">
        <v>27</v>
      </c>
      <c r="O91" s="258">
        <v>5</v>
      </c>
      <c r="P91" s="259">
        <v>5</v>
      </c>
      <c r="Q91" s="260">
        <v>5</v>
      </c>
      <c r="R91" s="258">
        <v>5</v>
      </c>
      <c r="S91" s="259">
        <v>5</v>
      </c>
      <c r="T91" s="259">
        <v>5</v>
      </c>
      <c r="U91" s="259">
        <v>5</v>
      </c>
      <c r="V91" s="259">
        <v>5</v>
      </c>
      <c r="W91" s="260">
        <v>5</v>
      </c>
      <c r="X91" s="258">
        <v>5</v>
      </c>
      <c r="Y91" s="260">
        <v>5</v>
      </c>
      <c r="Z91" s="320" t="s">
        <v>28</v>
      </c>
      <c r="AA91" s="260">
        <v>5</v>
      </c>
      <c r="AB91" s="261"/>
      <c r="AC91" s="279"/>
      <c r="AD91" s="265"/>
      <c r="AE91" s="265"/>
      <c r="AF91" s="91"/>
      <c r="AG91" s="91"/>
      <c r="AH91" s="91"/>
      <c r="AI91" s="91"/>
      <c r="AJ91" s="91"/>
      <c r="AK91" s="91"/>
      <c r="AL91" s="91"/>
      <c r="AM91" s="91"/>
      <c r="AN91" s="91"/>
      <c r="AO91" s="91"/>
      <c r="AP91" s="91"/>
      <c r="AQ91" s="91"/>
      <c r="AR91" s="91"/>
      <c r="AS91" s="91"/>
      <c r="AT91" s="91"/>
      <c r="AU91" s="91"/>
      <c r="AV91" s="91"/>
      <c r="AW91" s="91"/>
      <c r="AX91" s="91"/>
      <c r="AY91" s="91"/>
      <c r="AZ91" s="91"/>
      <c r="BA91" s="88"/>
      <c r="BB91" s="91"/>
      <c r="BC91" s="91"/>
      <c r="BD91" s="91"/>
      <c r="BE91" s="91"/>
      <c r="BF91" s="91"/>
      <c r="BG91" s="91"/>
      <c r="BH91" s="91"/>
      <c r="BI91" s="91"/>
      <c r="BJ91" s="91"/>
      <c r="BK91" s="91"/>
      <c r="BL91" s="91"/>
      <c r="BM91" s="91"/>
      <c r="BN91" s="91"/>
      <c r="BO91" s="91"/>
      <c r="BP91" s="91"/>
      <c r="BQ91" s="91"/>
      <c r="BR91" s="265"/>
      <c r="BS91" s="91"/>
      <c r="BT91" s="91"/>
      <c r="BU91" s="91"/>
      <c r="BV91" s="91"/>
      <c r="BW91" s="91"/>
      <c r="BX91" s="91"/>
      <c r="BY91" s="91"/>
      <c r="BZ91" s="91"/>
      <c r="CA91" s="91"/>
      <c r="CB91" s="91"/>
      <c r="CC91" s="91"/>
      <c r="CD91" s="91"/>
      <c r="CE91" s="91"/>
      <c r="CF91" s="91"/>
      <c r="CG91" s="91"/>
      <c r="CH91" s="91"/>
      <c r="CI91" s="91"/>
      <c r="CJ91" s="91"/>
      <c r="CK91" s="91"/>
      <c r="CL91" s="91"/>
      <c r="CM91" s="91"/>
      <c r="CN91" s="91"/>
      <c r="CO91" s="91"/>
      <c r="CP91" s="91"/>
      <c r="CQ91" s="91"/>
      <c r="CR91" s="91"/>
      <c r="CS91" s="91"/>
      <c r="CT91" s="91"/>
      <c r="CU91" s="91"/>
    </row>
    <row r="92" spans="2:99" s="21" customFormat="1" ht="30" customHeight="1" x14ac:dyDescent="0.25">
      <c r="B92" s="258">
        <v>94</v>
      </c>
      <c r="C92" s="254">
        <v>44117</v>
      </c>
      <c r="D92" s="153" t="s">
        <v>272</v>
      </c>
      <c r="E92" s="255"/>
      <c r="F92" s="88" t="s">
        <v>141</v>
      </c>
      <c r="G92" s="256" t="s">
        <v>28</v>
      </c>
      <c r="H92" s="256" t="s">
        <v>17</v>
      </c>
      <c r="I92" s="257" t="s">
        <v>146</v>
      </c>
      <c r="J92" s="88" t="s">
        <v>152</v>
      </c>
      <c r="K92" s="90"/>
      <c r="L92" s="90"/>
      <c r="M92" s="258">
        <v>4</v>
      </c>
      <c r="N92" s="319" t="s">
        <v>28</v>
      </c>
      <c r="O92" s="258">
        <v>2</v>
      </c>
      <c r="P92" s="259">
        <v>3</v>
      </c>
      <c r="Q92" s="260">
        <v>3</v>
      </c>
      <c r="R92" s="258">
        <v>5</v>
      </c>
      <c r="S92" s="259">
        <v>4</v>
      </c>
      <c r="T92" s="259">
        <v>3</v>
      </c>
      <c r="U92" s="259">
        <v>3</v>
      </c>
      <c r="V92" s="259">
        <v>5</v>
      </c>
      <c r="W92" s="260">
        <v>2</v>
      </c>
      <c r="X92" s="258">
        <v>4</v>
      </c>
      <c r="Y92" s="260">
        <v>3</v>
      </c>
      <c r="Z92" s="320" t="s">
        <v>28</v>
      </c>
      <c r="AA92" s="260">
        <v>4</v>
      </c>
      <c r="AB92" s="261"/>
      <c r="AC92" s="279"/>
      <c r="AD92" s="265"/>
      <c r="AE92" s="265"/>
      <c r="AF92" s="91"/>
      <c r="AG92" s="91"/>
      <c r="AH92" s="91"/>
      <c r="AI92" s="91"/>
      <c r="AJ92" s="91"/>
      <c r="AK92" s="91"/>
      <c r="AL92" s="91"/>
      <c r="AM92" s="91"/>
      <c r="AN92" s="91"/>
      <c r="AO92" s="91"/>
      <c r="AP92" s="91"/>
      <c r="AQ92" s="91"/>
      <c r="AR92" s="91"/>
      <c r="AS92" s="91"/>
      <c r="AT92" s="91"/>
      <c r="AU92" s="91"/>
      <c r="AV92" s="91"/>
      <c r="AW92" s="91"/>
      <c r="AX92" s="91"/>
      <c r="AY92" s="91"/>
      <c r="AZ92" s="91"/>
      <c r="BA92" s="88"/>
      <c r="BB92" s="91"/>
      <c r="BC92" s="91"/>
      <c r="BD92" s="91"/>
      <c r="BE92" s="91"/>
      <c r="BF92" s="91"/>
      <c r="BG92" s="91"/>
      <c r="BH92" s="91"/>
      <c r="BI92" s="91"/>
      <c r="BJ92" s="91"/>
      <c r="BK92" s="91"/>
      <c r="BL92" s="91"/>
      <c r="BM92" s="91"/>
      <c r="BN92" s="91"/>
      <c r="BO92" s="91"/>
      <c r="BP92" s="91"/>
      <c r="BQ92" s="91"/>
      <c r="BR92" s="265"/>
      <c r="BS92" s="91"/>
      <c r="BT92" s="91"/>
      <c r="BU92" s="91"/>
      <c r="BV92" s="91"/>
      <c r="BW92" s="91"/>
      <c r="BX92" s="91"/>
      <c r="BY92" s="91"/>
      <c r="BZ92" s="91"/>
      <c r="CA92" s="91"/>
      <c r="CB92" s="91"/>
      <c r="CC92" s="91"/>
      <c r="CD92" s="91"/>
      <c r="CE92" s="91"/>
      <c r="CF92" s="91"/>
      <c r="CG92" s="91"/>
      <c r="CH92" s="91"/>
      <c r="CI92" s="91"/>
      <c r="CJ92" s="91"/>
      <c r="CK92" s="91"/>
      <c r="CL92" s="91"/>
      <c r="CM92" s="91"/>
      <c r="CN92" s="91"/>
      <c r="CO92" s="91"/>
      <c r="CP92" s="91"/>
      <c r="CQ92" s="91"/>
      <c r="CR92" s="91"/>
      <c r="CS92" s="91"/>
      <c r="CT92" s="91"/>
      <c r="CU92" s="91"/>
    </row>
    <row r="93" spans="2:99" s="21" customFormat="1" ht="30" customHeight="1" x14ac:dyDescent="0.25">
      <c r="B93" s="258">
        <v>95</v>
      </c>
      <c r="C93" s="254">
        <v>44117</v>
      </c>
      <c r="D93" s="153" t="s">
        <v>272</v>
      </c>
      <c r="E93" s="255"/>
      <c r="F93" s="88" t="s">
        <v>142</v>
      </c>
      <c r="G93" s="256" t="s">
        <v>27</v>
      </c>
      <c r="H93" s="256" t="s">
        <v>243</v>
      </c>
      <c r="I93" s="257" t="s">
        <v>150</v>
      </c>
      <c r="J93" s="88" t="s">
        <v>152</v>
      </c>
      <c r="K93" s="90"/>
      <c r="L93" s="90"/>
      <c r="M93" s="258">
        <v>5</v>
      </c>
      <c r="N93" s="319" t="s">
        <v>28</v>
      </c>
      <c r="O93" s="258">
        <v>5</v>
      </c>
      <c r="P93" s="259">
        <v>5</v>
      </c>
      <c r="Q93" s="260">
        <v>5</v>
      </c>
      <c r="R93" s="258">
        <v>5</v>
      </c>
      <c r="S93" s="259">
        <v>5</v>
      </c>
      <c r="T93" s="259">
        <v>5</v>
      </c>
      <c r="U93" s="259">
        <v>5</v>
      </c>
      <c r="V93" s="259">
        <v>5</v>
      </c>
      <c r="W93" s="260">
        <v>5</v>
      </c>
      <c r="X93" s="258">
        <v>5</v>
      </c>
      <c r="Y93" s="260"/>
      <c r="Z93" s="320" t="s">
        <v>28</v>
      </c>
      <c r="AA93" s="260">
        <v>5</v>
      </c>
      <c r="AB93" s="261"/>
      <c r="AC93" s="279"/>
      <c r="AD93" s="265"/>
      <c r="AE93" s="265"/>
      <c r="AF93" s="91"/>
      <c r="AG93" s="91"/>
      <c r="AH93" s="91"/>
      <c r="AI93" s="91"/>
      <c r="AJ93" s="91"/>
      <c r="AK93" s="91"/>
      <c r="AL93" s="91"/>
      <c r="AM93" s="91"/>
      <c r="AN93" s="91"/>
      <c r="AO93" s="91"/>
      <c r="AP93" s="91"/>
      <c r="AQ93" s="91"/>
      <c r="AR93" s="91"/>
      <c r="AS93" s="91"/>
      <c r="AT93" s="91"/>
      <c r="AU93" s="91"/>
      <c r="AV93" s="91"/>
      <c r="AW93" s="91"/>
      <c r="AX93" s="91"/>
      <c r="AY93" s="91"/>
      <c r="AZ93" s="91"/>
      <c r="BA93" s="88"/>
      <c r="BB93" s="91"/>
      <c r="BC93" s="91"/>
      <c r="BD93" s="91"/>
      <c r="BE93" s="91"/>
      <c r="BF93" s="91"/>
      <c r="BG93" s="91"/>
      <c r="BH93" s="91"/>
      <c r="BI93" s="91"/>
      <c r="BJ93" s="91"/>
      <c r="BK93" s="91"/>
      <c r="BL93" s="91"/>
      <c r="BM93" s="91"/>
      <c r="BN93" s="91"/>
      <c r="BO93" s="91"/>
      <c r="BP93" s="91"/>
      <c r="BQ93" s="91"/>
      <c r="BR93" s="265"/>
      <c r="BS93" s="91"/>
      <c r="BT93" s="91"/>
      <c r="BU93" s="91"/>
      <c r="BV93" s="91"/>
      <c r="BW93" s="91"/>
      <c r="BX93" s="91"/>
      <c r="BY93" s="91"/>
      <c r="BZ93" s="91"/>
      <c r="CA93" s="91"/>
      <c r="CB93" s="91"/>
      <c r="CC93" s="91"/>
      <c r="CD93" s="91"/>
      <c r="CE93" s="91"/>
      <c r="CF93" s="91"/>
      <c r="CG93" s="91"/>
      <c r="CH93" s="91"/>
      <c r="CI93" s="91"/>
      <c r="CJ93" s="91"/>
      <c r="CK93" s="91"/>
      <c r="CL93" s="91"/>
      <c r="CM93" s="91"/>
      <c r="CN93" s="91"/>
      <c r="CO93" s="91"/>
      <c r="CP93" s="91"/>
      <c r="CQ93" s="91"/>
      <c r="CR93" s="91"/>
      <c r="CS93" s="91"/>
      <c r="CT93" s="91"/>
      <c r="CU93" s="91"/>
    </row>
    <row r="94" spans="2:99" s="21" customFormat="1" ht="30" customHeight="1" x14ac:dyDescent="0.25">
      <c r="B94" s="258">
        <v>96</v>
      </c>
      <c r="C94" s="254">
        <v>44117</v>
      </c>
      <c r="D94" s="153" t="s">
        <v>272</v>
      </c>
      <c r="E94" s="255"/>
      <c r="F94" s="88" t="s">
        <v>141</v>
      </c>
      <c r="G94" s="256" t="s">
        <v>27</v>
      </c>
      <c r="H94" s="256" t="s">
        <v>17</v>
      </c>
      <c r="I94" s="257" t="s">
        <v>146</v>
      </c>
      <c r="J94" s="88" t="s">
        <v>152</v>
      </c>
      <c r="K94" s="90"/>
      <c r="L94" s="90"/>
      <c r="M94" s="258">
        <v>4</v>
      </c>
      <c r="N94" s="319" t="s">
        <v>28</v>
      </c>
      <c r="O94" s="258">
        <v>3</v>
      </c>
      <c r="P94" s="259">
        <v>2</v>
      </c>
      <c r="Q94" s="260">
        <v>3</v>
      </c>
      <c r="R94" s="258">
        <v>3</v>
      </c>
      <c r="S94" s="259">
        <v>1</v>
      </c>
      <c r="T94" s="259">
        <v>1</v>
      </c>
      <c r="U94" s="259">
        <v>2</v>
      </c>
      <c r="V94" s="259">
        <v>3</v>
      </c>
      <c r="W94" s="260">
        <v>3</v>
      </c>
      <c r="X94" s="258">
        <v>3</v>
      </c>
      <c r="Y94" s="260">
        <v>3</v>
      </c>
      <c r="Z94" s="320" t="s">
        <v>28</v>
      </c>
      <c r="AA94" s="260">
        <v>3</v>
      </c>
      <c r="AB94" s="261"/>
      <c r="AC94" s="279"/>
      <c r="AD94" s="265"/>
      <c r="AE94" s="265"/>
      <c r="AF94" s="91"/>
      <c r="AG94" s="91"/>
      <c r="AH94" s="91"/>
      <c r="AI94" s="91"/>
      <c r="AJ94" s="91"/>
      <c r="AK94" s="91"/>
      <c r="AL94" s="91"/>
      <c r="AM94" s="91"/>
      <c r="AN94" s="91"/>
      <c r="AO94" s="91"/>
      <c r="AP94" s="91"/>
      <c r="AQ94" s="91"/>
      <c r="AR94" s="91"/>
      <c r="AS94" s="91"/>
      <c r="AT94" s="91"/>
      <c r="AU94" s="91"/>
      <c r="AV94" s="91"/>
      <c r="AW94" s="91"/>
      <c r="AX94" s="91"/>
      <c r="AY94" s="91"/>
      <c r="AZ94" s="91"/>
      <c r="BA94" s="88"/>
      <c r="BB94" s="91"/>
      <c r="BC94" s="91"/>
      <c r="BD94" s="91"/>
      <c r="BE94" s="91"/>
      <c r="BF94" s="91"/>
      <c r="BG94" s="91"/>
      <c r="BH94" s="91"/>
      <c r="BI94" s="91"/>
      <c r="BJ94" s="91"/>
      <c r="BK94" s="91"/>
      <c r="BL94" s="91"/>
      <c r="BM94" s="91"/>
      <c r="BN94" s="91"/>
      <c r="BO94" s="91"/>
      <c r="BP94" s="91"/>
      <c r="BQ94" s="91"/>
      <c r="BR94" s="265"/>
      <c r="BS94" s="91"/>
      <c r="BT94" s="91"/>
      <c r="BU94" s="91"/>
      <c r="BV94" s="91"/>
      <c r="BW94" s="91"/>
      <c r="BX94" s="91"/>
      <c r="BY94" s="91"/>
      <c r="BZ94" s="91"/>
      <c r="CA94" s="91"/>
      <c r="CB94" s="91"/>
      <c r="CC94" s="91"/>
      <c r="CD94" s="91"/>
      <c r="CE94" s="91"/>
      <c r="CF94" s="91"/>
      <c r="CG94" s="91"/>
      <c r="CH94" s="91"/>
      <c r="CI94" s="91"/>
      <c r="CJ94" s="91"/>
      <c r="CK94" s="91"/>
      <c r="CL94" s="91"/>
      <c r="CM94" s="91"/>
      <c r="CN94" s="91"/>
      <c r="CO94" s="91"/>
      <c r="CP94" s="91"/>
      <c r="CQ94" s="91"/>
      <c r="CR94" s="91"/>
      <c r="CS94" s="91"/>
      <c r="CT94" s="91"/>
      <c r="CU94" s="91"/>
    </row>
    <row r="95" spans="2:99" s="21" customFormat="1" ht="30" customHeight="1" x14ac:dyDescent="0.25">
      <c r="B95" s="258">
        <v>97</v>
      </c>
      <c r="C95" s="254">
        <v>44117</v>
      </c>
      <c r="D95" s="153" t="s">
        <v>272</v>
      </c>
      <c r="E95" s="255"/>
      <c r="F95" s="88" t="s">
        <v>141</v>
      </c>
      <c r="G95" s="256" t="s">
        <v>27</v>
      </c>
      <c r="H95" s="256" t="s">
        <v>17</v>
      </c>
      <c r="I95" s="257" t="s">
        <v>146</v>
      </c>
      <c r="J95" s="88"/>
      <c r="K95" s="90"/>
      <c r="L95" s="90"/>
      <c r="M95" s="258">
        <v>3</v>
      </c>
      <c r="N95" s="319" t="s">
        <v>27</v>
      </c>
      <c r="O95" s="258">
        <v>4</v>
      </c>
      <c r="P95" s="259">
        <v>4</v>
      </c>
      <c r="Q95" s="260">
        <v>5</v>
      </c>
      <c r="R95" s="258">
        <v>5</v>
      </c>
      <c r="S95" s="259">
        <v>5</v>
      </c>
      <c r="T95" s="259">
        <v>2</v>
      </c>
      <c r="U95" s="259">
        <v>2</v>
      </c>
      <c r="V95" s="259">
        <v>2</v>
      </c>
      <c r="W95" s="260">
        <v>3</v>
      </c>
      <c r="X95" s="258"/>
      <c r="Y95" s="260"/>
      <c r="Z95" s="320" t="s">
        <v>28</v>
      </c>
      <c r="AA95" s="260">
        <v>4</v>
      </c>
      <c r="AB95" s="261"/>
      <c r="AC95" s="279"/>
      <c r="AD95" s="265"/>
      <c r="AE95" s="265"/>
      <c r="AF95" s="91"/>
      <c r="AG95" s="91"/>
      <c r="AH95" s="91"/>
      <c r="AI95" s="91"/>
      <c r="AJ95" s="91"/>
      <c r="AK95" s="91"/>
      <c r="AL95" s="91"/>
      <c r="AM95" s="91"/>
      <c r="AN95" s="91"/>
      <c r="AO95" s="91"/>
      <c r="AP95" s="91"/>
      <c r="AQ95" s="91"/>
      <c r="AR95" s="91"/>
      <c r="AS95" s="91"/>
      <c r="AT95" s="91"/>
      <c r="AU95" s="91"/>
      <c r="AV95" s="91"/>
      <c r="AW95" s="91"/>
      <c r="AX95" s="91"/>
      <c r="AY95" s="91"/>
      <c r="AZ95" s="91"/>
      <c r="BA95" s="88"/>
      <c r="BB95" s="91"/>
      <c r="BC95" s="91"/>
      <c r="BD95" s="91"/>
      <c r="BE95" s="91"/>
      <c r="BF95" s="91"/>
      <c r="BG95" s="91"/>
      <c r="BH95" s="91"/>
      <c r="BI95" s="91"/>
      <c r="BJ95" s="91"/>
      <c r="BK95" s="91"/>
      <c r="BL95" s="91"/>
      <c r="BM95" s="91"/>
      <c r="BN95" s="91"/>
      <c r="BO95" s="91"/>
      <c r="BP95" s="91"/>
      <c r="BQ95" s="91"/>
      <c r="BR95" s="265"/>
      <c r="BS95" s="91"/>
      <c r="BT95" s="91"/>
      <c r="BU95" s="91"/>
      <c r="BV95" s="91"/>
      <c r="BW95" s="91"/>
      <c r="BX95" s="91"/>
      <c r="BY95" s="91"/>
      <c r="BZ95" s="91"/>
      <c r="CA95" s="91"/>
      <c r="CB95" s="91"/>
      <c r="CC95" s="91"/>
      <c r="CD95" s="91"/>
      <c r="CE95" s="91"/>
      <c r="CF95" s="91"/>
      <c r="CG95" s="91"/>
      <c r="CH95" s="91"/>
      <c r="CI95" s="91"/>
      <c r="CJ95" s="91"/>
      <c r="CK95" s="91"/>
      <c r="CL95" s="91"/>
      <c r="CM95" s="91"/>
      <c r="CN95" s="91"/>
      <c r="CO95" s="91"/>
      <c r="CP95" s="91"/>
      <c r="CQ95" s="91"/>
      <c r="CR95" s="91"/>
      <c r="CS95" s="91"/>
      <c r="CT95" s="91"/>
      <c r="CU95" s="91"/>
    </row>
    <row r="96" spans="2:99" s="21" customFormat="1" ht="30" customHeight="1" x14ac:dyDescent="0.25">
      <c r="B96" s="258">
        <v>98</v>
      </c>
      <c r="C96" s="254">
        <v>44117</v>
      </c>
      <c r="D96" s="153" t="s">
        <v>272</v>
      </c>
      <c r="E96" s="255"/>
      <c r="F96" s="88" t="s">
        <v>141</v>
      </c>
      <c r="G96" s="256" t="s">
        <v>27</v>
      </c>
      <c r="H96" s="256" t="s">
        <v>17</v>
      </c>
      <c r="I96" s="257" t="s">
        <v>146</v>
      </c>
      <c r="J96" s="88" t="s">
        <v>153</v>
      </c>
      <c r="K96" s="90"/>
      <c r="L96" s="90"/>
      <c r="M96" s="258">
        <v>4</v>
      </c>
      <c r="N96" s="319" t="s">
        <v>27</v>
      </c>
      <c r="O96" s="258">
        <v>4</v>
      </c>
      <c r="P96" s="259">
        <v>3</v>
      </c>
      <c r="Q96" s="260">
        <v>3</v>
      </c>
      <c r="R96" s="258">
        <v>3</v>
      </c>
      <c r="S96" s="259">
        <v>4</v>
      </c>
      <c r="T96" s="259">
        <v>4</v>
      </c>
      <c r="U96" s="259">
        <v>4</v>
      </c>
      <c r="V96" s="259">
        <v>4</v>
      </c>
      <c r="W96" s="260">
        <v>4</v>
      </c>
      <c r="X96" s="258">
        <v>4</v>
      </c>
      <c r="Y96" s="260">
        <v>4</v>
      </c>
      <c r="Z96" s="320" t="s">
        <v>27</v>
      </c>
      <c r="AA96" s="260">
        <v>4</v>
      </c>
      <c r="AB96" s="261"/>
      <c r="AC96" s="279"/>
      <c r="AD96" s="265"/>
      <c r="AE96" s="265"/>
      <c r="AF96" s="91"/>
      <c r="AG96" s="91"/>
      <c r="AH96" s="91"/>
      <c r="AI96" s="91"/>
      <c r="AJ96" s="91"/>
      <c r="AK96" s="91"/>
      <c r="AL96" s="91"/>
      <c r="AM96" s="91"/>
      <c r="AN96" s="91"/>
      <c r="AO96" s="91"/>
      <c r="AP96" s="91"/>
      <c r="AQ96" s="91"/>
      <c r="AR96" s="91"/>
      <c r="AS96" s="91"/>
      <c r="AT96" s="91"/>
      <c r="AU96" s="91"/>
      <c r="AV96" s="91"/>
      <c r="AW96" s="91"/>
      <c r="AX96" s="91"/>
      <c r="AY96" s="91"/>
      <c r="AZ96" s="91"/>
      <c r="BA96" s="88"/>
      <c r="BB96" s="91"/>
      <c r="BC96" s="91"/>
      <c r="BD96" s="91"/>
      <c r="BE96" s="91"/>
      <c r="BF96" s="91"/>
      <c r="BG96" s="91"/>
      <c r="BH96" s="91"/>
      <c r="BI96" s="91"/>
      <c r="BJ96" s="91"/>
      <c r="BK96" s="91"/>
      <c r="BL96" s="91"/>
      <c r="BM96" s="91"/>
      <c r="BN96" s="91"/>
      <c r="BO96" s="91"/>
      <c r="BP96" s="91"/>
      <c r="BQ96" s="91"/>
      <c r="BR96" s="265"/>
      <c r="BS96" s="91"/>
      <c r="BT96" s="91"/>
      <c r="BU96" s="91"/>
      <c r="BV96" s="91"/>
      <c r="BW96" s="91"/>
      <c r="BX96" s="91"/>
      <c r="BY96" s="91"/>
      <c r="BZ96" s="91"/>
      <c r="CA96" s="91"/>
      <c r="CB96" s="91"/>
      <c r="CC96" s="91"/>
      <c r="CD96" s="91"/>
      <c r="CE96" s="91"/>
      <c r="CF96" s="91"/>
      <c r="CG96" s="91"/>
      <c r="CH96" s="91"/>
      <c r="CI96" s="91"/>
      <c r="CJ96" s="91"/>
      <c r="CK96" s="91"/>
      <c r="CL96" s="91"/>
      <c r="CM96" s="91"/>
      <c r="CN96" s="91"/>
      <c r="CO96" s="91"/>
      <c r="CP96" s="91"/>
      <c r="CQ96" s="91"/>
      <c r="CR96" s="91"/>
      <c r="CS96" s="91"/>
      <c r="CT96" s="91"/>
      <c r="CU96" s="91"/>
    </row>
    <row r="97" spans="2:99" s="21" customFormat="1" ht="30" customHeight="1" x14ac:dyDescent="0.25">
      <c r="B97" s="258">
        <v>99</v>
      </c>
      <c r="C97" s="254">
        <v>44117</v>
      </c>
      <c r="D97" s="153" t="s">
        <v>272</v>
      </c>
      <c r="E97" s="255"/>
      <c r="F97" s="88" t="s">
        <v>141</v>
      </c>
      <c r="G97" s="256" t="s">
        <v>27</v>
      </c>
      <c r="H97" s="256" t="s">
        <v>17</v>
      </c>
      <c r="I97" s="257" t="s">
        <v>146</v>
      </c>
      <c r="J97" s="88" t="s">
        <v>153</v>
      </c>
      <c r="K97" s="90"/>
      <c r="L97" s="90"/>
      <c r="M97" s="258">
        <v>2</v>
      </c>
      <c r="N97" s="319" t="s">
        <v>27</v>
      </c>
      <c r="O97" s="258">
        <v>2</v>
      </c>
      <c r="P97" s="259">
        <v>3</v>
      </c>
      <c r="Q97" s="260">
        <v>3</v>
      </c>
      <c r="R97" s="258">
        <v>4</v>
      </c>
      <c r="S97" s="259">
        <v>4</v>
      </c>
      <c r="T97" s="259">
        <v>5</v>
      </c>
      <c r="U97" s="259">
        <v>3</v>
      </c>
      <c r="V97" s="259">
        <v>3</v>
      </c>
      <c r="W97" s="260">
        <v>3</v>
      </c>
      <c r="X97" s="258">
        <v>3</v>
      </c>
      <c r="Y97" s="260">
        <v>4</v>
      </c>
      <c r="Z97" s="320" t="s">
        <v>28</v>
      </c>
      <c r="AA97" s="260">
        <v>4</v>
      </c>
      <c r="AB97" s="261"/>
      <c r="AC97" s="279"/>
      <c r="AD97" s="265"/>
      <c r="AE97" s="265"/>
      <c r="AF97" s="91"/>
      <c r="AG97" s="91"/>
      <c r="AH97" s="91"/>
      <c r="AI97" s="91"/>
      <c r="AJ97" s="91"/>
      <c r="AK97" s="91"/>
      <c r="AL97" s="91"/>
      <c r="AM97" s="91"/>
      <c r="AN97" s="91"/>
      <c r="AO97" s="91"/>
      <c r="AP97" s="91"/>
      <c r="AQ97" s="91"/>
      <c r="AR97" s="91"/>
      <c r="AS97" s="91"/>
      <c r="AT97" s="91"/>
      <c r="AU97" s="91"/>
      <c r="AV97" s="91"/>
      <c r="AW97" s="91"/>
      <c r="AX97" s="91"/>
      <c r="AY97" s="91"/>
      <c r="AZ97" s="91"/>
      <c r="BA97" s="88"/>
      <c r="BB97" s="91"/>
      <c r="BC97" s="91"/>
      <c r="BD97" s="91"/>
      <c r="BE97" s="91"/>
      <c r="BF97" s="91"/>
      <c r="BG97" s="91"/>
      <c r="BH97" s="91"/>
      <c r="BI97" s="91"/>
      <c r="BJ97" s="91"/>
      <c r="BK97" s="91"/>
      <c r="BL97" s="91"/>
      <c r="BM97" s="91"/>
      <c r="BN97" s="91"/>
      <c r="BO97" s="91"/>
      <c r="BP97" s="91"/>
      <c r="BQ97" s="91"/>
      <c r="BR97" s="265"/>
      <c r="BS97" s="91"/>
      <c r="BT97" s="91"/>
      <c r="BU97" s="91"/>
      <c r="BV97" s="91"/>
      <c r="BW97" s="91"/>
      <c r="BX97" s="91"/>
      <c r="BY97" s="91"/>
      <c r="BZ97" s="91"/>
      <c r="CA97" s="91"/>
      <c r="CB97" s="91"/>
      <c r="CC97" s="91"/>
      <c r="CD97" s="91"/>
      <c r="CE97" s="91"/>
      <c r="CF97" s="91"/>
      <c r="CG97" s="91"/>
      <c r="CH97" s="91"/>
      <c r="CI97" s="91"/>
      <c r="CJ97" s="91"/>
      <c r="CK97" s="91"/>
      <c r="CL97" s="91"/>
      <c r="CM97" s="91"/>
      <c r="CN97" s="91"/>
      <c r="CO97" s="91"/>
      <c r="CP97" s="91"/>
      <c r="CQ97" s="91"/>
      <c r="CR97" s="91"/>
      <c r="CS97" s="91"/>
      <c r="CT97" s="91"/>
      <c r="CU97" s="91"/>
    </row>
    <row r="98" spans="2:99" s="21" customFormat="1" ht="30" customHeight="1" x14ac:dyDescent="0.25">
      <c r="B98" s="258">
        <v>100</v>
      </c>
      <c r="C98" s="254">
        <v>44117</v>
      </c>
      <c r="D98" s="153" t="s">
        <v>272</v>
      </c>
      <c r="E98" s="255"/>
      <c r="F98" s="88" t="s">
        <v>184</v>
      </c>
      <c r="G98" s="256" t="s">
        <v>27</v>
      </c>
      <c r="H98" s="256" t="s">
        <v>244</v>
      </c>
      <c r="I98" s="257" t="s">
        <v>150</v>
      </c>
      <c r="J98" s="88" t="s">
        <v>153</v>
      </c>
      <c r="K98" s="90"/>
      <c r="L98" s="90"/>
      <c r="M98" s="258">
        <v>5</v>
      </c>
      <c r="N98" s="319" t="s">
        <v>28</v>
      </c>
      <c r="O98" s="258">
        <v>5</v>
      </c>
      <c r="P98" s="259">
        <v>5</v>
      </c>
      <c r="Q98" s="260">
        <v>5</v>
      </c>
      <c r="R98" s="258">
        <v>5</v>
      </c>
      <c r="S98" s="259">
        <v>5</v>
      </c>
      <c r="T98" s="259">
        <v>5</v>
      </c>
      <c r="U98" s="259">
        <v>5</v>
      </c>
      <c r="V98" s="259">
        <v>5</v>
      </c>
      <c r="W98" s="260">
        <v>5</v>
      </c>
      <c r="X98" s="258">
        <v>5</v>
      </c>
      <c r="Y98" s="260">
        <v>5</v>
      </c>
      <c r="Z98" s="320" t="s">
        <v>28</v>
      </c>
      <c r="AA98" s="260">
        <v>5</v>
      </c>
      <c r="AB98" s="261"/>
      <c r="AC98" s="279"/>
      <c r="AD98" s="265"/>
      <c r="AE98" s="265"/>
      <c r="AF98" s="91"/>
      <c r="AG98" s="91"/>
      <c r="AH98" s="91"/>
      <c r="AI98" s="91"/>
      <c r="AJ98" s="91"/>
      <c r="AK98" s="91"/>
      <c r="AL98" s="91"/>
      <c r="AM98" s="91"/>
      <c r="AN98" s="91"/>
      <c r="AO98" s="91"/>
      <c r="AP98" s="91"/>
      <c r="AQ98" s="91"/>
      <c r="AR98" s="91"/>
      <c r="AS98" s="91"/>
      <c r="AT98" s="91"/>
      <c r="AU98" s="91"/>
      <c r="AV98" s="91"/>
      <c r="AW98" s="91"/>
      <c r="AX98" s="91"/>
      <c r="AY98" s="91"/>
      <c r="AZ98" s="91"/>
      <c r="BA98" s="88"/>
      <c r="BB98" s="91"/>
      <c r="BC98" s="91"/>
      <c r="BD98" s="91"/>
      <c r="BE98" s="91"/>
      <c r="BF98" s="91"/>
      <c r="BG98" s="91"/>
      <c r="BH98" s="91"/>
      <c r="BI98" s="91"/>
      <c r="BJ98" s="91"/>
      <c r="BK98" s="91"/>
      <c r="BL98" s="91"/>
      <c r="BM98" s="91"/>
      <c r="BN98" s="91"/>
      <c r="BO98" s="91"/>
      <c r="BP98" s="91"/>
      <c r="BQ98" s="91"/>
      <c r="BR98" s="265"/>
      <c r="BS98" s="91"/>
      <c r="BT98" s="91"/>
      <c r="BU98" s="91"/>
      <c r="BV98" s="91"/>
      <c r="BW98" s="91"/>
      <c r="BX98" s="91"/>
      <c r="BY98" s="91"/>
      <c r="BZ98" s="91"/>
      <c r="CA98" s="91"/>
      <c r="CB98" s="91"/>
      <c r="CC98" s="91"/>
      <c r="CD98" s="91"/>
      <c r="CE98" s="91"/>
      <c r="CF98" s="91"/>
      <c r="CG98" s="91"/>
      <c r="CH98" s="91"/>
      <c r="CI98" s="91"/>
      <c r="CJ98" s="91"/>
      <c r="CK98" s="91"/>
      <c r="CL98" s="91"/>
      <c r="CM98" s="91"/>
      <c r="CN98" s="91"/>
      <c r="CO98" s="91"/>
      <c r="CP98" s="91"/>
      <c r="CQ98" s="91"/>
      <c r="CR98" s="91"/>
      <c r="CS98" s="91"/>
      <c r="CT98" s="91"/>
      <c r="CU98" s="91"/>
    </row>
    <row r="99" spans="2:99" s="21" customFormat="1" ht="30" customHeight="1" x14ac:dyDescent="0.25">
      <c r="B99" s="258">
        <v>102</v>
      </c>
      <c r="C99" s="254">
        <v>44117</v>
      </c>
      <c r="D99" s="153" t="s">
        <v>272</v>
      </c>
      <c r="E99" s="255"/>
      <c r="F99" s="88" t="s">
        <v>141</v>
      </c>
      <c r="G99" s="256" t="s">
        <v>27</v>
      </c>
      <c r="H99" s="256" t="s">
        <v>186</v>
      </c>
      <c r="I99" s="257" t="s">
        <v>147</v>
      </c>
      <c r="J99" s="88" t="s">
        <v>153</v>
      </c>
      <c r="K99" s="90"/>
      <c r="L99" s="90"/>
      <c r="M99" s="258">
        <v>5</v>
      </c>
      <c r="N99" s="319" t="s">
        <v>27</v>
      </c>
      <c r="O99" s="258">
        <v>5</v>
      </c>
      <c r="P99" s="259">
        <v>4</v>
      </c>
      <c r="Q99" s="260">
        <v>4</v>
      </c>
      <c r="R99" s="258">
        <v>4</v>
      </c>
      <c r="S99" s="259">
        <v>4</v>
      </c>
      <c r="T99" s="259">
        <v>4</v>
      </c>
      <c r="U99" s="259">
        <v>4</v>
      </c>
      <c r="V99" s="259">
        <v>4</v>
      </c>
      <c r="W99" s="260">
        <v>4</v>
      </c>
      <c r="X99" s="258">
        <v>5</v>
      </c>
      <c r="Y99" s="260">
        <v>5</v>
      </c>
      <c r="Z99" s="320" t="s">
        <v>27</v>
      </c>
      <c r="AA99" s="260">
        <v>4</v>
      </c>
      <c r="AB99" s="261"/>
      <c r="AC99" s="279"/>
      <c r="AD99" s="265"/>
      <c r="AE99" s="265"/>
      <c r="AF99" s="91"/>
      <c r="AG99" s="91"/>
      <c r="AH99" s="91"/>
      <c r="AI99" s="91"/>
      <c r="AJ99" s="91"/>
      <c r="AK99" s="91"/>
      <c r="AL99" s="91"/>
      <c r="AM99" s="91"/>
      <c r="AN99" s="91"/>
      <c r="AO99" s="91"/>
      <c r="AP99" s="91"/>
      <c r="AQ99" s="91"/>
      <c r="AR99" s="91"/>
      <c r="AS99" s="91"/>
      <c r="AT99" s="91"/>
      <c r="AU99" s="91"/>
      <c r="AV99" s="91"/>
      <c r="AW99" s="91"/>
      <c r="AX99" s="91"/>
      <c r="AY99" s="91"/>
      <c r="AZ99" s="91"/>
      <c r="BA99" s="88"/>
      <c r="BB99" s="91"/>
      <c r="BC99" s="91"/>
      <c r="BD99" s="91"/>
      <c r="BE99" s="91"/>
      <c r="BF99" s="91"/>
      <c r="BG99" s="91"/>
      <c r="BH99" s="91"/>
      <c r="BI99" s="91"/>
      <c r="BJ99" s="91"/>
      <c r="BK99" s="91"/>
      <c r="BL99" s="91"/>
      <c r="BM99" s="91"/>
      <c r="BN99" s="91"/>
      <c r="BO99" s="91"/>
      <c r="BP99" s="91"/>
      <c r="BQ99" s="91"/>
      <c r="BR99" s="265"/>
      <c r="BS99" s="91"/>
      <c r="BT99" s="91"/>
      <c r="BU99" s="91"/>
      <c r="BV99" s="91"/>
      <c r="BW99" s="91"/>
      <c r="BX99" s="91"/>
      <c r="BY99" s="91"/>
      <c r="BZ99" s="91"/>
      <c r="CA99" s="91"/>
      <c r="CB99" s="91"/>
      <c r="CC99" s="91"/>
      <c r="CD99" s="91"/>
      <c r="CE99" s="91"/>
      <c r="CF99" s="91"/>
      <c r="CG99" s="91"/>
      <c r="CH99" s="91"/>
      <c r="CI99" s="91"/>
      <c r="CJ99" s="91"/>
      <c r="CK99" s="91"/>
      <c r="CL99" s="91"/>
      <c r="CM99" s="91"/>
      <c r="CN99" s="91"/>
      <c r="CO99" s="91"/>
      <c r="CP99" s="91"/>
      <c r="CQ99" s="91"/>
      <c r="CR99" s="91"/>
      <c r="CS99" s="91"/>
      <c r="CT99" s="91"/>
      <c r="CU99" s="91"/>
    </row>
    <row r="100" spans="2:99" s="21" customFormat="1" ht="30" customHeight="1" x14ac:dyDescent="0.25">
      <c r="B100" s="258">
        <v>103</v>
      </c>
      <c r="C100" s="254">
        <v>44117</v>
      </c>
      <c r="D100" s="153" t="s">
        <v>272</v>
      </c>
      <c r="E100" s="255"/>
      <c r="F100" s="88" t="s">
        <v>141</v>
      </c>
      <c r="G100" s="256" t="s">
        <v>28</v>
      </c>
      <c r="H100" s="256" t="s">
        <v>17</v>
      </c>
      <c r="I100" s="257" t="s">
        <v>146</v>
      </c>
      <c r="J100" s="88" t="s">
        <v>152</v>
      </c>
      <c r="K100" s="90"/>
      <c r="L100" s="90"/>
      <c r="M100" s="258">
        <v>4</v>
      </c>
      <c r="N100" s="319" t="s">
        <v>28</v>
      </c>
      <c r="O100" s="258">
        <v>4</v>
      </c>
      <c r="P100" s="259">
        <v>3</v>
      </c>
      <c r="Q100" s="260">
        <v>4</v>
      </c>
      <c r="R100" s="258">
        <v>4</v>
      </c>
      <c r="S100" s="259">
        <v>4</v>
      </c>
      <c r="T100" s="259">
        <v>4</v>
      </c>
      <c r="U100" s="259">
        <v>4</v>
      </c>
      <c r="V100" s="259">
        <v>4</v>
      </c>
      <c r="W100" s="260">
        <v>3</v>
      </c>
      <c r="X100" s="258">
        <v>3</v>
      </c>
      <c r="Y100" s="260">
        <v>3</v>
      </c>
      <c r="Z100" s="320" t="s">
        <v>28</v>
      </c>
      <c r="AA100" s="260">
        <v>3</v>
      </c>
      <c r="AB100" s="261"/>
      <c r="AC100" s="279"/>
      <c r="AD100" s="265"/>
      <c r="AE100" s="265"/>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88"/>
      <c r="BB100" s="91"/>
      <c r="BC100" s="91"/>
      <c r="BD100" s="91"/>
      <c r="BE100" s="91"/>
      <c r="BF100" s="91"/>
      <c r="BG100" s="91"/>
      <c r="BH100" s="91"/>
      <c r="BI100" s="91"/>
      <c r="BJ100" s="91"/>
      <c r="BK100" s="91"/>
      <c r="BL100" s="91"/>
      <c r="BM100" s="91"/>
      <c r="BN100" s="91"/>
      <c r="BO100" s="91"/>
      <c r="BP100" s="91"/>
      <c r="BQ100" s="91"/>
      <c r="BR100" s="265"/>
      <c r="BS100" s="91"/>
      <c r="BT100" s="91"/>
      <c r="BU100" s="91"/>
      <c r="BV100" s="91"/>
      <c r="BW100" s="91"/>
      <c r="BX100" s="91"/>
      <c r="BY100" s="91"/>
      <c r="BZ100" s="91"/>
      <c r="CA100" s="91"/>
      <c r="CB100" s="91"/>
      <c r="CC100" s="91"/>
      <c r="CD100" s="91"/>
      <c r="CE100" s="91"/>
      <c r="CF100" s="91"/>
      <c r="CG100" s="91"/>
      <c r="CH100" s="91"/>
      <c r="CI100" s="91"/>
      <c r="CJ100" s="91"/>
      <c r="CK100" s="91"/>
      <c r="CL100" s="91"/>
      <c r="CM100" s="91"/>
      <c r="CN100" s="91"/>
      <c r="CO100" s="91"/>
      <c r="CP100" s="91"/>
      <c r="CQ100" s="91"/>
      <c r="CR100" s="91"/>
      <c r="CS100" s="91"/>
      <c r="CT100" s="91"/>
      <c r="CU100" s="91"/>
    </row>
    <row r="101" spans="2:99" s="21" customFormat="1" ht="30" customHeight="1" x14ac:dyDescent="0.25">
      <c r="B101" s="258">
        <v>104</v>
      </c>
      <c r="C101" s="254">
        <v>44118</v>
      </c>
      <c r="D101" s="153" t="s">
        <v>272</v>
      </c>
      <c r="E101" s="255"/>
      <c r="F101" s="88" t="s">
        <v>142</v>
      </c>
      <c r="G101" s="256" t="s">
        <v>27</v>
      </c>
      <c r="H101" s="256" t="s">
        <v>245</v>
      </c>
      <c r="I101" s="257" t="s">
        <v>132</v>
      </c>
      <c r="J101" s="88" t="s">
        <v>153</v>
      </c>
      <c r="K101" s="90"/>
      <c r="L101" s="90"/>
      <c r="M101" s="258">
        <v>5</v>
      </c>
      <c r="N101" s="319" t="s">
        <v>27</v>
      </c>
      <c r="O101" s="258">
        <v>4</v>
      </c>
      <c r="P101" s="259">
        <v>4</v>
      </c>
      <c r="Q101" s="260">
        <v>4</v>
      </c>
      <c r="R101" s="258">
        <v>4</v>
      </c>
      <c r="S101" s="259">
        <v>4</v>
      </c>
      <c r="T101" s="259">
        <v>5</v>
      </c>
      <c r="U101" s="259">
        <v>5</v>
      </c>
      <c r="V101" s="259">
        <v>4</v>
      </c>
      <c r="W101" s="260">
        <v>4</v>
      </c>
      <c r="X101" s="258">
        <v>5</v>
      </c>
      <c r="Y101" s="260">
        <v>5</v>
      </c>
      <c r="Z101" s="320" t="s">
        <v>28</v>
      </c>
      <c r="AA101" s="260">
        <v>5</v>
      </c>
      <c r="AB101" s="261"/>
      <c r="AC101" s="279"/>
      <c r="AD101" s="265"/>
      <c r="AE101" s="265"/>
      <c r="AF101" s="91"/>
      <c r="AG101" s="91"/>
      <c r="AH101" s="91"/>
      <c r="AI101" s="91"/>
      <c r="AJ101" s="91"/>
      <c r="AK101" s="91"/>
      <c r="AL101" s="91"/>
      <c r="AM101" s="91"/>
      <c r="AN101" s="91"/>
      <c r="AO101" s="91"/>
      <c r="AP101" s="91"/>
      <c r="AQ101" s="91"/>
      <c r="AR101" s="91"/>
      <c r="AS101" s="91"/>
      <c r="AT101" s="91"/>
      <c r="AU101" s="91"/>
      <c r="AV101" s="91"/>
      <c r="AW101" s="91"/>
      <c r="AX101" s="91"/>
      <c r="AY101" s="91"/>
      <c r="AZ101" s="91"/>
      <c r="BA101" s="88"/>
      <c r="BB101" s="91"/>
      <c r="BC101" s="91"/>
      <c r="BD101" s="91"/>
      <c r="BE101" s="91"/>
      <c r="BF101" s="91"/>
      <c r="BG101" s="91"/>
      <c r="BH101" s="91"/>
      <c r="BI101" s="91"/>
      <c r="BJ101" s="91"/>
      <c r="BK101" s="91"/>
      <c r="BL101" s="91"/>
      <c r="BM101" s="91"/>
      <c r="BN101" s="91"/>
      <c r="BO101" s="91"/>
      <c r="BP101" s="91"/>
      <c r="BQ101" s="91"/>
      <c r="BR101" s="265"/>
      <c r="BS101" s="91"/>
      <c r="BT101" s="91"/>
      <c r="BU101" s="91"/>
      <c r="BV101" s="91"/>
      <c r="BW101" s="91"/>
      <c r="BX101" s="91"/>
      <c r="BY101" s="91"/>
      <c r="BZ101" s="91"/>
      <c r="CA101" s="91"/>
      <c r="CB101" s="91"/>
      <c r="CC101" s="91"/>
      <c r="CD101" s="91"/>
      <c r="CE101" s="91"/>
      <c r="CF101" s="91"/>
      <c r="CG101" s="91"/>
      <c r="CH101" s="91"/>
      <c r="CI101" s="91"/>
      <c r="CJ101" s="91"/>
      <c r="CK101" s="91"/>
      <c r="CL101" s="91"/>
      <c r="CM101" s="91"/>
      <c r="CN101" s="91"/>
      <c r="CO101" s="91"/>
      <c r="CP101" s="91"/>
      <c r="CQ101" s="91"/>
      <c r="CR101" s="91"/>
      <c r="CS101" s="91"/>
      <c r="CT101" s="91"/>
      <c r="CU101" s="91"/>
    </row>
    <row r="102" spans="2:99" s="21" customFormat="1" ht="30" customHeight="1" x14ac:dyDescent="0.25">
      <c r="B102" s="258">
        <v>105</v>
      </c>
      <c r="C102" s="254">
        <v>44118</v>
      </c>
      <c r="D102" s="153" t="s">
        <v>274</v>
      </c>
      <c r="E102" s="255"/>
      <c r="F102" s="88" t="s">
        <v>141</v>
      </c>
      <c r="G102" s="256" t="s">
        <v>27</v>
      </c>
      <c r="H102" s="256" t="s">
        <v>17</v>
      </c>
      <c r="I102" s="257" t="s">
        <v>146</v>
      </c>
      <c r="J102" s="88"/>
      <c r="K102" s="90"/>
      <c r="L102" s="90"/>
      <c r="M102" s="258">
        <v>4</v>
      </c>
      <c r="N102" s="319" t="s">
        <v>27</v>
      </c>
      <c r="O102" s="258">
        <v>4</v>
      </c>
      <c r="P102" s="259">
        <v>4</v>
      </c>
      <c r="Q102" s="260">
        <v>4</v>
      </c>
      <c r="R102" s="258">
        <v>4</v>
      </c>
      <c r="S102" s="259">
        <v>4</v>
      </c>
      <c r="T102" s="259">
        <v>4</v>
      </c>
      <c r="U102" s="259">
        <v>4</v>
      </c>
      <c r="V102" s="259">
        <v>4</v>
      </c>
      <c r="W102" s="260">
        <v>4</v>
      </c>
      <c r="X102" s="258">
        <v>4</v>
      </c>
      <c r="Y102" s="260">
        <v>4</v>
      </c>
      <c r="Z102" s="320" t="s">
        <v>28</v>
      </c>
      <c r="AA102" s="260">
        <v>4</v>
      </c>
      <c r="AB102" s="261"/>
      <c r="AC102" s="279"/>
      <c r="AD102" s="265"/>
      <c r="AE102" s="265"/>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88"/>
      <c r="BB102" s="91"/>
      <c r="BC102" s="91"/>
      <c r="BD102" s="91"/>
      <c r="BE102" s="91"/>
      <c r="BF102" s="91"/>
      <c r="BG102" s="91"/>
      <c r="BH102" s="91"/>
      <c r="BI102" s="91"/>
      <c r="BJ102" s="91"/>
      <c r="BK102" s="91"/>
      <c r="BL102" s="91"/>
      <c r="BM102" s="91"/>
      <c r="BN102" s="91"/>
      <c r="BO102" s="91"/>
      <c r="BP102" s="91"/>
      <c r="BQ102" s="91"/>
      <c r="BR102" s="265"/>
      <c r="BS102" s="91"/>
      <c r="BT102" s="91"/>
      <c r="BU102" s="91"/>
      <c r="BV102" s="91"/>
      <c r="BW102" s="91"/>
      <c r="BX102" s="91"/>
      <c r="BY102" s="91"/>
      <c r="BZ102" s="91"/>
      <c r="CA102" s="91"/>
      <c r="CB102" s="91"/>
      <c r="CC102" s="91"/>
      <c r="CD102" s="91"/>
      <c r="CE102" s="91"/>
      <c r="CF102" s="91"/>
      <c r="CG102" s="91"/>
      <c r="CH102" s="91"/>
      <c r="CI102" s="91"/>
      <c r="CJ102" s="91"/>
      <c r="CK102" s="91"/>
      <c r="CL102" s="91"/>
      <c r="CM102" s="91"/>
      <c r="CN102" s="91"/>
      <c r="CO102" s="91"/>
      <c r="CP102" s="91"/>
      <c r="CQ102" s="91"/>
      <c r="CR102" s="91"/>
      <c r="CS102" s="91"/>
      <c r="CT102" s="91"/>
      <c r="CU102" s="91"/>
    </row>
    <row r="103" spans="2:99" s="21" customFormat="1" ht="30" customHeight="1" x14ac:dyDescent="0.25">
      <c r="B103" s="258">
        <v>106</v>
      </c>
      <c r="C103" s="254">
        <v>44118</v>
      </c>
      <c r="D103" s="153" t="s">
        <v>272</v>
      </c>
      <c r="E103" s="255"/>
      <c r="F103" s="88" t="s">
        <v>141</v>
      </c>
      <c r="G103" s="256" t="s">
        <v>27</v>
      </c>
      <c r="H103" s="256" t="s">
        <v>17</v>
      </c>
      <c r="I103" s="257" t="s">
        <v>146</v>
      </c>
      <c r="J103" s="88" t="s">
        <v>153</v>
      </c>
      <c r="K103" s="90"/>
      <c r="L103" s="90"/>
      <c r="M103" s="258">
        <v>5</v>
      </c>
      <c r="N103" s="319" t="s">
        <v>27</v>
      </c>
      <c r="O103" s="258">
        <v>3</v>
      </c>
      <c r="P103" s="259">
        <v>5</v>
      </c>
      <c r="Q103" s="260">
        <v>5</v>
      </c>
      <c r="R103" s="258">
        <v>5</v>
      </c>
      <c r="S103" s="259">
        <v>5</v>
      </c>
      <c r="T103" s="259">
        <v>5</v>
      </c>
      <c r="U103" s="259">
        <v>5</v>
      </c>
      <c r="V103" s="259">
        <v>3</v>
      </c>
      <c r="W103" s="260">
        <v>5</v>
      </c>
      <c r="X103" s="258">
        <v>5</v>
      </c>
      <c r="Y103" s="260">
        <v>5</v>
      </c>
      <c r="Z103" s="320" t="s">
        <v>28</v>
      </c>
      <c r="AA103" s="260">
        <v>5</v>
      </c>
      <c r="AB103" s="261"/>
      <c r="AC103" s="279"/>
      <c r="AD103" s="265"/>
      <c r="AE103" s="265"/>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88"/>
      <c r="BB103" s="91"/>
      <c r="BC103" s="91"/>
      <c r="BD103" s="91"/>
      <c r="BE103" s="91"/>
      <c r="BF103" s="91"/>
      <c r="BG103" s="91"/>
      <c r="BH103" s="91"/>
      <c r="BI103" s="91"/>
      <c r="BJ103" s="91"/>
      <c r="BK103" s="91"/>
      <c r="BL103" s="91"/>
      <c r="BM103" s="91"/>
      <c r="BN103" s="91"/>
      <c r="BO103" s="91"/>
      <c r="BP103" s="91"/>
      <c r="BQ103" s="91"/>
      <c r="BR103" s="265"/>
      <c r="BS103" s="91"/>
      <c r="BT103" s="91"/>
      <c r="BU103" s="91"/>
      <c r="BV103" s="91"/>
      <c r="BW103" s="91"/>
      <c r="BX103" s="91"/>
      <c r="BY103" s="91"/>
      <c r="BZ103" s="91"/>
      <c r="CA103" s="91"/>
      <c r="CB103" s="91"/>
      <c r="CC103" s="91"/>
      <c r="CD103" s="91"/>
      <c r="CE103" s="91"/>
      <c r="CF103" s="91"/>
      <c r="CG103" s="91"/>
      <c r="CH103" s="91"/>
      <c r="CI103" s="91"/>
      <c r="CJ103" s="91"/>
      <c r="CK103" s="91"/>
      <c r="CL103" s="91"/>
      <c r="CM103" s="91"/>
      <c r="CN103" s="91"/>
      <c r="CO103" s="91"/>
      <c r="CP103" s="91"/>
      <c r="CQ103" s="91"/>
      <c r="CR103" s="91"/>
      <c r="CS103" s="91"/>
      <c r="CT103" s="91"/>
      <c r="CU103" s="91"/>
    </row>
    <row r="104" spans="2:99" s="21" customFormat="1" ht="30" customHeight="1" x14ac:dyDescent="0.25">
      <c r="B104" s="258">
        <v>107</v>
      </c>
      <c r="C104" s="254">
        <v>44118</v>
      </c>
      <c r="D104" s="153" t="s">
        <v>274</v>
      </c>
      <c r="E104" s="255"/>
      <c r="F104" s="88" t="s">
        <v>143</v>
      </c>
      <c r="G104" s="256" t="s">
        <v>27</v>
      </c>
      <c r="H104" s="256" t="s">
        <v>246</v>
      </c>
      <c r="I104" s="257" t="s">
        <v>25</v>
      </c>
      <c r="J104" s="88" t="s">
        <v>152</v>
      </c>
      <c r="K104" s="90"/>
      <c r="L104" s="90"/>
      <c r="M104" s="258">
        <v>5</v>
      </c>
      <c r="N104" s="319" t="s">
        <v>28</v>
      </c>
      <c r="O104" s="258">
        <v>5</v>
      </c>
      <c r="P104" s="259">
        <v>5</v>
      </c>
      <c r="Q104" s="260">
        <v>5</v>
      </c>
      <c r="R104" s="258">
        <v>5</v>
      </c>
      <c r="S104" s="259">
        <v>5</v>
      </c>
      <c r="T104" s="259">
        <v>5</v>
      </c>
      <c r="U104" s="259">
        <v>5</v>
      </c>
      <c r="V104" s="259"/>
      <c r="W104" s="260"/>
      <c r="X104" s="258">
        <v>5</v>
      </c>
      <c r="Y104" s="260">
        <v>5</v>
      </c>
      <c r="Z104" s="320" t="s">
        <v>28</v>
      </c>
      <c r="AA104" s="260">
        <v>5</v>
      </c>
      <c r="AB104" s="261"/>
      <c r="AC104" s="279"/>
      <c r="AD104" s="265"/>
      <c r="AE104" s="265"/>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88"/>
      <c r="BB104" s="91"/>
      <c r="BC104" s="91"/>
      <c r="BD104" s="91"/>
      <c r="BE104" s="91"/>
      <c r="BF104" s="91"/>
      <c r="BG104" s="91"/>
      <c r="BH104" s="91"/>
      <c r="BI104" s="91"/>
      <c r="BJ104" s="91"/>
      <c r="BK104" s="91"/>
      <c r="BL104" s="91"/>
      <c r="BM104" s="91"/>
      <c r="BN104" s="91"/>
      <c r="BO104" s="91"/>
      <c r="BP104" s="91"/>
      <c r="BQ104" s="91"/>
      <c r="BR104" s="265"/>
      <c r="BS104" s="91"/>
      <c r="BT104" s="91"/>
      <c r="BU104" s="91"/>
      <c r="BV104" s="91"/>
      <c r="BW104" s="91"/>
      <c r="BX104" s="91"/>
      <c r="BY104" s="91"/>
      <c r="BZ104" s="91"/>
      <c r="CA104" s="91"/>
      <c r="CB104" s="91"/>
      <c r="CC104" s="91"/>
      <c r="CD104" s="91"/>
      <c r="CE104" s="91"/>
      <c r="CF104" s="91"/>
      <c r="CG104" s="91"/>
      <c r="CH104" s="91"/>
      <c r="CI104" s="91"/>
      <c r="CJ104" s="91"/>
      <c r="CK104" s="91"/>
      <c r="CL104" s="91"/>
      <c r="CM104" s="91"/>
      <c r="CN104" s="91"/>
      <c r="CO104" s="91"/>
      <c r="CP104" s="91"/>
      <c r="CQ104" s="91"/>
      <c r="CR104" s="91"/>
      <c r="CS104" s="91"/>
      <c r="CT104" s="91"/>
      <c r="CU104" s="91"/>
    </row>
    <row r="105" spans="2:99" s="21" customFormat="1" ht="30" customHeight="1" x14ac:dyDescent="0.25">
      <c r="B105" s="258">
        <v>108</v>
      </c>
      <c r="C105" s="254">
        <v>44118</v>
      </c>
      <c r="D105" s="153" t="s">
        <v>272</v>
      </c>
      <c r="E105" s="255"/>
      <c r="F105" s="88" t="s">
        <v>141</v>
      </c>
      <c r="G105" s="256" t="s">
        <v>185</v>
      </c>
      <c r="H105" s="256" t="s">
        <v>17</v>
      </c>
      <c r="I105" s="257" t="s">
        <v>146</v>
      </c>
      <c r="J105" s="88" t="s">
        <v>152</v>
      </c>
      <c r="K105" s="90"/>
      <c r="L105" s="90"/>
      <c r="M105" s="258">
        <v>3</v>
      </c>
      <c r="N105" s="319" t="s">
        <v>28</v>
      </c>
      <c r="O105" s="258">
        <v>4</v>
      </c>
      <c r="P105" s="259">
        <v>4</v>
      </c>
      <c r="Q105" s="260">
        <v>3</v>
      </c>
      <c r="R105" s="258">
        <v>3</v>
      </c>
      <c r="S105" s="259">
        <v>5</v>
      </c>
      <c r="T105" s="259">
        <v>5</v>
      </c>
      <c r="U105" s="259">
        <v>4</v>
      </c>
      <c r="V105" s="259">
        <v>4</v>
      </c>
      <c r="W105" s="260">
        <v>3</v>
      </c>
      <c r="X105" s="258">
        <v>2</v>
      </c>
      <c r="Y105" s="260">
        <v>4</v>
      </c>
      <c r="Z105" s="320" t="s">
        <v>185</v>
      </c>
      <c r="AA105" s="260">
        <v>4</v>
      </c>
      <c r="AB105" s="261"/>
      <c r="AC105" s="279"/>
      <c r="AD105" s="265"/>
      <c r="AE105" s="265"/>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88"/>
      <c r="BB105" s="91"/>
      <c r="BC105" s="91"/>
      <c r="BD105" s="91"/>
      <c r="BE105" s="91"/>
      <c r="BF105" s="91"/>
      <c r="BG105" s="91"/>
      <c r="BH105" s="91"/>
      <c r="BI105" s="91"/>
      <c r="BJ105" s="91"/>
      <c r="BK105" s="91"/>
      <c r="BL105" s="91"/>
      <c r="BM105" s="91"/>
      <c r="BN105" s="91"/>
      <c r="BO105" s="91"/>
      <c r="BP105" s="91"/>
      <c r="BQ105" s="91"/>
      <c r="BR105" s="265"/>
      <c r="BS105" s="91"/>
      <c r="BT105" s="91"/>
      <c r="BU105" s="91"/>
      <c r="BV105" s="91"/>
      <c r="BW105" s="91"/>
      <c r="BX105" s="91"/>
      <c r="BY105" s="91"/>
      <c r="BZ105" s="91"/>
      <c r="CA105" s="91"/>
      <c r="CB105" s="91"/>
      <c r="CC105" s="91"/>
      <c r="CD105" s="91"/>
      <c r="CE105" s="91"/>
      <c r="CF105" s="91"/>
      <c r="CG105" s="91"/>
      <c r="CH105" s="91"/>
      <c r="CI105" s="91"/>
      <c r="CJ105" s="91"/>
      <c r="CK105" s="91"/>
      <c r="CL105" s="91"/>
      <c r="CM105" s="91"/>
      <c r="CN105" s="91"/>
      <c r="CO105" s="91"/>
      <c r="CP105" s="91"/>
      <c r="CQ105" s="91"/>
      <c r="CR105" s="91"/>
      <c r="CS105" s="91"/>
      <c r="CT105" s="91"/>
      <c r="CU105" s="91"/>
    </row>
    <row r="106" spans="2:99" s="21" customFormat="1" ht="30" customHeight="1" x14ac:dyDescent="0.25">
      <c r="B106" s="258">
        <v>109</v>
      </c>
      <c r="C106" s="254">
        <v>44118</v>
      </c>
      <c r="D106" s="153" t="s">
        <v>272</v>
      </c>
      <c r="E106" s="255"/>
      <c r="F106" s="88" t="s">
        <v>141</v>
      </c>
      <c r="G106" s="256" t="s">
        <v>28</v>
      </c>
      <c r="H106" s="256" t="s">
        <v>17</v>
      </c>
      <c r="I106" s="257" t="s">
        <v>146</v>
      </c>
      <c r="J106" s="88" t="s">
        <v>152</v>
      </c>
      <c r="K106" s="90"/>
      <c r="L106" s="90"/>
      <c r="M106" s="258">
        <v>4</v>
      </c>
      <c r="N106" s="319" t="s">
        <v>28</v>
      </c>
      <c r="O106" s="258">
        <v>5</v>
      </c>
      <c r="P106" s="259">
        <v>4</v>
      </c>
      <c r="Q106" s="260">
        <v>5</v>
      </c>
      <c r="R106" s="258">
        <v>4</v>
      </c>
      <c r="S106" s="259">
        <v>5</v>
      </c>
      <c r="T106" s="259">
        <v>5</v>
      </c>
      <c r="U106" s="259">
        <v>5</v>
      </c>
      <c r="V106" s="259">
        <v>5</v>
      </c>
      <c r="W106" s="260">
        <v>5</v>
      </c>
      <c r="X106" s="258">
        <v>4</v>
      </c>
      <c r="Y106" s="260">
        <v>4</v>
      </c>
      <c r="Z106" s="320" t="s">
        <v>28</v>
      </c>
      <c r="AA106" s="260">
        <v>4</v>
      </c>
      <c r="AB106" s="261"/>
      <c r="AC106" s="279"/>
      <c r="AD106" s="265"/>
      <c r="AE106" s="265"/>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88"/>
      <c r="BB106" s="91"/>
      <c r="BC106" s="91"/>
      <c r="BD106" s="91"/>
      <c r="BE106" s="91"/>
      <c r="BF106" s="91"/>
      <c r="BG106" s="91"/>
      <c r="BH106" s="91"/>
      <c r="BI106" s="91"/>
      <c r="BJ106" s="91"/>
      <c r="BK106" s="91"/>
      <c r="BL106" s="91"/>
      <c r="BM106" s="91"/>
      <c r="BN106" s="91"/>
      <c r="BO106" s="91"/>
      <c r="BP106" s="91"/>
      <c r="BQ106" s="91"/>
      <c r="BR106" s="265"/>
      <c r="BS106" s="91"/>
      <c r="BT106" s="91"/>
      <c r="BU106" s="9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row>
    <row r="107" spans="2:99" s="21" customFormat="1" ht="30" customHeight="1" x14ac:dyDescent="0.25">
      <c r="B107" s="258">
        <v>110</v>
      </c>
      <c r="C107" s="254">
        <v>44118</v>
      </c>
      <c r="D107" s="153" t="s">
        <v>272</v>
      </c>
      <c r="E107" s="255"/>
      <c r="F107" s="88" t="s">
        <v>141</v>
      </c>
      <c r="G107" s="256" t="s">
        <v>27</v>
      </c>
      <c r="H107" s="256" t="s">
        <v>186</v>
      </c>
      <c r="I107" s="257" t="s">
        <v>147</v>
      </c>
      <c r="J107" s="88" t="s">
        <v>152</v>
      </c>
      <c r="K107" s="90"/>
      <c r="L107" s="90"/>
      <c r="M107" s="258">
        <v>3</v>
      </c>
      <c r="N107" s="319" t="s">
        <v>28</v>
      </c>
      <c r="O107" s="258">
        <v>4</v>
      </c>
      <c r="P107" s="259">
        <v>3</v>
      </c>
      <c r="Q107" s="260">
        <v>3</v>
      </c>
      <c r="R107" s="258">
        <v>2</v>
      </c>
      <c r="S107" s="259"/>
      <c r="T107" s="259">
        <v>4</v>
      </c>
      <c r="U107" s="259">
        <v>1</v>
      </c>
      <c r="V107" s="259">
        <v>3</v>
      </c>
      <c r="W107" s="260">
        <v>2</v>
      </c>
      <c r="X107" s="258">
        <v>3</v>
      </c>
      <c r="Y107" s="260">
        <v>5</v>
      </c>
      <c r="Z107" s="320" t="s">
        <v>28</v>
      </c>
      <c r="AA107" s="260">
        <v>4</v>
      </c>
      <c r="AB107" s="261"/>
      <c r="AC107" s="279"/>
      <c r="AD107" s="265"/>
      <c r="AE107" s="265"/>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88"/>
      <c r="BB107" s="91"/>
      <c r="BC107" s="91"/>
      <c r="BD107" s="91"/>
      <c r="BE107" s="91"/>
      <c r="BF107" s="91"/>
      <c r="BG107" s="91"/>
      <c r="BH107" s="91"/>
      <c r="BI107" s="91"/>
      <c r="BJ107" s="91"/>
      <c r="BK107" s="91"/>
      <c r="BL107" s="91"/>
      <c r="BM107" s="91"/>
      <c r="BN107" s="91"/>
      <c r="BO107" s="91"/>
      <c r="BP107" s="91"/>
      <c r="BQ107" s="91"/>
      <c r="BR107" s="265"/>
      <c r="BS107" s="91"/>
      <c r="BT107" s="91"/>
      <c r="BU107" s="9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row>
    <row r="108" spans="2:99" s="21" customFormat="1" ht="30" customHeight="1" x14ac:dyDescent="0.25">
      <c r="B108" s="258">
        <v>111</v>
      </c>
      <c r="C108" s="254">
        <v>44118</v>
      </c>
      <c r="D108" s="153" t="s">
        <v>272</v>
      </c>
      <c r="E108" s="255"/>
      <c r="F108" s="88" t="s">
        <v>141</v>
      </c>
      <c r="G108" s="256" t="s">
        <v>28</v>
      </c>
      <c r="H108" s="256" t="s">
        <v>186</v>
      </c>
      <c r="I108" s="257" t="s">
        <v>147</v>
      </c>
      <c r="J108" s="88" t="s">
        <v>152</v>
      </c>
      <c r="K108" s="90"/>
      <c r="L108" s="90"/>
      <c r="M108" s="258">
        <v>4</v>
      </c>
      <c r="N108" s="319" t="s">
        <v>28</v>
      </c>
      <c r="O108" s="258">
        <v>4</v>
      </c>
      <c r="P108" s="259">
        <v>4</v>
      </c>
      <c r="Q108" s="260">
        <v>3</v>
      </c>
      <c r="R108" s="258">
        <v>4</v>
      </c>
      <c r="S108" s="259">
        <v>4</v>
      </c>
      <c r="T108" s="259">
        <v>4</v>
      </c>
      <c r="U108" s="259">
        <v>5</v>
      </c>
      <c r="V108" s="259">
        <v>4</v>
      </c>
      <c r="W108" s="260">
        <v>5</v>
      </c>
      <c r="X108" s="258">
        <v>5</v>
      </c>
      <c r="Y108" s="260">
        <v>5</v>
      </c>
      <c r="Z108" s="320" t="s">
        <v>185</v>
      </c>
      <c r="AA108" s="260">
        <v>4</v>
      </c>
      <c r="AB108" s="261"/>
      <c r="AC108" s="279"/>
      <c r="AD108" s="265"/>
      <c r="AE108" s="265"/>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88"/>
      <c r="BB108" s="91"/>
      <c r="BC108" s="91"/>
      <c r="BD108" s="91"/>
      <c r="BE108" s="91"/>
      <c r="BF108" s="91"/>
      <c r="BG108" s="91"/>
      <c r="BH108" s="91"/>
      <c r="BI108" s="91"/>
      <c r="BJ108" s="91"/>
      <c r="BK108" s="91"/>
      <c r="BL108" s="91"/>
      <c r="BM108" s="91"/>
      <c r="BN108" s="91"/>
      <c r="BO108" s="91"/>
      <c r="BP108" s="91"/>
      <c r="BQ108" s="91"/>
      <c r="BR108" s="265"/>
      <c r="BS108" s="91"/>
      <c r="BT108" s="91"/>
      <c r="BU108" s="9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row>
    <row r="109" spans="2:99" s="21" customFormat="1" ht="30" customHeight="1" x14ac:dyDescent="0.25">
      <c r="B109" s="258">
        <v>112</v>
      </c>
      <c r="C109" s="254">
        <v>44118</v>
      </c>
      <c r="D109" s="153" t="s">
        <v>272</v>
      </c>
      <c r="E109" s="255"/>
      <c r="F109" s="88" t="s">
        <v>143</v>
      </c>
      <c r="G109" s="256" t="s">
        <v>27</v>
      </c>
      <c r="H109" s="256" t="s">
        <v>247</v>
      </c>
      <c r="I109" s="257" t="s">
        <v>25</v>
      </c>
      <c r="J109" s="88" t="s">
        <v>152</v>
      </c>
      <c r="K109" s="90"/>
      <c r="L109" s="90"/>
      <c r="M109" s="258">
        <v>5</v>
      </c>
      <c r="N109" s="319" t="s">
        <v>28</v>
      </c>
      <c r="O109" s="258">
        <v>4</v>
      </c>
      <c r="P109" s="259">
        <v>4</v>
      </c>
      <c r="Q109" s="260">
        <v>5</v>
      </c>
      <c r="R109" s="258">
        <v>5</v>
      </c>
      <c r="S109" s="259">
        <v>5</v>
      </c>
      <c r="T109" s="259">
        <v>5</v>
      </c>
      <c r="U109" s="259">
        <v>5</v>
      </c>
      <c r="V109" s="259">
        <v>4</v>
      </c>
      <c r="W109" s="260">
        <v>4</v>
      </c>
      <c r="X109" s="258">
        <v>3</v>
      </c>
      <c r="Y109" s="260">
        <v>4</v>
      </c>
      <c r="Z109" s="320" t="s">
        <v>28</v>
      </c>
      <c r="AA109" s="260">
        <v>5</v>
      </c>
      <c r="AB109" s="261"/>
      <c r="AC109" s="279"/>
      <c r="AD109" s="265"/>
      <c r="AE109" s="265"/>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88"/>
      <c r="BB109" s="91"/>
      <c r="BC109" s="91"/>
      <c r="BD109" s="91"/>
      <c r="BE109" s="91"/>
      <c r="BF109" s="91"/>
      <c r="BG109" s="91"/>
      <c r="BH109" s="91"/>
      <c r="BI109" s="91"/>
      <c r="BJ109" s="91"/>
      <c r="BK109" s="91"/>
      <c r="BL109" s="91"/>
      <c r="BM109" s="91"/>
      <c r="BN109" s="91"/>
      <c r="BO109" s="91"/>
      <c r="BP109" s="91"/>
      <c r="BQ109" s="91"/>
      <c r="BR109" s="265"/>
      <c r="BS109" s="91"/>
      <c r="BT109" s="91"/>
      <c r="BU109" s="9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row>
    <row r="110" spans="2:99" s="21" customFormat="1" ht="30" customHeight="1" x14ac:dyDescent="0.25">
      <c r="B110" s="258">
        <v>113</v>
      </c>
      <c r="C110" s="254">
        <v>44119</v>
      </c>
      <c r="D110" s="153" t="s">
        <v>272</v>
      </c>
      <c r="E110" s="255"/>
      <c r="F110" s="88" t="s">
        <v>143</v>
      </c>
      <c r="G110" s="256" t="s">
        <v>27</v>
      </c>
      <c r="H110" s="256" t="s">
        <v>248</v>
      </c>
      <c r="I110" s="257" t="s">
        <v>25</v>
      </c>
      <c r="J110" s="88" t="s">
        <v>153</v>
      </c>
      <c r="K110" s="90"/>
      <c r="L110" s="90"/>
      <c r="M110" s="258">
        <v>5</v>
      </c>
      <c r="N110" s="319" t="s">
        <v>27</v>
      </c>
      <c r="O110" s="258">
        <v>4</v>
      </c>
      <c r="P110" s="259">
        <v>4</v>
      </c>
      <c r="Q110" s="260">
        <v>4</v>
      </c>
      <c r="R110" s="258">
        <v>5</v>
      </c>
      <c r="S110" s="259">
        <v>5</v>
      </c>
      <c r="T110" s="259">
        <v>5</v>
      </c>
      <c r="U110" s="259"/>
      <c r="V110" s="259"/>
      <c r="W110" s="260"/>
      <c r="X110" s="258">
        <v>4</v>
      </c>
      <c r="Y110" s="260"/>
      <c r="Z110" s="320" t="s">
        <v>28</v>
      </c>
      <c r="AA110" s="260">
        <v>5</v>
      </c>
      <c r="AB110" s="261"/>
      <c r="AC110" s="279"/>
      <c r="AD110" s="265"/>
      <c r="AE110" s="265"/>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88"/>
      <c r="BB110" s="91"/>
      <c r="BC110" s="91"/>
      <c r="BD110" s="91"/>
      <c r="BE110" s="91"/>
      <c r="BF110" s="91"/>
      <c r="BG110" s="91"/>
      <c r="BH110" s="91"/>
      <c r="BI110" s="91"/>
      <c r="BJ110" s="91"/>
      <c r="BK110" s="91"/>
      <c r="BL110" s="91"/>
      <c r="BM110" s="91"/>
      <c r="BN110" s="91"/>
      <c r="BO110" s="91"/>
      <c r="BP110" s="91"/>
      <c r="BQ110" s="91"/>
      <c r="BR110" s="265"/>
      <c r="BS110" s="91"/>
      <c r="BT110" s="91"/>
      <c r="BU110" s="9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row>
    <row r="111" spans="2:99" s="21" customFormat="1" ht="30" customHeight="1" x14ac:dyDescent="0.25">
      <c r="B111" s="258">
        <v>114</v>
      </c>
      <c r="C111" s="254">
        <v>44119</v>
      </c>
      <c r="D111" s="153" t="s">
        <v>274</v>
      </c>
      <c r="E111" s="255"/>
      <c r="F111" s="88" t="s">
        <v>141</v>
      </c>
      <c r="G111" s="256" t="s">
        <v>27</v>
      </c>
      <c r="H111" s="256" t="s">
        <v>148</v>
      </c>
      <c r="I111" s="257" t="s">
        <v>260</v>
      </c>
      <c r="J111" s="88" t="s">
        <v>152</v>
      </c>
      <c r="K111" s="90"/>
      <c r="L111" s="90"/>
      <c r="M111" s="258">
        <v>1</v>
      </c>
      <c r="N111" s="319" t="s">
        <v>185</v>
      </c>
      <c r="O111" s="258">
        <v>3</v>
      </c>
      <c r="P111" s="259">
        <v>3</v>
      </c>
      <c r="Q111" s="260">
        <v>3</v>
      </c>
      <c r="R111" s="258">
        <v>4</v>
      </c>
      <c r="S111" s="259">
        <v>5</v>
      </c>
      <c r="T111" s="259">
        <v>5</v>
      </c>
      <c r="U111" s="259">
        <v>2</v>
      </c>
      <c r="V111" s="259">
        <v>4</v>
      </c>
      <c r="W111" s="260"/>
      <c r="X111" s="258">
        <v>4</v>
      </c>
      <c r="Y111" s="260">
        <v>2</v>
      </c>
      <c r="Z111" s="320" t="s">
        <v>28</v>
      </c>
      <c r="AA111" s="260">
        <v>4</v>
      </c>
      <c r="AB111" s="261"/>
      <c r="AC111" s="279"/>
      <c r="AD111" s="265"/>
      <c r="AE111" s="265"/>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88"/>
      <c r="BB111" s="91"/>
      <c r="BC111" s="91"/>
      <c r="BD111" s="91"/>
      <c r="BE111" s="91"/>
      <c r="BF111" s="91"/>
      <c r="BG111" s="91"/>
      <c r="BH111" s="91"/>
      <c r="BI111" s="91"/>
      <c r="BJ111" s="91"/>
      <c r="BK111" s="91"/>
      <c r="BL111" s="91"/>
      <c r="BM111" s="91"/>
      <c r="BN111" s="91"/>
      <c r="BO111" s="91"/>
      <c r="BP111" s="91"/>
      <c r="BQ111" s="91"/>
      <c r="BR111" s="265"/>
      <c r="BS111" s="91"/>
      <c r="BT111" s="91"/>
      <c r="BU111" s="9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row>
    <row r="112" spans="2:99" s="21" customFormat="1" ht="30" customHeight="1" x14ac:dyDescent="0.25">
      <c r="B112" s="258">
        <v>116</v>
      </c>
      <c r="C112" s="254">
        <v>44119</v>
      </c>
      <c r="D112" s="153" t="s">
        <v>272</v>
      </c>
      <c r="E112" s="255"/>
      <c r="F112" s="88" t="s">
        <v>141</v>
      </c>
      <c r="G112" s="256" t="s">
        <v>27</v>
      </c>
      <c r="H112" s="256" t="s">
        <v>17</v>
      </c>
      <c r="I112" s="257" t="s">
        <v>146</v>
      </c>
      <c r="J112" s="88" t="s">
        <v>153</v>
      </c>
      <c r="K112" s="90"/>
      <c r="L112" s="90"/>
      <c r="M112" s="258">
        <v>4</v>
      </c>
      <c r="N112" s="319" t="s">
        <v>27</v>
      </c>
      <c r="O112" s="258">
        <v>2</v>
      </c>
      <c r="P112" s="259">
        <v>3</v>
      </c>
      <c r="Q112" s="260">
        <v>4</v>
      </c>
      <c r="R112" s="258">
        <v>5</v>
      </c>
      <c r="S112" s="259">
        <v>5</v>
      </c>
      <c r="T112" s="259">
        <v>5</v>
      </c>
      <c r="U112" s="259">
        <v>5</v>
      </c>
      <c r="V112" s="259">
        <v>4</v>
      </c>
      <c r="W112" s="260">
        <v>4</v>
      </c>
      <c r="X112" s="258">
        <v>5</v>
      </c>
      <c r="Y112" s="260">
        <v>3</v>
      </c>
      <c r="Z112" s="320" t="s">
        <v>28</v>
      </c>
      <c r="AA112" s="260">
        <v>5</v>
      </c>
      <c r="AB112" s="261"/>
      <c r="AC112" s="279"/>
      <c r="AD112" s="265"/>
      <c r="AE112" s="265"/>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88"/>
      <c r="BB112" s="91"/>
      <c r="BC112" s="91"/>
      <c r="BD112" s="91"/>
      <c r="BE112" s="91"/>
      <c r="BF112" s="91"/>
      <c r="BG112" s="91"/>
      <c r="BH112" s="91"/>
      <c r="BI112" s="91"/>
      <c r="BJ112" s="91"/>
      <c r="BK112" s="91"/>
      <c r="BL112" s="91"/>
      <c r="BM112" s="91"/>
      <c r="BN112" s="91"/>
      <c r="BO112" s="91"/>
      <c r="BP112" s="91"/>
      <c r="BQ112" s="91"/>
      <c r="BR112" s="265"/>
      <c r="BS112" s="91"/>
      <c r="BT112" s="91"/>
      <c r="BU112" s="9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row>
    <row r="113" spans="2:99" s="21" customFormat="1" ht="30" customHeight="1" x14ac:dyDescent="0.25">
      <c r="B113" s="258">
        <v>117</v>
      </c>
      <c r="C113" s="254">
        <v>44119</v>
      </c>
      <c r="D113" s="153" t="s">
        <v>272</v>
      </c>
      <c r="E113" s="255"/>
      <c r="F113" s="88" t="s">
        <v>141</v>
      </c>
      <c r="G113" s="256" t="s">
        <v>27</v>
      </c>
      <c r="H113" s="256" t="s">
        <v>17</v>
      </c>
      <c r="I113" s="257" t="s">
        <v>146</v>
      </c>
      <c r="J113" s="88" t="s">
        <v>152</v>
      </c>
      <c r="K113" s="90"/>
      <c r="L113" s="90"/>
      <c r="M113" s="258">
        <v>3</v>
      </c>
      <c r="N113" s="319" t="s">
        <v>28</v>
      </c>
      <c r="O113" s="258">
        <v>4</v>
      </c>
      <c r="P113" s="259">
        <v>4</v>
      </c>
      <c r="Q113" s="260">
        <v>4</v>
      </c>
      <c r="R113" s="258">
        <v>4</v>
      </c>
      <c r="S113" s="259">
        <v>4</v>
      </c>
      <c r="T113" s="259">
        <v>3</v>
      </c>
      <c r="U113" s="259">
        <v>2</v>
      </c>
      <c r="V113" s="259">
        <v>4</v>
      </c>
      <c r="W113" s="260">
        <v>5</v>
      </c>
      <c r="X113" s="258">
        <v>3</v>
      </c>
      <c r="Y113" s="260"/>
      <c r="Z113" s="320" t="s">
        <v>27</v>
      </c>
      <c r="AA113" s="260">
        <v>3</v>
      </c>
      <c r="AB113" s="261"/>
      <c r="AC113" s="279"/>
      <c r="AD113" s="265"/>
      <c r="AE113" s="265"/>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88"/>
      <c r="BB113" s="91"/>
      <c r="BC113" s="91"/>
      <c r="BD113" s="91"/>
      <c r="BE113" s="91"/>
      <c r="BF113" s="91"/>
      <c r="BG113" s="91"/>
      <c r="BH113" s="91"/>
      <c r="BI113" s="91"/>
      <c r="BJ113" s="91"/>
      <c r="BK113" s="91"/>
      <c r="BL113" s="91"/>
      <c r="BM113" s="91"/>
      <c r="BN113" s="91"/>
      <c r="BO113" s="91"/>
      <c r="BP113" s="91"/>
      <c r="BQ113" s="91"/>
      <c r="BR113" s="265"/>
      <c r="BS113" s="91"/>
      <c r="BT113" s="91"/>
      <c r="BU113" s="9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row>
    <row r="114" spans="2:99" s="21" customFormat="1" ht="30" customHeight="1" x14ac:dyDescent="0.25">
      <c r="B114" s="258">
        <v>118</v>
      </c>
      <c r="C114" s="254">
        <v>44119</v>
      </c>
      <c r="D114" s="153" t="s">
        <v>272</v>
      </c>
      <c r="E114" s="255"/>
      <c r="F114" s="88" t="s">
        <v>141</v>
      </c>
      <c r="G114" s="256" t="s">
        <v>27</v>
      </c>
      <c r="H114" s="256" t="s">
        <v>17</v>
      </c>
      <c r="I114" s="257" t="s">
        <v>146</v>
      </c>
      <c r="J114" s="88" t="s">
        <v>152</v>
      </c>
      <c r="K114" s="90"/>
      <c r="L114" s="90"/>
      <c r="M114" s="258">
        <v>1</v>
      </c>
      <c r="N114" s="319" t="s">
        <v>27</v>
      </c>
      <c r="O114" s="258"/>
      <c r="P114" s="259"/>
      <c r="Q114" s="260">
        <v>2</v>
      </c>
      <c r="R114" s="258">
        <v>2</v>
      </c>
      <c r="S114" s="259">
        <v>2</v>
      </c>
      <c r="T114" s="259">
        <v>2</v>
      </c>
      <c r="U114" s="259">
        <v>1</v>
      </c>
      <c r="V114" s="259">
        <v>1</v>
      </c>
      <c r="W114" s="260">
        <v>1</v>
      </c>
      <c r="X114" s="258">
        <v>1</v>
      </c>
      <c r="Y114" s="260">
        <v>3</v>
      </c>
      <c r="Z114" s="320" t="s">
        <v>27</v>
      </c>
      <c r="AA114" s="260">
        <v>1</v>
      </c>
      <c r="AB114" s="261"/>
      <c r="AC114" s="279"/>
      <c r="AD114" s="265"/>
      <c r="AE114" s="265"/>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88"/>
      <c r="BB114" s="91"/>
      <c r="BC114" s="91"/>
      <c r="BD114" s="91"/>
      <c r="BE114" s="91"/>
      <c r="BF114" s="91"/>
      <c r="BG114" s="91"/>
      <c r="BH114" s="91"/>
      <c r="BI114" s="91"/>
      <c r="BJ114" s="91"/>
      <c r="BK114" s="91"/>
      <c r="BL114" s="91"/>
      <c r="BM114" s="91"/>
      <c r="BN114" s="91"/>
      <c r="BO114" s="91"/>
      <c r="BP114" s="91"/>
      <c r="BQ114" s="91"/>
      <c r="BR114" s="265"/>
      <c r="BS114" s="91"/>
      <c r="BT114" s="91"/>
      <c r="BU114" s="91"/>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row>
    <row r="115" spans="2:99" s="21" customFormat="1" ht="30" customHeight="1" x14ac:dyDescent="0.25">
      <c r="B115" s="258">
        <v>119</v>
      </c>
      <c r="C115" s="254">
        <v>44120</v>
      </c>
      <c r="D115" s="153" t="s">
        <v>272</v>
      </c>
      <c r="E115" s="255"/>
      <c r="F115" s="88" t="s">
        <v>141</v>
      </c>
      <c r="G115" s="256" t="s">
        <v>28</v>
      </c>
      <c r="H115" s="256" t="s">
        <v>17</v>
      </c>
      <c r="I115" s="257" t="s">
        <v>146</v>
      </c>
      <c r="J115" s="88" t="s">
        <v>152</v>
      </c>
      <c r="K115" s="90"/>
      <c r="L115" s="90"/>
      <c r="M115" s="258">
        <v>3</v>
      </c>
      <c r="N115" s="319" t="s">
        <v>28</v>
      </c>
      <c r="O115" s="258">
        <v>4</v>
      </c>
      <c r="P115" s="259">
        <v>3</v>
      </c>
      <c r="Q115" s="260">
        <v>4</v>
      </c>
      <c r="R115" s="258">
        <v>4</v>
      </c>
      <c r="S115" s="259">
        <v>5</v>
      </c>
      <c r="T115" s="259">
        <v>5</v>
      </c>
      <c r="U115" s="259">
        <v>4</v>
      </c>
      <c r="V115" s="259">
        <v>2</v>
      </c>
      <c r="W115" s="260">
        <v>3</v>
      </c>
      <c r="X115" s="258">
        <v>4</v>
      </c>
      <c r="Y115" s="260">
        <v>5</v>
      </c>
      <c r="Z115" s="320" t="s">
        <v>27</v>
      </c>
      <c r="AA115" s="260">
        <v>4</v>
      </c>
      <c r="AB115" s="261"/>
      <c r="AC115" s="279"/>
      <c r="AD115" s="265"/>
      <c r="AE115" s="265"/>
      <c r="AF115" s="91"/>
      <c r="AG115" s="91"/>
      <c r="AH115" s="91"/>
      <c r="AI115" s="91"/>
      <c r="AJ115" s="91"/>
      <c r="AK115" s="91"/>
      <c r="AL115" s="91"/>
      <c r="AM115" s="91"/>
      <c r="AN115" s="91"/>
      <c r="AO115" s="91"/>
      <c r="AP115" s="91"/>
      <c r="AQ115" s="91"/>
      <c r="AR115" s="91"/>
      <c r="AS115" s="91"/>
      <c r="AT115" s="91"/>
      <c r="AU115" s="91"/>
      <c r="AV115" s="91"/>
      <c r="AW115" s="91"/>
      <c r="AX115" s="91"/>
      <c r="AY115" s="91"/>
      <c r="AZ115" s="91"/>
      <c r="BA115" s="88"/>
      <c r="BB115" s="91"/>
      <c r="BC115" s="91"/>
      <c r="BD115" s="91"/>
      <c r="BE115" s="91"/>
      <c r="BF115" s="91"/>
      <c r="BG115" s="91"/>
      <c r="BH115" s="91"/>
      <c r="BI115" s="91"/>
      <c r="BJ115" s="91"/>
      <c r="BK115" s="91"/>
      <c r="BL115" s="91"/>
      <c r="BM115" s="91"/>
      <c r="BN115" s="91"/>
      <c r="BO115" s="91"/>
      <c r="BP115" s="91"/>
      <c r="BQ115" s="91"/>
      <c r="BR115" s="265"/>
      <c r="BS115" s="91"/>
      <c r="BT115" s="91"/>
      <c r="BU115" s="91"/>
      <c r="BV115" s="91"/>
      <c r="BW115" s="91"/>
      <c r="BX115" s="91"/>
      <c r="BY115" s="91"/>
      <c r="BZ115" s="91"/>
      <c r="CA115" s="91"/>
      <c r="CB115" s="91"/>
      <c r="CC115" s="91"/>
      <c r="CD115" s="91"/>
      <c r="CE115" s="91"/>
      <c r="CF115" s="91"/>
      <c r="CG115" s="91"/>
      <c r="CH115" s="91"/>
      <c r="CI115" s="91"/>
      <c r="CJ115" s="91"/>
      <c r="CK115" s="91"/>
      <c r="CL115" s="91"/>
      <c r="CM115" s="91"/>
      <c r="CN115" s="91"/>
      <c r="CO115" s="91"/>
      <c r="CP115" s="91"/>
      <c r="CQ115" s="91"/>
      <c r="CR115" s="91"/>
      <c r="CS115" s="91"/>
      <c r="CT115" s="91"/>
      <c r="CU115" s="91"/>
    </row>
    <row r="116" spans="2:99" s="21" customFormat="1" ht="30" customHeight="1" thickBot="1" x14ac:dyDescent="0.3">
      <c r="B116" s="258">
        <v>120</v>
      </c>
      <c r="C116" s="254">
        <v>44120</v>
      </c>
      <c r="D116" s="153" t="s">
        <v>273</v>
      </c>
      <c r="E116" s="255"/>
      <c r="F116" s="88" t="s">
        <v>143</v>
      </c>
      <c r="G116" s="256" t="s">
        <v>185</v>
      </c>
      <c r="H116" s="256" t="s">
        <v>249</v>
      </c>
      <c r="I116" s="257" t="s">
        <v>25</v>
      </c>
      <c r="J116" s="88"/>
      <c r="K116" s="90"/>
      <c r="L116" s="90"/>
      <c r="M116" s="258">
        <v>3</v>
      </c>
      <c r="N116" s="319" t="s">
        <v>28</v>
      </c>
      <c r="O116" s="258">
        <v>3</v>
      </c>
      <c r="P116" s="259">
        <v>3</v>
      </c>
      <c r="Q116" s="260">
        <v>3</v>
      </c>
      <c r="R116" s="258">
        <v>4</v>
      </c>
      <c r="S116" s="259"/>
      <c r="T116" s="259">
        <v>4</v>
      </c>
      <c r="U116" s="259">
        <v>3</v>
      </c>
      <c r="V116" s="259">
        <v>4</v>
      </c>
      <c r="W116" s="260">
        <v>4</v>
      </c>
      <c r="X116" s="258">
        <v>4</v>
      </c>
      <c r="Y116" s="260">
        <v>5</v>
      </c>
      <c r="Z116" s="320" t="s">
        <v>28</v>
      </c>
      <c r="AA116" s="260">
        <v>3</v>
      </c>
      <c r="AB116" s="261"/>
      <c r="AC116" s="279"/>
      <c r="AD116" s="265"/>
      <c r="AE116" s="265"/>
      <c r="AF116" s="91"/>
      <c r="AG116" s="91"/>
      <c r="AH116" s="91"/>
      <c r="AI116" s="91"/>
      <c r="AJ116" s="91"/>
      <c r="AK116" s="91"/>
      <c r="AL116" s="91"/>
      <c r="AM116" s="91"/>
      <c r="AN116" s="91"/>
      <c r="AO116" s="91"/>
      <c r="AP116" s="91"/>
      <c r="AQ116" s="91"/>
      <c r="AR116" s="91"/>
      <c r="AS116" s="91"/>
      <c r="AT116" s="91"/>
      <c r="AU116" s="91"/>
      <c r="AV116" s="91"/>
      <c r="AW116" s="91"/>
      <c r="AX116" s="91"/>
      <c r="AY116" s="91"/>
      <c r="AZ116" s="332"/>
      <c r="BA116" s="88"/>
      <c r="BB116" s="91"/>
      <c r="BC116" s="91"/>
      <c r="BD116" s="91"/>
      <c r="BE116" s="91"/>
      <c r="BF116" s="91"/>
      <c r="BG116" s="91"/>
      <c r="BH116" s="91"/>
      <c r="BI116" s="91"/>
      <c r="BJ116" s="91"/>
      <c r="BK116" s="91"/>
      <c r="BL116" s="91"/>
      <c r="BM116" s="91"/>
      <c r="BN116" s="91"/>
      <c r="BO116" s="91"/>
      <c r="BP116" s="91"/>
      <c r="BQ116" s="91"/>
      <c r="BR116" s="265"/>
      <c r="BS116" s="91"/>
      <c r="BT116" s="91"/>
      <c r="BU116" s="91"/>
      <c r="BV116" s="91"/>
      <c r="BW116" s="91"/>
      <c r="BX116" s="91"/>
      <c r="BY116" s="91"/>
      <c r="BZ116" s="91"/>
      <c r="CA116" s="91"/>
      <c r="CB116" s="91"/>
      <c r="CC116" s="91"/>
      <c r="CD116" s="91"/>
      <c r="CE116" s="91"/>
      <c r="CF116" s="91"/>
      <c r="CG116" s="91"/>
      <c r="CH116" s="91"/>
      <c r="CI116" s="91"/>
      <c r="CJ116" s="91"/>
      <c r="CK116" s="91"/>
      <c r="CL116" s="91"/>
      <c r="CM116" s="91"/>
      <c r="CN116" s="91"/>
      <c r="CO116" s="91"/>
      <c r="CP116" s="91"/>
      <c r="CQ116" s="91"/>
      <c r="CR116" s="91"/>
      <c r="CS116" s="91"/>
      <c r="CT116" s="91"/>
      <c r="CU116" s="91"/>
    </row>
    <row r="117" spans="2:99" s="21" customFormat="1" ht="30" customHeight="1" x14ac:dyDescent="0.25">
      <c r="B117" s="258">
        <v>122</v>
      </c>
      <c r="C117" s="254">
        <v>44124</v>
      </c>
      <c r="D117" s="153" t="s">
        <v>272</v>
      </c>
      <c r="E117" s="255"/>
      <c r="F117" s="88" t="s">
        <v>141</v>
      </c>
      <c r="G117" s="256" t="s">
        <v>27</v>
      </c>
      <c r="H117" s="256" t="s">
        <v>218</v>
      </c>
      <c r="I117" s="257" t="s">
        <v>260</v>
      </c>
      <c r="J117" s="88" t="s">
        <v>152</v>
      </c>
      <c r="K117" s="90"/>
      <c r="L117" s="90"/>
      <c r="M117" s="258">
        <v>5</v>
      </c>
      <c r="N117" s="319" t="s">
        <v>28</v>
      </c>
      <c r="O117" s="258">
        <v>5</v>
      </c>
      <c r="P117" s="259">
        <v>4</v>
      </c>
      <c r="Q117" s="260">
        <v>4</v>
      </c>
      <c r="R117" s="258">
        <v>5</v>
      </c>
      <c r="S117" s="259">
        <v>5</v>
      </c>
      <c r="T117" s="259">
        <v>5</v>
      </c>
      <c r="U117" s="259">
        <v>5</v>
      </c>
      <c r="V117" s="259">
        <v>5</v>
      </c>
      <c r="W117" s="260">
        <v>5</v>
      </c>
      <c r="X117" s="258">
        <v>4</v>
      </c>
      <c r="Y117" s="260">
        <v>5</v>
      </c>
      <c r="Z117" s="320" t="s">
        <v>28</v>
      </c>
      <c r="AA117" s="260">
        <v>5</v>
      </c>
      <c r="AB117" s="26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88"/>
      <c r="BA117" s="88"/>
      <c r="BB117" s="91"/>
      <c r="BC117" s="91"/>
      <c r="BD117" s="91"/>
      <c r="BE117" s="91"/>
      <c r="BF117" s="91"/>
      <c r="BG117" s="91"/>
      <c r="BH117" s="91"/>
      <c r="BI117" s="91"/>
      <c r="BJ117" s="91"/>
      <c r="BK117" s="91"/>
      <c r="BL117" s="91"/>
      <c r="BM117" s="91"/>
      <c r="BN117" s="91"/>
      <c r="BO117" s="91"/>
      <c r="BP117" s="91"/>
      <c r="BQ117" s="91"/>
      <c r="BR117" s="265"/>
      <c r="BS117" s="91"/>
      <c r="BT117" s="91"/>
      <c r="BU117" s="91"/>
      <c r="BV117" s="91"/>
      <c r="BW117" s="91"/>
      <c r="BX117" s="91"/>
      <c r="BY117" s="91"/>
      <c r="BZ117" s="91"/>
      <c r="CA117" s="91"/>
      <c r="CB117" s="91"/>
      <c r="CC117" s="91"/>
      <c r="CD117" s="91"/>
      <c r="CE117" s="91"/>
      <c r="CF117" s="91"/>
      <c r="CG117" s="91"/>
      <c r="CH117" s="91"/>
      <c r="CI117" s="91"/>
      <c r="CJ117" s="91"/>
      <c r="CK117" s="91"/>
      <c r="CL117" s="91"/>
      <c r="CM117" s="91"/>
      <c r="CN117" s="91"/>
      <c r="CO117" s="91"/>
      <c r="CP117" s="91"/>
      <c r="CQ117" s="91"/>
      <c r="CR117" s="91"/>
      <c r="CS117" s="91"/>
      <c r="CT117" s="91"/>
      <c r="CU117" s="91"/>
    </row>
    <row r="118" spans="2:99" s="21" customFormat="1" ht="30" customHeight="1" x14ac:dyDescent="0.25">
      <c r="B118" s="258">
        <v>123</v>
      </c>
      <c r="C118" s="254">
        <v>44124</v>
      </c>
      <c r="D118" s="153" t="s">
        <v>272</v>
      </c>
      <c r="E118" s="255"/>
      <c r="F118" s="88" t="s">
        <v>141</v>
      </c>
      <c r="G118" s="256" t="s">
        <v>28</v>
      </c>
      <c r="H118" s="256" t="s">
        <v>17</v>
      </c>
      <c r="I118" s="257" t="s">
        <v>146</v>
      </c>
      <c r="J118" s="88" t="s">
        <v>152</v>
      </c>
      <c r="K118" s="90"/>
      <c r="L118" s="90"/>
      <c r="M118" s="258">
        <v>2</v>
      </c>
      <c r="N118" s="319" t="s">
        <v>28</v>
      </c>
      <c r="O118" s="258">
        <v>2</v>
      </c>
      <c r="P118" s="259">
        <v>1</v>
      </c>
      <c r="Q118" s="260">
        <v>2</v>
      </c>
      <c r="R118" s="258">
        <v>5</v>
      </c>
      <c r="S118" s="259">
        <v>5</v>
      </c>
      <c r="T118" s="259">
        <v>5</v>
      </c>
      <c r="U118" s="259">
        <v>3</v>
      </c>
      <c r="V118" s="259">
        <v>2</v>
      </c>
      <c r="W118" s="260">
        <v>2</v>
      </c>
      <c r="X118" s="258">
        <v>4</v>
      </c>
      <c r="Y118" s="260">
        <v>4</v>
      </c>
      <c r="Z118" s="320" t="s">
        <v>28</v>
      </c>
      <c r="AA118" s="260">
        <v>4</v>
      </c>
      <c r="AB118" s="26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88"/>
      <c r="BA118" s="88"/>
      <c r="BB118" s="91"/>
      <c r="BC118" s="91"/>
      <c r="BD118" s="91"/>
      <c r="BE118" s="91"/>
      <c r="BF118" s="91"/>
      <c r="BG118" s="91"/>
      <c r="BH118" s="91"/>
      <c r="BI118" s="91"/>
      <c r="BJ118" s="91"/>
      <c r="BK118" s="91"/>
      <c r="BL118" s="91"/>
      <c r="BM118" s="91"/>
      <c r="BN118" s="91"/>
      <c r="BO118" s="91"/>
      <c r="BP118" s="91"/>
      <c r="BQ118" s="91"/>
      <c r="BR118" s="265"/>
      <c r="BS118" s="91"/>
      <c r="BT118" s="91"/>
      <c r="BU118" s="91"/>
      <c r="BV118" s="91"/>
      <c r="BW118" s="91"/>
      <c r="BX118" s="91"/>
      <c r="BY118" s="91"/>
      <c r="BZ118" s="91"/>
      <c r="CA118" s="91"/>
      <c r="CB118" s="91"/>
      <c r="CC118" s="91"/>
      <c r="CD118" s="91"/>
      <c r="CE118" s="91"/>
      <c r="CF118" s="91"/>
      <c r="CG118" s="91"/>
      <c r="CH118" s="91"/>
      <c r="CI118" s="91"/>
      <c r="CJ118" s="91"/>
      <c r="CK118" s="91"/>
      <c r="CL118" s="91"/>
      <c r="CM118" s="91"/>
      <c r="CN118" s="91"/>
      <c r="CO118" s="91"/>
      <c r="CP118" s="91"/>
      <c r="CQ118" s="91"/>
      <c r="CR118" s="91"/>
      <c r="CS118" s="91"/>
      <c r="CT118" s="91"/>
      <c r="CU118" s="91"/>
    </row>
    <row r="119" spans="2:99" s="21" customFormat="1" ht="30" customHeight="1" x14ac:dyDescent="0.25">
      <c r="B119" s="258">
        <v>124</v>
      </c>
      <c r="C119" s="254">
        <v>44124</v>
      </c>
      <c r="D119" s="153" t="s">
        <v>272</v>
      </c>
      <c r="E119" s="255"/>
      <c r="F119" s="88" t="s">
        <v>141</v>
      </c>
      <c r="G119" s="256" t="s">
        <v>28</v>
      </c>
      <c r="H119" s="256" t="s">
        <v>17</v>
      </c>
      <c r="I119" s="257" t="s">
        <v>146</v>
      </c>
      <c r="J119" s="88" t="s">
        <v>152</v>
      </c>
      <c r="K119" s="90"/>
      <c r="L119" s="90"/>
      <c r="M119" s="258">
        <v>2</v>
      </c>
      <c r="N119" s="319" t="s">
        <v>27</v>
      </c>
      <c r="O119" s="258">
        <v>3</v>
      </c>
      <c r="P119" s="259">
        <v>3</v>
      </c>
      <c r="Q119" s="260">
        <v>3</v>
      </c>
      <c r="R119" s="258"/>
      <c r="S119" s="259">
        <v>3</v>
      </c>
      <c r="T119" s="259">
        <v>3</v>
      </c>
      <c r="U119" s="259">
        <v>3</v>
      </c>
      <c r="V119" s="259">
        <v>1</v>
      </c>
      <c r="W119" s="260">
        <v>1</v>
      </c>
      <c r="X119" s="258"/>
      <c r="Y119" s="260">
        <v>2</v>
      </c>
      <c r="Z119" s="320" t="s">
        <v>28</v>
      </c>
      <c r="AA119" s="260">
        <v>3</v>
      </c>
      <c r="AB119" s="88"/>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88"/>
      <c r="BA119" s="88"/>
      <c r="BB119" s="91"/>
      <c r="BC119" s="91"/>
      <c r="BD119" s="91"/>
      <c r="BE119" s="91"/>
      <c r="BF119" s="91"/>
      <c r="BG119" s="91"/>
      <c r="BH119" s="91"/>
      <c r="BI119" s="91"/>
      <c r="BJ119" s="91"/>
      <c r="BK119" s="91"/>
      <c r="BL119" s="91"/>
      <c r="BM119" s="91"/>
      <c r="BN119" s="91"/>
      <c r="BO119" s="91"/>
      <c r="BP119" s="91"/>
      <c r="BQ119" s="91"/>
      <c r="BR119" s="265"/>
      <c r="BS119" s="91"/>
      <c r="BT119" s="91"/>
      <c r="BU119" s="91"/>
      <c r="BV119" s="91"/>
      <c r="BW119" s="91"/>
      <c r="BX119" s="91"/>
      <c r="BY119" s="91"/>
      <c r="BZ119" s="91"/>
      <c r="CA119" s="91"/>
      <c r="CB119" s="91"/>
      <c r="CC119" s="91"/>
      <c r="CD119" s="91"/>
      <c r="CE119" s="91"/>
      <c r="CF119" s="91"/>
      <c r="CG119" s="91"/>
      <c r="CH119" s="91"/>
      <c r="CI119" s="91"/>
      <c r="CJ119" s="91"/>
      <c r="CK119" s="91"/>
      <c r="CL119" s="91"/>
      <c r="CM119" s="91"/>
      <c r="CN119" s="91"/>
      <c r="CO119" s="91"/>
      <c r="CP119" s="91"/>
      <c r="CQ119" s="91"/>
      <c r="CR119" s="91"/>
      <c r="CS119" s="91"/>
      <c r="CT119" s="91"/>
      <c r="CU119" s="91"/>
    </row>
    <row r="120" spans="2:99" s="21" customFormat="1" ht="30" customHeight="1" x14ac:dyDescent="0.25">
      <c r="B120" s="258">
        <v>125</v>
      </c>
      <c r="C120" s="254">
        <v>44124</v>
      </c>
      <c r="D120" s="153" t="s">
        <v>274</v>
      </c>
      <c r="E120" s="255"/>
      <c r="F120" s="88" t="s">
        <v>143</v>
      </c>
      <c r="G120" s="256" t="s">
        <v>27</v>
      </c>
      <c r="H120" s="256" t="s">
        <v>250</v>
      </c>
      <c r="I120" s="257" t="s">
        <v>25</v>
      </c>
      <c r="J120" s="88" t="s">
        <v>152</v>
      </c>
      <c r="K120" s="90"/>
      <c r="L120" s="90"/>
      <c r="M120" s="258">
        <v>4</v>
      </c>
      <c r="N120" s="319" t="s">
        <v>27</v>
      </c>
      <c r="O120" s="258">
        <v>4</v>
      </c>
      <c r="P120" s="259">
        <v>4</v>
      </c>
      <c r="Q120" s="260">
        <v>4</v>
      </c>
      <c r="R120" s="258">
        <v>5</v>
      </c>
      <c r="S120" s="259">
        <v>5</v>
      </c>
      <c r="T120" s="259">
        <v>5</v>
      </c>
      <c r="U120" s="259">
        <v>3</v>
      </c>
      <c r="V120" s="259">
        <v>5</v>
      </c>
      <c r="W120" s="260">
        <v>5</v>
      </c>
      <c r="X120" s="258">
        <v>4</v>
      </c>
      <c r="Y120" s="260">
        <v>5</v>
      </c>
      <c r="Z120" s="320" t="s">
        <v>28</v>
      </c>
      <c r="AA120" s="260">
        <v>5</v>
      </c>
      <c r="AB120" s="88"/>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88"/>
      <c r="BA120" s="88"/>
      <c r="BB120" s="91"/>
      <c r="BC120" s="91"/>
      <c r="BD120" s="91"/>
      <c r="BE120" s="91"/>
      <c r="BF120" s="91"/>
      <c r="BG120" s="91"/>
      <c r="BH120" s="91"/>
      <c r="BI120" s="91"/>
      <c r="BJ120" s="91"/>
      <c r="BK120" s="91"/>
      <c r="BL120" s="91"/>
      <c r="BM120" s="91"/>
      <c r="BN120" s="91"/>
      <c r="BO120" s="91"/>
      <c r="BP120" s="91"/>
      <c r="BQ120" s="91"/>
      <c r="BR120" s="265"/>
      <c r="BS120" s="91"/>
      <c r="BT120" s="91"/>
      <c r="BU120" s="91"/>
      <c r="BV120" s="91"/>
      <c r="BW120" s="91"/>
      <c r="BX120" s="91"/>
      <c r="BY120" s="91"/>
      <c r="BZ120" s="91"/>
      <c r="CA120" s="91"/>
      <c r="CB120" s="91"/>
      <c r="CC120" s="91"/>
      <c r="CD120" s="91"/>
      <c r="CE120" s="91"/>
      <c r="CF120" s="91"/>
      <c r="CG120" s="91"/>
      <c r="CH120" s="91"/>
      <c r="CI120" s="91"/>
      <c r="CJ120" s="91"/>
      <c r="CK120" s="91"/>
      <c r="CL120" s="91"/>
      <c r="CM120" s="91"/>
      <c r="CN120" s="91"/>
      <c r="CO120" s="91"/>
      <c r="CP120" s="91"/>
      <c r="CQ120" s="91"/>
      <c r="CR120" s="91"/>
      <c r="CS120" s="91"/>
      <c r="CT120" s="91"/>
      <c r="CU120" s="91"/>
    </row>
    <row r="121" spans="2:99" s="21" customFormat="1" ht="30" customHeight="1" x14ac:dyDescent="0.25">
      <c r="B121" s="258">
        <v>126</v>
      </c>
      <c r="C121" s="254">
        <v>44124</v>
      </c>
      <c r="D121" s="153" t="s">
        <v>272</v>
      </c>
      <c r="E121" s="255"/>
      <c r="F121" s="88" t="s">
        <v>143</v>
      </c>
      <c r="G121" s="256" t="s">
        <v>27</v>
      </c>
      <c r="H121" s="256" t="s">
        <v>251</v>
      </c>
      <c r="I121" s="257" t="s">
        <v>25</v>
      </c>
      <c r="J121" s="88"/>
      <c r="K121" s="90"/>
      <c r="L121" s="90"/>
      <c r="M121" s="258">
        <v>5</v>
      </c>
      <c r="N121" s="319" t="s">
        <v>28</v>
      </c>
      <c r="O121" s="258">
        <v>5</v>
      </c>
      <c r="P121" s="259">
        <v>5</v>
      </c>
      <c r="Q121" s="260">
        <v>5</v>
      </c>
      <c r="R121" s="258">
        <v>5</v>
      </c>
      <c r="S121" s="259">
        <v>5</v>
      </c>
      <c r="T121" s="259">
        <v>5</v>
      </c>
      <c r="U121" s="259">
        <v>5</v>
      </c>
      <c r="V121" s="259">
        <v>5</v>
      </c>
      <c r="W121" s="260">
        <v>5</v>
      </c>
      <c r="X121" s="258">
        <v>3</v>
      </c>
      <c r="Y121" s="260">
        <v>4</v>
      </c>
      <c r="Z121" s="320" t="s">
        <v>185</v>
      </c>
      <c r="AA121" s="260">
        <v>5</v>
      </c>
      <c r="AB121" s="88"/>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88"/>
      <c r="BA121" s="88"/>
      <c r="BB121" s="91"/>
      <c r="BC121" s="91"/>
      <c r="BD121" s="91"/>
      <c r="BE121" s="91"/>
      <c r="BF121" s="91"/>
      <c r="BG121" s="91"/>
      <c r="BH121" s="91"/>
      <c r="BI121" s="91"/>
      <c r="BJ121" s="91"/>
      <c r="BK121" s="91"/>
      <c r="BL121" s="91"/>
      <c r="BM121" s="91"/>
      <c r="BN121" s="91"/>
      <c r="BO121" s="91"/>
      <c r="BP121" s="91"/>
      <c r="BQ121" s="91"/>
      <c r="BR121" s="265"/>
      <c r="BS121" s="91"/>
      <c r="BT121" s="91"/>
      <c r="BU121" s="91"/>
      <c r="BV121" s="91"/>
      <c r="BW121" s="91"/>
      <c r="BX121" s="91"/>
      <c r="BY121" s="91"/>
      <c r="BZ121" s="91"/>
      <c r="CA121" s="91"/>
      <c r="CB121" s="91"/>
      <c r="CC121" s="91"/>
      <c r="CD121" s="91"/>
      <c r="CE121" s="91"/>
      <c r="CF121" s="91"/>
      <c r="CG121" s="91"/>
      <c r="CH121" s="91"/>
      <c r="CI121" s="91"/>
      <c r="CJ121" s="91"/>
      <c r="CK121" s="91"/>
      <c r="CL121" s="91"/>
      <c r="CM121" s="91"/>
      <c r="CN121" s="91"/>
      <c r="CO121" s="91"/>
      <c r="CP121" s="91"/>
      <c r="CQ121" s="91"/>
      <c r="CR121" s="91"/>
      <c r="CS121" s="91"/>
      <c r="CT121" s="91"/>
      <c r="CU121" s="91"/>
    </row>
    <row r="122" spans="2:99" s="21" customFormat="1" ht="30" customHeight="1" x14ac:dyDescent="0.25">
      <c r="B122" s="258">
        <v>127</v>
      </c>
      <c r="C122" s="254">
        <v>44124</v>
      </c>
      <c r="D122" s="153" t="s">
        <v>274</v>
      </c>
      <c r="E122" s="255"/>
      <c r="F122" s="88" t="s">
        <v>257</v>
      </c>
      <c r="G122" s="256" t="s">
        <v>27</v>
      </c>
      <c r="H122" s="256" t="s">
        <v>252</v>
      </c>
      <c r="I122" s="257" t="s">
        <v>150</v>
      </c>
      <c r="J122" s="88" t="s">
        <v>153</v>
      </c>
      <c r="K122" s="90"/>
      <c r="L122" s="90"/>
      <c r="M122" s="258"/>
      <c r="N122" s="319" t="s">
        <v>27</v>
      </c>
      <c r="O122" s="258">
        <v>3</v>
      </c>
      <c r="P122" s="259">
        <v>4</v>
      </c>
      <c r="Q122" s="260">
        <v>4</v>
      </c>
      <c r="R122" s="258">
        <v>4</v>
      </c>
      <c r="S122" s="259"/>
      <c r="T122" s="259"/>
      <c r="U122" s="259">
        <v>5</v>
      </c>
      <c r="V122" s="259">
        <v>4</v>
      </c>
      <c r="W122" s="260"/>
      <c r="X122" s="258"/>
      <c r="Y122" s="260"/>
      <c r="Z122" s="320" t="s">
        <v>27</v>
      </c>
      <c r="AA122" s="260">
        <v>3</v>
      </c>
      <c r="AB122" s="88"/>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88"/>
      <c r="BA122" s="88"/>
      <c r="BB122" s="91"/>
      <c r="BC122" s="91"/>
      <c r="BD122" s="91"/>
      <c r="BE122" s="91"/>
      <c r="BF122" s="91"/>
      <c r="BG122" s="91"/>
      <c r="BH122" s="91"/>
      <c r="BI122" s="91"/>
      <c r="BJ122" s="91"/>
      <c r="BK122" s="91"/>
      <c r="BL122" s="91"/>
      <c r="BM122" s="91"/>
      <c r="BN122" s="91"/>
      <c r="BO122" s="91"/>
      <c r="BP122" s="91"/>
      <c r="BQ122" s="91"/>
      <c r="BR122" s="265"/>
      <c r="BS122" s="91"/>
      <c r="BT122" s="91"/>
      <c r="BU122" s="91"/>
      <c r="BV122" s="91"/>
      <c r="BW122" s="91"/>
      <c r="BX122" s="91"/>
      <c r="BY122" s="91"/>
      <c r="BZ122" s="91"/>
      <c r="CA122" s="91"/>
      <c r="CB122" s="91"/>
      <c r="CC122" s="91"/>
      <c r="CD122" s="91"/>
      <c r="CE122" s="91"/>
      <c r="CF122" s="91"/>
      <c r="CG122" s="91"/>
      <c r="CH122" s="91"/>
      <c r="CI122" s="91"/>
      <c r="CJ122" s="91"/>
      <c r="CK122" s="91"/>
      <c r="CL122" s="91"/>
      <c r="CM122" s="91"/>
      <c r="CN122" s="91"/>
      <c r="CO122" s="91"/>
      <c r="CP122" s="91"/>
      <c r="CQ122" s="91"/>
      <c r="CR122" s="91"/>
      <c r="CS122" s="91"/>
      <c r="CT122" s="91"/>
      <c r="CU122" s="91"/>
    </row>
    <row r="123" spans="2:99" s="21" customFormat="1" ht="30" customHeight="1" x14ac:dyDescent="0.25">
      <c r="B123" s="258">
        <v>128</v>
      </c>
      <c r="C123" s="254">
        <v>44124</v>
      </c>
      <c r="D123" s="153" t="s">
        <v>272</v>
      </c>
      <c r="E123" s="255"/>
      <c r="F123" s="88" t="s">
        <v>141</v>
      </c>
      <c r="G123" s="256" t="s">
        <v>28</v>
      </c>
      <c r="H123" s="256" t="s">
        <v>17</v>
      </c>
      <c r="I123" s="257" t="s">
        <v>146</v>
      </c>
      <c r="J123" s="88" t="s">
        <v>152</v>
      </c>
      <c r="K123" s="90"/>
      <c r="L123" s="90"/>
      <c r="M123" s="258">
        <v>4</v>
      </c>
      <c r="N123" s="319" t="s">
        <v>27</v>
      </c>
      <c r="O123" s="258">
        <v>5</v>
      </c>
      <c r="P123" s="259">
        <v>5</v>
      </c>
      <c r="Q123" s="260">
        <v>5</v>
      </c>
      <c r="R123" s="258">
        <v>5</v>
      </c>
      <c r="S123" s="259">
        <v>5</v>
      </c>
      <c r="T123" s="259">
        <v>5</v>
      </c>
      <c r="U123" s="259">
        <v>5</v>
      </c>
      <c r="V123" s="259">
        <v>5</v>
      </c>
      <c r="W123" s="260">
        <v>5</v>
      </c>
      <c r="X123" s="258">
        <v>5</v>
      </c>
      <c r="Y123" s="260">
        <v>5</v>
      </c>
      <c r="Z123" s="320" t="s">
        <v>28</v>
      </c>
      <c r="AA123" s="260">
        <v>5</v>
      </c>
      <c r="AB123" s="88"/>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c r="AY123" s="91"/>
      <c r="AZ123" s="88"/>
      <c r="BA123" s="88"/>
      <c r="BB123" s="91"/>
      <c r="BC123" s="91"/>
      <c r="BD123" s="91"/>
      <c r="BE123" s="91"/>
      <c r="BF123" s="91"/>
      <c r="BG123" s="91"/>
      <c r="BH123" s="91"/>
      <c r="BI123" s="91"/>
      <c r="BJ123" s="91"/>
      <c r="BK123" s="91"/>
      <c r="BL123" s="91"/>
      <c r="BM123" s="91"/>
      <c r="BN123" s="91"/>
      <c r="BO123" s="91"/>
      <c r="BP123" s="91"/>
      <c r="BQ123" s="91"/>
      <c r="BR123" s="265"/>
      <c r="BS123" s="91"/>
      <c r="BT123" s="91"/>
      <c r="BU123" s="91"/>
      <c r="BV123" s="91"/>
      <c r="BW123" s="91"/>
      <c r="BX123" s="91"/>
      <c r="BY123" s="91"/>
      <c r="BZ123" s="91"/>
      <c r="CA123" s="91"/>
      <c r="CB123" s="91"/>
      <c r="CC123" s="91"/>
      <c r="CD123" s="91"/>
      <c r="CE123" s="91"/>
      <c r="CF123" s="91"/>
      <c r="CG123" s="91"/>
      <c r="CH123" s="91"/>
      <c r="CI123" s="91"/>
      <c r="CJ123" s="91"/>
      <c r="CK123" s="91"/>
      <c r="CL123" s="91"/>
      <c r="CM123" s="91"/>
      <c r="CN123" s="91"/>
      <c r="CO123" s="91"/>
      <c r="CP123" s="91"/>
      <c r="CQ123" s="91"/>
      <c r="CR123" s="91"/>
      <c r="CS123" s="91"/>
      <c r="CT123" s="91"/>
      <c r="CU123" s="91"/>
    </row>
    <row r="124" spans="2:99" s="21" customFormat="1" ht="30" customHeight="1" x14ac:dyDescent="0.25">
      <c r="B124" s="258">
        <v>131</v>
      </c>
      <c r="C124" s="254">
        <v>44124</v>
      </c>
      <c r="D124" s="153" t="s">
        <v>272</v>
      </c>
      <c r="E124" s="255"/>
      <c r="F124" s="88" t="s">
        <v>141</v>
      </c>
      <c r="G124" s="256" t="s">
        <v>27</v>
      </c>
      <c r="H124" s="256" t="s">
        <v>261</v>
      </c>
      <c r="I124" s="257" t="s">
        <v>260</v>
      </c>
      <c r="J124" s="88" t="s">
        <v>153</v>
      </c>
      <c r="K124" s="90"/>
      <c r="L124" s="90"/>
      <c r="M124" s="258">
        <v>4</v>
      </c>
      <c r="N124" s="319" t="s">
        <v>27</v>
      </c>
      <c r="O124" s="258">
        <v>5</v>
      </c>
      <c r="P124" s="259">
        <v>3</v>
      </c>
      <c r="Q124" s="260">
        <v>5</v>
      </c>
      <c r="R124" s="258">
        <v>4</v>
      </c>
      <c r="S124" s="259">
        <v>5</v>
      </c>
      <c r="T124" s="259">
        <v>5</v>
      </c>
      <c r="U124" s="259">
        <v>4</v>
      </c>
      <c r="V124" s="259">
        <v>3</v>
      </c>
      <c r="W124" s="260">
        <v>5</v>
      </c>
      <c r="X124" s="258">
        <v>4</v>
      </c>
      <c r="Y124" s="260">
        <v>4</v>
      </c>
      <c r="Z124" s="320" t="s">
        <v>28</v>
      </c>
      <c r="AA124" s="260">
        <v>5</v>
      </c>
      <c r="AB124" s="88"/>
      <c r="AC124" s="91"/>
      <c r="AD124" s="91"/>
      <c r="AE124" s="91"/>
      <c r="AF124" s="91"/>
      <c r="AG124" s="91"/>
      <c r="AH124" s="91"/>
      <c r="AI124" s="91"/>
      <c r="AJ124" s="91"/>
      <c r="AK124" s="91"/>
      <c r="AL124" s="91"/>
      <c r="AM124" s="91"/>
      <c r="AN124" s="91"/>
      <c r="AO124" s="91"/>
      <c r="AP124" s="91"/>
      <c r="AQ124" s="91"/>
      <c r="AR124" s="91"/>
      <c r="AS124" s="91"/>
      <c r="AT124" s="91"/>
      <c r="AU124" s="91"/>
      <c r="AV124" s="91"/>
      <c r="AW124" s="91"/>
      <c r="AX124" s="91"/>
      <c r="AY124" s="91"/>
      <c r="AZ124" s="88"/>
      <c r="BA124" s="88"/>
      <c r="BB124" s="91"/>
      <c r="BC124" s="91"/>
      <c r="BD124" s="91"/>
      <c r="BE124" s="91"/>
      <c r="BF124" s="91"/>
      <c r="BG124" s="91"/>
      <c r="BH124" s="91"/>
      <c r="BI124" s="91"/>
      <c r="BJ124" s="91"/>
      <c r="BK124" s="91"/>
      <c r="BL124" s="91"/>
      <c r="BM124" s="91"/>
      <c r="BN124" s="91"/>
      <c r="BO124" s="91"/>
      <c r="BP124" s="91"/>
      <c r="BQ124" s="91"/>
      <c r="BR124" s="265"/>
      <c r="BS124" s="91"/>
      <c r="BT124" s="91"/>
      <c r="BU124" s="91"/>
      <c r="BV124" s="91"/>
      <c r="BW124" s="91"/>
      <c r="BX124" s="91"/>
      <c r="BY124" s="91"/>
      <c r="BZ124" s="91"/>
      <c r="CA124" s="91"/>
      <c r="CB124" s="91"/>
      <c r="CC124" s="91"/>
      <c r="CD124" s="91"/>
      <c r="CE124" s="91"/>
      <c r="CF124" s="91"/>
      <c r="CG124" s="91"/>
      <c r="CH124" s="91"/>
      <c r="CI124" s="91"/>
      <c r="CJ124" s="91"/>
      <c r="CK124" s="91"/>
      <c r="CL124" s="91"/>
      <c r="CM124" s="91"/>
      <c r="CN124" s="91"/>
      <c r="CO124" s="91"/>
      <c r="CP124" s="91"/>
      <c r="CQ124" s="91"/>
      <c r="CR124" s="91"/>
      <c r="CS124" s="91"/>
      <c r="CT124" s="91"/>
      <c r="CU124" s="91"/>
    </row>
    <row r="125" spans="2:99" s="21" customFormat="1" ht="30" customHeight="1" x14ac:dyDescent="0.25">
      <c r="B125" s="258">
        <v>132</v>
      </c>
      <c r="C125" s="254">
        <v>44124</v>
      </c>
      <c r="D125" s="153" t="s">
        <v>272</v>
      </c>
      <c r="E125" s="255"/>
      <c r="F125" s="88" t="s">
        <v>141</v>
      </c>
      <c r="G125" s="256" t="s">
        <v>27</v>
      </c>
      <c r="H125" s="256" t="s">
        <v>186</v>
      </c>
      <c r="I125" s="257" t="s">
        <v>147</v>
      </c>
      <c r="J125" s="88" t="s">
        <v>153</v>
      </c>
      <c r="K125" s="90"/>
      <c r="L125" s="90"/>
      <c r="M125" s="258">
        <v>3</v>
      </c>
      <c r="N125" s="319" t="s">
        <v>28</v>
      </c>
      <c r="O125" s="258">
        <v>3</v>
      </c>
      <c r="P125" s="259">
        <v>3</v>
      </c>
      <c r="Q125" s="260">
        <v>3</v>
      </c>
      <c r="R125" s="258">
        <v>3</v>
      </c>
      <c r="S125" s="259">
        <v>3</v>
      </c>
      <c r="T125" s="259">
        <v>3</v>
      </c>
      <c r="U125" s="259">
        <v>3</v>
      </c>
      <c r="V125" s="259">
        <v>3</v>
      </c>
      <c r="W125" s="260">
        <v>3</v>
      </c>
      <c r="X125" s="258">
        <v>3</v>
      </c>
      <c r="Y125" s="260">
        <v>3</v>
      </c>
      <c r="Z125" s="320" t="s">
        <v>28</v>
      </c>
      <c r="AA125" s="260">
        <v>3</v>
      </c>
      <c r="AB125" s="88"/>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1"/>
      <c r="AY125" s="91"/>
      <c r="AZ125" s="88"/>
      <c r="BA125" s="88"/>
      <c r="BB125" s="91"/>
      <c r="BC125" s="91"/>
      <c r="BD125" s="91"/>
      <c r="BE125" s="91"/>
      <c r="BF125" s="91"/>
      <c r="BG125" s="91"/>
      <c r="BH125" s="91"/>
      <c r="BI125" s="91"/>
      <c r="BJ125" s="91"/>
      <c r="BK125" s="91"/>
      <c r="BL125" s="91"/>
      <c r="BM125" s="91"/>
      <c r="BN125" s="91"/>
      <c r="BO125" s="91"/>
      <c r="BP125" s="91"/>
      <c r="BQ125" s="91"/>
      <c r="BR125" s="265"/>
      <c r="BS125" s="91"/>
      <c r="BT125" s="91"/>
      <c r="BU125" s="91"/>
      <c r="BV125" s="91"/>
      <c r="BW125" s="91"/>
      <c r="BX125" s="91"/>
      <c r="BY125" s="91"/>
      <c r="BZ125" s="91"/>
      <c r="CA125" s="91"/>
      <c r="CB125" s="91"/>
      <c r="CC125" s="91"/>
      <c r="CD125" s="91"/>
      <c r="CE125" s="91"/>
      <c r="CF125" s="91"/>
      <c r="CG125" s="91"/>
      <c r="CH125" s="91"/>
      <c r="CI125" s="91"/>
      <c r="CJ125" s="91"/>
      <c r="CK125" s="91"/>
      <c r="CL125" s="91"/>
      <c r="CM125" s="91"/>
      <c r="CN125" s="91"/>
      <c r="CO125" s="91"/>
      <c r="CP125" s="91"/>
      <c r="CQ125" s="91"/>
      <c r="CR125" s="91"/>
      <c r="CS125" s="91"/>
      <c r="CT125" s="91"/>
      <c r="CU125" s="91"/>
    </row>
    <row r="126" spans="2:99" s="21" customFormat="1" ht="30" customHeight="1" x14ac:dyDescent="0.25">
      <c r="B126" s="258">
        <v>133</v>
      </c>
      <c r="C126" s="254">
        <v>44124</v>
      </c>
      <c r="D126" s="153" t="s">
        <v>272</v>
      </c>
      <c r="E126" s="255"/>
      <c r="F126" s="88" t="s">
        <v>143</v>
      </c>
      <c r="G126" s="256" t="s">
        <v>27</v>
      </c>
      <c r="H126" s="256" t="s">
        <v>253</v>
      </c>
      <c r="I126" s="257" t="s">
        <v>25</v>
      </c>
      <c r="J126" s="88" t="s">
        <v>152</v>
      </c>
      <c r="K126" s="90"/>
      <c r="L126" s="90"/>
      <c r="M126" s="258">
        <v>5</v>
      </c>
      <c r="N126" s="319" t="s">
        <v>27</v>
      </c>
      <c r="O126" s="258">
        <v>5</v>
      </c>
      <c r="P126" s="259">
        <v>3</v>
      </c>
      <c r="Q126" s="260">
        <v>5</v>
      </c>
      <c r="R126" s="258">
        <v>5</v>
      </c>
      <c r="S126" s="259">
        <v>5</v>
      </c>
      <c r="T126" s="259">
        <v>5</v>
      </c>
      <c r="U126" s="259">
        <v>5</v>
      </c>
      <c r="V126" s="259">
        <v>5</v>
      </c>
      <c r="W126" s="260">
        <v>5</v>
      </c>
      <c r="X126" s="258">
        <v>3</v>
      </c>
      <c r="Y126" s="260">
        <v>5</v>
      </c>
      <c r="Z126" s="320" t="s">
        <v>28</v>
      </c>
      <c r="AA126" s="260">
        <v>5</v>
      </c>
      <c r="AB126" s="88"/>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88"/>
      <c r="BA126" s="88"/>
      <c r="BB126" s="91"/>
      <c r="BC126" s="91"/>
      <c r="BD126" s="91"/>
      <c r="BE126" s="91"/>
      <c r="BF126" s="91"/>
      <c r="BG126" s="91"/>
      <c r="BH126" s="91"/>
      <c r="BI126" s="91"/>
      <c r="BJ126" s="91"/>
      <c r="BK126" s="91"/>
      <c r="BL126" s="91"/>
      <c r="BM126" s="91"/>
      <c r="BN126" s="91"/>
      <c r="BO126" s="91"/>
      <c r="BP126" s="91"/>
      <c r="BQ126" s="91"/>
      <c r="BR126" s="265"/>
      <c r="BS126" s="91"/>
      <c r="BT126" s="91"/>
      <c r="BU126" s="91"/>
      <c r="BV126" s="91"/>
      <c r="BW126" s="91"/>
      <c r="BX126" s="91"/>
      <c r="BY126" s="91"/>
      <c r="BZ126" s="91"/>
      <c r="CA126" s="91"/>
      <c r="CB126" s="91"/>
      <c r="CC126" s="91"/>
      <c r="CD126" s="91"/>
      <c r="CE126" s="91"/>
      <c r="CF126" s="91"/>
      <c r="CG126" s="91"/>
      <c r="CH126" s="91"/>
      <c r="CI126" s="91"/>
      <c r="CJ126" s="91"/>
      <c r="CK126" s="91"/>
      <c r="CL126" s="91"/>
      <c r="CM126" s="91"/>
      <c r="CN126" s="91"/>
      <c r="CO126" s="91"/>
      <c r="CP126" s="91"/>
      <c r="CQ126" s="91"/>
      <c r="CR126" s="91"/>
      <c r="CS126" s="91"/>
      <c r="CT126" s="91"/>
      <c r="CU126" s="91"/>
    </row>
    <row r="127" spans="2:99" s="21" customFormat="1" ht="30" customHeight="1" x14ac:dyDescent="0.25">
      <c r="B127" s="258">
        <v>134</v>
      </c>
      <c r="C127" s="254">
        <v>44125</v>
      </c>
      <c r="D127" s="153" t="s">
        <v>272</v>
      </c>
      <c r="E127" s="255"/>
      <c r="F127" s="88" t="s">
        <v>143</v>
      </c>
      <c r="G127" s="256" t="s">
        <v>27</v>
      </c>
      <c r="H127" s="256" t="s">
        <v>254</v>
      </c>
      <c r="I127" s="257" t="s">
        <v>25</v>
      </c>
      <c r="J127" s="88" t="s">
        <v>153</v>
      </c>
      <c r="K127" s="90"/>
      <c r="L127" s="90"/>
      <c r="M127" s="258">
        <v>4</v>
      </c>
      <c r="N127" s="319" t="s">
        <v>28</v>
      </c>
      <c r="O127" s="258">
        <v>5</v>
      </c>
      <c r="P127" s="259">
        <v>5</v>
      </c>
      <c r="Q127" s="260">
        <v>3</v>
      </c>
      <c r="R127" s="258">
        <v>4</v>
      </c>
      <c r="S127" s="259">
        <v>4</v>
      </c>
      <c r="T127" s="259">
        <v>4</v>
      </c>
      <c r="U127" s="259">
        <v>4</v>
      </c>
      <c r="V127" s="259">
        <v>5</v>
      </c>
      <c r="W127" s="260">
        <v>5</v>
      </c>
      <c r="X127" s="258">
        <v>2</v>
      </c>
      <c r="Y127" s="260"/>
      <c r="Z127" s="320" t="s">
        <v>28</v>
      </c>
      <c r="AA127" s="260">
        <v>5</v>
      </c>
      <c r="AB127" s="88"/>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88"/>
      <c r="BA127" s="88"/>
      <c r="BB127" s="91"/>
      <c r="BC127" s="91"/>
      <c r="BD127" s="91"/>
      <c r="BE127" s="91"/>
      <c r="BF127" s="91"/>
      <c r="BG127" s="91"/>
      <c r="BH127" s="91"/>
      <c r="BI127" s="91"/>
      <c r="BJ127" s="91"/>
      <c r="BK127" s="91"/>
      <c r="BL127" s="91"/>
      <c r="BM127" s="91"/>
      <c r="BN127" s="91"/>
      <c r="BO127" s="91"/>
      <c r="BP127" s="91"/>
      <c r="BQ127" s="91"/>
      <c r="BR127" s="265"/>
      <c r="BS127" s="91"/>
      <c r="BT127" s="91"/>
      <c r="BU127" s="91"/>
      <c r="BV127" s="91"/>
      <c r="BW127" s="91"/>
      <c r="BX127" s="91"/>
      <c r="BY127" s="91"/>
      <c r="BZ127" s="91"/>
      <c r="CA127" s="91"/>
      <c r="CB127" s="91"/>
      <c r="CC127" s="91"/>
      <c r="CD127" s="91"/>
      <c r="CE127" s="91"/>
      <c r="CF127" s="91"/>
      <c r="CG127" s="91"/>
      <c r="CH127" s="91"/>
      <c r="CI127" s="91"/>
      <c r="CJ127" s="91"/>
      <c r="CK127" s="91"/>
      <c r="CL127" s="91"/>
      <c r="CM127" s="91"/>
      <c r="CN127" s="91"/>
      <c r="CO127" s="91"/>
      <c r="CP127" s="91"/>
      <c r="CQ127" s="91"/>
      <c r="CR127" s="91"/>
      <c r="CS127" s="91"/>
      <c r="CT127" s="91"/>
      <c r="CU127" s="91"/>
    </row>
    <row r="128" spans="2:99" s="21" customFormat="1" ht="30" customHeight="1" x14ac:dyDescent="0.25">
      <c r="B128" s="258">
        <v>135</v>
      </c>
      <c r="C128" s="254">
        <v>44125</v>
      </c>
      <c r="D128" s="153" t="s">
        <v>272</v>
      </c>
      <c r="E128" s="255"/>
      <c r="F128" s="88" t="s">
        <v>143</v>
      </c>
      <c r="G128" s="256" t="s">
        <v>27</v>
      </c>
      <c r="H128" s="256" t="s">
        <v>255</v>
      </c>
      <c r="I128" s="257" t="s">
        <v>260</v>
      </c>
      <c r="J128" s="88" t="s">
        <v>153</v>
      </c>
      <c r="K128" s="90"/>
      <c r="L128" s="90"/>
      <c r="M128" s="258">
        <v>3</v>
      </c>
      <c r="N128" s="319" t="s">
        <v>185</v>
      </c>
      <c r="O128" s="258">
        <v>3</v>
      </c>
      <c r="P128" s="259">
        <v>3</v>
      </c>
      <c r="Q128" s="260">
        <v>4</v>
      </c>
      <c r="R128" s="258">
        <v>4</v>
      </c>
      <c r="S128" s="259">
        <v>4</v>
      </c>
      <c r="T128" s="259">
        <v>4</v>
      </c>
      <c r="U128" s="259">
        <v>4</v>
      </c>
      <c r="V128" s="259">
        <v>4</v>
      </c>
      <c r="W128" s="260">
        <v>4</v>
      </c>
      <c r="X128" s="258">
        <v>3</v>
      </c>
      <c r="Y128" s="260">
        <v>3</v>
      </c>
      <c r="Z128" s="320" t="s">
        <v>28</v>
      </c>
      <c r="AA128" s="260">
        <v>4</v>
      </c>
      <c r="AB128" s="88"/>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88"/>
      <c r="BA128" s="88"/>
      <c r="BB128" s="91"/>
      <c r="BC128" s="91"/>
      <c r="BD128" s="91"/>
      <c r="BE128" s="91"/>
      <c r="BF128" s="91"/>
      <c r="BG128" s="91"/>
      <c r="BH128" s="91"/>
      <c r="BI128" s="91"/>
      <c r="BJ128" s="91"/>
      <c r="BK128" s="91"/>
      <c r="BL128" s="91"/>
      <c r="BM128" s="91"/>
      <c r="BN128" s="91"/>
      <c r="BO128" s="91"/>
      <c r="BP128" s="91"/>
      <c r="BQ128" s="91"/>
      <c r="BR128" s="265"/>
      <c r="BS128" s="91"/>
      <c r="BT128" s="91"/>
      <c r="BU128" s="91"/>
      <c r="BV128" s="91"/>
      <c r="BW128" s="91"/>
      <c r="BX128" s="91"/>
      <c r="BY128" s="91"/>
      <c r="BZ128" s="91"/>
      <c r="CA128" s="91"/>
      <c r="CB128" s="91"/>
      <c r="CC128" s="91"/>
      <c r="CD128" s="91"/>
      <c r="CE128" s="91"/>
      <c r="CF128" s="91"/>
      <c r="CG128" s="91"/>
      <c r="CH128" s="91"/>
      <c r="CI128" s="91"/>
      <c r="CJ128" s="91"/>
      <c r="CK128" s="91"/>
      <c r="CL128" s="91"/>
      <c r="CM128" s="91"/>
      <c r="CN128" s="91"/>
      <c r="CO128" s="91"/>
      <c r="CP128" s="91"/>
      <c r="CQ128" s="91"/>
      <c r="CR128" s="91"/>
      <c r="CS128" s="91"/>
      <c r="CT128" s="91"/>
      <c r="CU128" s="91"/>
    </row>
    <row r="129" spans="2:99" s="21" customFormat="1" ht="30" customHeight="1" x14ac:dyDescent="0.25">
      <c r="B129" s="258">
        <v>136</v>
      </c>
      <c r="C129" s="254">
        <v>44125</v>
      </c>
      <c r="D129" s="153" t="s">
        <v>272</v>
      </c>
      <c r="E129" s="255"/>
      <c r="F129" s="88" t="s">
        <v>141</v>
      </c>
      <c r="G129" s="256" t="s">
        <v>27</v>
      </c>
      <c r="H129" s="256" t="s">
        <v>17</v>
      </c>
      <c r="I129" s="257" t="s">
        <v>146</v>
      </c>
      <c r="J129" s="88" t="s">
        <v>153</v>
      </c>
      <c r="K129" s="90"/>
      <c r="L129" s="90"/>
      <c r="M129" s="258">
        <v>3</v>
      </c>
      <c r="N129" s="319" t="s">
        <v>28</v>
      </c>
      <c r="O129" s="258">
        <v>3</v>
      </c>
      <c r="P129" s="259">
        <v>3</v>
      </c>
      <c r="Q129" s="260">
        <v>3</v>
      </c>
      <c r="R129" s="258">
        <v>3</v>
      </c>
      <c r="S129" s="259">
        <v>4</v>
      </c>
      <c r="T129" s="259">
        <v>4</v>
      </c>
      <c r="U129" s="259">
        <v>4</v>
      </c>
      <c r="V129" s="259">
        <v>4</v>
      </c>
      <c r="W129" s="260">
        <v>4</v>
      </c>
      <c r="X129" s="258"/>
      <c r="Y129" s="260">
        <v>4</v>
      </c>
      <c r="Z129" s="320" t="s">
        <v>28</v>
      </c>
      <c r="AA129" s="260">
        <v>3</v>
      </c>
      <c r="AB129" s="88"/>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88"/>
      <c r="BA129" s="88"/>
      <c r="BB129" s="91"/>
      <c r="BC129" s="91"/>
      <c r="BD129" s="91"/>
      <c r="BE129" s="91"/>
      <c r="BF129" s="91"/>
      <c r="BG129" s="91"/>
      <c r="BH129" s="91"/>
      <c r="BI129" s="91"/>
      <c r="BJ129" s="91"/>
      <c r="BK129" s="91"/>
      <c r="BL129" s="91"/>
      <c r="BM129" s="91"/>
      <c r="BN129" s="91"/>
      <c r="BO129" s="91"/>
      <c r="BP129" s="91"/>
      <c r="BQ129" s="91"/>
      <c r="BR129" s="265"/>
      <c r="BS129" s="91"/>
      <c r="BT129" s="91"/>
      <c r="BU129" s="91"/>
      <c r="BV129" s="91"/>
      <c r="BW129" s="91"/>
      <c r="BX129" s="91"/>
      <c r="BY129" s="91"/>
      <c r="BZ129" s="91"/>
      <c r="CA129" s="91"/>
      <c r="CB129" s="91"/>
      <c r="CC129" s="91"/>
      <c r="CD129" s="91"/>
      <c r="CE129" s="91"/>
      <c r="CF129" s="91"/>
      <c r="CG129" s="91"/>
      <c r="CH129" s="91"/>
      <c r="CI129" s="91"/>
      <c r="CJ129" s="91"/>
      <c r="CK129" s="91"/>
      <c r="CL129" s="91"/>
      <c r="CM129" s="91"/>
      <c r="CN129" s="91"/>
      <c r="CO129" s="91"/>
      <c r="CP129" s="91"/>
      <c r="CQ129" s="91"/>
      <c r="CR129" s="91"/>
      <c r="CS129" s="91"/>
      <c r="CT129" s="91"/>
      <c r="CU129" s="91"/>
    </row>
    <row r="130" spans="2:99" s="21" customFormat="1" ht="30" customHeight="1" x14ac:dyDescent="0.25">
      <c r="B130" s="258">
        <v>137</v>
      </c>
      <c r="C130" s="254">
        <v>44125</v>
      </c>
      <c r="D130" s="153" t="s">
        <v>272</v>
      </c>
      <c r="E130" s="255"/>
      <c r="F130" s="88" t="s">
        <v>141</v>
      </c>
      <c r="G130" s="256" t="s">
        <v>27</v>
      </c>
      <c r="H130" s="256" t="s">
        <v>17</v>
      </c>
      <c r="I130" s="257" t="s">
        <v>146</v>
      </c>
      <c r="J130" s="88" t="s">
        <v>153</v>
      </c>
      <c r="K130" s="90"/>
      <c r="L130" s="90"/>
      <c r="M130" s="258">
        <v>4</v>
      </c>
      <c r="N130" s="319" t="s">
        <v>185</v>
      </c>
      <c r="O130" s="258">
        <v>3</v>
      </c>
      <c r="P130" s="259">
        <v>3</v>
      </c>
      <c r="Q130" s="260">
        <v>4</v>
      </c>
      <c r="R130" s="258">
        <v>4</v>
      </c>
      <c r="S130" s="259">
        <v>4</v>
      </c>
      <c r="T130" s="259">
        <v>4</v>
      </c>
      <c r="U130" s="259">
        <v>3</v>
      </c>
      <c r="V130" s="259">
        <v>5</v>
      </c>
      <c r="W130" s="260"/>
      <c r="X130" s="258">
        <v>3</v>
      </c>
      <c r="Y130" s="260">
        <v>3</v>
      </c>
      <c r="Z130" s="320" t="s">
        <v>27</v>
      </c>
      <c r="AA130" s="260">
        <v>4</v>
      </c>
      <c r="AB130" s="88"/>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88"/>
      <c r="BA130" s="88"/>
      <c r="BB130" s="91"/>
      <c r="BC130" s="91"/>
      <c r="BD130" s="91"/>
      <c r="BE130" s="91"/>
      <c r="BF130" s="91"/>
      <c r="BG130" s="91"/>
      <c r="BH130" s="91"/>
      <c r="BI130" s="91"/>
      <c r="BJ130" s="91"/>
      <c r="BK130" s="91"/>
      <c r="BL130" s="91"/>
      <c r="BM130" s="91"/>
      <c r="BN130" s="91"/>
      <c r="BO130" s="91"/>
      <c r="BP130" s="91"/>
      <c r="BQ130" s="91"/>
      <c r="BR130" s="265"/>
      <c r="BS130" s="91"/>
      <c r="BT130" s="91"/>
      <c r="BU130" s="91"/>
      <c r="BV130" s="91"/>
      <c r="BW130" s="91"/>
      <c r="BX130" s="91"/>
      <c r="BY130" s="91"/>
      <c r="BZ130" s="91"/>
      <c r="CA130" s="91"/>
      <c r="CB130" s="91"/>
      <c r="CC130" s="91"/>
      <c r="CD130" s="91"/>
      <c r="CE130" s="91"/>
      <c r="CF130" s="91"/>
      <c r="CG130" s="91"/>
      <c r="CH130" s="91"/>
      <c r="CI130" s="91"/>
      <c r="CJ130" s="91"/>
      <c r="CK130" s="91"/>
      <c r="CL130" s="91"/>
      <c r="CM130" s="91"/>
      <c r="CN130" s="91"/>
      <c r="CO130" s="91"/>
      <c r="CP130" s="91"/>
      <c r="CQ130" s="91"/>
      <c r="CR130" s="91"/>
      <c r="CS130" s="91"/>
      <c r="CT130" s="91"/>
      <c r="CU130" s="91"/>
    </row>
    <row r="131" spans="2:99" s="21" customFormat="1" ht="30" customHeight="1" x14ac:dyDescent="0.25">
      <c r="B131" s="258">
        <v>138</v>
      </c>
      <c r="C131" s="254">
        <v>44125</v>
      </c>
      <c r="D131" s="153" t="s">
        <v>272</v>
      </c>
      <c r="E131" s="255"/>
      <c r="F131" s="88" t="s">
        <v>141</v>
      </c>
      <c r="G131" s="256" t="s">
        <v>27</v>
      </c>
      <c r="H131" s="256" t="s">
        <v>17</v>
      </c>
      <c r="I131" s="257" t="s">
        <v>146</v>
      </c>
      <c r="J131" s="88" t="s">
        <v>152</v>
      </c>
      <c r="K131" s="90"/>
      <c r="L131" s="90"/>
      <c r="M131" s="258">
        <v>4</v>
      </c>
      <c r="N131" s="319" t="s">
        <v>28</v>
      </c>
      <c r="O131" s="258">
        <v>4</v>
      </c>
      <c r="P131" s="259">
        <v>4</v>
      </c>
      <c r="Q131" s="260">
        <v>4</v>
      </c>
      <c r="R131" s="258">
        <v>4</v>
      </c>
      <c r="S131" s="259">
        <v>4</v>
      </c>
      <c r="T131" s="259">
        <v>4</v>
      </c>
      <c r="U131" s="259">
        <v>4</v>
      </c>
      <c r="V131" s="259">
        <v>4</v>
      </c>
      <c r="W131" s="260">
        <v>4</v>
      </c>
      <c r="X131" s="258">
        <v>3</v>
      </c>
      <c r="Y131" s="260">
        <v>4</v>
      </c>
      <c r="Z131" s="320" t="s">
        <v>28</v>
      </c>
      <c r="AA131" s="260">
        <v>4</v>
      </c>
      <c r="AB131" s="88"/>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88"/>
      <c r="BA131" s="88"/>
      <c r="BB131" s="91"/>
      <c r="BC131" s="91"/>
      <c r="BD131" s="91"/>
      <c r="BE131" s="91"/>
      <c r="BF131" s="91"/>
      <c r="BG131" s="91"/>
      <c r="BH131" s="91"/>
      <c r="BI131" s="91"/>
      <c r="BJ131" s="91"/>
      <c r="BK131" s="91"/>
      <c r="BL131" s="91"/>
      <c r="BM131" s="91"/>
      <c r="BN131" s="91"/>
      <c r="BO131" s="91"/>
      <c r="BP131" s="91"/>
      <c r="BQ131" s="91"/>
      <c r="BR131" s="265"/>
      <c r="BS131" s="91"/>
      <c r="BT131" s="91"/>
      <c r="BU131" s="91"/>
      <c r="BV131" s="91"/>
      <c r="BW131" s="91"/>
      <c r="BX131" s="91"/>
      <c r="BY131" s="91"/>
      <c r="BZ131" s="91"/>
      <c r="CA131" s="91"/>
      <c r="CB131" s="91"/>
      <c r="CC131" s="91"/>
      <c r="CD131" s="91"/>
      <c r="CE131" s="91"/>
      <c r="CF131" s="91"/>
      <c r="CG131" s="91"/>
      <c r="CH131" s="91"/>
      <c r="CI131" s="91"/>
      <c r="CJ131" s="91"/>
      <c r="CK131" s="91"/>
      <c r="CL131" s="91"/>
      <c r="CM131" s="91"/>
      <c r="CN131" s="91"/>
      <c r="CO131" s="91"/>
      <c r="CP131" s="91"/>
      <c r="CQ131" s="91"/>
      <c r="CR131" s="91"/>
      <c r="CS131" s="91"/>
      <c r="CT131" s="91"/>
      <c r="CU131" s="91"/>
    </row>
    <row r="132" spans="2:99" s="21" customFormat="1" ht="30" customHeight="1" x14ac:dyDescent="0.25">
      <c r="B132" s="258">
        <v>139</v>
      </c>
      <c r="C132" s="254">
        <v>44125</v>
      </c>
      <c r="D132" s="153" t="s">
        <v>272</v>
      </c>
      <c r="E132" s="255"/>
      <c r="F132" s="88" t="s">
        <v>141</v>
      </c>
      <c r="G132" s="256" t="s">
        <v>27</v>
      </c>
      <c r="H132" s="256" t="s">
        <v>17</v>
      </c>
      <c r="I132" s="257" t="s">
        <v>146</v>
      </c>
      <c r="J132" s="88" t="s">
        <v>152</v>
      </c>
      <c r="K132" s="90"/>
      <c r="L132" s="90"/>
      <c r="M132" s="258">
        <v>4</v>
      </c>
      <c r="N132" s="319" t="s">
        <v>28</v>
      </c>
      <c r="O132" s="258">
        <v>4</v>
      </c>
      <c r="P132" s="259">
        <v>4</v>
      </c>
      <c r="Q132" s="260">
        <v>4</v>
      </c>
      <c r="R132" s="258">
        <v>4</v>
      </c>
      <c r="S132" s="259">
        <v>5</v>
      </c>
      <c r="T132" s="259">
        <v>5</v>
      </c>
      <c r="U132" s="259">
        <v>4</v>
      </c>
      <c r="V132" s="259">
        <v>4</v>
      </c>
      <c r="W132" s="260">
        <v>4</v>
      </c>
      <c r="X132" s="258">
        <v>3</v>
      </c>
      <c r="Y132" s="260">
        <v>3</v>
      </c>
      <c r="Z132" s="320" t="s">
        <v>28</v>
      </c>
      <c r="AA132" s="260">
        <v>4</v>
      </c>
      <c r="AB132" s="88"/>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88"/>
      <c r="BA132" s="88"/>
      <c r="BB132" s="91"/>
      <c r="BC132" s="91"/>
      <c r="BD132" s="91"/>
      <c r="BE132" s="91"/>
      <c r="BF132" s="91"/>
      <c r="BG132" s="91"/>
      <c r="BH132" s="91"/>
      <c r="BI132" s="91"/>
      <c r="BJ132" s="91"/>
      <c r="BK132" s="91"/>
      <c r="BL132" s="91"/>
      <c r="BM132" s="91"/>
      <c r="BN132" s="91"/>
      <c r="BO132" s="91"/>
      <c r="BP132" s="91"/>
      <c r="BQ132" s="91"/>
      <c r="BR132" s="265"/>
      <c r="BS132" s="91"/>
      <c r="BT132" s="91"/>
      <c r="BU132" s="91"/>
      <c r="BV132" s="91"/>
      <c r="BW132" s="91"/>
      <c r="BX132" s="91"/>
      <c r="BY132" s="91"/>
      <c r="BZ132" s="91"/>
      <c r="CA132" s="91"/>
      <c r="CB132" s="91"/>
      <c r="CC132" s="91"/>
      <c r="CD132" s="91"/>
      <c r="CE132" s="91"/>
      <c r="CF132" s="91"/>
      <c r="CG132" s="91"/>
      <c r="CH132" s="91"/>
      <c r="CI132" s="91"/>
      <c r="CJ132" s="91"/>
      <c r="CK132" s="91"/>
      <c r="CL132" s="91"/>
      <c r="CM132" s="91"/>
      <c r="CN132" s="91"/>
      <c r="CO132" s="91"/>
      <c r="CP132" s="91"/>
      <c r="CQ132" s="91"/>
      <c r="CR132" s="91"/>
      <c r="CS132" s="91"/>
      <c r="CT132" s="91"/>
      <c r="CU132" s="91"/>
    </row>
    <row r="133" spans="2:99" s="21" customFormat="1" ht="30" customHeight="1" x14ac:dyDescent="0.25">
      <c r="B133" s="258">
        <v>140</v>
      </c>
      <c r="C133" s="254">
        <v>44126</v>
      </c>
      <c r="D133" s="153" t="s">
        <v>272</v>
      </c>
      <c r="E133" s="255"/>
      <c r="F133" s="88" t="s">
        <v>141</v>
      </c>
      <c r="G133" s="256" t="s">
        <v>27</v>
      </c>
      <c r="H133" s="256" t="s">
        <v>218</v>
      </c>
      <c r="I133" s="257" t="s">
        <v>260</v>
      </c>
      <c r="J133" s="88" t="s">
        <v>153</v>
      </c>
      <c r="K133" s="90"/>
      <c r="L133" s="90"/>
      <c r="M133" s="258">
        <v>5</v>
      </c>
      <c r="N133" s="319" t="s">
        <v>28</v>
      </c>
      <c r="O133" s="258">
        <v>5</v>
      </c>
      <c r="P133" s="259">
        <v>5</v>
      </c>
      <c r="Q133" s="260">
        <v>5</v>
      </c>
      <c r="R133" s="258">
        <v>5</v>
      </c>
      <c r="S133" s="259">
        <v>5</v>
      </c>
      <c r="T133" s="259"/>
      <c r="U133" s="259"/>
      <c r="V133" s="259"/>
      <c r="W133" s="260"/>
      <c r="X133" s="258"/>
      <c r="Y133" s="260"/>
      <c r="Z133" s="320" t="s">
        <v>28</v>
      </c>
      <c r="AA133" s="260">
        <v>5</v>
      </c>
      <c r="AB133" s="88"/>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88"/>
      <c r="BA133" s="88"/>
      <c r="BB133" s="91"/>
      <c r="BC133" s="91"/>
      <c r="BD133" s="91"/>
      <c r="BE133" s="91"/>
      <c r="BF133" s="91"/>
      <c r="BG133" s="91"/>
      <c r="BH133" s="91"/>
      <c r="BI133" s="91"/>
      <c r="BJ133" s="91"/>
      <c r="BK133" s="91"/>
      <c r="BL133" s="91"/>
      <c r="BM133" s="91"/>
      <c r="BN133" s="91"/>
      <c r="BO133" s="91"/>
      <c r="BP133" s="91"/>
      <c r="BQ133" s="91"/>
      <c r="BR133" s="265"/>
      <c r="BS133" s="91"/>
      <c r="BT133" s="91"/>
      <c r="BU133" s="91"/>
      <c r="BV133" s="91"/>
      <c r="BW133" s="91"/>
      <c r="BX133" s="91"/>
      <c r="BY133" s="91"/>
      <c r="BZ133" s="91"/>
      <c r="CA133" s="91"/>
      <c r="CB133" s="91"/>
      <c r="CC133" s="91"/>
      <c r="CD133" s="91"/>
      <c r="CE133" s="91"/>
      <c r="CF133" s="91"/>
      <c r="CG133" s="91"/>
      <c r="CH133" s="91"/>
      <c r="CI133" s="91"/>
      <c r="CJ133" s="91"/>
      <c r="CK133" s="91"/>
      <c r="CL133" s="91"/>
      <c r="CM133" s="91"/>
      <c r="CN133" s="91"/>
      <c r="CO133" s="91"/>
      <c r="CP133" s="91"/>
      <c r="CQ133" s="91"/>
      <c r="CR133" s="91"/>
      <c r="CS133" s="91"/>
      <c r="CT133" s="91"/>
      <c r="CU133" s="91"/>
    </row>
    <row r="134" spans="2:99" s="21" customFormat="1" ht="30" customHeight="1" x14ac:dyDescent="0.25">
      <c r="B134" s="258">
        <v>141</v>
      </c>
      <c r="C134" s="254">
        <v>44130</v>
      </c>
      <c r="D134" s="153" t="s">
        <v>272</v>
      </c>
      <c r="E134" s="255"/>
      <c r="F134" s="88" t="s">
        <v>141</v>
      </c>
      <c r="G134" s="256" t="s">
        <v>27</v>
      </c>
      <c r="H134" s="256" t="s">
        <v>148</v>
      </c>
      <c r="I134" s="257" t="s">
        <v>260</v>
      </c>
      <c r="J134" s="88" t="s">
        <v>153</v>
      </c>
      <c r="K134" s="90"/>
      <c r="L134" s="90"/>
      <c r="M134" s="258">
        <v>5</v>
      </c>
      <c r="N134" s="319" t="s">
        <v>28</v>
      </c>
      <c r="O134" s="258">
        <v>4</v>
      </c>
      <c r="P134" s="259">
        <v>4</v>
      </c>
      <c r="Q134" s="260">
        <v>5</v>
      </c>
      <c r="R134" s="258">
        <v>5</v>
      </c>
      <c r="S134" s="259">
        <v>5</v>
      </c>
      <c r="T134" s="259">
        <v>5</v>
      </c>
      <c r="U134" s="259">
        <v>5</v>
      </c>
      <c r="V134" s="259">
        <v>5</v>
      </c>
      <c r="W134" s="260">
        <v>5</v>
      </c>
      <c r="X134" s="258">
        <v>5</v>
      </c>
      <c r="Y134" s="260">
        <v>5</v>
      </c>
      <c r="Z134" s="320" t="s">
        <v>28</v>
      </c>
      <c r="AA134" s="260">
        <v>5</v>
      </c>
      <c r="AB134" s="88"/>
      <c r="AC134" s="91"/>
      <c r="AD134" s="91"/>
      <c r="AE134" s="91"/>
      <c r="AF134" s="91"/>
      <c r="AG134" s="91"/>
      <c r="AH134" s="91"/>
      <c r="AI134" s="91"/>
      <c r="AJ134" s="91"/>
      <c r="AK134" s="91"/>
      <c r="AL134" s="91"/>
      <c r="AM134" s="91"/>
      <c r="AN134" s="91"/>
      <c r="AO134" s="91"/>
      <c r="AP134" s="91"/>
      <c r="AQ134" s="91"/>
      <c r="AR134" s="91"/>
      <c r="AS134" s="91"/>
      <c r="AT134" s="91"/>
      <c r="AU134" s="91"/>
      <c r="AV134" s="91"/>
      <c r="AW134" s="91"/>
      <c r="AX134" s="91"/>
      <c r="AY134" s="91"/>
      <c r="AZ134" s="88"/>
      <c r="BA134" s="88"/>
      <c r="BB134" s="91"/>
      <c r="BC134" s="91"/>
      <c r="BD134" s="91"/>
      <c r="BE134" s="91"/>
      <c r="BF134" s="91"/>
      <c r="BG134" s="91"/>
      <c r="BH134" s="91"/>
      <c r="BI134" s="91"/>
      <c r="BJ134" s="91"/>
      <c r="BK134" s="91"/>
      <c r="BL134" s="91"/>
      <c r="BM134" s="91"/>
      <c r="BN134" s="91"/>
      <c r="BO134" s="91"/>
      <c r="BP134" s="91"/>
      <c r="BQ134" s="91"/>
      <c r="BR134" s="265"/>
      <c r="BS134" s="91"/>
      <c r="BT134" s="91"/>
      <c r="BU134" s="91"/>
      <c r="BV134" s="91"/>
      <c r="BW134" s="91"/>
      <c r="BX134" s="91"/>
      <c r="BY134" s="91"/>
      <c r="BZ134" s="91"/>
      <c r="CA134" s="91"/>
      <c r="CB134" s="91"/>
      <c r="CC134" s="91"/>
      <c r="CD134" s="91"/>
      <c r="CE134" s="91"/>
      <c r="CF134" s="91"/>
      <c r="CG134" s="91"/>
      <c r="CH134" s="91"/>
      <c r="CI134" s="91"/>
      <c r="CJ134" s="91"/>
      <c r="CK134" s="91"/>
      <c r="CL134" s="91"/>
      <c r="CM134" s="91"/>
      <c r="CN134" s="91"/>
      <c r="CO134" s="91"/>
      <c r="CP134" s="91"/>
      <c r="CQ134" s="91"/>
      <c r="CR134" s="91"/>
      <c r="CS134" s="91"/>
      <c r="CT134" s="91"/>
      <c r="CU134" s="91"/>
    </row>
    <row r="135" spans="2:99" s="21" customFormat="1" ht="30" customHeight="1" x14ac:dyDescent="0.25">
      <c r="B135" s="258">
        <v>142</v>
      </c>
      <c r="C135" s="254">
        <v>44131</v>
      </c>
      <c r="D135" s="153" t="s">
        <v>272</v>
      </c>
      <c r="E135" s="255"/>
      <c r="F135" s="88" t="s">
        <v>141</v>
      </c>
      <c r="G135" s="256" t="s">
        <v>28</v>
      </c>
      <c r="H135" s="256" t="s">
        <v>17</v>
      </c>
      <c r="I135" s="257" t="s">
        <v>146</v>
      </c>
      <c r="J135" s="88" t="s">
        <v>152</v>
      </c>
      <c r="K135" s="90"/>
      <c r="L135" s="90"/>
      <c r="M135" s="258">
        <v>4</v>
      </c>
      <c r="N135" s="319" t="s">
        <v>28</v>
      </c>
      <c r="O135" s="258">
        <v>3</v>
      </c>
      <c r="P135" s="259">
        <v>3</v>
      </c>
      <c r="Q135" s="260">
        <v>3</v>
      </c>
      <c r="R135" s="258">
        <v>5</v>
      </c>
      <c r="S135" s="259">
        <v>5</v>
      </c>
      <c r="T135" s="259">
        <v>5</v>
      </c>
      <c r="U135" s="259">
        <v>5</v>
      </c>
      <c r="V135" s="259">
        <v>5</v>
      </c>
      <c r="W135" s="260">
        <v>4</v>
      </c>
      <c r="X135" s="258">
        <v>4</v>
      </c>
      <c r="Y135" s="260">
        <v>4</v>
      </c>
      <c r="Z135" s="320" t="s">
        <v>28</v>
      </c>
      <c r="AA135" s="260">
        <v>4</v>
      </c>
      <c r="AB135" s="88"/>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88"/>
      <c r="BA135" s="88"/>
      <c r="BB135" s="91"/>
      <c r="BC135" s="91"/>
      <c r="BD135" s="91"/>
      <c r="BE135" s="91"/>
      <c r="BF135" s="91"/>
      <c r="BG135" s="91"/>
      <c r="BH135" s="91"/>
      <c r="BI135" s="91"/>
      <c r="BJ135" s="91"/>
      <c r="BK135" s="91"/>
      <c r="BL135" s="91"/>
      <c r="BM135" s="91"/>
      <c r="BN135" s="91"/>
      <c r="BO135" s="91"/>
      <c r="BP135" s="91"/>
      <c r="BQ135" s="91"/>
      <c r="BR135" s="265"/>
      <c r="BS135" s="91"/>
      <c r="BT135" s="91"/>
      <c r="BU135" s="91"/>
      <c r="BV135" s="91"/>
      <c r="BW135" s="91"/>
      <c r="BX135" s="91"/>
      <c r="BY135" s="91"/>
      <c r="BZ135" s="91"/>
      <c r="CA135" s="91"/>
      <c r="CB135" s="91"/>
      <c r="CC135" s="91"/>
      <c r="CD135" s="91"/>
      <c r="CE135" s="91"/>
      <c r="CF135" s="91"/>
      <c r="CG135" s="91"/>
      <c r="CH135" s="91"/>
      <c r="CI135" s="91"/>
      <c r="CJ135" s="91"/>
      <c r="CK135" s="91"/>
      <c r="CL135" s="91"/>
      <c r="CM135" s="91"/>
      <c r="CN135" s="91"/>
      <c r="CO135" s="91"/>
      <c r="CP135" s="91"/>
      <c r="CQ135" s="91"/>
      <c r="CR135" s="91"/>
      <c r="CS135" s="91"/>
      <c r="CT135" s="91"/>
      <c r="CU135" s="91"/>
    </row>
    <row r="136" spans="2:99" s="21" customFormat="1" ht="30" customHeight="1" x14ac:dyDescent="0.25">
      <c r="B136" s="258">
        <v>144</v>
      </c>
      <c r="C136" s="254">
        <v>44133</v>
      </c>
      <c r="D136" s="153" t="s">
        <v>272</v>
      </c>
      <c r="E136" s="255"/>
      <c r="F136" s="88" t="s">
        <v>141</v>
      </c>
      <c r="G136" s="256" t="s">
        <v>28</v>
      </c>
      <c r="H136" s="256" t="s">
        <v>17</v>
      </c>
      <c r="I136" s="257" t="s">
        <v>146</v>
      </c>
      <c r="J136" s="88" t="s">
        <v>152</v>
      </c>
      <c r="K136" s="90"/>
      <c r="L136" s="90"/>
      <c r="M136" s="258">
        <v>4</v>
      </c>
      <c r="N136" s="319" t="s">
        <v>27</v>
      </c>
      <c r="O136" s="258">
        <v>4</v>
      </c>
      <c r="P136" s="259">
        <v>3</v>
      </c>
      <c r="Q136" s="260">
        <v>3</v>
      </c>
      <c r="R136" s="258">
        <v>4</v>
      </c>
      <c r="S136" s="259">
        <v>5</v>
      </c>
      <c r="T136" s="259">
        <v>5</v>
      </c>
      <c r="U136" s="259">
        <v>3</v>
      </c>
      <c r="V136" s="259">
        <v>5</v>
      </c>
      <c r="W136" s="260">
        <v>5</v>
      </c>
      <c r="X136" s="258">
        <v>5</v>
      </c>
      <c r="Y136" s="260">
        <v>5</v>
      </c>
      <c r="Z136" s="320" t="s">
        <v>28</v>
      </c>
      <c r="AA136" s="260">
        <v>4</v>
      </c>
      <c r="AB136" s="88"/>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1"/>
      <c r="AY136" s="91"/>
      <c r="AZ136" s="88"/>
      <c r="BA136" s="88"/>
      <c r="BB136" s="91"/>
      <c r="BC136" s="91"/>
      <c r="BD136" s="91"/>
      <c r="BE136" s="91"/>
      <c r="BF136" s="91"/>
      <c r="BG136" s="91"/>
      <c r="BH136" s="91"/>
      <c r="BI136" s="91"/>
      <c r="BJ136" s="91"/>
      <c r="BK136" s="91"/>
      <c r="BL136" s="91"/>
      <c r="BM136" s="91"/>
      <c r="BN136" s="91"/>
      <c r="BO136" s="91"/>
      <c r="BP136" s="91"/>
      <c r="BQ136" s="91"/>
      <c r="BR136" s="265"/>
      <c r="BS136" s="91"/>
      <c r="BT136" s="91"/>
      <c r="BU136" s="91"/>
      <c r="BV136" s="91"/>
      <c r="BW136" s="91"/>
      <c r="BX136" s="91"/>
      <c r="BY136" s="91"/>
      <c r="BZ136" s="91"/>
      <c r="CA136" s="91"/>
      <c r="CB136" s="91"/>
      <c r="CC136" s="91"/>
      <c r="CD136" s="91"/>
      <c r="CE136" s="91"/>
      <c r="CF136" s="91"/>
      <c r="CG136" s="91"/>
      <c r="CH136" s="91"/>
      <c r="CI136" s="91"/>
      <c r="CJ136" s="91"/>
      <c r="CK136" s="91"/>
      <c r="CL136" s="91"/>
      <c r="CM136" s="91"/>
      <c r="CN136" s="91"/>
      <c r="CO136" s="91"/>
      <c r="CP136" s="91"/>
      <c r="CQ136" s="91"/>
      <c r="CR136" s="91"/>
      <c r="CS136" s="91"/>
      <c r="CT136" s="91"/>
      <c r="CU136" s="91"/>
    </row>
    <row r="137" spans="2:99" s="21" customFormat="1" ht="15.75" x14ac:dyDescent="0.25">
      <c r="B137" s="152"/>
      <c r="C137" s="153"/>
      <c r="D137" s="153"/>
      <c r="E137" s="153"/>
      <c r="F137" s="88"/>
      <c r="G137" s="154"/>
      <c r="H137" s="154"/>
      <c r="I137" s="88"/>
      <c r="J137" s="88"/>
      <c r="K137" s="155"/>
      <c r="L137" s="155"/>
      <c r="M137" s="152"/>
      <c r="N137" s="152"/>
      <c r="O137" s="152"/>
      <c r="P137" s="152"/>
      <c r="Q137" s="152"/>
      <c r="R137" s="152"/>
      <c r="S137" s="152"/>
      <c r="T137" s="152"/>
      <c r="U137" s="152"/>
      <c r="V137" s="152"/>
      <c r="W137" s="152"/>
      <c r="X137" s="152"/>
      <c r="Y137" s="152"/>
      <c r="Z137" s="152"/>
      <c r="AA137" s="152"/>
      <c r="AB137" s="88"/>
      <c r="AC137" s="91"/>
      <c r="AD137" s="91"/>
      <c r="AE137" s="91"/>
      <c r="AF137" s="91"/>
      <c r="AG137" s="91"/>
      <c r="AH137" s="91"/>
      <c r="AI137" s="91"/>
      <c r="AJ137" s="91"/>
      <c r="AK137" s="91"/>
      <c r="AL137" s="91"/>
      <c r="AM137" s="91"/>
      <c r="AN137" s="91"/>
      <c r="AO137" s="91"/>
      <c r="AP137" s="91"/>
      <c r="AQ137" s="333"/>
      <c r="AR137" s="333"/>
      <c r="AS137" s="333"/>
      <c r="AT137" s="333"/>
      <c r="AU137" s="333"/>
      <c r="AV137" s="333"/>
      <c r="AW137" s="333"/>
      <c r="AX137" s="333"/>
      <c r="AY137" s="333"/>
      <c r="AZ137" s="329"/>
      <c r="BA137" s="329"/>
      <c r="BB137" s="333"/>
      <c r="BC137" s="333"/>
      <c r="BD137" s="333"/>
      <c r="BE137" s="333"/>
      <c r="BF137" s="333"/>
      <c r="BG137" s="333"/>
      <c r="BH137" s="333"/>
      <c r="BI137" s="333"/>
      <c r="BJ137" s="333"/>
      <c r="BK137" s="333"/>
      <c r="BL137" s="333"/>
      <c r="BM137" s="333"/>
      <c r="BN137" s="333"/>
      <c r="BO137" s="333"/>
      <c r="BP137" s="333"/>
      <c r="BQ137" s="333"/>
      <c r="BR137" s="334"/>
      <c r="BS137" s="333"/>
      <c r="BT137" s="333"/>
      <c r="BU137" s="333"/>
      <c r="BV137" s="333"/>
      <c r="BW137" s="333"/>
      <c r="BX137" s="333"/>
      <c r="BY137" s="333"/>
      <c r="BZ137" s="333"/>
      <c r="CA137" s="333"/>
      <c r="CB137" s="333"/>
      <c r="CC137" s="333"/>
      <c r="CD137" s="333"/>
      <c r="CE137" s="333"/>
      <c r="CF137" s="333"/>
      <c r="CG137" s="333"/>
      <c r="CH137" s="333"/>
      <c r="CI137" s="333"/>
      <c r="CJ137" s="333"/>
      <c r="CK137" s="333"/>
      <c r="CL137" s="333"/>
      <c r="CM137" s="333"/>
      <c r="CN137" s="333"/>
      <c r="CO137" s="333"/>
      <c r="CP137" s="333"/>
      <c r="CQ137" s="333"/>
      <c r="CR137" s="333"/>
      <c r="CS137" s="333"/>
      <c r="CT137" s="333"/>
      <c r="CU137" s="333"/>
    </row>
    <row r="138" spans="2:99" s="21" customFormat="1" ht="15.75" x14ac:dyDescent="0.25">
      <c r="B138" s="152"/>
      <c r="C138" s="153"/>
      <c r="D138" s="153"/>
      <c r="E138" s="153"/>
      <c r="F138" s="88"/>
      <c r="G138" s="154"/>
      <c r="H138" s="154"/>
      <c r="I138" s="88"/>
      <c r="J138" s="88"/>
      <c r="K138" s="155"/>
      <c r="L138" s="155"/>
      <c r="M138" s="152"/>
      <c r="N138" s="152"/>
      <c r="O138" s="152"/>
      <c r="P138" s="152"/>
      <c r="Q138" s="152"/>
      <c r="R138" s="152"/>
      <c r="S138" s="152"/>
      <c r="T138" s="152"/>
      <c r="U138" s="152"/>
      <c r="V138" s="152"/>
      <c r="W138" s="152"/>
      <c r="X138" s="152"/>
      <c r="Y138" s="152"/>
      <c r="Z138" s="152"/>
      <c r="AA138" s="152"/>
      <c r="AB138" s="88"/>
      <c r="AC138" s="91"/>
      <c r="AD138" s="91"/>
      <c r="AE138" s="91"/>
      <c r="AF138" s="91"/>
      <c r="AG138" s="91"/>
      <c r="AH138" s="91"/>
      <c r="AI138" s="91"/>
      <c r="AJ138" s="91"/>
      <c r="AK138" s="91"/>
      <c r="AL138" s="91"/>
      <c r="AM138" s="91"/>
      <c r="AN138" s="91"/>
      <c r="AO138" s="91"/>
      <c r="AP138" s="91"/>
      <c r="AQ138" s="333"/>
      <c r="AR138" s="333"/>
      <c r="AS138" s="333"/>
      <c r="AT138" s="333"/>
      <c r="AU138" s="333"/>
      <c r="AV138" s="333"/>
      <c r="AW138" s="333"/>
      <c r="AX138" s="333"/>
      <c r="AY138" s="333"/>
      <c r="AZ138" s="329"/>
      <c r="BA138" s="329"/>
      <c r="BB138" s="333"/>
      <c r="BC138" s="333"/>
      <c r="BD138" s="333"/>
      <c r="BE138" s="333"/>
      <c r="BF138" s="333"/>
      <c r="BG138" s="333"/>
      <c r="BH138" s="333"/>
      <c r="BI138" s="333"/>
      <c r="BJ138" s="333"/>
      <c r="BK138" s="333"/>
      <c r="BL138" s="333"/>
      <c r="BM138" s="333"/>
      <c r="BN138" s="333"/>
      <c r="BO138" s="333"/>
      <c r="BP138" s="333"/>
      <c r="BQ138" s="333"/>
      <c r="BR138" s="334"/>
      <c r="BS138" s="333"/>
      <c r="BT138" s="333"/>
      <c r="BU138" s="333"/>
      <c r="BV138" s="333"/>
      <c r="BW138" s="333"/>
      <c r="BX138" s="333"/>
      <c r="BY138" s="333"/>
      <c r="BZ138" s="333"/>
      <c r="CA138" s="333"/>
      <c r="CB138" s="333"/>
      <c r="CC138" s="333"/>
      <c r="CD138" s="333"/>
      <c r="CE138" s="333"/>
      <c r="CF138" s="333"/>
      <c r="CG138" s="333"/>
      <c r="CH138" s="333"/>
      <c r="CI138" s="333"/>
      <c r="CJ138" s="333"/>
      <c r="CK138" s="333"/>
      <c r="CL138" s="333"/>
      <c r="CM138" s="333"/>
      <c r="CN138" s="333"/>
      <c r="CO138" s="333"/>
      <c r="CP138" s="333"/>
      <c r="CQ138" s="333"/>
      <c r="CR138" s="333"/>
      <c r="CS138" s="333"/>
      <c r="CT138" s="333"/>
      <c r="CU138" s="333"/>
    </row>
    <row r="139" spans="2:99" s="21" customFormat="1" ht="15.75" x14ac:dyDescent="0.25">
      <c r="B139" s="152"/>
      <c r="C139" s="153"/>
      <c r="D139" s="153"/>
      <c r="E139" s="153"/>
      <c r="F139" s="88"/>
      <c r="G139" s="154"/>
      <c r="H139" s="154"/>
      <c r="I139" s="88"/>
      <c r="J139" s="88"/>
      <c r="K139" s="155"/>
      <c r="L139" s="155"/>
      <c r="M139" s="152"/>
      <c r="N139" s="152"/>
      <c r="O139" s="152"/>
      <c r="P139" s="152"/>
      <c r="Q139" s="152"/>
      <c r="R139" s="152"/>
      <c r="S139" s="152"/>
      <c r="T139" s="152"/>
      <c r="U139" s="152"/>
      <c r="V139" s="152"/>
      <c r="W139" s="152"/>
      <c r="X139" s="152"/>
      <c r="Y139" s="152"/>
      <c r="Z139" s="152"/>
      <c r="AA139" s="152"/>
      <c r="AB139" s="88"/>
      <c r="AC139" s="91"/>
      <c r="AD139" s="91"/>
      <c r="AE139" s="91"/>
      <c r="AF139" s="91"/>
      <c r="AG139" s="91"/>
      <c r="AH139" s="91"/>
      <c r="AI139" s="91"/>
      <c r="AJ139" s="91"/>
      <c r="AK139" s="91"/>
      <c r="AL139" s="91"/>
      <c r="AM139" s="91"/>
      <c r="AN139" s="91"/>
      <c r="AO139" s="91"/>
      <c r="AP139" s="91"/>
      <c r="AQ139" s="333"/>
      <c r="AR139" s="333"/>
      <c r="AS139" s="333"/>
      <c r="AT139" s="333"/>
      <c r="AU139" s="333"/>
      <c r="AV139" s="333"/>
      <c r="AW139" s="333"/>
      <c r="AX139" s="333"/>
      <c r="AY139" s="333"/>
      <c r="AZ139" s="329"/>
      <c r="BA139" s="329"/>
      <c r="BB139" s="333"/>
      <c r="BC139" s="333"/>
      <c r="BD139" s="333"/>
      <c r="BE139" s="333"/>
      <c r="BF139" s="333"/>
      <c r="BG139" s="333"/>
      <c r="BH139" s="333"/>
      <c r="BI139" s="333"/>
      <c r="BJ139" s="333"/>
      <c r="BK139" s="333"/>
      <c r="BL139" s="333"/>
      <c r="BM139" s="333"/>
      <c r="BN139" s="333"/>
      <c r="BO139" s="333"/>
      <c r="BP139" s="333"/>
      <c r="BQ139" s="333"/>
      <c r="BR139" s="334"/>
      <c r="BS139" s="333"/>
      <c r="BT139" s="333"/>
      <c r="BU139" s="333"/>
      <c r="BV139" s="333"/>
      <c r="BW139" s="333"/>
      <c r="BX139" s="333"/>
      <c r="BY139" s="333"/>
      <c r="BZ139" s="333"/>
      <c r="CA139" s="333"/>
      <c r="CB139" s="333"/>
      <c r="CC139" s="333"/>
      <c r="CD139" s="333"/>
      <c r="CE139" s="333"/>
      <c r="CF139" s="333"/>
      <c r="CG139" s="333"/>
      <c r="CH139" s="333"/>
      <c r="CI139" s="333"/>
      <c r="CJ139" s="333"/>
      <c r="CK139" s="333"/>
      <c r="CL139" s="333"/>
      <c r="CM139" s="333"/>
      <c r="CN139" s="333"/>
      <c r="CO139" s="333"/>
      <c r="CP139" s="333"/>
      <c r="CQ139" s="333"/>
      <c r="CR139" s="333"/>
      <c r="CS139" s="333"/>
      <c r="CT139" s="333"/>
      <c r="CU139" s="333"/>
    </row>
    <row r="140" spans="2:99" s="21" customFormat="1" ht="15.75" x14ac:dyDescent="0.25">
      <c r="B140" s="152"/>
      <c r="C140" s="153"/>
      <c r="D140" s="153"/>
      <c r="E140" s="153"/>
      <c r="F140" s="88"/>
      <c r="G140" s="154"/>
      <c r="H140" s="154"/>
      <c r="I140" s="88"/>
      <c r="J140" s="88"/>
      <c r="K140" s="155"/>
      <c r="L140" s="155"/>
      <c r="M140" s="152"/>
      <c r="N140" s="152"/>
      <c r="O140" s="152"/>
      <c r="P140" s="152"/>
      <c r="Q140" s="152"/>
      <c r="R140" s="152"/>
      <c r="S140" s="152"/>
      <c r="T140" s="152"/>
      <c r="U140" s="152"/>
      <c r="V140" s="152"/>
      <c r="W140" s="152"/>
      <c r="X140" s="152"/>
      <c r="Y140" s="152"/>
      <c r="Z140" s="152"/>
      <c r="AA140" s="152"/>
      <c r="AB140" s="88"/>
      <c r="AC140" s="91"/>
      <c r="AD140" s="91"/>
      <c r="AE140" s="91"/>
      <c r="AF140" s="91"/>
      <c r="AG140" s="91"/>
      <c r="AH140" s="91"/>
      <c r="AI140" s="91"/>
      <c r="AJ140" s="91"/>
      <c r="AK140" s="91"/>
      <c r="AL140" s="91"/>
      <c r="AM140" s="91"/>
      <c r="AN140" s="91"/>
      <c r="AO140" s="91"/>
      <c r="AP140" s="91"/>
      <c r="AQ140" s="333"/>
      <c r="AR140" s="333"/>
      <c r="AS140" s="333"/>
      <c r="AT140" s="333"/>
      <c r="AU140" s="333"/>
      <c r="AV140" s="333"/>
      <c r="AW140" s="333"/>
      <c r="AX140" s="333"/>
      <c r="AY140" s="333"/>
      <c r="AZ140" s="329"/>
      <c r="BA140" s="329"/>
      <c r="BB140" s="333"/>
      <c r="BC140" s="333"/>
      <c r="BD140" s="333"/>
      <c r="BE140" s="333"/>
      <c r="BF140" s="333"/>
      <c r="BG140" s="333"/>
      <c r="BH140" s="333"/>
      <c r="BI140" s="333"/>
      <c r="BJ140" s="333"/>
      <c r="BK140" s="333"/>
      <c r="BL140" s="333"/>
      <c r="BM140" s="333"/>
      <c r="BN140" s="333"/>
      <c r="BO140" s="333"/>
      <c r="BP140" s="333"/>
      <c r="BQ140" s="333"/>
      <c r="BR140" s="334"/>
      <c r="BS140" s="333"/>
      <c r="BT140" s="333"/>
      <c r="BU140" s="333"/>
      <c r="BV140" s="333"/>
      <c r="BW140" s="333"/>
      <c r="BX140" s="333"/>
      <c r="BY140" s="333"/>
      <c r="BZ140" s="333"/>
      <c r="CA140" s="333"/>
      <c r="CB140" s="333"/>
      <c r="CC140" s="333"/>
      <c r="CD140" s="333"/>
      <c r="CE140" s="333"/>
      <c r="CF140" s="333"/>
      <c r="CG140" s="333"/>
      <c r="CH140" s="333"/>
      <c r="CI140" s="333"/>
      <c r="CJ140" s="333"/>
      <c r="CK140" s="333"/>
      <c r="CL140" s="333"/>
      <c r="CM140" s="333"/>
      <c r="CN140" s="333"/>
      <c r="CO140" s="333"/>
      <c r="CP140" s="333"/>
      <c r="CQ140" s="333"/>
      <c r="CR140" s="333"/>
      <c r="CS140" s="333"/>
      <c r="CT140" s="333"/>
      <c r="CU140" s="333"/>
    </row>
    <row r="141" spans="2:99" s="21" customFormat="1" ht="15.75" x14ac:dyDescent="0.25">
      <c r="B141" s="152"/>
      <c r="C141" s="153"/>
      <c r="D141" s="153"/>
      <c r="E141" s="153"/>
      <c r="F141" s="88"/>
      <c r="G141" s="154"/>
      <c r="H141" s="154"/>
      <c r="I141" s="88"/>
      <c r="J141" s="88"/>
      <c r="K141" s="155"/>
      <c r="L141" s="155"/>
      <c r="M141" s="152"/>
      <c r="N141" s="152"/>
      <c r="O141" s="152"/>
      <c r="P141" s="152"/>
      <c r="Q141" s="152"/>
      <c r="R141" s="152"/>
      <c r="S141" s="152"/>
      <c r="T141" s="152"/>
      <c r="U141" s="152"/>
      <c r="V141" s="152"/>
      <c r="W141" s="152"/>
      <c r="X141" s="152"/>
      <c r="Y141" s="152"/>
      <c r="Z141" s="152"/>
      <c r="AA141" s="152"/>
      <c r="AB141" s="88"/>
      <c r="AC141" s="91"/>
      <c r="AD141" s="91"/>
      <c r="AE141" s="91"/>
      <c r="AF141" s="91"/>
      <c r="AG141" s="91"/>
      <c r="AH141" s="91"/>
      <c r="AI141" s="91"/>
      <c r="AJ141" s="91"/>
      <c r="AK141" s="91"/>
      <c r="AL141" s="91"/>
      <c r="AM141" s="91"/>
      <c r="AN141" s="91"/>
      <c r="AO141" s="91"/>
      <c r="AP141" s="91"/>
      <c r="AQ141" s="333"/>
      <c r="AR141" s="333"/>
      <c r="AS141" s="333"/>
      <c r="AT141" s="333"/>
      <c r="AU141" s="333"/>
      <c r="AV141" s="333"/>
      <c r="AW141" s="333"/>
      <c r="AX141" s="333"/>
      <c r="AY141" s="333"/>
      <c r="AZ141" s="329"/>
      <c r="BA141" s="329"/>
      <c r="BB141" s="333"/>
      <c r="BC141" s="333"/>
      <c r="BD141" s="333"/>
      <c r="BE141" s="333"/>
      <c r="BF141" s="333"/>
      <c r="BG141" s="333"/>
      <c r="BH141" s="333"/>
      <c r="BI141" s="333"/>
      <c r="BJ141" s="333"/>
      <c r="BK141" s="333"/>
      <c r="BL141" s="333"/>
      <c r="BM141" s="333"/>
      <c r="BN141" s="333"/>
      <c r="BO141" s="333"/>
      <c r="BP141" s="333"/>
      <c r="BQ141" s="333"/>
      <c r="BR141" s="334"/>
      <c r="BS141" s="333"/>
      <c r="BT141" s="333"/>
      <c r="BU141" s="333"/>
      <c r="BV141" s="333"/>
      <c r="BW141" s="333"/>
      <c r="BX141" s="333"/>
      <c r="BY141" s="333"/>
      <c r="BZ141" s="333"/>
      <c r="CA141" s="333"/>
      <c r="CB141" s="333"/>
      <c r="CC141" s="333"/>
      <c r="CD141" s="333"/>
      <c r="CE141" s="333"/>
      <c r="CF141" s="333"/>
      <c r="CG141" s="333"/>
      <c r="CH141" s="333"/>
      <c r="CI141" s="333"/>
      <c r="CJ141" s="333"/>
      <c r="CK141" s="333"/>
      <c r="CL141" s="333"/>
      <c r="CM141" s="333"/>
      <c r="CN141" s="333"/>
      <c r="CO141" s="333"/>
      <c r="CP141" s="333"/>
      <c r="CQ141" s="333"/>
      <c r="CR141" s="333"/>
      <c r="CS141" s="333"/>
      <c r="CT141" s="333"/>
      <c r="CU141" s="333"/>
    </row>
    <row r="142" spans="2:99" s="21" customFormat="1" ht="30.75" x14ac:dyDescent="0.25">
      <c r="B142" s="152" t="s">
        <v>280</v>
      </c>
      <c r="C142" s="153"/>
      <c r="D142" s="153"/>
      <c r="E142" s="153"/>
      <c r="F142" s="88"/>
      <c r="G142" s="154"/>
      <c r="H142" s="154"/>
      <c r="I142" s="88"/>
      <c r="J142" s="88"/>
      <c r="K142" s="155"/>
      <c r="L142" s="155"/>
      <c r="M142" s="152"/>
      <c r="N142" s="152"/>
      <c r="O142" s="152"/>
      <c r="P142" s="152"/>
      <c r="Q142" s="152"/>
      <c r="R142" s="152"/>
      <c r="S142" s="152"/>
      <c r="T142" s="152"/>
      <c r="U142" s="152"/>
      <c r="V142" s="152"/>
      <c r="W142" s="152"/>
      <c r="X142" s="152"/>
      <c r="Y142" s="152"/>
      <c r="Z142" s="152"/>
      <c r="AA142" s="152"/>
      <c r="AB142" s="88"/>
      <c r="AC142" s="91"/>
      <c r="AD142" s="91"/>
      <c r="AE142" s="91"/>
      <c r="AF142" s="91"/>
      <c r="AG142" s="91"/>
      <c r="AH142" s="91"/>
      <c r="AI142" s="91"/>
      <c r="AJ142" s="91"/>
      <c r="AK142" s="91"/>
      <c r="AL142" s="91"/>
      <c r="AM142" s="91"/>
      <c r="AN142" s="91"/>
      <c r="AO142" s="91"/>
      <c r="AP142" s="91"/>
      <c r="AQ142" s="333"/>
      <c r="AR142" s="333"/>
      <c r="AS142" s="333"/>
      <c r="AT142" s="333"/>
      <c r="AU142" s="333"/>
      <c r="AV142" s="333"/>
      <c r="AW142" s="333"/>
      <c r="AX142" s="333"/>
      <c r="AY142" s="333"/>
      <c r="AZ142" s="329"/>
      <c r="BA142" s="329"/>
      <c r="BB142" s="333"/>
      <c r="BC142" s="333"/>
      <c r="BD142" s="333"/>
      <c r="BE142" s="333"/>
      <c r="BF142" s="333"/>
      <c r="BG142" s="333"/>
      <c r="BH142" s="333"/>
      <c r="BI142" s="333"/>
      <c r="BJ142" s="333"/>
      <c r="BK142" s="333"/>
      <c r="BL142" s="333"/>
      <c r="BM142" s="333"/>
      <c r="BN142" s="333"/>
      <c r="BO142" s="333"/>
      <c r="BP142" s="333"/>
      <c r="BQ142" s="333"/>
      <c r="BR142" s="334"/>
      <c r="BS142" s="333"/>
      <c r="BT142" s="333"/>
      <c r="BU142" s="333"/>
      <c r="BV142" s="333"/>
      <c r="BW142" s="333"/>
      <c r="BX142" s="333"/>
      <c r="BY142" s="333"/>
      <c r="BZ142" s="333"/>
      <c r="CA142" s="333"/>
      <c r="CB142" s="333"/>
      <c r="CC142" s="333"/>
      <c r="CD142" s="333"/>
      <c r="CE142" s="333"/>
      <c r="CF142" s="333"/>
      <c r="CG142" s="333"/>
      <c r="CH142" s="333"/>
      <c r="CI142" s="333"/>
      <c r="CJ142" s="333"/>
      <c r="CK142" s="333"/>
      <c r="CL142" s="333"/>
      <c r="CM142" s="333"/>
      <c r="CN142" s="333"/>
      <c r="CO142" s="333"/>
      <c r="CP142" s="333"/>
      <c r="CQ142" s="333"/>
      <c r="CR142" s="333"/>
      <c r="CS142" s="333"/>
      <c r="CT142" s="333"/>
      <c r="CU142" s="333"/>
    </row>
    <row r="143" spans="2:99" s="21" customFormat="1" ht="24.95" customHeight="1" x14ac:dyDescent="0.25">
      <c r="B143" s="152"/>
      <c r="C143" s="153"/>
      <c r="D143" s="153"/>
      <c r="E143" s="153"/>
      <c r="F143" s="88"/>
      <c r="G143" s="154"/>
      <c r="H143" s="154"/>
      <c r="I143" s="88"/>
      <c r="J143" s="88"/>
      <c r="K143" s="155"/>
      <c r="L143" s="155"/>
      <c r="M143" s="152"/>
      <c r="N143" s="152"/>
      <c r="O143" s="152"/>
      <c r="P143" s="152"/>
      <c r="Q143" s="152"/>
      <c r="R143" s="152"/>
      <c r="S143" s="152"/>
      <c r="T143" s="152"/>
      <c r="U143" s="152"/>
      <c r="V143" s="152"/>
      <c r="W143" s="152"/>
      <c r="X143" s="152"/>
      <c r="Y143" s="152"/>
      <c r="Z143" s="152"/>
      <c r="AA143" s="152"/>
      <c r="AB143" s="88"/>
      <c r="AC143" s="91"/>
      <c r="AD143" s="91"/>
      <c r="AE143" s="91"/>
      <c r="AF143" s="91"/>
      <c r="AG143" s="91"/>
      <c r="AH143" s="91"/>
      <c r="AI143" s="91"/>
      <c r="AJ143" s="91"/>
      <c r="AK143" s="91"/>
      <c r="AL143" s="91"/>
      <c r="AM143" s="91"/>
      <c r="AN143" s="91"/>
      <c r="AO143" s="91"/>
      <c r="AP143" s="91"/>
      <c r="AQ143" s="333"/>
      <c r="AR143" s="333"/>
      <c r="AS143" s="333"/>
      <c r="AT143" s="333"/>
      <c r="AU143" s="333"/>
      <c r="AV143" s="333"/>
      <c r="AW143" s="333"/>
      <c r="AX143" s="333"/>
      <c r="AY143" s="333"/>
      <c r="AZ143" s="329"/>
      <c r="BA143" s="329"/>
      <c r="BB143" s="333"/>
      <c r="BC143" s="333"/>
      <c r="BD143" s="333"/>
      <c r="BE143" s="333"/>
      <c r="BF143" s="333"/>
      <c r="BG143" s="333"/>
      <c r="BH143" s="333"/>
      <c r="BI143" s="333"/>
      <c r="BJ143" s="333"/>
      <c r="BK143" s="333"/>
      <c r="BL143" s="333"/>
      <c r="BM143" s="333"/>
      <c r="BN143" s="333"/>
      <c r="BO143" s="333"/>
      <c r="BP143" s="333"/>
      <c r="BQ143" s="333"/>
      <c r="BR143" s="334"/>
      <c r="BS143" s="333"/>
      <c r="BT143" s="333"/>
      <c r="BU143" s="333"/>
      <c r="BV143" s="333"/>
      <c r="BW143" s="333"/>
      <c r="BX143" s="333"/>
      <c r="BY143" s="333"/>
      <c r="BZ143" s="333"/>
      <c r="CA143" s="333"/>
      <c r="CB143" s="333"/>
      <c r="CC143" s="333"/>
      <c r="CD143" s="333"/>
      <c r="CE143" s="333"/>
      <c r="CF143" s="333"/>
      <c r="CG143" s="333"/>
      <c r="CH143" s="333"/>
      <c r="CI143" s="333"/>
      <c r="CJ143" s="333"/>
      <c r="CK143" s="333"/>
      <c r="CL143" s="333"/>
      <c r="CM143" s="333"/>
      <c r="CN143" s="333"/>
      <c r="CO143" s="333"/>
      <c r="CP143" s="333"/>
      <c r="CQ143" s="333"/>
      <c r="CR143" s="333"/>
      <c r="CS143" s="333"/>
      <c r="CT143" s="333"/>
      <c r="CU143" s="333"/>
    </row>
    <row r="144" spans="2:99" s="21" customFormat="1" ht="24.95" customHeight="1" x14ac:dyDescent="0.25">
      <c r="B144" s="224" t="s">
        <v>162</v>
      </c>
      <c r="C144" s="325"/>
      <c r="D144" s="153"/>
      <c r="E144" s="153"/>
      <c r="F144" s="88"/>
      <c r="G144" s="154"/>
      <c r="H144" s="154"/>
      <c r="I144" s="88"/>
      <c r="J144" s="88"/>
      <c r="K144" s="155"/>
      <c r="L144" s="155"/>
      <c r="M144" s="152"/>
      <c r="N144" s="152"/>
      <c r="O144" s="152"/>
      <c r="P144" s="152"/>
      <c r="Q144" s="152"/>
      <c r="R144" s="152"/>
      <c r="S144" s="152"/>
      <c r="T144" s="152"/>
      <c r="U144" s="152"/>
      <c r="V144" s="152"/>
      <c r="W144" s="152"/>
      <c r="X144" s="152"/>
      <c r="Y144" s="152"/>
      <c r="Z144" s="152"/>
      <c r="AA144" s="152"/>
      <c r="AB144" s="88"/>
      <c r="AC144" s="91"/>
      <c r="AD144" s="91"/>
      <c r="AE144" s="91"/>
      <c r="AF144" s="91"/>
      <c r="AG144" s="91"/>
      <c r="AH144" s="91"/>
      <c r="AI144" s="91"/>
      <c r="AJ144" s="91"/>
      <c r="AK144" s="91"/>
      <c r="AL144" s="91"/>
      <c r="AM144" s="91"/>
      <c r="AN144" s="91"/>
      <c r="AO144" s="91"/>
      <c r="AP144" s="91"/>
      <c r="AQ144" s="333"/>
      <c r="AR144" s="333"/>
      <c r="AS144" s="333"/>
      <c r="AT144" s="333"/>
      <c r="AU144" s="333"/>
      <c r="AV144" s="333"/>
      <c r="AW144" s="333"/>
      <c r="AX144" s="333"/>
      <c r="AY144" s="333"/>
      <c r="AZ144" s="329"/>
      <c r="BA144" s="329"/>
      <c r="BB144" s="333"/>
      <c r="BC144" s="333"/>
      <c r="BD144" s="333"/>
      <c r="BE144" s="333"/>
      <c r="BF144" s="333"/>
      <c r="BG144" s="333"/>
      <c r="BH144" s="333"/>
      <c r="BI144" s="333"/>
      <c r="BJ144" s="333"/>
      <c r="BK144" s="333"/>
      <c r="BL144" s="333"/>
      <c r="BM144" s="333"/>
      <c r="BN144" s="333"/>
      <c r="BO144" s="333"/>
      <c r="BP144" s="333"/>
      <c r="BQ144" s="333"/>
      <c r="BR144" s="334"/>
      <c r="BS144" s="333"/>
      <c r="BT144" s="333"/>
      <c r="BU144" s="333"/>
      <c r="BV144" s="333"/>
      <c r="BW144" s="333"/>
      <c r="BX144" s="333"/>
      <c r="BY144" s="333"/>
      <c r="BZ144" s="333"/>
      <c r="CA144" s="333"/>
      <c r="CB144" s="333"/>
      <c r="CC144" s="333"/>
      <c r="CD144" s="333"/>
      <c r="CE144" s="333"/>
      <c r="CF144" s="333"/>
      <c r="CG144" s="333"/>
      <c r="CH144" s="333"/>
      <c r="CI144" s="333"/>
      <c r="CJ144" s="333"/>
      <c r="CK144" s="333"/>
      <c r="CL144" s="333"/>
      <c r="CM144" s="333"/>
      <c r="CN144" s="333"/>
      <c r="CO144" s="333"/>
      <c r="CP144" s="333"/>
      <c r="CQ144" s="333"/>
      <c r="CR144" s="333"/>
      <c r="CS144" s="333"/>
      <c r="CT144" s="333"/>
      <c r="CU144" s="333"/>
    </row>
    <row r="145" spans="2:99" s="21" customFormat="1" ht="24.95" customHeight="1" x14ac:dyDescent="0.25">
      <c r="B145" s="78" t="s">
        <v>26</v>
      </c>
      <c r="C145" s="326" t="s">
        <v>276</v>
      </c>
      <c r="D145" s="327" t="s">
        <v>277</v>
      </c>
      <c r="E145" s="326" t="s">
        <v>278</v>
      </c>
      <c r="F145" s="327" t="s">
        <v>279</v>
      </c>
      <c r="G145" s="66" t="s">
        <v>281</v>
      </c>
      <c r="H145" s="67"/>
      <c r="I145" s="64"/>
      <c r="J145" s="64"/>
      <c r="K145" s="64"/>
      <c r="L145" s="65"/>
      <c r="M145" s="335" t="s">
        <v>300</v>
      </c>
      <c r="N145" s="336"/>
      <c r="O145" s="93"/>
      <c r="P145" s="93"/>
      <c r="Q145" s="93"/>
      <c r="R145" s="93"/>
      <c r="S145" s="63"/>
      <c r="T145" s="63"/>
      <c r="U145" s="63"/>
      <c r="V145" s="63"/>
      <c r="W145" s="63"/>
      <c r="X145" s="63"/>
      <c r="Y145" s="63"/>
      <c r="Z145" s="63"/>
      <c r="AA145" s="63"/>
      <c r="AB145" s="88"/>
      <c r="AC145" s="91"/>
      <c r="AD145" s="91"/>
      <c r="AE145" s="91"/>
      <c r="AF145" s="91"/>
      <c r="AG145" s="91"/>
      <c r="AH145" s="91"/>
      <c r="AI145" s="91"/>
      <c r="AJ145" s="91"/>
      <c r="AK145" s="91"/>
      <c r="AL145" s="91"/>
      <c r="AM145" s="91"/>
      <c r="AN145" s="91"/>
      <c r="AO145" s="91"/>
      <c r="AP145" s="91"/>
      <c r="AQ145" s="333"/>
      <c r="AR145" s="333"/>
      <c r="AS145" s="333"/>
      <c r="AT145" s="333"/>
      <c r="AU145" s="333"/>
      <c r="AV145" s="333"/>
      <c r="AW145" s="333"/>
      <c r="AX145" s="333"/>
      <c r="AY145" s="333"/>
      <c r="AZ145" s="329"/>
      <c r="BA145" s="329"/>
      <c r="BB145" s="333"/>
      <c r="BC145" s="333"/>
      <c r="BD145" s="333"/>
      <c r="BE145" s="333"/>
      <c r="BF145" s="333"/>
      <c r="BG145" s="333"/>
      <c r="BH145" s="333"/>
      <c r="BI145" s="333"/>
      <c r="BJ145" s="333"/>
      <c r="BK145" s="333"/>
      <c r="BL145" s="333"/>
      <c r="BM145" s="333"/>
      <c r="BN145" s="333"/>
      <c r="BO145" s="333"/>
      <c r="BP145" s="333"/>
      <c r="BQ145" s="333"/>
      <c r="BR145" s="334"/>
      <c r="BS145" s="333"/>
      <c r="BT145" s="333"/>
      <c r="BU145" s="333"/>
      <c r="BV145" s="333"/>
      <c r="BW145" s="333"/>
      <c r="BX145" s="333"/>
      <c r="BY145" s="333"/>
      <c r="BZ145" s="333"/>
      <c r="CA145" s="333"/>
      <c r="CB145" s="333"/>
      <c r="CC145" s="333"/>
      <c r="CD145" s="333"/>
      <c r="CE145" s="333"/>
      <c r="CF145" s="333"/>
      <c r="CG145" s="333"/>
      <c r="CH145" s="333"/>
      <c r="CI145" s="333"/>
      <c r="CJ145" s="333"/>
      <c r="CK145" s="333"/>
      <c r="CL145" s="333"/>
      <c r="CM145" s="333"/>
      <c r="CN145" s="333"/>
      <c r="CO145" s="333"/>
      <c r="CP145" s="333"/>
      <c r="CQ145" s="333"/>
      <c r="CR145" s="333"/>
      <c r="CS145" s="333"/>
      <c r="CT145" s="333"/>
      <c r="CU145" s="333"/>
    </row>
    <row r="146" spans="2:99" s="21" customFormat="1" ht="24.95" customHeight="1" thickBot="1" x14ac:dyDescent="0.3">
      <c r="B146" s="81">
        <v>44105</v>
      </c>
      <c r="C146" s="64">
        <f>COUNTIF($C$6:$C$136,B146)</f>
        <v>44</v>
      </c>
      <c r="D146" s="82">
        <f>C146/285</f>
        <v>0.15438596491228071</v>
      </c>
      <c r="E146" s="64">
        <f>C146</f>
        <v>44</v>
      </c>
      <c r="F146" s="82">
        <f>E146/285</f>
        <v>0.15438596491228071</v>
      </c>
      <c r="G146" s="75" t="s">
        <v>272</v>
      </c>
      <c r="H146" s="70">
        <f>+COUNTIF($D$6:$D$136,G146)/131</f>
        <v>0.85496183206106868</v>
      </c>
      <c r="I146" s="64"/>
      <c r="J146" s="64"/>
      <c r="K146" s="64"/>
      <c r="L146" s="65"/>
      <c r="M146" s="331"/>
      <c r="N146" s="331"/>
      <c r="O146" s="331"/>
      <c r="P146" s="331"/>
      <c r="Q146" s="331"/>
      <c r="R146" s="331"/>
      <c r="S146" s="63"/>
      <c r="T146" s="63"/>
      <c r="U146" s="63"/>
      <c r="V146" s="63"/>
      <c r="W146" s="63"/>
      <c r="X146" s="63"/>
      <c r="Y146" s="63"/>
      <c r="Z146" s="63"/>
      <c r="AA146" s="63"/>
      <c r="AB146" s="88"/>
      <c r="AC146" s="91"/>
      <c r="AD146" s="91"/>
      <c r="AE146" s="91"/>
      <c r="AF146" s="91"/>
      <c r="AG146" s="91"/>
      <c r="AH146" s="91"/>
      <c r="AI146" s="91"/>
      <c r="AJ146" s="91"/>
      <c r="AK146" s="91"/>
      <c r="AL146" s="91"/>
      <c r="AM146" s="91"/>
      <c r="AN146" s="91"/>
      <c r="AO146" s="91"/>
      <c r="AP146" s="91"/>
      <c r="AQ146" s="333"/>
      <c r="AR146" s="333"/>
      <c r="AS146" s="333"/>
      <c r="AT146" s="333"/>
      <c r="AU146" s="333"/>
      <c r="AV146" s="333"/>
      <c r="AW146" s="333"/>
      <c r="AX146" s="333"/>
      <c r="AY146" s="333"/>
      <c r="AZ146" s="329"/>
      <c r="BA146" s="329"/>
      <c r="BB146" s="333"/>
      <c r="BC146" s="333"/>
      <c r="BD146" s="333"/>
      <c r="BE146" s="333"/>
      <c r="BF146" s="333"/>
      <c r="BG146" s="333"/>
      <c r="BH146" s="333"/>
      <c r="BI146" s="333"/>
      <c r="BJ146" s="333"/>
      <c r="BK146" s="333"/>
      <c r="BL146" s="333"/>
      <c r="BM146" s="333"/>
      <c r="BN146" s="333"/>
      <c r="BO146" s="333"/>
      <c r="BP146" s="333"/>
      <c r="BQ146" s="333"/>
      <c r="BR146" s="334"/>
      <c r="BS146" s="333"/>
      <c r="BT146" s="333"/>
      <c r="BU146" s="333"/>
      <c r="BV146" s="333"/>
      <c r="BW146" s="333"/>
      <c r="BX146" s="333"/>
      <c r="BY146" s="333"/>
      <c r="BZ146" s="333"/>
      <c r="CA146" s="333"/>
      <c r="CB146" s="333"/>
      <c r="CC146" s="333"/>
      <c r="CD146" s="333"/>
      <c r="CE146" s="333"/>
      <c r="CF146" s="333"/>
      <c r="CG146" s="333"/>
      <c r="CH146" s="333"/>
      <c r="CI146" s="333"/>
      <c r="CJ146" s="333"/>
      <c r="CK146" s="333"/>
      <c r="CL146" s="333"/>
      <c r="CM146" s="333"/>
      <c r="CN146" s="333"/>
      <c r="CO146" s="333"/>
      <c r="CP146" s="333"/>
      <c r="CQ146" s="333"/>
      <c r="CR146" s="333"/>
      <c r="CS146" s="333"/>
      <c r="CT146" s="333"/>
      <c r="CU146" s="333"/>
    </row>
    <row r="147" spans="2:99" s="21" customFormat="1" ht="24.95" customHeight="1" x14ac:dyDescent="0.25">
      <c r="B147" s="81">
        <v>44106</v>
      </c>
      <c r="C147" s="64">
        <f t="shared" ref="C147:C176" si="81">COUNTIF($C$6:$C$136,B147)</f>
        <v>5</v>
      </c>
      <c r="D147" s="82">
        <f t="shared" ref="D147:D176" si="82">C147/285</f>
        <v>1.7543859649122806E-2</v>
      </c>
      <c r="E147" s="64">
        <f t="shared" ref="E147:E176" si="83">E146+C147</f>
        <v>49</v>
      </c>
      <c r="F147" s="82">
        <f t="shared" ref="F147:F176" si="84">E147/285</f>
        <v>0.17192982456140352</v>
      </c>
      <c r="G147" s="75" t="s">
        <v>274</v>
      </c>
      <c r="H147" s="70">
        <f t="shared" ref="H147:H148" si="85">+COUNTIF($D$6:$D$136,G147)/131</f>
        <v>0.10687022900763359</v>
      </c>
      <c r="I147" s="64"/>
      <c r="J147" s="68"/>
      <c r="K147" s="68"/>
      <c r="L147" s="65"/>
      <c r="M147" s="322"/>
      <c r="N147" s="323">
        <f>+COUNTIF(N$6:N$136,"Si")</f>
        <v>76</v>
      </c>
      <c r="O147" s="323"/>
      <c r="P147" s="323"/>
      <c r="Q147" s="323"/>
      <c r="R147" s="323"/>
      <c r="S147" s="323"/>
      <c r="T147" s="323"/>
      <c r="U147" s="323"/>
      <c r="V147" s="323"/>
      <c r="W147" s="323"/>
      <c r="X147" s="323"/>
      <c r="Y147" s="323"/>
      <c r="Z147" s="323">
        <f>+COUNTIF(Z$6:Z$136,"Si")</f>
        <v>105</v>
      </c>
      <c r="AA147" s="324"/>
      <c r="AB147" s="88"/>
      <c r="AC147" s="91"/>
      <c r="AD147" s="91"/>
      <c r="AE147" s="91"/>
      <c r="AF147" s="91"/>
      <c r="AG147" s="91"/>
      <c r="AH147" s="91"/>
      <c r="AI147" s="91"/>
      <c r="AJ147" s="91"/>
      <c r="AK147" s="91"/>
      <c r="AL147" s="91"/>
      <c r="AM147" s="91"/>
      <c r="AN147" s="91"/>
      <c r="AO147" s="91"/>
      <c r="AP147" s="91"/>
      <c r="AQ147" s="333"/>
      <c r="AR147" s="333"/>
      <c r="AS147" s="333"/>
      <c r="AT147" s="333"/>
      <c r="AU147" s="333"/>
      <c r="AV147" s="333"/>
      <c r="AW147" s="333"/>
      <c r="AX147" s="333"/>
      <c r="AY147" s="333"/>
      <c r="AZ147" s="329"/>
      <c r="BA147" s="329"/>
      <c r="BB147" s="333"/>
      <c r="BC147" s="333"/>
      <c r="BD147" s="333"/>
      <c r="BE147" s="333"/>
      <c r="BF147" s="333"/>
      <c r="BG147" s="333"/>
      <c r="BH147" s="333"/>
      <c r="BI147" s="333"/>
      <c r="BJ147" s="333"/>
      <c r="BK147" s="333"/>
      <c r="BL147" s="333"/>
      <c r="BM147" s="333"/>
      <c r="BN147" s="333"/>
      <c r="BO147" s="333"/>
      <c r="BP147" s="333"/>
      <c r="BQ147" s="333"/>
      <c r="BR147" s="334"/>
      <c r="BS147" s="333"/>
      <c r="BT147" s="333"/>
      <c r="BU147" s="333"/>
      <c r="BV147" s="333"/>
      <c r="BW147" s="333"/>
      <c r="BX147" s="333"/>
      <c r="BY147" s="333"/>
      <c r="BZ147" s="333"/>
      <c r="CA147" s="333"/>
      <c r="CB147" s="333"/>
      <c r="CC147" s="333"/>
      <c r="CD147" s="333"/>
      <c r="CE147" s="333"/>
      <c r="CF147" s="333"/>
      <c r="CG147" s="333"/>
      <c r="CH147" s="333"/>
      <c r="CI147" s="333"/>
      <c r="CJ147" s="333"/>
      <c r="CK147" s="333"/>
      <c r="CL147" s="333"/>
      <c r="CM147" s="333"/>
      <c r="CN147" s="333"/>
      <c r="CO147" s="333"/>
      <c r="CP147" s="333"/>
      <c r="CQ147" s="333"/>
      <c r="CR147" s="333"/>
      <c r="CS147" s="333"/>
      <c r="CT147" s="333"/>
      <c r="CU147" s="333"/>
    </row>
    <row r="148" spans="2:99" s="21" customFormat="1" ht="24.95" customHeight="1" x14ac:dyDescent="0.25">
      <c r="B148" s="81">
        <v>44107</v>
      </c>
      <c r="C148" s="64">
        <f t="shared" si="81"/>
        <v>0</v>
      </c>
      <c r="D148" s="82">
        <f t="shared" si="82"/>
        <v>0</v>
      </c>
      <c r="E148" s="64">
        <f t="shared" si="83"/>
        <v>49</v>
      </c>
      <c r="F148" s="82">
        <f t="shared" si="84"/>
        <v>0.17192982456140352</v>
      </c>
      <c r="G148" s="328" t="s">
        <v>273</v>
      </c>
      <c r="H148" s="70">
        <f t="shared" si="85"/>
        <v>3.8167938931297711E-2</v>
      </c>
      <c r="I148" s="64"/>
      <c r="J148" s="68"/>
      <c r="K148" s="68"/>
      <c r="L148" s="65"/>
      <c r="M148" s="71"/>
      <c r="N148" s="63">
        <f>+COUNTIF(N$6:N$136,"Non")</f>
        <v>47</v>
      </c>
      <c r="O148" s="63"/>
      <c r="P148" s="63"/>
      <c r="Q148" s="63"/>
      <c r="R148" s="63"/>
      <c r="S148" s="63"/>
      <c r="T148" s="63"/>
      <c r="U148" s="63"/>
      <c r="V148" s="63"/>
      <c r="W148" s="63"/>
      <c r="X148" s="63"/>
      <c r="Y148" s="63"/>
      <c r="Z148" s="63">
        <f>+COUNTIF(Z$6:Z$136,"Non")</f>
        <v>13</v>
      </c>
      <c r="AA148" s="72"/>
      <c r="AB148" s="88"/>
      <c r="AC148" s="91"/>
      <c r="AD148" s="91"/>
      <c r="AE148" s="91"/>
      <c r="AF148" s="91"/>
      <c r="AG148" s="91"/>
      <c r="AH148" s="91"/>
      <c r="AI148" s="91"/>
      <c r="AJ148" s="91"/>
      <c r="AK148" s="91"/>
      <c r="AL148" s="91"/>
      <c r="AM148" s="91"/>
      <c r="AN148" s="91"/>
      <c r="AO148" s="91"/>
      <c r="AP148" s="91"/>
      <c r="AQ148" s="333"/>
      <c r="AR148" s="333"/>
      <c r="AS148" s="333"/>
      <c r="AT148" s="333"/>
      <c r="AU148" s="333"/>
      <c r="AV148" s="333"/>
      <c r="AW148" s="333"/>
      <c r="AX148" s="333"/>
      <c r="AY148" s="333"/>
      <c r="AZ148" s="329"/>
      <c r="BA148" s="329"/>
      <c r="BB148" s="333"/>
      <c r="BC148" s="333"/>
      <c r="BD148" s="333"/>
      <c r="BE148" s="333"/>
      <c r="BF148" s="333"/>
      <c r="BG148" s="333"/>
      <c r="BH148" s="333"/>
      <c r="BI148" s="333"/>
      <c r="BJ148" s="333"/>
      <c r="BK148" s="333"/>
      <c r="BL148" s="333"/>
      <c r="BM148" s="333"/>
      <c r="BN148" s="333"/>
      <c r="BO148" s="333"/>
      <c r="BP148" s="333"/>
      <c r="BQ148" s="333"/>
      <c r="BR148" s="334"/>
      <c r="BS148" s="333"/>
      <c r="BT148" s="333"/>
      <c r="BU148" s="333"/>
      <c r="BV148" s="333"/>
      <c r="BW148" s="333"/>
      <c r="BX148" s="333"/>
      <c r="BY148" s="333"/>
      <c r="BZ148" s="333"/>
      <c r="CA148" s="333"/>
      <c r="CB148" s="333"/>
      <c r="CC148" s="333"/>
      <c r="CD148" s="333"/>
      <c r="CE148" s="333"/>
      <c r="CF148" s="333"/>
      <c r="CG148" s="333"/>
      <c r="CH148" s="333"/>
      <c r="CI148" s="333"/>
      <c r="CJ148" s="333"/>
      <c r="CK148" s="333"/>
      <c r="CL148" s="333"/>
      <c r="CM148" s="333"/>
      <c r="CN148" s="333"/>
      <c r="CO148" s="333"/>
      <c r="CP148" s="333"/>
      <c r="CQ148" s="333"/>
      <c r="CR148" s="333"/>
      <c r="CS148" s="333"/>
      <c r="CT148" s="333"/>
      <c r="CU148" s="333"/>
    </row>
    <row r="149" spans="2:99" s="21" customFormat="1" ht="24.95" customHeight="1" x14ac:dyDescent="0.25">
      <c r="B149" s="81">
        <v>44108</v>
      </c>
      <c r="C149" s="64">
        <f t="shared" si="81"/>
        <v>1</v>
      </c>
      <c r="D149" s="82">
        <f t="shared" si="82"/>
        <v>3.5087719298245615E-3</v>
      </c>
      <c r="E149" s="64">
        <f t="shared" si="83"/>
        <v>50</v>
      </c>
      <c r="F149" s="82">
        <f t="shared" si="84"/>
        <v>0.17543859649122806</v>
      </c>
      <c r="G149" s="66" t="s">
        <v>287</v>
      </c>
      <c r="H149" s="67"/>
      <c r="I149" s="64"/>
      <c r="J149" s="68"/>
      <c r="K149" s="68"/>
      <c r="L149" s="65"/>
      <c r="M149" s="173"/>
      <c r="N149" s="63"/>
      <c r="O149" s="63"/>
      <c r="P149" s="63"/>
      <c r="Q149" s="63"/>
      <c r="R149" s="63"/>
      <c r="S149" s="63"/>
      <c r="T149" s="63"/>
      <c r="U149" s="63"/>
      <c r="V149" s="63"/>
      <c r="W149" s="63"/>
      <c r="X149" s="63"/>
      <c r="Y149" s="63"/>
      <c r="Z149" s="63"/>
      <c r="AA149" s="72"/>
      <c r="AB149" s="88"/>
      <c r="AC149" s="91"/>
      <c r="AD149" s="91"/>
      <c r="AE149" s="91"/>
      <c r="AF149" s="91"/>
      <c r="AG149" s="91"/>
      <c r="AH149" s="91"/>
      <c r="AI149" s="91"/>
      <c r="AJ149" s="91"/>
      <c r="AK149" s="91"/>
      <c r="AL149" s="91"/>
      <c r="AM149" s="91"/>
      <c r="AN149" s="91"/>
      <c r="AO149" s="91"/>
      <c r="AP149" s="91"/>
      <c r="AQ149" s="333"/>
      <c r="AR149" s="333"/>
      <c r="AS149" s="333"/>
      <c r="AT149" s="333"/>
      <c r="AU149" s="333"/>
      <c r="AV149" s="333"/>
      <c r="AW149" s="333"/>
      <c r="AX149" s="333"/>
      <c r="AY149" s="333"/>
      <c r="AZ149" s="329"/>
      <c r="BA149" s="329"/>
      <c r="BB149" s="333"/>
      <c r="BC149" s="333"/>
      <c r="BD149" s="333"/>
      <c r="BE149" s="333"/>
      <c r="BF149" s="333"/>
      <c r="BG149" s="333"/>
      <c r="BH149" s="333"/>
      <c r="BI149" s="333"/>
      <c r="BJ149" s="333"/>
      <c r="BK149" s="333"/>
      <c r="BL149" s="333"/>
      <c r="BM149" s="333"/>
      <c r="BN149" s="333"/>
      <c r="BO149" s="333"/>
      <c r="BP149" s="333"/>
      <c r="BQ149" s="333"/>
      <c r="BR149" s="334"/>
      <c r="BS149" s="333"/>
      <c r="BT149" s="333"/>
      <c r="BU149" s="333"/>
      <c r="BV149" s="333"/>
      <c r="BW149" s="333"/>
      <c r="BX149" s="333"/>
      <c r="BY149" s="333"/>
      <c r="BZ149" s="333"/>
      <c r="CA149" s="333"/>
      <c r="CB149" s="333"/>
      <c r="CC149" s="333"/>
      <c r="CD149" s="333"/>
      <c r="CE149" s="333"/>
      <c r="CF149" s="333"/>
      <c r="CG149" s="333"/>
      <c r="CH149" s="333"/>
      <c r="CI149" s="333"/>
      <c r="CJ149" s="333"/>
      <c r="CK149" s="333"/>
      <c r="CL149" s="333"/>
      <c r="CM149" s="333"/>
      <c r="CN149" s="333"/>
      <c r="CO149" s="333"/>
      <c r="CP149" s="333"/>
      <c r="CQ149" s="333"/>
      <c r="CR149" s="333"/>
      <c r="CS149" s="333"/>
      <c r="CT149" s="333"/>
      <c r="CU149" s="333"/>
    </row>
    <row r="150" spans="2:99" s="21" customFormat="1" ht="24.95" customHeight="1" x14ac:dyDescent="0.25">
      <c r="B150" s="81">
        <v>44109</v>
      </c>
      <c r="C150" s="64">
        <f t="shared" si="81"/>
        <v>4</v>
      </c>
      <c r="D150" s="82">
        <f t="shared" si="82"/>
        <v>1.4035087719298246E-2</v>
      </c>
      <c r="E150" s="64">
        <f t="shared" si="83"/>
        <v>54</v>
      </c>
      <c r="F150" s="82">
        <f t="shared" si="84"/>
        <v>0.18947368421052632</v>
      </c>
      <c r="G150" s="75" t="s">
        <v>283</v>
      </c>
      <c r="H150" s="70">
        <f>+COUNTIF($E$6:$E$136,G150)/131</f>
        <v>0</v>
      </c>
      <c r="I150" s="64"/>
      <c r="J150" s="68"/>
      <c r="K150" s="68"/>
      <c r="L150" s="102" t="s">
        <v>193</v>
      </c>
      <c r="M150" s="94">
        <f t="shared" ref="M150:AA150" si="86">+AVERAGE(M6:M136)</f>
        <v>3.7401574803149606</v>
      </c>
      <c r="N150" s="321">
        <f>(N147*5+N148*1)/(N147+N148)</f>
        <v>3.4715447154471546</v>
      </c>
      <c r="O150" s="95">
        <f t="shared" si="86"/>
        <v>3.8671875</v>
      </c>
      <c r="P150" s="95">
        <f t="shared" si="86"/>
        <v>3.671875</v>
      </c>
      <c r="Q150" s="95">
        <f t="shared" si="86"/>
        <v>3.8203125</v>
      </c>
      <c r="R150" s="95">
        <f t="shared" si="86"/>
        <v>4.1280000000000001</v>
      </c>
      <c r="S150" s="95">
        <f t="shared" si="86"/>
        <v>4.3658536585365857</v>
      </c>
      <c r="T150" s="95">
        <f t="shared" si="86"/>
        <v>4.370967741935484</v>
      </c>
      <c r="U150" s="95">
        <f t="shared" si="86"/>
        <v>3.8595041322314048</v>
      </c>
      <c r="V150" s="95">
        <f t="shared" si="86"/>
        <v>4.057377049180328</v>
      </c>
      <c r="W150" s="95">
        <f t="shared" si="86"/>
        <v>3.8416666666666668</v>
      </c>
      <c r="X150" s="95">
        <f t="shared" si="86"/>
        <v>3.75</v>
      </c>
      <c r="Y150" s="95">
        <f t="shared" si="86"/>
        <v>3.9215686274509802</v>
      </c>
      <c r="Z150" s="321">
        <f>(Z147*5+Z148*1)/(Z147+Z148)</f>
        <v>4.5593220338983054</v>
      </c>
      <c r="AA150" s="96">
        <f t="shared" si="86"/>
        <v>3.9370078740157481</v>
      </c>
      <c r="AB150" s="88"/>
      <c r="AC150" s="91"/>
      <c r="AD150" s="91"/>
      <c r="AE150" s="91"/>
      <c r="AF150" s="91"/>
      <c r="AG150" s="91"/>
      <c r="AH150" s="91"/>
      <c r="AI150" s="91"/>
      <c r="AJ150" s="91"/>
      <c r="AK150" s="91"/>
      <c r="AL150" s="91"/>
      <c r="AM150" s="91"/>
      <c r="AN150" s="91"/>
      <c r="AO150" s="91"/>
      <c r="AP150" s="91"/>
      <c r="AQ150" s="333"/>
      <c r="AR150" s="333"/>
      <c r="AS150" s="333"/>
      <c r="AT150" s="333"/>
      <c r="AU150" s="333"/>
      <c r="AV150" s="333"/>
      <c r="AW150" s="333"/>
      <c r="AX150" s="333"/>
      <c r="AY150" s="333"/>
      <c r="AZ150" s="329"/>
      <c r="BA150" s="329"/>
      <c r="BB150" s="333"/>
      <c r="BC150" s="333"/>
      <c r="BD150" s="333"/>
      <c r="BE150" s="333"/>
      <c r="BF150" s="333"/>
      <c r="BG150" s="333"/>
      <c r="BH150" s="333"/>
      <c r="BI150" s="333"/>
      <c r="BJ150" s="333"/>
      <c r="BK150" s="333"/>
      <c r="BL150" s="333"/>
      <c r="BM150" s="333"/>
      <c r="BN150" s="333"/>
      <c r="BO150" s="333"/>
      <c r="BP150" s="333"/>
      <c r="BQ150" s="333"/>
      <c r="BR150" s="334"/>
      <c r="BS150" s="333"/>
      <c r="BT150" s="333"/>
      <c r="BU150" s="333"/>
      <c r="BV150" s="333"/>
      <c r="BW150" s="333"/>
      <c r="BX150" s="333"/>
      <c r="BY150" s="333"/>
      <c r="BZ150" s="333"/>
      <c r="CA150" s="333"/>
      <c r="CB150" s="333"/>
      <c r="CC150" s="333"/>
      <c r="CD150" s="333"/>
      <c r="CE150" s="333"/>
      <c r="CF150" s="333"/>
      <c r="CG150" s="333"/>
      <c r="CH150" s="333"/>
      <c r="CI150" s="333"/>
      <c r="CJ150" s="333"/>
      <c r="CK150" s="333"/>
      <c r="CL150" s="333"/>
      <c r="CM150" s="333"/>
      <c r="CN150" s="333"/>
      <c r="CO150" s="333"/>
      <c r="CP150" s="333"/>
      <c r="CQ150" s="333"/>
      <c r="CR150" s="333"/>
      <c r="CS150" s="333"/>
      <c r="CT150" s="333"/>
      <c r="CU150" s="333"/>
    </row>
    <row r="151" spans="2:99" s="21" customFormat="1" ht="24.95" customHeight="1" x14ac:dyDescent="0.25">
      <c r="B151" s="81">
        <v>44110</v>
      </c>
      <c r="C151" s="64">
        <f t="shared" si="81"/>
        <v>2</v>
      </c>
      <c r="D151" s="82">
        <f t="shared" si="82"/>
        <v>7.0175438596491229E-3</v>
      </c>
      <c r="E151" s="64">
        <f t="shared" si="83"/>
        <v>56</v>
      </c>
      <c r="F151" s="82">
        <f t="shared" si="84"/>
        <v>0.19649122807017544</v>
      </c>
      <c r="G151" s="75" t="s">
        <v>284</v>
      </c>
      <c r="H151" s="70">
        <f t="shared" ref="H151:H152" si="87">+COUNTIF($E$6:$E$136,G151)/131</f>
        <v>0</v>
      </c>
      <c r="I151" s="64"/>
      <c r="J151" s="68"/>
      <c r="K151" s="68"/>
      <c r="L151" s="103"/>
      <c r="M151" s="71"/>
      <c r="N151" s="63"/>
      <c r="O151" s="63"/>
      <c r="P151" s="63"/>
      <c r="Q151" s="63"/>
      <c r="R151" s="63"/>
      <c r="S151" s="63"/>
      <c r="T151" s="63"/>
      <c r="U151" s="63"/>
      <c r="V151" s="63"/>
      <c r="W151" s="63"/>
      <c r="X151" s="63"/>
      <c r="Y151" s="63"/>
      <c r="Z151" s="63"/>
      <c r="AA151" s="72"/>
      <c r="AB151" s="88"/>
      <c r="AC151" s="91"/>
      <c r="AD151" s="91"/>
      <c r="AE151" s="91"/>
      <c r="AF151" s="91"/>
      <c r="AG151" s="91"/>
      <c r="AH151" s="91"/>
      <c r="AI151" s="91"/>
      <c r="AJ151" s="91"/>
      <c r="AK151" s="91"/>
      <c r="AL151" s="91"/>
      <c r="AM151" s="91"/>
      <c r="AN151" s="91"/>
      <c r="AO151" s="91"/>
      <c r="AP151" s="91"/>
      <c r="AQ151" s="333"/>
      <c r="AR151" s="333"/>
      <c r="AS151" s="333"/>
      <c r="AT151" s="333"/>
      <c r="AU151" s="333"/>
      <c r="AV151" s="333"/>
      <c r="AW151" s="333"/>
      <c r="AX151" s="333"/>
      <c r="AY151" s="333"/>
      <c r="AZ151" s="329"/>
      <c r="BA151" s="329"/>
      <c r="BB151" s="333"/>
      <c r="BC151" s="333"/>
      <c r="BD151" s="333"/>
      <c r="BE151" s="333"/>
      <c r="BF151" s="333"/>
      <c r="BG151" s="333"/>
      <c r="BH151" s="333"/>
      <c r="BI151" s="333"/>
      <c r="BJ151" s="333"/>
      <c r="BK151" s="333"/>
      <c r="BL151" s="333"/>
      <c r="BM151" s="333"/>
      <c r="BN151" s="333"/>
      <c r="BO151" s="333"/>
      <c r="BP151" s="333"/>
      <c r="BQ151" s="333"/>
      <c r="BR151" s="334"/>
      <c r="BS151" s="333"/>
      <c r="BT151" s="333"/>
      <c r="BU151" s="333"/>
      <c r="BV151" s="333"/>
      <c r="BW151" s="333"/>
      <c r="BX151" s="333"/>
      <c r="BY151" s="333"/>
      <c r="BZ151" s="333"/>
      <c r="CA151" s="333"/>
      <c r="CB151" s="333"/>
      <c r="CC151" s="333"/>
      <c r="CD151" s="333"/>
      <c r="CE151" s="333"/>
      <c r="CF151" s="333"/>
      <c r="CG151" s="333"/>
      <c r="CH151" s="333"/>
      <c r="CI151" s="333"/>
      <c r="CJ151" s="333"/>
      <c r="CK151" s="333"/>
      <c r="CL151" s="333"/>
      <c r="CM151" s="333"/>
      <c r="CN151" s="333"/>
      <c r="CO151" s="333"/>
      <c r="CP151" s="333"/>
      <c r="CQ151" s="333"/>
      <c r="CR151" s="333"/>
      <c r="CS151" s="333"/>
      <c r="CT151" s="333"/>
      <c r="CU151" s="333"/>
    </row>
    <row r="152" spans="2:99" s="21" customFormat="1" ht="24.95" customHeight="1" x14ac:dyDescent="0.25">
      <c r="B152" s="81">
        <v>44111</v>
      </c>
      <c r="C152" s="64">
        <f t="shared" si="81"/>
        <v>2</v>
      </c>
      <c r="D152" s="82">
        <f t="shared" si="82"/>
        <v>7.0175438596491229E-3</v>
      </c>
      <c r="E152" s="64">
        <f t="shared" si="83"/>
        <v>58</v>
      </c>
      <c r="F152" s="82">
        <f t="shared" si="84"/>
        <v>0.20350877192982456</v>
      </c>
      <c r="G152" s="328" t="s">
        <v>185</v>
      </c>
      <c r="H152" s="70">
        <f t="shared" si="87"/>
        <v>0</v>
      </c>
      <c r="I152" s="64"/>
      <c r="J152" s="68"/>
      <c r="K152" s="68"/>
      <c r="L152" s="102" t="s">
        <v>294</v>
      </c>
      <c r="M152" s="97">
        <f>AVERAGE(M150:N150)</f>
        <v>3.6058510978810574</v>
      </c>
      <c r="N152" s="98"/>
      <c r="O152" s="285">
        <f>AVERAGE(O6:Q136)</f>
        <v>3.7864583333333335</v>
      </c>
      <c r="P152" s="99"/>
      <c r="Q152" s="286"/>
      <c r="R152" s="98">
        <f>AVERAGE(R6:W136)</f>
        <v>4.1061224489795922</v>
      </c>
      <c r="S152" s="99"/>
      <c r="T152" s="99"/>
      <c r="U152" s="99"/>
      <c r="V152" s="99"/>
      <c r="W152" s="99"/>
      <c r="X152" s="285">
        <f>AVERAGE(X6:Y136)</f>
        <v>3.8317757009345796</v>
      </c>
      <c r="Y152" s="287"/>
      <c r="Z152" s="98">
        <f>AVERAGE(Z150:AA150)</f>
        <v>4.2481649539570263</v>
      </c>
      <c r="AA152" s="100"/>
      <c r="AB152" s="88"/>
      <c r="AC152" s="91"/>
      <c r="AD152" s="91"/>
      <c r="AE152" s="91"/>
      <c r="AF152" s="91"/>
      <c r="AG152" s="91"/>
      <c r="AH152" s="91"/>
      <c r="AI152" s="91"/>
      <c r="AJ152" s="91"/>
      <c r="AK152" s="91"/>
      <c r="AL152" s="91"/>
      <c r="AM152" s="91"/>
      <c r="AN152" s="91"/>
      <c r="AO152" s="91"/>
      <c r="AP152" s="91"/>
      <c r="AQ152" s="333"/>
      <c r="AR152" s="333"/>
      <c r="AS152" s="333"/>
      <c r="AT152" s="333"/>
      <c r="AU152" s="333"/>
      <c r="AV152" s="333"/>
      <c r="AW152" s="333"/>
      <c r="AX152" s="333"/>
      <c r="AY152" s="333"/>
      <c r="AZ152" s="329"/>
      <c r="BA152" s="329"/>
      <c r="BB152" s="333"/>
      <c r="BC152" s="333"/>
      <c r="BD152" s="333"/>
      <c r="BE152" s="333"/>
      <c r="BF152" s="333"/>
      <c r="BG152" s="333"/>
      <c r="BH152" s="333"/>
      <c r="BI152" s="333"/>
      <c r="BJ152" s="333"/>
      <c r="BK152" s="333"/>
      <c r="BL152" s="333"/>
      <c r="BM152" s="333"/>
      <c r="BN152" s="333"/>
      <c r="BO152" s="333"/>
      <c r="BP152" s="333"/>
      <c r="BQ152" s="333"/>
      <c r="BR152" s="334"/>
      <c r="BS152" s="333"/>
      <c r="BT152" s="333"/>
      <c r="BU152" s="333"/>
      <c r="BV152" s="333"/>
      <c r="BW152" s="333"/>
      <c r="BX152" s="333"/>
      <c r="BY152" s="333"/>
      <c r="BZ152" s="333"/>
      <c r="CA152" s="333"/>
      <c r="CB152" s="333"/>
      <c r="CC152" s="333"/>
      <c r="CD152" s="333"/>
      <c r="CE152" s="333"/>
      <c r="CF152" s="333"/>
      <c r="CG152" s="333"/>
      <c r="CH152" s="333"/>
      <c r="CI152" s="333"/>
      <c r="CJ152" s="333"/>
      <c r="CK152" s="333"/>
      <c r="CL152" s="333"/>
      <c r="CM152" s="333"/>
      <c r="CN152" s="333"/>
      <c r="CO152" s="333"/>
      <c r="CP152" s="333"/>
      <c r="CQ152" s="333"/>
      <c r="CR152" s="333"/>
      <c r="CS152" s="333"/>
      <c r="CT152" s="333"/>
      <c r="CU152" s="333"/>
    </row>
    <row r="153" spans="2:99" s="21" customFormat="1" ht="24.95" customHeight="1" thickBot="1" x14ac:dyDescent="0.3">
      <c r="B153" s="81">
        <v>44112</v>
      </c>
      <c r="C153" s="64">
        <f t="shared" si="81"/>
        <v>0</v>
      </c>
      <c r="D153" s="82">
        <f t="shared" si="82"/>
        <v>0</v>
      </c>
      <c r="E153" s="64">
        <f t="shared" si="83"/>
        <v>58</v>
      </c>
      <c r="F153" s="82">
        <f t="shared" si="84"/>
        <v>0.20350877192982456</v>
      </c>
      <c r="G153" s="329"/>
      <c r="H153" s="329"/>
      <c r="I153" s="64"/>
      <c r="J153" s="68"/>
      <c r="K153" s="68"/>
      <c r="L153" s="102" t="s">
        <v>194</v>
      </c>
      <c r="M153" s="101">
        <f>AVERAGE(M6:AA136)</f>
        <v>3.9489603024574671</v>
      </c>
      <c r="N153" s="92"/>
      <c r="O153" s="92"/>
      <c r="P153" s="92"/>
      <c r="Q153" s="92"/>
      <c r="R153" s="92"/>
      <c r="S153" s="92"/>
      <c r="T153" s="92"/>
      <c r="U153" s="92"/>
      <c r="V153" s="92"/>
      <c r="W153" s="92"/>
      <c r="X153" s="92"/>
      <c r="Y153" s="92"/>
      <c r="Z153" s="92"/>
      <c r="AA153" s="76"/>
      <c r="AB153" s="88"/>
      <c r="AC153" s="91"/>
      <c r="AD153" s="91"/>
      <c r="AE153" s="91"/>
      <c r="AF153" s="91"/>
      <c r="AG153" s="91"/>
      <c r="AH153" s="91"/>
      <c r="AI153" s="91"/>
      <c r="AJ153" s="91"/>
      <c r="AK153" s="91"/>
      <c r="AL153" s="91"/>
      <c r="AM153" s="91"/>
      <c r="AN153" s="91"/>
      <c r="AO153" s="91"/>
      <c r="AP153" s="91"/>
      <c r="AQ153" s="333"/>
      <c r="AR153" s="333"/>
      <c r="AS153" s="333"/>
      <c r="AT153" s="333"/>
      <c r="AU153" s="333"/>
      <c r="AV153" s="333"/>
      <c r="AW153" s="333"/>
      <c r="AX153" s="333"/>
      <c r="AY153" s="333"/>
      <c r="AZ153" s="329"/>
      <c r="BA153" s="329"/>
      <c r="BB153" s="333"/>
      <c r="BC153" s="333"/>
      <c r="BD153" s="333"/>
      <c r="BE153" s="333"/>
      <c r="BF153" s="333"/>
      <c r="BG153" s="333"/>
      <c r="BH153" s="333"/>
      <c r="BI153" s="333"/>
      <c r="BJ153" s="333"/>
      <c r="BK153" s="333"/>
      <c r="BL153" s="333"/>
      <c r="BM153" s="333"/>
      <c r="BN153" s="333"/>
      <c r="BO153" s="333"/>
      <c r="BP153" s="333"/>
      <c r="BQ153" s="333"/>
      <c r="BR153" s="334"/>
      <c r="BS153" s="333"/>
      <c r="BT153" s="333"/>
      <c r="BU153" s="333"/>
      <c r="BV153" s="333"/>
      <c r="BW153" s="333"/>
      <c r="BX153" s="333"/>
      <c r="BY153" s="333"/>
      <c r="BZ153" s="333"/>
      <c r="CA153" s="333"/>
      <c r="CB153" s="333"/>
      <c r="CC153" s="333"/>
      <c r="CD153" s="333"/>
      <c r="CE153" s="333"/>
      <c r="CF153" s="333"/>
      <c r="CG153" s="333"/>
      <c r="CH153" s="333"/>
      <c r="CI153" s="333"/>
      <c r="CJ153" s="333"/>
      <c r="CK153" s="333"/>
      <c r="CL153" s="333"/>
      <c r="CM153" s="333"/>
      <c r="CN153" s="333"/>
      <c r="CO153" s="333"/>
      <c r="CP153" s="333"/>
      <c r="CQ153" s="333"/>
      <c r="CR153" s="333"/>
      <c r="CS153" s="333"/>
      <c r="CT153" s="333"/>
      <c r="CU153" s="333"/>
    </row>
    <row r="154" spans="2:99" s="21" customFormat="1" ht="24.95" customHeight="1" x14ac:dyDescent="0.25">
      <c r="B154" s="81">
        <v>44113</v>
      </c>
      <c r="C154" s="64">
        <f t="shared" si="81"/>
        <v>2</v>
      </c>
      <c r="D154" s="82">
        <f t="shared" si="82"/>
        <v>7.0175438596491229E-3</v>
      </c>
      <c r="E154" s="64">
        <f t="shared" si="83"/>
        <v>60</v>
      </c>
      <c r="F154" s="82">
        <f t="shared" si="84"/>
        <v>0.21052631578947367</v>
      </c>
      <c r="G154" s="66" t="s">
        <v>288</v>
      </c>
      <c r="H154" s="67"/>
      <c r="I154" s="79" t="s">
        <v>29</v>
      </c>
      <c r="J154" s="80"/>
      <c r="K154" s="68"/>
      <c r="L154" s="65"/>
      <c r="M154" s="338"/>
      <c r="N154" s="329"/>
      <c r="O154" s="63"/>
      <c r="P154" s="63"/>
      <c r="Q154" s="63"/>
      <c r="R154" s="63"/>
      <c r="S154" s="63"/>
      <c r="T154" s="63"/>
      <c r="U154" s="63"/>
      <c r="V154" s="63"/>
      <c r="W154" s="63"/>
      <c r="X154" s="63"/>
      <c r="Y154" s="63"/>
      <c r="Z154" s="63"/>
      <c r="AA154" s="63"/>
      <c r="AB154" s="88"/>
      <c r="AC154" s="91"/>
      <c r="AD154" s="91"/>
      <c r="AE154" s="91"/>
      <c r="AF154" s="91"/>
      <c r="AG154" s="91"/>
      <c r="AH154" s="91"/>
      <c r="AI154" s="91"/>
      <c r="AJ154" s="91"/>
      <c r="AK154" s="91"/>
      <c r="AL154" s="91"/>
      <c r="AM154" s="91"/>
      <c r="AN154" s="91"/>
      <c r="AO154" s="91"/>
      <c r="AP154" s="91"/>
      <c r="AQ154" s="333"/>
      <c r="AR154" s="333"/>
      <c r="AS154" s="333"/>
      <c r="AT154" s="333"/>
      <c r="AU154" s="333"/>
      <c r="AV154" s="333"/>
      <c r="AW154" s="333"/>
      <c r="AX154" s="333"/>
      <c r="AY154" s="333"/>
      <c r="AZ154" s="329"/>
      <c r="BA154" s="329"/>
      <c r="BB154" s="333"/>
      <c r="BC154" s="333"/>
      <c r="BD154" s="333"/>
      <c r="BE154" s="333"/>
      <c r="BF154" s="333"/>
      <c r="BG154" s="333"/>
      <c r="BH154" s="333"/>
      <c r="BI154" s="333"/>
      <c r="BJ154" s="333"/>
      <c r="BK154" s="333"/>
      <c r="BL154" s="333"/>
      <c r="BM154" s="333"/>
      <c r="BN154" s="333"/>
      <c r="BO154" s="333"/>
      <c r="BP154" s="333"/>
      <c r="BQ154" s="333"/>
      <c r="BR154" s="334"/>
      <c r="BS154" s="333"/>
      <c r="BT154" s="333"/>
      <c r="BU154" s="333"/>
      <c r="BV154" s="333"/>
      <c r="BW154" s="333"/>
      <c r="BX154" s="333"/>
      <c r="BY154" s="333"/>
      <c r="BZ154" s="333"/>
      <c r="CA154" s="333"/>
      <c r="CB154" s="333"/>
      <c r="CC154" s="333"/>
      <c r="CD154" s="333"/>
      <c r="CE154" s="333"/>
      <c r="CF154" s="333"/>
      <c r="CG154" s="333"/>
      <c r="CH154" s="333"/>
      <c r="CI154" s="333"/>
      <c r="CJ154" s="333"/>
      <c r="CK154" s="333"/>
      <c r="CL154" s="333"/>
      <c r="CM154" s="333"/>
      <c r="CN154" s="333"/>
      <c r="CO154" s="333"/>
      <c r="CP154" s="333"/>
      <c r="CQ154" s="333"/>
      <c r="CR154" s="333"/>
      <c r="CS154" s="333"/>
      <c r="CT154" s="333"/>
      <c r="CU154" s="333"/>
    </row>
    <row r="155" spans="2:99" s="21" customFormat="1" ht="24.95" customHeight="1" x14ac:dyDescent="0.25">
      <c r="B155" s="81">
        <v>44114</v>
      </c>
      <c r="C155" s="64">
        <f t="shared" si="81"/>
        <v>0</v>
      </c>
      <c r="D155" s="82">
        <f t="shared" si="82"/>
        <v>0</v>
      </c>
      <c r="E155" s="64">
        <f t="shared" si="83"/>
        <v>60</v>
      </c>
      <c r="F155" s="82">
        <f t="shared" si="84"/>
        <v>0.21052631578947367</v>
      </c>
      <c r="G155" s="69" t="s">
        <v>141</v>
      </c>
      <c r="H155" s="70">
        <f>+COUNTIF($F$6:$F$136,G155)/131</f>
        <v>0.65648854961832059</v>
      </c>
      <c r="I155" s="68" t="s">
        <v>146</v>
      </c>
      <c r="J155" s="83">
        <f>+COUNTIF($I$6:$I$136,I155)/131</f>
        <v>0.45038167938931295</v>
      </c>
      <c r="K155" s="68"/>
      <c r="L155" s="65"/>
      <c r="M155" s="63"/>
      <c r="N155" s="329"/>
      <c r="O155" s="63"/>
      <c r="P155" s="63"/>
      <c r="Q155" s="63"/>
      <c r="R155" s="63"/>
      <c r="S155" s="63"/>
      <c r="T155" s="63"/>
      <c r="U155" s="63"/>
      <c r="V155" s="63"/>
      <c r="W155" s="63"/>
      <c r="X155" s="63"/>
      <c r="Y155" s="63"/>
      <c r="Z155" s="63"/>
      <c r="AA155" s="63"/>
      <c r="AB155" s="88"/>
      <c r="AC155" s="91"/>
      <c r="AD155" s="91"/>
      <c r="AE155" s="91"/>
      <c r="AF155" s="91"/>
      <c r="AG155" s="91"/>
      <c r="AH155" s="91"/>
      <c r="AI155" s="91"/>
      <c r="AJ155" s="91"/>
      <c r="AK155" s="91"/>
      <c r="AL155" s="91"/>
      <c r="AM155" s="91"/>
      <c r="AN155" s="91"/>
      <c r="AO155" s="91"/>
      <c r="AP155" s="91"/>
      <c r="AQ155" s="333"/>
      <c r="AR155" s="333"/>
      <c r="AS155" s="333"/>
      <c r="AT155" s="333"/>
      <c r="AU155" s="333"/>
      <c r="AV155" s="333"/>
      <c r="AW155" s="333"/>
      <c r="AX155" s="333"/>
      <c r="AY155" s="333"/>
      <c r="AZ155" s="329"/>
      <c r="BA155" s="329"/>
      <c r="BB155" s="333"/>
      <c r="BC155" s="333"/>
      <c r="BD155" s="333"/>
      <c r="BE155" s="333"/>
      <c r="BF155" s="333"/>
      <c r="BG155" s="333"/>
      <c r="BH155" s="333"/>
      <c r="BI155" s="333"/>
      <c r="BJ155" s="333"/>
      <c r="BK155" s="333"/>
      <c r="BL155" s="333"/>
      <c r="BM155" s="333"/>
      <c r="BN155" s="333"/>
      <c r="BO155" s="333"/>
      <c r="BP155" s="333"/>
      <c r="BQ155" s="333"/>
      <c r="BR155" s="334"/>
      <c r="BS155" s="333"/>
      <c r="BT155" s="333"/>
      <c r="BU155" s="333"/>
      <c r="BV155" s="333"/>
      <c r="BW155" s="333"/>
      <c r="BX155" s="333"/>
      <c r="BY155" s="333"/>
      <c r="BZ155" s="333"/>
      <c r="CA155" s="333"/>
      <c r="CB155" s="333"/>
      <c r="CC155" s="333"/>
      <c r="CD155" s="333"/>
      <c r="CE155" s="333"/>
      <c r="CF155" s="333"/>
      <c r="CG155" s="333"/>
      <c r="CH155" s="333"/>
      <c r="CI155" s="333"/>
      <c r="CJ155" s="333"/>
      <c r="CK155" s="333"/>
      <c r="CL155" s="333"/>
      <c r="CM155" s="333"/>
      <c r="CN155" s="333"/>
      <c r="CO155" s="333"/>
      <c r="CP155" s="333"/>
      <c r="CQ155" s="333"/>
      <c r="CR155" s="333"/>
      <c r="CS155" s="333"/>
      <c r="CT155" s="333"/>
      <c r="CU155" s="333"/>
    </row>
    <row r="156" spans="2:99" ht="24.95" customHeight="1" x14ac:dyDescent="0.25">
      <c r="B156" s="81">
        <v>44115</v>
      </c>
      <c r="C156" s="64">
        <f t="shared" si="81"/>
        <v>1</v>
      </c>
      <c r="D156" s="82">
        <f t="shared" si="82"/>
        <v>3.5087719298245615E-3</v>
      </c>
      <c r="E156" s="64">
        <f t="shared" si="83"/>
        <v>61</v>
      </c>
      <c r="F156" s="82">
        <f t="shared" si="84"/>
        <v>0.21403508771929824</v>
      </c>
      <c r="G156" s="69" t="s">
        <v>143</v>
      </c>
      <c r="H156" s="70">
        <f t="shared" ref="H156:H166" si="88">+COUNTIF($F$6:$F$136,G156)/131</f>
        <v>0.17557251908396945</v>
      </c>
      <c r="I156" s="68" t="s">
        <v>25</v>
      </c>
      <c r="J156" s="83">
        <f t="shared" ref="J156:J163" si="89">+COUNTIF($I$6:$I$136,I156)/131</f>
        <v>0.16030534351145037</v>
      </c>
      <c r="K156" s="68"/>
      <c r="L156" s="65"/>
      <c r="M156" s="63"/>
      <c r="N156" s="329"/>
      <c r="O156" s="63"/>
      <c r="P156" s="63"/>
      <c r="Q156" s="63"/>
      <c r="R156" s="63"/>
      <c r="S156" s="63"/>
      <c r="T156" s="63"/>
      <c r="U156" s="63"/>
      <c r="V156" s="63"/>
      <c r="W156" s="63"/>
      <c r="X156" s="63"/>
      <c r="Y156" s="63"/>
      <c r="Z156" s="63"/>
      <c r="AA156" s="63"/>
      <c r="AB156" s="64"/>
      <c r="AC156" s="64"/>
      <c r="AD156" s="64"/>
      <c r="AE156" s="64"/>
      <c r="AF156" s="64"/>
      <c r="AG156" s="64"/>
      <c r="AH156" s="64"/>
      <c r="AI156" s="64"/>
      <c r="AJ156" s="64"/>
      <c r="AK156" s="64"/>
      <c r="AL156" s="64"/>
      <c r="AM156" s="64"/>
      <c r="AN156" s="64"/>
      <c r="AO156" s="64"/>
      <c r="AP156" s="64"/>
      <c r="AQ156" s="330"/>
      <c r="AR156" s="330"/>
      <c r="AS156" s="330"/>
      <c r="AT156" s="330"/>
      <c r="AU156" s="330"/>
      <c r="AV156" s="330"/>
      <c r="AW156" s="330"/>
      <c r="AX156" s="330"/>
      <c r="AY156" s="330"/>
      <c r="AZ156" s="330"/>
      <c r="BA156" s="330"/>
      <c r="BB156" s="330"/>
      <c r="BC156" s="330"/>
      <c r="BD156" s="330"/>
      <c r="BE156" s="330"/>
      <c r="BF156" s="330"/>
      <c r="BG156" s="330"/>
      <c r="BH156" s="330"/>
      <c r="BI156" s="330"/>
      <c r="BJ156" s="330"/>
      <c r="BK156" s="330"/>
      <c r="BL156" s="330"/>
      <c r="BM156" s="330"/>
      <c r="BN156" s="330"/>
      <c r="BO156" s="330"/>
      <c r="BP156" s="330"/>
      <c r="BQ156" s="331"/>
      <c r="BR156" s="337"/>
      <c r="BS156" s="330"/>
      <c r="BT156" s="330"/>
      <c r="BU156" s="330"/>
      <c r="BV156" s="330"/>
      <c r="BW156" s="330"/>
      <c r="BX156" s="330"/>
      <c r="BY156" s="330"/>
      <c r="BZ156" s="330"/>
      <c r="CA156" s="330"/>
      <c r="CB156" s="330"/>
      <c r="CC156" s="330"/>
      <c r="CD156" s="330"/>
      <c r="CE156" s="330"/>
      <c r="CF156" s="330"/>
      <c r="CG156" s="330"/>
      <c r="CH156" s="331"/>
      <c r="CI156" s="330"/>
      <c r="CJ156" s="330"/>
      <c r="CK156" s="330"/>
      <c r="CL156" s="330"/>
      <c r="CM156" s="330"/>
      <c r="CN156" s="330"/>
      <c r="CO156" s="330"/>
      <c r="CP156" s="330"/>
      <c r="CQ156" s="330"/>
      <c r="CR156" s="330"/>
      <c r="CS156" s="330"/>
      <c r="CT156" s="330"/>
      <c r="CU156" s="330"/>
    </row>
    <row r="157" spans="2:99" ht="24.95" customHeight="1" x14ac:dyDescent="0.25">
      <c r="B157" s="81">
        <v>44116</v>
      </c>
      <c r="C157" s="64">
        <f t="shared" si="81"/>
        <v>1</v>
      </c>
      <c r="D157" s="82">
        <f t="shared" si="82"/>
        <v>3.5087719298245615E-3</v>
      </c>
      <c r="E157" s="64">
        <f t="shared" si="83"/>
        <v>62</v>
      </c>
      <c r="F157" s="82">
        <f t="shared" si="84"/>
        <v>0.21754385964912282</v>
      </c>
      <c r="G157" s="69" t="s">
        <v>144</v>
      </c>
      <c r="H157" s="70">
        <f t="shared" si="88"/>
        <v>1.5267175572519083E-2</v>
      </c>
      <c r="I157" s="68" t="s">
        <v>260</v>
      </c>
      <c r="J157" s="83">
        <f t="shared" si="89"/>
        <v>0.13740458015267176</v>
      </c>
      <c r="K157" s="68"/>
      <c r="L157" s="65"/>
      <c r="M157" s="63"/>
      <c r="N157" s="329"/>
      <c r="O157" s="63"/>
      <c r="P157" s="63"/>
      <c r="Q157" s="63"/>
      <c r="R157" s="63"/>
      <c r="S157" s="63"/>
      <c r="T157" s="63"/>
      <c r="U157" s="63"/>
      <c r="V157" s="63"/>
      <c r="W157" s="63"/>
      <c r="X157" s="63"/>
      <c r="Y157" s="63"/>
      <c r="Z157" s="63"/>
      <c r="AA157" s="63"/>
      <c r="AB157" s="64"/>
      <c r="AC157" s="64"/>
      <c r="AD157" s="64"/>
      <c r="AE157" s="64"/>
      <c r="AF157" s="64"/>
      <c r="AG157" s="64"/>
      <c r="AH157" s="64"/>
      <c r="AI157" s="64"/>
      <c r="AJ157" s="64"/>
      <c r="AK157" s="64"/>
      <c r="AL157" s="64"/>
      <c r="AM157" s="64"/>
      <c r="AN157" s="64"/>
      <c r="AO157" s="64"/>
      <c r="AP157" s="64"/>
      <c r="AQ157" s="330"/>
      <c r="AR157" s="330"/>
      <c r="AS157" s="330"/>
      <c r="AT157" s="330"/>
      <c r="AU157" s="330"/>
      <c r="AV157" s="330"/>
      <c r="AW157" s="330"/>
      <c r="AX157" s="330"/>
      <c r="AY157" s="330"/>
      <c r="AZ157" s="330"/>
      <c r="BA157" s="330"/>
      <c r="BB157" s="330"/>
      <c r="BC157" s="330"/>
      <c r="BD157" s="330"/>
      <c r="BE157" s="330"/>
      <c r="BF157" s="330"/>
      <c r="BG157" s="330"/>
      <c r="BH157" s="330"/>
      <c r="BI157" s="330"/>
      <c r="BJ157" s="330"/>
      <c r="BK157" s="330"/>
      <c r="BL157" s="330"/>
      <c r="BM157" s="330"/>
      <c r="BN157" s="330"/>
      <c r="BO157" s="330"/>
      <c r="BP157" s="330"/>
      <c r="BQ157" s="331"/>
      <c r="BR157" s="337"/>
      <c r="BS157" s="330"/>
      <c r="BT157" s="330"/>
      <c r="BU157" s="330"/>
      <c r="BV157" s="330"/>
      <c r="BW157" s="330"/>
      <c r="BX157" s="330"/>
      <c r="BY157" s="330"/>
      <c r="BZ157" s="330"/>
      <c r="CA157" s="330"/>
      <c r="CB157" s="330"/>
      <c r="CC157" s="330"/>
      <c r="CD157" s="330"/>
      <c r="CE157" s="330"/>
      <c r="CF157" s="330"/>
      <c r="CG157" s="330"/>
      <c r="CH157" s="331"/>
      <c r="CI157" s="330"/>
      <c r="CJ157" s="330"/>
      <c r="CK157" s="330"/>
      <c r="CL157" s="330"/>
      <c r="CM157" s="330"/>
      <c r="CN157" s="330"/>
      <c r="CO157" s="330"/>
      <c r="CP157" s="330"/>
      <c r="CQ157" s="330"/>
      <c r="CR157" s="330"/>
      <c r="CS157" s="330"/>
      <c r="CT157" s="330"/>
      <c r="CU157" s="330"/>
    </row>
    <row r="158" spans="2:99" ht="24.95" customHeight="1" x14ac:dyDescent="0.25">
      <c r="B158" s="81">
        <v>44117</v>
      </c>
      <c r="C158" s="64">
        <f t="shared" si="81"/>
        <v>33</v>
      </c>
      <c r="D158" s="82">
        <f t="shared" si="82"/>
        <v>0.11578947368421053</v>
      </c>
      <c r="E158" s="64">
        <f t="shared" si="83"/>
        <v>95</v>
      </c>
      <c r="F158" s="82">
        <f t="shared" si="84"/>
        <v>0.33333333333333331</v>
      </c>
      <c r="G158" s="69" t="s">
        <v>142</v>
      </c>
      <c r="H158" s="70">
        <f t="shared" si="88"/>
        <v>3.8167938931297711E-2</v>
      </c>
      <c r="I158" s="68" t="s">
        <v>147</v>
      </c>
      <c r="J158" s="83">
        <f t="shared" si="89"/>
        <v>9.1603053435114504E-2</v>
      </c>
      <c r="K158" s="66" t="s">
        <v>285</v>
      </c>
      <c r="L158" s="225"/>
      <c r="M158" s="63"/>
      <c r="N158" s="329"/>
      <c r="O158" s="63"/>
      <c r="P158" s="63"/>
      <c r="Q158" s="63"/>
      <c r="R158" s="63"/>
      <c r="S158" s="63"/>
      <c r="T158" s="63"/>
      <c r="U158" s="63"/>
      <c r="V158" s="63"/>
      <c r="W158" s="63"/>
      <c r="X158" s="63"/>
      <c r="Y158" s="63"/>
      <c r="Z158" s="63"/>
      <c r="AA158" s="63"/>
      <c r="AB158" s="64"/>
      <c r="AC158" s="64"/>
      <c r="AD158" s="64"/>
      <c r="AE158" s="64"/>
      <c r="AF158" s="64"/>
      <c r="AG158" s="64"/>
      <c r="AH158" s="64"/>
      <c r="AI158" s="64"/>
      <c r="AJ158" s="64"/>
      <c r="AK158" s="64"/>
      <c r="AL158" s="64"/>
      <c r="AM158" s="64"/>
      <c r="AN158" s="64"/>
      <c r="AO158" s="64"/>
      <c r="AP158" s="64"/>
      <c r="AQ158" s="330"/>
      <c r="AR158" s="330"/>
      <c r="AS158" s="330"/>
      <c r="AT158" s="330"/>
      <c r="AU158" s="330"/>
      <c r="AV158" s="330"/>
      <c r="AW158" s="330"/>
      <c r="AX158" s="330"/>
      <c r="AY158" s="330"/>
      <c r="AZ158" s="330"/>
      <c r="BA158" s="330"/>
      <c r="BB158" s="330"/>
      <c r="BC158" s="330"/>
      <c r="BD158" s="330"/>
      <c r="BE158" s="330"/>
      <c r="BF158" s="330"/>
      <c r="BG158" s="330"/>
      <c r="BH158" s="330"/>
      <c r="BI158" s="330"/>
      <c r="BJ158" s="330"/>
      <c r="BK158" s="330"/>
      <c r="BL158" s="330"/>
      <c r="BM158" s="330"/>
      <c r="BN158" s="330"/>
      <c r="BO158" s="330"/>
      <c r="BP158" s="330"/>
      <c r="BQ158" s="331"/>
      <c r="BR158" s="337"/>
      <c r="BS158" s="330"/>
      <c r="BT158" s="330"/>
      <c r="BU158" s="330"/>
      <c r="BV158" s="330"/>
      <c r="BW158" s="330"/>
      <c r="BX158" s="330"/>
      <c r="BY158" s="330"/>
      <c r="BZ158" s="330"/>
      <c r="CA158" s="330"/>
      <c r="CB158" s="330"/>
      <c r="CC158" s="330"/>
      <c r="CD158" s="330"/>
      <c r="CE158" s="330"/>
      <c r="CF158" s="330"/>
      <c r="CG158" s="330"/>
      <c r="CH158" s="331"/>
      <c r="CI158" s="330"/>
      <c r="CJ158" s="330"/>
      <c r="CK158" s="330"/>
      <c r="CL158" s="330"/>
      <c r="CM158" s="330"/>
      <c r="CN158" s="330"/>
      <c r="CO158" s="330"/>
      <c r="CP158" s="330"/>
      <c r="CQ158" s="330"/>
      <c r="CR158" s="330"/>
      <c r="CS158" s="330"/>
      <c r="CT158" s="330"/>
      <c r="CU158" s="330"/>
    </row>
    <row r="159" spans="2:99" ht="24.95" customHeight="1" x14ac:dyDescent="0.25">
      <c r="B159" s="81">
        <v>44118</v>
      </c>
      <c r="C159" s="64">
        <f t="shared" si="81"/>
        <v>9</v>
      </c>
      <c r="D159" s="82">
        <f t="shared" si="82"/>
        <v>3.1578947368421054E-2</v>
      </c>
      <c r="E159" s="64">
        <f t="shared" si="83"/>
        <v>104</v>
      </c>
      <c r="F159" s="82">
        <f t="shared" si="84"/>
        <v>0.36491228070175441</v>
      </c>
      <c r="G159" s="69" t="s">
        <v>257</v>
      </c>
      <c r="H159" s="70">
        <f t="shared" si="88"/>
        <v>7.6335877862595417E-3</v>
      </c>
      <c r="I159" s="68" t="s">
        <v>150</v>
      </c>
      <c r="J159" s="83">
        <f t="shared" si="89"/>
        <v>6.8702290076335881E-2</v>
      </c>
      <c r="K159" s="69" t="s">
        <v>152</v>
      </c>
      <c r="L159" s="70">
        <f>+COUNTIF($J$6:$J$136,K159)/131</f>
        <v>0.59541984732824427</v>
      </c>
      <c r="M159" s="63"/>
      <c r="N159" s="329"/>
      <c r="O159" s="63"/>
      <c r="P159" s="63"/>
      <c r="Q159" s="63"/>
      <c r="R159" s="63"/>
      <c r="S159" s="63"/>
      <c r="T159" s="63"/>
      <c r="U159" s="63"/>
      <c r="V159" s="63"/>
      <c r="W159" s="63"/>
      <c r="X159" s="63"/>
      <c r="Y159" s="63"/>
      <c r="Z159" s="63"/>
      <c r="AA159" s="63"/>
      <c r="AB159" s="64"/>
      <c r="AC159" s="64"/>
      <c r="AD159" s="64"/>
      <c r="AE159" s="64"/>
      <c r="AF159" s="64"/>
      <c r="AG159" s="64"/>
      <c r="AH159" s="64"/>
      <c r="AI159" s="64"/>
      <c r="AJ159" s="64"/>
      <c r="AK159" s="64"/>
      <c r="AL159" s="64"/>
      <c r="AM159" s="64"/>
      <c r="AN159" s="64"/>
      <c r="AO159" s="64"/>
      <c r="AP159" s="64"/>
      <c r="AQ159" s="330"/>
      <c r="AR159" s="330"/>
      <c r="AS159" s="330"/>
      <c r="AT159" s="330"/>
      <c r="AU159" s="330"/>
      <c r="AV159" s="330"/>
      <c r="AW159" s="330"/>
      <c r="AX159" s="330"/>
      <c r="AY159" s="330"/>
      <c r="AZ159" s="330"/>
      <c r="BA159" s="330"/>
      <c r="BB159" s="330"/>
      <c r="BC159" s="330"/>
      <c r="BD159" s="330"/>
      <c r="BE159" s="330"/>
      <c r="BF159" s="330"/>
      <c r="BG159" s="330"/>
      <c r="BH159" s="330"/>
      <c r="BI159" s="330"/>
      <c r="BJ159" s="330"/>
      <c r="BK159" s="330"/>
      <c r="BL159" s="330"/>
      <c r="BM159" s="330"/>
      <c r="BN159" s="330"/>
      <c r="BO159" s="330"/>
      <c r="BP159" s="330"/>
      <c r="BQ159" s="331"/>
      <c r="BR159" s="337"/>
      <c r="BS159" s="330"/>
      <c r="BT159" s="330"/>
      <c r="BU159" s="330"/>
      <c r="BV159" s="330"/>
      <c r="BW159" s="330"/>
      <c r="BX159" s="330"/>
      <c r="BY159" s="330"/>
      <c r="BZ159" s="330"/>
      <c r="CA159" s="330"/>
      <c r="CB159" s="330"/>
      <c r="CC159" s="330"/>
      <c r="CD159" s="330"/>
      <c r="CE159" s="330"/>
      <c r="CF159" s="330"/>
      <c r="CG159" s="330"/>
      <c r="CH159" s="331"/>
      <c r="CI159" s="330"/>
      <c r="CJ159" s="330"/>
      <c r="CK159" s="330"/>
      <c r="CL159" s="330"/>
      <c r="CM159" s="330"/>
      <c r="CN159" s="330"/>
      <c r="CO159" s="330"/>
      <c r="CP159" s="330"/>
      <c r="CQ159" s="330"/>
      <c r="CR159" s="330"/>
      <c r="CS159" s="330"/>
      <c r="CT159" s="330"/>
      <c r="CU159" s="330"/>
    </row>
    <row r="160" spans="2:99" ht="24.95" customHeight="1" x14ac:dyDescent="0.25">
      <c r="B160" s="81">
        <v>44119</v>
      </c>
      <c r="C160" s="64">
        <f t="shared" si="81"/>
        <v>5</v>
      </c>
      <c r="D160" s="82">
        <f t="shared" si="82"/>
        <v>1.7543859649122806E-2</v>
      </c>
      <c r="E160" s="64">
        <f t="shared" si="83"/>
        <v>109</v>
      </c>
      <c r="F160" s="82">
        <f t="shared" si="84"/>
        <v>0.38245614035087722</v>
      </c>
      <c r="G160" s="69" t="s">
        <v>184</v>
      </c>
      <c r="H160" s="70">
        <f t="shared" si="88"/>
        <v>7.6335877862595417E-3</v>
      </c>
      <c r="I160" s="68" t="s">
        <v>132</v>
      </c>
      <c r="J160" s="83">
        <f t="shared" si="89"/>
        <v>1.5267175572519083E-2</v>
      </c>
      <c r="K160" s="69" t="s">
        <v>153</v>
      </c>
      <c r="L160" s="70">
        <f t="shared" ref="L160" si="90">+COUNTIF($J$6:$J$136,K160)/131</f>
        <v>0.37404580152671757</v>
      </c>
      <c r="M160" s="63"/>
      <c r="N160" s="329"/>
      <c r="O160" s="63"/>
      <c r="P160" s="63"/>
      <c r="Q160" s="63"/>
      <c r="R160" s="63"/>
      <c r="S160" s="63"/>
      <c r="T160" s="63"/>
      <c r="U160" s="63"/>
      <c r="V160" s="63"/>
      <c r="W160" s="63"/>
      <c r="X160" s="63"/>
      <c r="Y160" s="63"/>
      <c r="Z160" s="63"/>
      <c r="AA160" s="63"/>
      <c r="AB160" s="64"/>
      <c r="AC160" s="64"/>
      <c r="AD160" s="64"/>
      <c r="AE160" s="64"/>
      <c r="AF160" s="64"/>
      <c r="AG160" s="64"/>
      <c r="AH160" s="64"/>
      <c r="AI160" s="64"/>
      <c r="AJ160" s="64"/>
      <c r="AK160" s="64"/>
      <c r="AL160" s="64"/>
      <c r="AM160" s="64"/>
      <c r="AN160" s="64"/>
      <c r="AO160" s="64"/>
      <c r="AP160" s="64"/>
      <c r="AQ160" s="330"/>
      <c r="AR160" s="330"/>
      <c r="AS160" s="330"/>
      <c r="AT160" s="330"/>
      <c r="AU160" s="330"/>
      <c r="AV160" s="330"/>
      <c r="AW160" s="330"/>
      <c r="AX160" s="330"/>
      <c r="AY160" s="330"/>
      <c r="AZ160" s="330"/>
      <c r="BA160" s="330"/>
      <c r="BB160" s="330"/>
      <c r="BC160" s="330"/>
      <c r="BD160" s="330"/>
      <c r="BE160" s="330"/>
      <c r="BF160" s="330"/>
      <c r="BG160" s="330"/>
      <c r="BH160" s="330"/>
      <c r="BI160" s="330"/>
      <c r="BJ160" s="330"/>
      <c r="BK160" s="330"/>
      <c r="BL160" s="330"/>
      <c r="BM160" s="330"/>
      <c r="BN160" s="330"/>
      <c r="BO160" s="330"/>
      <c r="BP160" s="330"/>
      <c r="BQ160" s="331"/>
      <c r="BR160" s="337"/>
      <c r="BS160" s="330"/>
      <c r="BT160" s="330"/>
      <c r="BU160" s="330"/>
      <c r="BV160" s="330"/>
      <c r="BW160" s="330"/>
      <c r="BX160" s="330"/>
      <c r="BY160" s="330"/>
      <c r="BZ160" s="330"/>
      <c r="CA160" s="330"/>
      <c r="CB160" s="330"/>
      <c r="CC160" s="330"/>
      <c r="CD160" s="330"/>
      <c r="CE160" s="330"/>
      <c r="CF160" s="330"/>
      <c r="CG160" s="330"/>
      <c r="CH160" s="331"/>
      <c r="CI160" s="330"/>
      <c r="CJ160" s="330"/>
      <c r="CK160" s="330"/>
      <c r="CL160" s="330"/>
      <c r="CM160" s="330"/>
      <c r="CN160" s="330"/>
      <c r="CO160" s="330"/>
      <c r="CP160" s="330"/>
      <c r="CQ160" s="330"/>
      <c r="CR160" s="330"/>
      <c r="CS160" s="330"/>
      <c r="CT160" s="330"/>
      <c r="CU160" s="330"/>
    </row>
    <row r="161" spans="2:99" ht="24.95" customHeight="1" x14ac:dyDescent="0.25">
      <c r="B161" s="81">
        <v>44120</v>
      </c>
      <c r="C161" s="64">
        <f t="shared" si="81"/>
        <v>2</v>
      </c>
      <c r="D161" s="82">
        <f t="shared" si="82"/>
        <v>7.0175438596491229E-3</v>
      </c>
      <c r="E161" s="64">
        <f t="shared" si="83"/>
        <v>111</v>
      </c>
      <c r="F161" s="82">
        <f t="shared" si="84"/>
        <v>0.38947368421052631</v>
      </c>
      <c r="G161" s="74" t="s">
        <v>219</v>
      </c>
      <c r="H161" s="70">
        <f t="shared" si="88"/>
        <v>7.6335877862595417E-3</v>
      </c>
      <c r="I161" s="64" t="s">
        <v>151</v>
      </c>
      <c r="J161" s="83">
        <f t="shared" si="89"/>
        <v>1.5267175572519083E-2</v>
      </c>
      <c r="K161" s="73" t="s">
        <v>82</v>
      </c>
      <c r="L161" s="70">
        <f>+COUNTIF($J$6:$J$136,"")/131</f>
        <v>3.0534351145038167E-2</v>
      </c>
      <c r="M161" s="63"/>
      <c r="N161" s="329"/>
      <c r="O161" s="63"/>
      <c r="P161" s="63"/>
      <c r="Q161" s="63"/>
      <c r="R161" s="63"/>
      <c r="S161" s="63"/>
      <c r="T161" s="63"/>
      <c r="U161" s="63"/>
      <c r="V161" s="63"/>
      <c r="W161" s="63"/>
      <c r="X161" s="63"/>
      <c r="Y161" s="63"/>
      <c r="Z161" s="63"/>
      <c r="AA161" s="63"/>
      <c r="AB161" s="64"/>
      <c r="AC161" s="64"/>
      <c r="AD161" s="64"/>
      <c r="AE161" s="64"/>
      <c r="AF161" s="64"/>
      <c r="AG161" s="64"/>
      <c r="AH161" s="64"/>
      <c r="AI161" s="64"/>
      <c r="AJ161" s="64"/>
      <c r="AK161" s="64"/>
      <c r="AL161" s="64"/>
      <c r="AM161" s="64"/>
      <c r="AN161" s="64"/>
      <c r="AO161" s="64"/>
      <c r="AP161" s="64"/>
      <c r="AQ161" s="330"/>
      <c r="AR161" s="330"/>
      <c r="AS161" s="330"/>
      <c r="AT161" s="330"/>
      <c r="AU161" s="330"/>
      <c r="AV161" s="330"/>
      <c r="AW161" s="330"/>
      <c r="AX161" s="330"/>
      <c r="AY161" s="330"/>
      <c r="AZ161" s="330"/>
      <c r="BA161" s="330"/>
      <c r="BB161" s="330"/>
      <c r="BC161" s="330"/>
      <c r="BD161" s="330"/>
      <c r="BE161" s="330"/>
      <c r="BF161" s="330"/>
      <c r="BG161" s="330"/>
      <c r="BH161" s="330"/>
      <c r="BI161" s="330"/>
      <c r="BJ161" s="330"/>
      <c r="BK161" s="330"/>
      <c r="BL161" s="330"/>
      <c r="BM161" s="330"/>
      <c r="BN161" s="330"/>
      <c r="BO161" s="330"/>
      <c r="BP161" s="330"/>
      <c r="BQ161" s="331"/>
      <c r="BR161" s="337"/>
      <c r="BS161" s="330"/>
      <c r="BT161" s="330"/>
      <c r="BU161" s="330"/>
      <c r="BV161" s="330"/>
      <c r="BW161" s="330"/>
      <c r="BX161" s="330"/>
      <c r="BY161" s="330"/>
      <c r="BZ161" s="330"/>
      <c r="CA161" s="330"/>
      <c r="CB161" s="330"/>
      <c r="CC161" s="330"/>
      <c r="CD161" s="330"/>
      <c r="CE161" s="330"/>
      <c r="CF161" s="330"/>
      <c r="CG161" s="330"/>
      <c r="CH161" s="331"/>
      <c r="CI161" s="330"/>
      <c r="CJ161" s="330"/>
      <c r="CK161" s="330"/>
      <c r="CL161" s="330"/>
      <c r="CM161" s="330"/>
      <c r="CN161" s="330"/>
      <c r="CO161" s="330"/>
      <c r="CP161" s="330"/>
      <c r="CQ161" s="330"/>
      <c r="CR161" s="330"/>
      <c r="CS161" s="330"/>
      <c r="CT161" s="330"/>
      <c r="CU161" s="330"/>
    </row>
    <row r="162" spans="2:99" ht="24.95" customHeight="1" x14ac:dyDescent="0.2">
      <c r="B162" s="81">
        <v>44121</v>
      </c>
      <c r="C162" s="64">
        <f t="shared" si="81"/>
        <v>0</v>
      </c>
      <c r="D162" s="82">
        <f t="shared" si="82"/>
        <v>0</v>
      </c>
      <c r="E162" s="64">
        <f t="shared" si="83"/>
        <v>111</v>
      </c>
      <c r="F162" s="82">
        <f t="shared" si="84"/>
        <v>0.38947368421052631</v>
      </c>
      <c r="G162" s="69" t="s">
        <v>256</v>
      </c>
      <c r="H162" s="70">
        <f t="shared" si="88"/>
        <v>7.6335877862595417E-3</v>
      </c>
      <c r="I162" s="68" t="s">
        <v>133</v>
      </c>
      <c r="J162" s="83">
        <f t="shared" si="89"/>
        <v>7.6335877862595417E-3</v>
      </c>
      <c r="K162" s="66" t="s">
        <v>301</v>
      </c>
      <c r="L162" s="225"/>
      <c r="M162" s="331"/>
      <c r="N162" s="331"/>
      <c r="O162" s="63"/>
      <c r="P162" s="63"/>
      <c r="Q162" s="63"/>
      <c r="R162" s="63"/>
      <c r="S162" s="63"/>
      <c r="T162" s="63"/>
      <c r="U162" s="63"/>
      <c r="V162" s="63"/>
      <c r="W162" s="63"/>
      <c r="X162" s="63"/>
      <c r="Y162" s="63"/>
      <c r="Z162" s="63"/>
      <c r="AA162" s="63"/>
      <c r="AB162" s="64"/>
      <c r="AC162" s="64"/>
      <c r="AD162" s="64"/>
      <c r="AE162" s="64"/>
      <c r="AF162" s="64"/>
      <c r="AG162" s="64"/>
      <c r="AH162" s="64"/>
      <c r="AI162" s="64"/>
      <c r="AJ162" s="64"/>
      <c r="AK162" s="64"/>
      <c r="AL162" s="64"/>
      <c r="AM162" s="64"/>
      <c r="AN162" s="64"/>
      <c r="AO162" s="64"/>
      <c r="AP162" s="64"/>
      <c r="AQ162" s="330"/>
      <c r="AR162" s="330"/>
      <c r="AS162" s="330"/>
      <c r="AT162" s="330"/>
      <c r="AU162" s="330"/>
      <c r="AV162" s="330"/>
      <c r="AW162" s="330"/>
      <c r="AX162" s="330"/>
      <c r="AY162" s="330"/>
      <c r="AZ162" s="330"/>
      <c r="BA162" s="330"/>
      <c r="BB162" s="330"/>
      <c r="BC162" s="330"/>
      <c r="BD162" s="330"/>
      <c r="BE162" s="330"/>
      <c r="BF162" s="330"/>
      <c r="BG162" s="330"/>
      <c r="BH162" s="330"/>
      <c r="BI162" s="330"/>
      <c r="BJ162" s="330"/>
      <c r="BK162" s="330"/>
      <c r="BL162" s="330"/>
      <c r="BM162" s="330"/>
      <c r="BN162" s="330"/>
      <c r="BO162" s="330"/>
      <c r="BP162" s="330"/>
      <c r="BQ162" s="331"/>
      <c r="BR162" s="337"/>
      <c r="BS162" s="330"/>
      <c r="BT162" s="330"/>
      <c r="BU162" s="330"/>
      <c r="BV162" s="330"/>
      <c r="BW162" s="330"/>
      <c r="BX162" s="330"/>
      <c r="BY162" s="330"/>
      <c r="BZ162" s="330"/>
      <c r="CA162" s="330"/>
      <c r="CB162" s="330"/>
      <c r="CC162" s="330"/>
      <c r="CD162" s="330"/>
      <c r="CE162" s="330"/>
      <c r="CF162" s="330"/>
      <c r="CG162" s="330"/>
      <c r="CH162" s="331"/>
      <c r="CI162" s="330"/>
      <c r="CJ162" s="330"/>
      <c r="CK162" s="330"/>
      <c r="CL162" s="330"/>
      <c r="CM162" s="330"/>
      <c r="CN162" s="330"/>
      <c r="CO162" s="330"/>
      <c r="CP162" s="330"/>
      <c r="CQ162" s="330"/>
      <c r="CR162" s="330"/>
      <c r="CS162" s="330"/>
      <c r="CT162" s="330"/>
      <c r="CU162" s="330"/>
    </row>
    <row r="163" spans="2:99" ht="24.95" customHeight="1" x14ac:dyDescent="0.2">
      <c r="B163" s="81">
        <v>44122</v>
      </c>
      <c r="C163" s="64">
        <f t="shared" si="81"/>
        <v>0</v>
      </c>
      <c r="D163" s="82">
        <f t="shared" si="82"/>
        <v>0</v>
      </c>
      <c r="E163" s="64">
        <f t="shared" si="83"/>
        <v>111</v>
      </c>
      <c r="F163" s="82">
        <f t="shared" si="84"/>
        <v>0.38947368421052631</v>
      </c>
      <c r="G163" s="69" t="s">
        <v>235</v>
      </c>
      <c r="H163" s="70">
        <f t="shared" si="88"/>
        <v>7.6335877862595417E-3</v>
      </c>
      <c r="I163" s="68" t="s">
        <v>262</v>
      </c>
      <c r="J163" s="83">
        <f t="shared" si="89"/>
        <v>7.6335877862595417E-3</v>
      </c>
      <c r="K163" s="75" t="s">
        <v>28</v>
      </c>
      <c r="L163" s="70">
        <f>+COUNTIF($G$6:$G$136,K163)/131</f>
        <v>0.33587786259541985</v>
      </c>
      <c r="M163" s="331"/>
      <c r="N163" s="331"/>
      <c r="O163" s="63"/>
      <c r="P163" s="63"/>
      <c r="Q163" s="63"/>
      <c r="R163" s="63"/>
      <c r="S163" s="63"/>
      <c r="T163" s="63"/>
      <c r="U163" s="63"/>
      <c r="V163" s="63"/>
      <c r="W163" s="63"/>
      <c r="X163" s="63"/>
      <c r="Y163" s="63"/>
      <c r="Z163" s="63"/>
      <c r="AA163" s="63"/>
      <c r="AB163" s="64"/>
      <c r="AC163" s="90"/>
      <c r="AD163" s="64"/>
      <c r="AE163" s="64"/>
      <c r="AF163" s="64"/>
      <c r="AG163" s="64"/>
      <c r="AH163" s="64"/>
      <c r="AI163" s="64"/>
      <c r="AJ163" s="64"/>
      <c r="AK163" s="64"/>
      <c r="AL163" s="64"/>
      <c r="AM163" s="64"/>
      <c r="AN163" s="64"/>
      <c r="AO163" s="64"/>
      <c r="AP163" s="64"/>
      <c r="AQ163" s="330"/>
      <c r="AR163" s="330"/>
      <c r="AS163" s="330"/>
      <c r="AT163" s="330"/>
      <c r="AU163" s="330"/>
      <c r="AV163" s="330"/>
      <c r="AW163" s="330"/>
      <c r="AX163" s="330"/>
      <c r="AY163" s="330"/>
      <c r="AZ163" s="330"/>
      <c r="BA163" s="330"/>
      <c r="BB163" s="330"/>
      <c r="BC163" s="330"/>
      <c r="BD163" s="330"/>
      <c r="BE163" s="330"/>
      <c r="BF163" s="330"/>
      <c r="BG163" s="330"/>
      <c r="BH163" s="330"/>
      <c r="BI163" s="330"/>
      <c r="BJ163" s="330"/>
      <c r="BK163" s="330"/>
      <c r="BL163" s="330"/>
      <c r="BM163" s="330"/>
      <c r="BN163" s="330"/>
      <c r="BO163" s="330"/>
      <c r="BP163" s="330"/>
      <c r="BQ163" s="331"/>
      <c r="BR163" s="337"/>
      <c r="BS163" s="330"/>
      <c r="BT163" s="330"/>
      <c r="BU163" s="330"/>
      <c r="BV163" s="330"/>
      <c r="BW163" s="330"/>
      <c r="BX163" s="330"/>
      <c r="BY163" s="330"/>
      <c r="BZ163" s="330"/>
      <c r="CA163" s="330"/>
      <c r="CB163" s="330"/>
      <c r="CC163" s="330"/>
      <c r="CD163" s="330"/>
      <c r="CE163" s="330"/>
      <c r="CF163" s="330"/>
      <c r="CG163" s="330"/>
      <c r="CH163" s="331"/>
      <c r="CI163" s="330"/>
      <c r="CJ163" s="330"/>
      <c r="CK163" s="330"/>
      <c r="CL163" s="330"/>
      <c r="CM163" s="330"/>
      <c r="CN163" s="330"/>
      <c r="CO163" s="330"/>
      <c r="CP163" s="330"/>
      <c r="CQ163" s="330"/>
      <c r="CR163" s="330"/>
      <c r="CS163" s="330"/>
      <c r="CT163" s="330"/>
      <c r="CU163" s="330"/>
    </row>
    <row r="164" spans="2:99" ht="24.95" customHeight="1" x14ac:dyDescent="0.2">
      <c r="B164" s="81">
        <v>44123</v>
      </c>
      <c r="C164" s="64">
        <f t="shared" si="81"/>
        <v>0</v>
      </c>
      <c r="D164" s="82">
        <f t="shared" si="82"/>
        <v>0</v>
      </c>
      <c r="E164" s="64">
        <f t="shared" si="83"/>
        <v>111</v>
      </c>
      <c r="F164" s="82">
        <f t="shared" si="84"/>
        <v>0.38947368421052631</v>
      </c>
      <c r="G164" s="69" t="s">
        <v>259</v>
      </c>
      <c r="H164" s="70">
        <f t="shared" si="88"/>
        <v>7.6335877862595417E-3</v>
      </c>
      <c r="I164" s="84" t="s">
        <v>82</v>
      </c>
      <c r="J164" s="83">
        <f>+COUNTIF($I$6:$I$136,"")/131</f>
        <v>4.5801526717557252E-2</v>
      </c>
      <c r="K164" s="75" t="s">
        <v>27</v>
      </c>
      <c r="L164" s="70">
        <f t="shared" ref="L164:L165" si="91">+COUNTIF($G$6:$G$136,K164)/131</f>
        <v>0.62595419847328249</v>
      </c>
      <c r="M164" s="331"/>
      <c r="N164" s="331"/>
      <c r="O164" s="63"/>
      <c r="P164" s="63"/>
      <c r="Q164" s="63"/>
      <c r="R164" s="63"/>
      <c r="S164" s="63"/>
      <c r="T164" s="63"/>
      <c r="U164" s="63"/>
      <c r="V164" s="63"/>
      <c r="W164" s="63"/>
      <c r="X164" s="63"/>
      <c r="Y164" s="63"/>
      <c r="Z164" s="63"/>
      <c r="AA164" s="63"/>
      <c r="AB164" s="64"/>
      <c r="AC164" s="90"/>
      <c r="AD164" s="64"/>
      <c r="AE164" s="64"/>
      <c r="AF164" s="64"/>
      <c r="AG164" s="64"/>
      <c r="AH164" s="64"/>
      <c r="AI164" s="64"/>
      <c r="AJ164" s="64"/>
      <c r="AK164" s="64"/>
      <c r="AL164" s="64"/>
      <c r="AM164" s="64"/>
      <c r="AN164" s="64"/>
      <c r="AO164" s="64"/>
      <c r="AP164" s="64"/>
      <c r="AQ164" s="330"/>
      <c r="AR164" s="330"/>
      <c r="AS164" s="330"/>
      <c r="AT164" s="330"/>
      <c r="AU164" s="330"/>
      <c r="AV164" s="330"/>
      <c r="AW164" s="330"/>
      <c r="AX164" s="330"/>
      <c r="AY164" s="330"/>
      <c r="AZ164" s="330"/>
      <c r="BA164" s="330"/>
      <c r="BB164" s="330"/>
      <c r="BC164" s="330"/>
      <c r="BD164" s="330"/>
      <c r="BE164" s="330"/>
      <c r="BF164" s="330"/>
      <c r="BG164" s="330"/>
      <c r="BH164" s="330"/>
      <c r="BI164" s="330"/>
      <c r="BJ164" s="330"/>
      <c r="BK164" s="330"/>
      <c r="BL164" s="330"/>
      <c r="BM164" s="330"/>
      <c r="BN164" s="330"/>
      <c r="BO164" s="330"/>
      <c r="BP164" s="330"/>
      <c r="BQ164" s="331"/>
      <c r="BR164" s="337"/>
      <c r="BS164" s="330"/>
      <c r="BT164" s="330"/>
      <c r="BU164" s="330"/>
      <c r="BV164" s="330"/>
      <c r="BW164" s="330"/>
      <c r="BX164" s="330"/>
      <c r="BY164" s="330"/>
      <c r="BZ164" s="330"/>
      <c r="CA164" s="330"/>
      <c r="CB164" s="330"/>
      <c r="CC164" s="330"/>
      <c r="CD164" s="330"/>
      <c r="CE164" s="330"/>
      <c r="CF164" s="330"/>
      <c r="CG164" s="330"/>
      <c r="CH164" s="331"/>
      <c r="CI164" s="330"/>
      <c r="CJ164" s="330"/>
      <c r="CK164" s="330"/>
      <c r="CL164" s="330"/>
      <c r="CM164" s="330"/>
      <c r="CN164" s="330"/>
      <c r="CO164" s="330"/>
      <c r="CP164" s="330"/>
      <c r="CQ164" s="330"/>
      <c r="CR164" s="330"/>
      <c r="CS164" s="330"/>
      <c r="CT164" s="330"/>
      <c r="CU164" s="330"/>
    </row>
    <row r="165" spans="2:99" ht="24.95" customHeight="1" x14ac:dyDescent="0.2">
      <c r="B165" s="81">
        <v>44124</v>
      </c>
      <c r="C165" s="64">
        <f t="shared" si="81"/>
        <v>10</v>
      </c>
      <c r="D165" s="82">
        <f t="shared" si="82"/>
        <v>3.5087719298245612E-2</v>
      </c>
      <c r="E165" s="64">
        <f t="shared" si="83"/>
        <v>121</v>
      </c>
      <c r="F165" s="82">
        <f t="shared" si="84"/>
        <v>0.42456140350877192</v>
      </c>
      <c r="G165" s="69" t="s">
        <v>258</v>
      </c>
      <c r="H165" s="70">
        <f t="shared" si="88"/>
        <v>7.6335877862595417E-3</v>
      </c>
      <c r="I165" s="330"/>
      <c r="J165" s="330"/>
      <c r="K165" s="73" t="s">
        <v>185</v>
      </c>
      <c r="L165" s="70">
        <f t="shared" si="91"/>
        <v>3.8167938931297711E-2</v>
      </c>
      <c r="M165" s="331"/>
      <c r="N165" s="331"/>
      <c r="O165" s="63"/>
      <c r="P165" s="63"/>
      <c r="Q165" s="63"/>
      <c r="R165" s="63"/>
      <c r="S165" s="63"/>
      <c r="T165" s="63"/>
      <c r="U165" s="63"/>
      <c r="V165" s="63"/>
      <c r="W165" s="63"/>
      <c r="X165" s="63"/>
      <c r="Y165" s="63"/>
      <c r="Z165" s="63"/>
      <c r="AA165" s="63"/>
      <c r="AB165" s="64"/>
      <c r="AC165" s="90"/>
      <c r="AD165" s="64"/>
      <c r="AE165" s="64"/>
      <c r="AF165" s="64"/>
      <c r="AG165" s="64"/>
      <c r="AH165" s="64"/>
      <c r="AI165" s="64"/>
      <c r="AJ165" s="64"/>
      <c r="AK165" s="64"/>
      <c r="AL165" s="64"/>
      <c r="AM165" s="64"/>
      <c r="AN165" s="64"/>
      <c r="AO165" s="64"/>
      <c r="AP165" s="64"/>
      <c r="AQ165" s="330"/>
      <c r="AR165" s="330"/>
      <c r="AS165" s="330"/>
      <c r="AT165" s="330"/>
      <c r="AU165" s="330"/>
      <c r="AV165" s="330"/>
      <c r="AW165" s="330"/>
      <c r="AX165" s="330"/>
      <c r="AY165" s="330"/>
      <c r="AZ165" s="330"/>
      <c r="BA165" s="330"/>
      <c r="BB165" s="330"/>
      <c r="BC165" s="330"/>
      <c r="BD165" s="330"/>
      <c r="BE165" s="330"/>
      <c r="BF165" s="330"/>
      <c r="BG165" s="330"/>
      <c r="BH165" s="330"/>
      <c r="BI165" s="330"/>
      <c r="BJ165" s="330"/>
      <c r="BK165" s="330"/>
      <c r="BL165" s="330"/>
      <c r="BM165" s="330"/>
      <c r="BN165" s="330"/>
      <c r="BO165" s="330"/>
      <c r="BP165" s="330"/>
      <c r="BQ165" s="331"/>
      <c r="BR165" s="337"/>
      <c r="BS165" s="330"/>
      <c r="BT165" s="330"/>
      <c r="BU165" s="330"/>
      <c r="BV165" s="330"/>
      <c r="BW165" s="330"/>
      <c r="BX165" s="330"/>
      <c r="BY165" s="330"/>
      <c r="BZ165" s="330"/>
      <c r="CA165" s="330"/>
      <c r="CB165" s="330"/>
      <c r="CC165" s="330"/>
      <c r="CD165" s="330"/>
      <c r="CE165" s="330"/>
      <c r="CF165" s="330"/>
      <c r="CG165" s="330"/>
      <c r="CH165" s="331"/>
      <c r="CI165" s="330"/>
      <c r="CJ165" s="330"/>
      <c r="CK165" s="330"/>
      <c r="CL165" s="330"/>
      <c r="CM165" s="330"/>
      <c r="CN165" s="330"/>
      <c r="CO165" s="330"/>
      <c r="CP165" s="330"/>
      <c r="CQ165" s="330"/>
      <c r="CR165" s="330"/>
      <c r="CS165" s="330"/>
      <c r="CT165" s="330"/>
      <c r="CU165" s="330"/>
    </row>
    <row r="166" spans="2:99" ht="24.95" customHeight="1" x14ac:dyDescent="0.25">
      <c r="B166" s="81">
        <v>44125</v>
      </c>
      <c r="C166" s="64">
        <f t="shared" si="81"/>
        <v>6</v>
      </c>
      <c r="D166" s="82">
        <f t="shared" si="82"/>
        <v>2.1052631578947368E-2</v>
      </c>
      <c r="E166" s="64">
        <f t="shared" si="83"/>
        <v>127</v>
      </c>
      <c r="F166" s="82">
        <f t="shared" si="84"/>
        <v>0.4456140350877193</v>
      </c>
      <c r="G166" s="69" t="s">
        <v>192</v>
      </c>
      <c r="H166" s="70">
        <f t="shared" si="88"/>
        <v>7.6335877862595417E-3</v>
      </c>
      <c r="I166" s="330"/>
      <c r="J166" s="330"/>
      <c r="K166" s="329"/>
      <c r="L166" s="64"/>
      <c r="M166" s="64"/>
      <c r="N166" s="64"/>
      <c r="O166" s="63"/>
      <c r="P166" s="63"/>
      <c r="Q166" s="63"/>
      <c r="R166" s="63"/>
      <c r="S166" s="63"/>
      <c r="T166" s="63"/>
      <c r="U166" s="63"/>
      <c r="V166" s="63"/>
      <c r="W166" s="63"/>
      <c r="X166" s="63"/>
      <c r="Y166" s="63"/>
      <c r="Z166" s="63"/>
      <c r="AA166" s="63"/>
      <c r="AB166" s="64"/>
      <c r="AC166" s="90"/>
      <c r="AD166" s="64"/>
      <c r="AE166" s="64"/>
      <c r="AF166" s="64"/>
      <c r="AG166" s="64"/>
      <c r="AH166" s="64"/>
      <c r="AI166" s="64"/>
      <c r="AJ166" s="64"/>
      <c r="AK166" s="64"/>
      <c r="AL166" s="64"/>
      <c r="AM166" s="64"/>
      <c r="AN166" s="64"/>
      <c r="AO166" s="64"/>
      <c r="AP166" s="64"/>
      <c r="AQ166" s="330"/>
      <c r="AR166" s="330"/>
      <c r="AS166" s="330"/>
      <c r="AT166" s="330"/>
      <c r="AU166" s="330"/>
      <c r="AV166" s="330"/>
      <c r="AW166" s="330"/>
      <c r="AX166" s="330"/>
      <c r="AY166" s="330"/>
      <c r="AZ166" s="330"/>
      <c r="BA166" s="330"/>
      <c r="BB166" s="330"/>
      <c r="BC166" s="330"/>
      <c r="BD166" s="330"/>
      <c r="BE166" s="330"/>
      <c r="BF166" s="330"/>
      <c r="BG166" s="330"/>
      <c r="BH166" s="330"/>
      <c r="BI166" s="330"/>
      <c r="BJ166" s="330"/>
      <c r="BK166" s="330"/>
      <c r="BL166" s="330"/>
      <c r="BM166" s="330"/>
      <c r="BN166" s="330"/>
      <c r="BO166" s="330"/>
      <c r="BP166" s="330"/>
      <c r="BQ166" s="331"/>
      <c r="BR166" s="337"/>
      <c r="BS166" s="330"/>
      <c r="BT166" s="330"/>
      <c r="BU166" s="330"/>
      <c r="BV166" s="330"/>
      <c r="BW166" s="330"/>
      <c r="BX166" s="330"/>
      <c r="BY166" s="330"/>
      <c r="BZ166" s="330"/>
      <c r="CA166" s="330"/>
      <c r="CB166" s="330"/>
      <c r="CC166" s="330"/>
      <c r="CD166" s="330"/>
      <c r="CE166" s="330"/>
      <c r="CF166" s="330"/>
      <c r="CG166" s="330"/>
      <c r="CH166" s="331"/>
      <c r="CI166" s="330"/>
      <c r="CJ166" s="330"/>
      <c r="CK166" s="330"/>
      <c r="CL166" s="330"/>
      <c r="CM166" s="330"/>
      <c r="CN166" s="330"/>
      <c r="CO166" s="330"/>
      <c r="CP166" s="330"/>
      <c r="CQ166" s="330"/>
      <c r="CR166" s="330"/>
      <c r="CS166" s="330"/>
      <c r="CT166" s="330"/>
      <c r="CU166" s="330"/>
    </row>
    <row r="167" spans="2:99" ht="24.95" customHeight="1" x14ac:dyDescent="0.25">
      <c r="B167" s="81">
        <v>44126</v>
      </c>
      <c r="C167" s="64">
        <f t="shared" si="81"/>
        <v>1</v>
      </c>
      <c r="D167" s="82">
        <f t="shared" si="82"/>
        <v>3.5087719298245615E-3</v>
      </c>
      <c r="E167" s="64">
        <f t="shared" si="83"/>
        <v>128</v>
      </c>
      <c r="F167" s="82">
        <f t="shared" si="84"/>
        <v>0.44912280701754387</v>
      </c>
      <c r="G167" s="69" t="s">
        <v>82</v>
      </c>
      <c r="H167" s="70">
        <f>+COUNTIF($F$6:$F$136,"")/131</f>
        <v>5.3435114503816793E-2</v>
      </c>
      <c r="I167" s="330"/>
      <c r="J167" s="330"/>
      <c r="K167" s="329"/>
      <c r="L167" s="64"/>
      <c r="M167" s="331"/>
      <c r="N167" s="331"/>
      <c r="O167" s="63"/>
      <c r="P167" s="63"/>
      <c r="Q167" s="63"/>
      <c r="R167" s="63"/>
      <c r="S167" s="63"/>
      <c r="T167" s="63"/>
      <c r="U167" s="63"/>
      <c r="V167" s="63"/>
      <c r="W167" s="63"/>
      <c r="X167" s="63"/>
      <c r="Y167" s="63"/>
      <c r="Z167" s="64"/>
      <c r="AA167" s="90"/>
      <c r="AB167" s="64"/>
      <c r="AC167" s="64"/>
      <c r="AD167" s="64"/>
      <c r="AE167" s="64"/>
      <c r="AF167" s="64"/>
      <c r="AG167" s="64"/>
      <c r="AH167" s="64"/>
      <c r="AI167" s="64"/>
      <c r="AJ167" s="64"/>
      <c r="AK167" s="64"/>
      <c r="AL167" s="64"/>
      <c r="AM167" s="64"/>
      <c r="AN167" s="64"/>
      <c r="AO167" s="330"/>
      <c r="AP167" s="330"/>
      <c r="AQ167" s="330"/>
      <c r="AR167" s="330"/>
      <c r="AS167" s="330"/>
      <c r="AT167" s="330"/>
      <c r="AU167" s="330"/>
      <c r="AV167" s="330"/>
      <c r="AW167" s="330"/>
      <c r="AX167" s="330"/>
      <c r="AY167" s="330"/>
      <c r="AZ167" s="330"/>
      <c r="BA167" s="330"/>
      <c r="BB167" s="330"/>
      <c r="BC167" s="330"/>
      <c r="BD167" s="330"/>
      <c r="BE167" s="330"/>
      <c r="BF167" s="330"/>
      <c r="BG167" s="330"/>
      <c r="BH167" s="330"/>
      <c r="BI167" s="330"/>
      <c r="BJ167" s="330"/>
      <c r="BK167" s="330"/>
      <c r="BL167" s="330"/>
      <c r="BM167" s="330"/>
      <c r="BN167" s="330"/>
      <c r="BO167" s="331"/>
      <c r="BP167" s="337"/>
      <c r="BQ167" s="330"/>
      <c r="BR167" s="330"/>
      <c r="BS167" s="330"/>
      <c r="BT167" s="330"/>
      <c r="BU167" s="330"/>
      <c r="BV167" s="330"/>
      <c r="BW167" s="330"/>
      <c r="BX167" s="330"/>
      <c r="BY167" s="330"/>
      <c r="BZ167" s="330"/>
      <c r="CA167" s="330"/>
      <c r="CB167" s="330"/>
      <c r="CC167" s="330"/>
      <c r="CD167" s="330"/>
      <c r="CE167" s="330"/>
      <c r="CF167" s="331"/>
      <c r="CG167" s="330"/>
      <c r="CH167" s="330"/>
      <c r="CI167" s="330"/>
      <c r="CJ167" s="330"/>
      <c r="CK167" s="330"/>
      <c r="CL167" s="330"/>
      <c r="CM167" s="330"/>
      <c r="CN167" s="330"/>
      <c r="CO167" s="330"/>
      <c r="CP167" s="330"/>
      <c r="CQ167" s="330"/>
      <c r="CR167" s="330"/>
      <c r="CS167" s="330"/>
      <c r="CT167" s="330"/>
      <c r="CU167" s="330"/>
    </row>
    <row r="168" spans="2:99" ht="24.95" customHeight="1" x14ac:dyDescent="0.25">
      <c r="B168" s="81">
        <v>44127</v>
      </c>
      <c r="C168" s="64">
        <f t="shared" si="81"/>
        <v>0</v>
      </c>
      <c r="D168" s="82">
        <f t="shared" si="82"/>
        <v>0</v>
      </c>
      <c r="E168" s="64">
        <f t="shared" si="83"/>
        <v>128</v>
      </c>
      <c r="F168" s="82">
        <f t="shared" si="84"/>
        <v>0.44912280701754387</v>
      </c>
      <c r="G168" s="64"/>
      <c r="H168" s="68"/>
      <c r="I168" s="330"/>
      <c r="J168" s="330"/>
      <c r="K168" s="329"/>
      <c r="L168" s="64"/>
      <c r="M168" s="331"/>
      <c r="N168" s="331"/>
      <c r="O168" s="63"/>
      <c r="P168" s="63"/>
      <c r="Q168" s="63"/>
      <c r="R168" s="63"/>
      <c r="S168" s="63"/>
      <c r="T168" s="63"/>
      <c r="U168" s="63"/>
      <c r="V168" s="63"/>
      <c r="W168" s="63"/>
      <c r="X168" s="63"/>
      <c r="Y168" s="63"/>
      <c r="Z168" s="64"/>
      <c r="AA168" s="90"/>
      <c r="AB168" s="64"/>
      <c r="AC168" s="64"/>
      <c r="AD168" s="64"/>
      <c r="AE168" s="64"/>
      <c r="AF168" s="64"/>
      <c r="AG168" s="64"/>
      <c r="AH168" s="64"/>
      <c r="AI168" s="64"/>
      <c r="AJ168" s="64"/>
      <c r="AK168" s="64"/>
      <c r="AL168" s="64"/>
      <c r="AM168" s="64"/>
      <c r="AN168" s="64"/>
      <c r="AO168" s="330"/>
      <c r="AP168" s="330"/>
      <c r="AQ168" s="330"/>
      <c r="AR168" s="330"/>
      <c r="AS168" s="330"/>
      <c r="AT168" s="330"/>
      <c r="AU168" s="330"/>
      <c r="AV168" s="330"/>
      <c r="AW168" s="330"/>
      <c r="AX168" s="330"/>
      <c r="AY168" s="330"/>
      <c r="AZ168" s="330"/>
      <c r="BA168" s="330"/>
      <c r="BB168" s="330"/>
      <c r="BC168" s="330"/>
      <c r="BD168" s="330"/>
      <c r="BE168" s="330"/>
      <c r="BF168" s="330"/>
      <c r="BG168" s="330"/>
      <c r="BH168" s="330"/>
      <c r="BI168" s="330"/>
      <c r="BJ168" s="330"/>
      <c r="BK168" s="330"/>
      <c r="BL168" s="330"/>
      <c r="BM168" s="330"/>
      <c r="BN168" s="330"/>
      <c r="BO168" s="331"/>
      <c r="BP168" s="337"/>
      <c r="BQ168" s="330"/>
      <c r="BR168" s="330"/>
      <c r="BS168" s="330"/>
      <c r="BT168" s="330"/>
      <c r="BU168" s="330"/>
      <c r="BV168" s="330"/>
      <c r="BW168" s="330"/>
      <c r="BX168" s="330"/>
      <c r="BY168" s="330"/>
      <c r="BZ168" s="330"/>
      <c r="CA168" s="330"/>
      <c r="CB168" s="330"/>
      <c r="CC168" s="330"/>
      <c r="CD168" s="330"/>
      <c r="CE168" s="330"/>
      <c r="CF168" s="331"/>
      <c r="CG168" s="330"/>
      <c r="CH168" s="330"/>
      <c r="CI168" s="330"/>
      <c r="CJ168" s="330"/>
      <c r="CK168" s="330"/>
      <c r="CL168" s="330"/>
      <c r="CM168" s="330"/>
      <c r="CN168" s="330"/>
      <c r="CO168" s="330"/>
      <c r="CP168" s="330"/>
      <c r="CQ168" s="330"/>
      <c r="CR168" s="330"/>
      <c r="CS168" s="330"/>
      <c r="CT168" s="330"/>
      <c r="CU168" s="330"/>
    </row>
    <row r="169" spans="2:99" ht="24.95" customHeight="1" x14ac:dyDescent="0.2">
      <c r="B169" s="81">
        <v>44128</v>
      </c>
      <c r="C169" s="64">
        <f t="shared" si="81"/>
        <v>0</v>
      </c>
      <c r="D169" s="82">
        <f t="shared" si="82"/>
        <v>0</v>
      </c>
      <c r="E169" s="64">
        <f t="shared" si="83"/>
        <v>128</v>
      </c>
      <c r="F169" s="82">
        <f t="shared" si="84"/>
        <v>0.44912280701754387</v>
      </c>
      <c r="G169" s="64"/>
      <c r="H169" s="68"/>
      <c r="I169" s="330"/>
      <c r="J169" s="330"/>
      <c r="K169" s="66" t="s">
        <v>157</v>
      </c>
      <c r="L169" s="67"/>
      <c r="M169" s="331"/>
      <c r="N169" s="331"/>
      <c r="O169" s="63"/>
      <c r="P169" s="63"/>
      <c r="Q169" s="63"/>
      <c r="R169" s="63"/>
      <c r="S169" s="63"/>
      <c r="T169" s="63"/>
      <c r="U169" s="63"/>
      <c r="V169" s="63"/>
      <c r="W169" s="63"/>
      <c r="X169" s="63"/>
      <c r="Y169" s="63"/>
      <c r="Z169" s="64"/>
      <c r="AA169" s="90"/>
      <c r="AB169" s="64"/>
      <c r="AC169" s="64"/>
      <c r="AD169" s="64"/>
      <c r="AE169" s="64"/>
      <c r="AF169" s="64"/>
      <c r="AG169" s="64"/>
      <c r="AH169" s="64"/>
      <c r="AI169" s="64"/>
      <c r="AJ169" s="64"/>
      <c r="AK169" s="64"/>
      <c r="AL169" s="64"/>
      <c r="AM169" s="64"/>
      <c r="AN169" s="64"/>
      <c r="AO169" s="330"/>
      <c r="AP169" s="330"/>
      <c r="AQ169" s="330"/>
      <c r="AR169" s="330"/>
      <c r="AS169" s="330"/>
      <c r="AT169" s="330"/>
      <c r="AU169" s="330"/>
      <c r="AV169" s="330"/>
      <c r="AW169" s="330"/>
      <c r="AX169" s="330"/>
      <c r="AY169" s="330"/>
      <c r="AZ169" s="330"/>
      <c r="BA169" s="330"/>
      <c r="BB169" s="330"/>
      <c r="BC169" s="330"/>
      <c r="BD169" s="330"/>
      <c r="BE169" s="330"/>
      <c r="BF169" s="330"/>
      <c r="BG169" s="330"/>
      <c r="BH169" s="330"/>
      <c r="BI169" s="330"/>
      <c r="BJ169" s="330"/>
      <c r="BK169" s="330"/>
      <c r="BL169" s="330"/>
      <c r="BM169" s="330"/>
      <c r="BN169" s="330"/>
      <c r="BO169" s="331"/>
      <c r="BP169" s="337"/>
      <c r="BQ169" s="330"/>
      <c r="BR169" s="330"/>
      <c r="BS169" s="330"/>
      <c r="BT169" s="330"/>
      <c r="BU169" s="330"/>
      <c r="BV169" s="330"/>
      <c r="BW169" s="330"/>
      <c r="BX169" s="330"/>
      <c r="BY169" s="330"/>
      <c r="BZ169" s="330"/>
      <c r="CA169" s="330"/>
      <c r="CB169" s="330"/>
      <c r="CC169" s="330"/>
      <c r="CD169" s="330"/>
      <c r="CE169" s="330"/>
      <c r="CF169" s="331"/>
      <c r="CG169" s="330"/>
      <c r="CH169" s="330"/>
      <c r="CI169" s="330"/>
      <c r="CJ169" s="330"/>
      <c r="CK169" s="330"/>
      <c r="CL169" s="330"/>
      <c r="CM169" s="330"/>
      <c r="CN169" s="330"/>
      <c r="CO169" s="330"/>
      <c r="CP169" s="330"/>
      <c r="CQ169" s="330"/>
      <c r="CR169" s="330"/>
      <c r="CS169" s="330"/>
      <c r="CT169" s="330"/>
      <c r="CU169" s="330"/>
    </row>
    <row r="170" spans="2:99" ht="24.95" customHeight="1" x14ac:dyDescent="0.2">
      <c r="B170" s="81">
        <v>44129</v>
      </c>
      <c r="C170" s="64">
        <f t="shared" si="81"/>
        <v>0</v>
      </c>
      <c r="D170" s="82">
        <f t="shared" si="82"/>
        <v>0</v>
      </c>
      <c r="E170" s="64">
        <f t="shared" si="83"/>
        <v>128</v>
      </c>
      <c r="F170" s="82">
        <f t="shared" si="84"/>
        <v>0.44912280701754387</v>
      </c>
      <c r="G170" s="64"/>
      <c r="H170" s="68"/>
      <c r="I170" s="330"/>
      <c r="J170" s="330"/>
      <c r="K170" s="75" t="s">
        <v>28</v>
      </c>
      <c r="L170" s="70">
        <f>+COUNTIF($N$6:$N$136,K170)/131</f>
        <v>0.58015267175572516</v>
      </c>
      <c r="M170" s="331"/>
      <c r="N170" s="331"/>
      <c r="O170" s="63"/>
      <c r="P170" s="63"/>
      <c r="Q170" s="63"/>
      <c r="R170" s="63"/>
      <c r="S170" s="63"/>
      <c r="T170" s="63"/>
      <c r="U170" s="63"/>
      <c r="V170" s="63"/>
      <c r="W170" s="63"/>
      <c r="X170" s="63"/>
      <c r="Y170" s="63"/>
      <c r="Z170" s="64"/>
      <c r="AA170" s="90"/>
      <c r="AB170" s="64"/>
      <c r="AC170" s="64"/>
      <c r="AD170" s="64"/>
      <c r="AE170" s="64"/>
      <c r="AF170" s="64"/>
      <c r="AG170" s="64"/>
      <c r="AH170" s="64"/>
      <c r="AI170" s="64"/>
      <c r="AJ170" s="64"/>
      <c r="AK170" s="64"/>
      <c r="AL170" s="64"/>
      <c r="AM170" s="64"/>
      <c r="AN170" s="64"/>
      <c r="AO170" s="330"/>
      <c r="AP170" s="330"/>
      <c r="AQ170" s="330"/>
      <c r="AR170" s="330"/>
      <c r="AS170" s="330"/>
      <c r="AT170" s="330"/>
      <c r="AU170" s="330"/>
      <c r="AV170" s="330"/>
      <c r="AW170" s="330"/>
      <c r="AX170" s="330"/>
      <c r="AY170" s="330"/>
      <c r="AZ170" s="330"/>
      <c r="BA170" s="330"/>
      <c r="BB170" s="330"/>
      <c r="BC170" s="330"/>
      <c r="BD170" s="330"/>
      <c r="BE170" s="330"/>
      <c r="BF170" s="330"/>
      <c r="BG170" s="330"/>
      <c r="BH170" s="330"/>
      <c r="BI170" s="330"/>
      <c r="BJ170" s="330"/>
      <c r="BK170" s="330"/>
      <c r="BL170" s="330"/>
      <c r="BM170" s="330"/>
      <c r="BN170" s="330"/>
      <c r="BO170" s="331"/>
      <c r="BP170" s="337"/>
      <c r="BQ170" s="330"/>
      <c r="BR170" s="330"/>
      <c r="BS170" s="330"/>
      <c r="BT170" s="330"/>
      <c r="BU170" s="330"/>
      <c r="BV170" s="330"/>
      <c r="BW170" s="330"/>
      <c r="BX170" s="330"/>
      <c r="BY170" s="330"/>
      <c r="BZ170" s="330"/>
      <c r="CA170" s="330"/>
      <c r="CB170" s="330"/>
      <c r="CC170" s="330"/>
      <c r="CD170" s="330"/>
      <c r="CE170" s="330"/>
      <c r="CF170" s="331"/>
      <c r="CG170" s="330"/>
      <c r="CH170" s="330"/>
      <c r="CI170" s="330"/>
      <c r="CJ170" s="330"/>
      <c r="CK170" s="330"/>
      <c r="CL170" s="330"/>
      <c r="CM170" s="330"/>
      <c r="CN170" s="330"/>
      <c r="CO170" s="330"/>
      <c r="CP170" s="330"/>
      <c r="CQ170" s="330"/>
      <c r="CR170" s="330"/>
      <c r="CS170" s="330"/>
      <c r="CT170" s="330"/>
      <c r="CU170" s="330"/>
    </row>
    <row r="171" spans="2:99" ht="24.95" customHeight="1" x14ac:dyDescent="0.2">
      <c r="B171" s="81">
        <v>44130</v>
      </c>
      <c r="C171" s="64">
        <f t="shared" si="81"/>
        <v>1</v>
      </c>
      <c r="D171" s="82">
        <f t="shared" si="82"/>
        <v>3.5087719298245615E-3</v>
      </c>
      <c r="E171" s="64">
        <f t="shared" si="83"/>
        <v>129</v>
      </c>
      <c r="F171" s="82">
        <f t="shared" si="84"/>
        <v>0.45263157894736844</v>
      </c>
      <c r="G171" s="64"/>
      <c r="H171" s="68"/>
      <c r="I171" s="330"/>
      <c r="J171" s="330"/>
      <c r="K171" s="75" t="s">
        <v>27</v>
      </c>
      <c r="L171" s="70">
        <f t="shared" ref="L171:L172" si="92">+COUNTIF($N$6:$N$136,K171)/131</f>
        <v>0.35877862595419846</v>
      </c>
      <c r="M171" s="64"/>
      <c r="N171" s="64"/>
      <c r="O171" s="63"/>
      <c r="P171" s="63"/>
      <c r="Q171" s="63"/>
      <c r="R171" s="63"/>
      <c r="S171" s="63"/>
      <c r="T171" s="63"/>
      <c r="U171" s="63"/>
      <c r="V171" s="63"/>
      <c r="W171" s="63"/>
      <c r="X171" s="63"/>
      <c r="Y171" s="63"/>
      <c r="Z171" s="64"/>
      <c r="AA171" s="90"/>
      <c r="AB171" s="64"/>
      <c r="AC171" s="64"/>
      <c r="AD171" s="64"/>
      <c r="AE171" s="64"/>
      <c r="AF171" s="64"/>
      <c r="AG171" s="64"/>
      <c r="AH171" s="64"/>
      <c r="AI171" s="64"/>
      <c r="AJ171" s="64"/>
      <c r="AK171" s="64"/>
      <c r="AL171" s="64"/>
      <c r="AM171" s="64"/>
      <c r="AN171" s="64"/>
      <c r="AO171" s="330"/>
      <c r="AP171" s="330"/>
      <c r="AQ171" s="330"/>
      <c r="AR171" s="330"/>
      <c r="AS171" s="330"/>
      <c r="AT171" s="330"/>
      <c r="AU171" s="330"/>
      <c r="AV171" s="330"/>
      <c r="AW171" s="330"/>
      <c r="AX171" s="330"/>
      <c r="AY171" s="330"/>
      <c r="AZ171" s="330"/>
      <c r="BA171" s="330"/>
      <c r="BB171" s="330"/>
      <c r="BC171" s="330"/>
      <c r="BD171" s="330"/>
      <c r="BE171" s="330"/>
      <c r="BF171" s="330"/>
      <c r="BG171" s="330"/>
      <c r="BH171" s="330"/>
      <c r="BI171" s="330"/>
      <c r="BJ171" s="330"/>
      <c r="BK171" s="330"/>
      <c r="BL171" s="330"/>
      <c r="BM171" s="330"/>
      <c r="BN171" s="330"/>
      <c r="BO171" s="331"/>
      <c r="BP171" s="337"/>
      <c r="BQ171" s="330"/>
      <c r="BR171" s="330"/>
      <c r="BS171" s="330"/>
      <c r="BT171" s="330"/>
      <c r="BU171" s="330"/>
      <c r="BV171" s="330"/>
      <c r="BW171" s="330"/>
      <c r="BX171" s="330"/>
      <c r="BY171" s="330"/>
      <c r="BZ171" s="330"/>
      <c r="CA171" s="330"/>
      <c r="CB171" s="330"/>
      <c r="CC171" s="330"/>
      <c r="CD171" s="330"/>
      <c r="CE171" s="330"/>
      <c r="CF171" s="331"/>
      <c r="CG171" s="330"/>
      <c r="CH171" s="330"/>
      <c r="CI171" s="330"/>
      <c r="CJ171" s="330"/>
      <c r="CK171" s="330"/>
      <c r="CL171" s="330"/>
      <c r="CM171" s="330"/>
      <c r="CN171" s="330"/>
      <c r="CO171" s="330"/>
      <c r="CP171" s="330"/>
      <c r="CQ171" s="330"/>
      <c r="CR171" s="330"/>
      <c r="CS171" s="330"/>
      <c r="CT171" s="330"/>
      <c r="CU171" s="330"/>
    </row>
    <row r="172" spans="2:99" ht="24.95" customHeight="1" x14ac:dyDescent="0.2">
      <c r="B172" s="81">
        <v>44131</v>
      </c>
      <c r="C172" s="64">
        <f t="shared" si="81"/>
        <v>1</v>
      </c>
      <c r="D172" s="82">
        <f t="shared" si="82"/>
        <v>3.5087719298245615E-3</v>
      </c>
      <c r="E172" s="64">
        <f t="shared" si="83"/>
        <v>130</v>
      </c>
      <c r="F172" s="82">
        <f t="shared" si="84"/>
        <v>0.45614035087719296</v>
      </c>
      <c r="G172" s="64"/>
      <c r="H172" s="68"/>
      <c r="I172" s="330"/>
      <c r="J172" s="330"/>
      <c r="K172" s="73" t="s">
        <v>185</v>
      </c>
      <c r="L172" s="70">
        <f t="shared" si="92"/>
        <v>6.1068702290076333E-2</v>
      </c>
      <c r="M172" s="331"/>
      <c r="N172" s="331"/>
      <c r="O172" s="63"/>
      <c r="P172" s="63"/>
      <c r="Q172" s="63"/>
      <c r="R172" s="63"/>
      <c r="S172" s="63"/>
      <c r="T172" s="63"/>
      <c r="U172" s="63"/>
      <c r="V172" s="63"/>
      <c r="W172" s="63"/>
      <c r="X172" s="63"/>
      <c r="Y172" s="63"/>
      <c r="Z172" s="64"/>
      <c r="AA172" s="90"/>
      <c r="AB172" s="64"/>
      <c r="AC172" s="64"/>
      <c r="AD172" s="64"/>
      <c r="AE172" s="64"/>
      <c r="AF172" s="64"/>
      <c r="AG172" s="64"/>
      <c r="AH172" s="64"/>
      <c r="AI172" s="64"/>
      <c r="AJ172" s="64"/>
      <c r="AK172" s="64"/>
      <c r="AL172" s="64"/>
      <c r="AM172" s="64"/>
      <c r="AN172" s="64"/>
      <c r="AO172" s="330"/>
      <c r="AP172" s="330"/>
      <c r="AQ172" s="330"/>
      <c r="AR172" s="330"/>
      <c r="AS172" s="330"/>
      <c r="AT172" s="330"/>
      <c r="AU172" s="330"/>
      <c r="AV172" s="330"/>
      <c r="AW172" s="330"/>
      <c r="AX172" s="330"/>
      <c r="AY172" s="330"/>
      <c r="AZ172" s="330"/>
      <c r="BA172" s="330"/>
      <c r="BB172" s="330"/>
      <c r="BC172" s="330"/>
      <c r="BD172" s="330"/>
      <c r="BE172" s="330"/>
      <c r="BF172" s="330"/>
      <c r="BG172" s="330"/>
      <c r="BH172" s="330"/>
      <c r="BI172" s="330"/>
      <c r="BJ172" s="330"/>
      <c r="BK172" s="330"/>
      <c r="BL172" s="330"/>
      <c r="BM172" s="330"/>
      <c r="BN172" s="330"/>
      <c r="BO172" s="331"/>
      <c r="BP172" s="337"/>
      <c r="BQ172" s="330"/>
      <c r="BR172" s="330"/>
      <c r="BS172" s="330"/>
      <c r="BT172" s="330"/>
      <c r="BU172" s="330"/>
      <c r="BV172" s="330"/>
      <c r="BW172" s="330"/>
      <c r="BX172" s="330"/>
      <c r="BY172" s="330"/>
      <c r="BZ172" s="330"/>
      <c r="CA172" s="330"/>
      <c r="CB172" s="330"/>
      <c r="CC172" s="330"/>
      <c r="CD172" s="330"/>
      <c r="CE172" s="330"/>
      <c r="CF172" s="331"/>
      <c r="CG172" s="330"/>
      <c r="CH172" s="330"/>
      <c r="CI172" s="330"/>
      <c r="CJ172" s="330"/>
      <c r="CK172" s="330"/>
      <c r="CL172" s="330"/>
      <c r="CM172" s="330"/>
      <c r="CN172" s="330"/>
      <c r="CO172" s="330"/>
      <c r="CP172" s="330"/>
      <c r="CQ172" s="330"/>
      <c r="CR172" s="330"/>
      <c r="CS172" s="330"/>
      <c r="CT172" s="330"/>
      <c r="CU172" s="330"/>
    </row>
    <row r="173" spans="2:99" ht="24.95" customHeight="1" x14ac:dyDescent="0.2">
      <c r="B173" s="81">
        <v>44132</v>
      </c>
      <c r="C173" s="64">
        <f t="shared" si="81"/>
        <v>0</v>
      </c>
      <c r="D173" s="82">
        <f t="shared" si="82"/>
        <v>0</v>
      </c>
      <c r="E173" s="64">
        <f t="shared" si="83"/>
        <v>130</v>
      </c>
      <c r="F173" s="82">
        <f t="shared" si="84"/>
        <v>0.45614035087719296</v>
      </c>
      <c r="G173" s="64"/>
      <c r="H173" s="68"/>
      <c r="I173" s="330"/>
      <c r="J173" s="330"/>
      <c r="K173" s="64"/>
      <c r="L173" s="85"/>
      <c r="M173" s="331"/>
      <c r="N173" s="331"/>
      <c r="O173" s="63"/>
      <c r="P173" s="63"/>
      <c r="Q173" s="63"/>
      <c r="R173" s="63"/>
      <c r="S173" s="63"/>
      <c r="T173" s="63"/>
      <c r="U173" s="63"/>
      <c r="V173" s="63"/>
      <c r="W173" s="63"/>
      <c r="X173" s="63"/>
      <c r="Y173" s="63"/>
      <c r="Z173" s="64"/>
      <c r="AA173" s="90"/>
      <c r="AB173" s="64"/>
      <c r="AC173" s="64"/>
      <c r="AD173" s="64"/>
      <c r="AE173" s="64"/>
      <c r="AF173" s="64"/>
      <c r="AG173" s="64"/>
      <c r="AH173" s="64"/>
      <c r="AI173" s="64"/>
      <c r="AJ173" s="64"/>
      <c r="AK173" s="64"/>
      <c r="AL173" s="64"/>
      <c r="AM173" s="64"/>
      <c r="AN173" s="64"/>
      <c r="AO173" s="330"/>
      <c r="AP173" s="330"/>
      <c r="AQ173" s="330"/>
      <c r="AR173" s="330"/>
      <c r="AS173" s="330"/>
      <c r="AT173" s="330"/>
      <c r="AU173" s="330"/>
      <c r="AV173" s="330"/>
      <c r="AW173" s="330"/>
      <c r="AX173" s="330"/>
      <c r="AY173" s="330"/>
      <c r="AZ173" s="330"/>
      <c r="BA173" s="330"/>
      <c r="BB173" s="330"/>
      <c r="BC173" s="330"/>
      <c r="BD173" s="330"/>
      <c r="BE173" s="330"/>
      <c r="BF173" s="330"/>
      <c r="BG173" s="330"/>
      <c r="BH173" s="330"/>
      <c r="BI173" s="330"/>
      <c r="BJ173" s="330"/>
      <c r="BK173" s="330"/>
      <c r="BL173" s="330"/>
      <c r="BM173" s="330"/>
      <c r="BN173" s="330"/>
      <c r="BO173" s="331"/>
      <c r="BP173" s="337"/>
      <c r="BQ173" s="330"/>
      <c r="BR173" s="330"/>
      <c r="BS173" s="330"/>
      <c r="BT173" s="330"/>
      <c r="BU173" s="330"/>
      <c r="BV173" s="330"/>
      <c r="BW173" s="330"/>
      <c r="BX173" s="330"/>
      <c r="BY173" s="330"/>
      <c r="BZ173" s="330"/>
      <c r="CA173" s="330"/>
      <c r="CB173" s="330"/>
      <c r="CC173" s="330"/>
      <c r="CD173" s="330"/>
      <c r="CE173" s="330"/>
      <c r="CF173" s="331"/>
      <c r="CG173" s="330"/>
      <c r="CH173" s="330"/>
      <c r="CI173" s="330"/>
      <c r="CJ173" s="330"/>
      <c r="CK173" s="330"/>
      <c r="CL173" s="330"/>
      <c r="CM173" s="330"/>
      <c r="CN173" s="330"/>
      <c r="CO173" s="330"/>
      <c r="CP173" s="330"/>
      <c r="CQ173" s="330"/>
      <c r="CR173" s="330"/>
      <c r="CS173" s="330"/>
      <c r="CT173" s="330"/>
      <c r="CU173" s="330"/>
    </row>
    <row r="174" spans="2:99" ht="24.95" customHeight="1" x14ac:dyDescent="0.2">
      <c r="B174" s="81">
        <v>44133</v>
      </c>
      <c r="C174" s="64">
        <f t="shared" si="81"/>
        <v>1</v>
      </c>
      <c r="D174" s="82">
        <f t="shared" si="82"/>
        <v>3.5087719298245615E-3</v>
      </c>
      <c r="E174" s="64">
        <f t="shared" si="83"/>
        <v>131</v>
      </c>
      <c r="F174" s="82">
        <f t="shared" si="84"/>
        <v>0.45964912280701753</v>
      </c>
      <c r="G174" s="64"/>
      <c r="H174" s="68"/>
      <c r="I174" s="330"/>
      <c r="J174" s="330"/>
      <c r="K174" s="66" t="s">
        <v>275</v>
      </c>
      <c r="L174" s="67"/>
      <c r="M174" s="331"/>
      <c r="N174" s="331"/>
      <c r="O174" s="63"/>
      <c r="P174" s="63"/>
      <c r="Q174" s="63"/>
      <c r="R174" s="63"/>
      <c r="S174" s="63"/>
      <c r="T174" s="63"/>
      <c r="U174" s="63"/>
      <c r="V174" s="63"/>
      <c r="W174" s="63"/>
      <c r="X174" s="63"/>
      <c r="Y174" s="63"/>
      <c r="Z174" s="64"/>
      <c r="AA174" s="90"/>
      <c r="AB174" s="64"/>
      <c r="AC174" s="64"/>
      <c r="AD174" s="64"/>
      <c r="AE174" s="64"/>
      <c r="AF174" s="64"/>
      <c r="AG174" s="64"/>
      <c r="AH174" s="64"/>
      <c r="AI174" s="64"/>
      <c r="AJ174" s="64"/>
      <c r="AK174" s="64"/>
      <c r="AL174" s="64"/>
      <c r="AM174" s="64"/>
      <c r="AN174" s="64"/>
      <c r="AO174" s="330"/>
      <c r="AP174" s="330"/>
      <c r="AQ174" s="330"/>
      <c r="AR174" s="330"/>
      <c r="AS174" s="330"/>
      <c r="AT174" s="330"/>
      <c r="AU174" s="330"/>
      <c r="AV174" s="330"/>
      <c r="AW174" s="330"/>
      <c r="AX174" s="330"/>
      <c r="AY174" s="330"/>
      <c r="AZ174" s="330"/>
      <c r="BA174" s="330"/>
      <c r="BB174" s="330"/>
      <c r="BC174" s="330"/>
      <c r="BD174" s="330"/>
      <c r="BE174" s="330"/>
      <c r="BF174" s="330"/>
      <c r="BG174" s="330"/>
      <c r="BH174" s="330"/>
      <c r="BI174" s="330"/>
      <c r="BJ174" s="330"/>
      <c r="BK174" s="330"/>
      <c r="BL174" s="330"/>
      <c r="BM174" s="330"/>
      <c r="BN174" s="330"/>
      <c r="BO174" s="331"/>
      <c r="BP174" s="337"/>
      <c r="BQ174" s="330"/>
      <c r="BR174" s="330"/>
      <c r="BS174" s="330"/>
      <c r="BT174" s="330"/>
      <c r="BU174" s="330"/>
      <c r="BV174" s="330"/>
      <c r="BW174" s="330"/>
      <c r="BX174" s="330"/>
      <c r="BY174" s="330"/>
      <c r="BZ174" s="330"/>
      <c r="CA174" s="330"/>
      <c r="CB174" s="330"/>
      <c r="CC174" s="330"/>
      <c r="CD174" s="330"/>
      <c r="CE174" s="330"/>
      <c r="CF174" s="331"/>
      <c r="CG174" s="330"/>
      <c r="CH174" s="330"/>
      <c r="CI174" s="330"/>
      <c r="CJ174" s="330"/>
      <c r="CK174" s="330"/>
      <c r="CL174" s="330"/>
      <c r="CM174" s="330"/>
      <c r="CN174" s="330"/>
      <c r="CO174" s="330"/>
      <c r="CP174" s="330"/>
      <c r="CQ174" s="330"/>
      <c r="CR174" s="330"/>
      <c r="CS174" s="330"/>
      <c r="CT174" s="330"/>
      <c r="CU174" s="330"/>
    </row>
    <row r="175" spans="2:99" ht="24.95" customHeight="1" x14ac:dyDescent="0.2">
      <c r="B175" s="81">
        <v>44134</v>
      </c>
      <c r="C175" s="64">
        <f t="shared" si="81"/>
        <v>0</v>
      </c>
      <c r="D175" s="82">
        <f t="shared" si="82"/>
        <v>0</v>
      </c>
      <c r="E175" s="64">
        <f t="shared" si="83"/>
        <v>131</v>
      </c>
      <c r="F175" s="82">
        <f t="shared" si="84"/>
        <v>0.45964912280701753</v>
      </c>
      <c r="G175" s="64"/>
      <c r="H175" s="68"/>
      <c r="I175" s="330"/>
      <c r="J175" s="330"/>
      <c r="K175" s="75" t="s">
        <v>28</v>
      </c>
      <c r="L175" s="70">
        <f>+COUNTIF($Z$6:$Z$136,K175)/131</f>
        <v>0.80152671755725191</v>
      </c>
      <c r="M175" s="331"/>
      <c r="N175" s="331"/>
      <c r="O175" s="63"/>
      <c r="P175" s="63"/>
      <c r="Q175" s="63"/>
      <c r="R175" s="63"/>
      <c r="S175" s="63"/>
      <c r="T175" s="63"/>
      <c r="U175" s="63"/>
      <c r="V175" s="63"/>
      <c r="W175" s="63"/>
      <c r="X175" s="63"/>
      <c r="Y175" s="63"/>
      <c r="Z175" s="64"/>
      <c r="AA175" s="90"/>
      <c r="AB175" s="64"/>
      <c r="AC175" s="64"/>
      <c r="AD175" s="64"/>
      <c r="AE175" s="64"/>
      <c r="AF175" s="64"/>
      <c r="AG175" s="64"/>
      <c r="AH175" s="64"/>
      <c r="AI175" s="64"/>
      <c r="AJ175" s="64"/>
      <c r="AK175" s="64"/>
      <c r="AL175" s="64"/>
      <c r="AM175" s="64"/>
      <c r="AN175" s="64"/>
      <c r="AO175" s="330"/>
      <c r="AP175" s="330"/>
      <c r="AQ175" s="330"/>
      <c r="AR175" s="330"/>
      <c r="AS175" s="330"/>
      <c r="AT175" s="330"/>
      <c r="AU175" s="330"/>
      <c r="AV175" s="330"/>
      <c r="AW175" s="330"/>
      <c r="AX175" s="330"/>
      <c r="AY175" s="330"/>
      <c r="AZ175" s="330"/>
      <c r="BA175" s="330"/>
      <c r="BB175" s="330"/>
      <c r="BC175" s="330"/>
      <c r="BD175" s="330"/>
      <c r="BE175" s="330"/>
      <c r="BF175" s="330"/>
      <c r="BG175" s="330"/>
      <c r="BH175" s="330"/>
      <c r="BI175" s="330"/>
      <c r="BJ175" s="330"/>
      <c r="BK175" s="330"/>
      <c r="BL175" s="330"/>
      <c r="BM175" s="330"/>
      <c r="BN175" s="330"/>
      <c r="BO175" s="331"/>
      <c r="BP175" s="337"/>
      <c r="BQ175" s="330"/>
      <c r="BR175" s="330"/>
      <c r="BS175" s="330"/>
      <c r="BT175" s="330"/>
      <c r="BU175" s="330"/>
      <c r="BV175" s="330"/>
      <c r="BW175" s="330"/>
      <c r="BX175" s="330"/>
      <c r="BY175" s="330"/>
      <c r="BZ175" s="330"/>
      <c r="CA175" s="330"/>
      <c r="CB175" s="330"/>
      <c r="CC175" s="330"/>
      <c r="CD175" s="330"/>
      <c r="CE175" s="330"/>
      <c r="CF175" s="331"/>
      <c r="CG175" s="330"/>
      <c r="CH175" s="330"/>
      <c r="CI175" s="330"/>
      <c r="CJ175" s="330"/>
      <c r="CK175" s="330"/>
      <c r="CL175" s="330"/>
      <c r="CM175" s="330"/>
      <c r="CN175" s="330"/>
      <c r="CO175" s="330"/>
      <c r="CP175" s="330"/>
      <c r="CQ175" s="330"/>
      <c r="CR175" s="330"/>
      <c r="CS175" s="330"/>
      <c r="CT175" s="330"/>
      <c r="CU175" s="330"/>
    </row>
    <row r="176" spans="2:99" ht="24.95" customHeight="1" x14ac:dyDescent="0.2">
      <c r="B176" s="81">
        <v>44135</v>
      </c>
      <c r="C176" s="64">
        <f t="shared" si="81"/>
        <v>0</v>
      </c>
      <c r="D176" s="82">
        <f t="shared" si="82"/>
        <v>0</v>
      </c>
      <c r="E176" s="64">
        <f t="shared" si="83"/>
        <v>131</v>
      </c>
      <c r="F176" s="82">
        <f t="shared" si="84"/>
        <v>0.45964912280701753</v>
      </c>
      <c r="G176" s="330"/>
      <c r="H176" s="68"/>
      <c r="I176" s="330"/>
      <c r="J176" s="330"/>
      <c r="K176" s="75" t="s">
        <v>27</v>
      </c>
      <c r="L176" s="70">
        <f t="shared" ref="L176:L177" si="93">+COUNTIF($Z$6:$Z$136,K176)/131</f>
        <v>9.9236641221374045E-2</v>
      </c>
      <c r="M176" s="331"/>
      <c r="N176" s="331"/>
      <c r="O176" s="63"/>
      <c r="P176" s="63"/>
      <c r="Q176" s="63"/>
      <c r="R176" s="63"/>
      <c r="S176" s="63"/>
      <c r="T176" s="63"/>
      <c r="U176" s="63"/>
      <c r="V176" s="63"/>
      <c r="W176" s="63"/>
      <c r="X176" s="63"/>
      <c r="Y176" s="63"/>
      <c r="Z176" s="64"/>
      <c r="AA176" s="90"/>
      <c r="AB176" s="64"/>
      <c r="AC176" s="64"/>
      <c r="AD176" s="64"/>
      <c r="AE176" s="64"/>
      <c r="AF176" s="64"/>
      <c r="AG176" s="64"/>
      <c r="AH176" s="64"/>
      <c r="AI176" s="64"/>
      <c r="AJ176" s="64"/>
      <c r="AK176" s="64"/>
      <c r="AL176" s="64"/>
      <c r="AM176" s="64"/>
      <c r="AN176" s="64"/>
      <c r="AO176" s="330"/>
      <c r="AP176" s="330"/>
      <c r="AQ176" s="330"/>
      <c r="AR176" s="330"/>
      <c r="AS176" s="330"/>
      <c r="AT176" s="330"/>
      <c r="AU176" s="330"/>
      <c r="AV176" s="330"/>
      <c r="AW176" s="330"/>
      <c r="AX176" s="330"/>
      <c r="AY176" s="330"/>
      <c r="AZ176" s="330"/>
      <c r="BA176" s="330"/>
      <c r="BB176" s="330"/>
      <c r="BC176" s="330"/>
      <c r="BD176" s="330"/>
      <c r="BE176" s="330"/>
      <c r="BF176" s="330"/>
      <c r="BG176" s="330"/>
      <c r="BH176" s="330"/>
      <c r="BI176" s="330"/>
      <c r="BJ176" s="330"/>
      <c r="BK176" s="330"/>
      <c r="BL176" s="330"/>
      <c r="BM176" s="330"/>
      <c r="BN176" s="330"/>
      <c r="BO176" s="331"/>
      <c r="BP176" s="337"/>
      <c r="BQ176" s="330"/>
      <c r="BR176" s="330"/>
      <c r="BS176" s="330"/>
      <c r="BT176" s="330"/>
      <c r="BU176" s="330"/>
      <c r="BV176" s="330"/>
      <c r="BW176" s="330"/>
      <c r="BX176" s="330"/>
      <c r="BY176" s="330"/>
      <c r="BZ176" s="330"/>
      <c r="CA176" s="330"/>
      <c r="CB176" s="330"/>
      <c r="CC176" s="330"/>
      <c r="CD176" s="330"/>
      <c r="CE176" s="330"/>
      <c r="CF176" s="331"/>
      <c r="CG176" s="330"/>
      <c r="CH176" s="330"/>
      <c r="CI176" s="330"/>
      <c r="CJ176" s="330"/>
      <c r="CK176" s="330"/>
      <c r="CL176" s="330"/>
      <c r="CM176" s="330"/>
      <c r="CN176" s="330"/>
      <c r="CO176" s="330"/>
      <c r="CP176" s="330"/>
      <c r="CQ176" s="330"/>
      <c r="CR176" s="330"/>
      <c r="CS176" s="330"/>
      <c r="CT176" s="330"/>
      <c r="CU176" s="330"/>
    </row>
    <row r="177" spans="2:99" ht="24.95" customHeight="1" x14ac:dyDescent="0.2">
      <c r="B177" s="81"/>
      <c r="C177" s="64"/>
      <c r="D177" s="82"/>
      <c r="E177" s="64"/>
      <c r="F177" s="64"/>
      <c r="G177" s="330"/>
      <c r="H177" s="68"/>
      <c r="I177" s="330"/>
      <c r="J177" s="330"/>
      <c r="K177" s="73" t="s">
        <v>185</v>
      </c>
      <c r="L177" s="70">
        <f t="shared" si="93"/>
        <v>9.9236641221374045E-2</v>
      </c>
      <c r="M177" s="331"/>
      <c r="N177" s="331"/>
      <c r="O177" s="63"/>
      <c r="P177" s="63"/>
      <c r="Q177" s="63"/>
      <c r="R177" s="63"/>
      <c r="S177" s="63"/>
      <c r="T177" s="63"/>
      <c r="U177" s="63"/>
      <c r="V177" s="63"/>
      <c r="W177" s="63"/>
      <c r="X177" s="63"/>
      <c r="Y177" s="63"/>
      <c r="Z177" s="64"/>
      <c r="AA177" s="90"/>
      <c r="AB177" s="64"/>
      <c r="AC177" s="64"/>
      <c r="AD177" s="64"/>
      <c r="AE177" s="64"/>
      <c r="AF177" s="64"/>
      <c r="AG177" s="64"/>
      <c r="AH177" s="64"/>
      <c r="AI177" s="64"/>
      <c r="AJ177" s="64"/>
      <c r="AK177" s="64"/>
      <c r="AL177" s="64"/>
      <c r="AM177" s="64"/>
      <c r="AN177" s="64"/>
      <c r="AO177" s="330"/>
      <c r="AP177" s="330"/>
      <c r="AQ177" s="330"/>
      <c r="AR177" s="330"/>
      <c r="AS177" s="330"/>
      <c r="AT177" s="330"/>
      <c r="AU177" s="330"/>
      <c r="AV177" s="330"/>
      <c r="AW177" s="330"/>
      <c r="AX177" s="330"/>
      <c r="AY177" s="330"/>
      <c r="AZ177" s="330"/>
      <c r="BA177" s="330"/>
      <c r="BB177" s="330"/>
      <c r="BC177" s="330"/>
      <c r="BD177" s="330"/>
      <c r="BE177" s="330"/>
      <c r="BF177" s="330"/>
      <c r="BG177" s="330"/>
      <c r="BH177" s="330"/>
      <c r="BI177" s="330"/>
      <c r="BJ177" s="330"/>
      <c r="BK177" s="330"/>
      <c r="BL177" s="330"/>
      <c r="BM177" s="330"/>
      <c r="BN177" s="330"/>
      <c r="BO177" s="331"/>
      <c r="BP177" s="337"/>
      <c r="BQ177" s="330"/>
      <c r="BR177" s="330"/>
      <c r="BS177" s="330"/>
      <c r="BT177" s="330"/>
      <c r="BU177" s="330"/>
      <c r="BV177" s="330"/>
      <c r="BW177" s="330"/>
      <c r="BX177" s="330"/>
      <c r="BY177" s="330"/>
      <c r="BZ177" s="330"/>
      <c r="CA177" s="330"/>
      <c r="CB177" s="330"/>
      <c r="CC177" s="330"/>
      <c r="CD177" s="330"/>
      <c r="CE177" s="330"/>
      <c r="CF177" s="331"/>
      <c r="CG177" s="330"/>
      <c r="CH177" s="330"/>
      <c r="CI177" s="330"/>
      <c r="CJ177" s="330"/>
      <c r="CK177" s="330"/>
      <c r="CL177" s="330"/>
      <c r="CM177" s="330"/>
      <c r="CN177" s="330"/>
      <c r="CO177" s="330"/>
      <c r="CP177" s="330"/>
      <c r="CQ177" s="330"/>
      <c r="CR177" s="330"/>
      <c r="CS177" s="330"/>
      <c r="CT177" s="330"/>
      <c r="CU177" s="330"/>
    </row>
    <row r="178" spans="2:99" ht="24.95" customHeight="1" x14ac:dyDescent="0.2">
      <c r="B178" s="63"/>
      <c r="C178" s="77"/>
      <c r="D178" s="64"/>
      <c r="E178" s="64"/>
      <c r="F178" s="68"/>
      <c r="G178" s="330"/>
      <c r="H178" s="330"/>
      <c r="I178" s="68"/>
      <c r="J178" s="68"/>
      <c r="K178" s="68"/>
      <c r="L178" s="330"/>
      <c r="M178" s="331"/>
      <c r="N178" s="331"/>
      <c r="O178" s="63"/>
      <c r="P178" s="63"/>
      <c r="Q178" s="63"/>
      <c r="R178" s="63"/>
      <c r="S178" s="63"/>
      <c r="T178" s="63"/>
      <c r="U178" s="63"/>
      <c r="V178" s="63"/>
      <c r="W178" s="63"/>
      <c r="X178" s="63"/>
      <c r="Y178" s="63"/>
      <c r="Z178" s="64"/>
      <c r="AA178" s="90"/>
      <c r="AB178" s="64"/>
      <c r="AC178" s="64"/>
      <c r="AD178" s="64"/>
      <c r="AE178" s="64"/>
      <c r="AF178" s="64"/>
      <c r="AG178" s="64"/>
      <c r="AH178" s="64"/>
      <c r="AI178" s="64"/>
      <c r="AJ178" s="64"/>
      <c r="AK178" s="64"/>
      <c r="AL178" s="64"/>
      <c r="AM178" s="64"/>
      <c r="AN178" s="64"/>
      <c r="AO178" s="330"/>
      <c r="AP178" s="330"/>
      <c r="AQ178" s="330"/>
      <c r="AR178" s="330"/>
      <c r="AS178" s="330"/>
      <c r="AT178" s="330"/>
      <c r="AU178" s="330"/>
      <c r="AV178" s="330"/>
      <c r="AW178" s="330"/>
      <c r="AX178" s="330"/>
      <c r="AY178" s="330"/>
      <c r="AZ178" s="330"/>
      <c r="BA178" s="330"/>
      <c r="BB178" s="330"/>
      <c r="BC178" s="330"/>
      <c r="BD178" s="330"/>
      <c r="BE178" s="330"/>
      <c r="BF178" s="330"/>
      <c r="BG178" s="330"/>
      <c r="BH178" s="330"/>
      <c r="BI178" s="330"/>
      <c r="BJ178" s="330"/>
      <c r="BK178" s="330"/>
      <c r="BL178" s="330"/>
      <c r="BM178" s="330"/>
      <c r="BN178" s="330"/>
      <c r="BO178" s="331"/>
      <c r="BP178" s="337"/>
      <c r="BQ178" s="330"/>
      <c r="BR178" s="330"/>
      <c r="BS178" s="330"/>
      <c r="BT178" s="330"/>
      <c r="BU178" s="330"/>
      <c r="BV178" s="330"/>
      <c r="BW178" s="330"/>
      <c r="BX178" s="330"/>
      <c r="BY178" s="330"/>
      <c r="BZ178" s="330"/>
      <c r="CA178" s="330"/>
      <c r="CB178" s="330"/>
      <c r="CC178" s="330"/>
      <c r="CD178" s="330"/>
      <c r="CE178" s="330"/>
      <c r="CF178" s="331"/>
      <c r="CG178" s="330"/>
      <c r="CH178" s="330"/>
      <c r="CI178" s="330"/>
      <c r="CJ178" s="330"/>
      <c r="CK178" s="330"/>
      <c r="CL178" s="330"/>
      <c r="CM178" s="330"/>
      <c r="CN178" s="330"/>
      <c r="CO178" s="330"/>
      <c r="CP178" s="330"/>
      <c r="CQ178" s="330"/>
      <c r="CR178" s="330"/>
      <c r="CS178" s="330"/>
      <c r="CT178" s="330"/>
      <c r="CU178" s="330"/>
    </row>
    <row r="179" spans="2:99" ht="24.95" customHeight="1" x14ac:dyDescent="0.2">
      <c r="B179" s="331"/>
      <c r="C179" s="330"/>
      <c r="D179" s="330"/>
      <c r="E179" s="330"/>
      <c r="F179" s="330"/>
      <c r="G179" s="330"/>
      <c r="H179" s="330"/>
      <c r="I179" s="68"/>
      <c r="J179" s="68"/>
      <c r="K179" s="68"/>
      <c r="L179" s="330"/>
      <c r="M179" s="331"/>
      <c r="N179" s="331"/>
      <c r="O179" s="63"/>
      <c r="P179" s="63"/>
      <c r="Q179" s="63"/>
      <c r="R179" s="63"/>
      <c r="S179" s="63"/>
      <c r="T179" s="63"/>
      <c r="U179" s="63"/>
      <c r="V179" s="63"/>
      <c r="W179" s="63"/>
      <c r="X179" s="63"/>
      <c r="Y179" s="63"/>
      <c r="Z179" s="64"/>
      <c r="AA179" s="90"/>
      <c r="AB179" s="64"/>
      <c r="AC179" s="64"/>
      <c r="AD179" s="64"/>
      <c r="AE179" s="64"/>
      <c r="AF179" s="64"/>
      <c r="AG179" s="64"/>
      <c r="AH179" s="64"/>
      <c r="AI179" s="64"/>
      <c r="AJ179" s="64"/>
      <c r="AK179" s="64"/>
      <c r="AL179" s="64"/>
      <c r="AM179" s="64"/>
      <c r="AN179" s="64"/>
      <c r="AO179" s="330"/>
      <c r="AP179" s="330"/>
      <c r="AQ179" s="330"/>
      <c r="AR179" s="330"/>
      <c r="AS179" s="330"/>
      <c r="AT179" s="330"/>
      <c r="AU179" s="330"/>
      <c r="AV179" s="330"/>
      <c r="AW179" s="330"/>
      <c r="AX179" s="330"/>
      <c r="AY179" s="330"/>
      <c r="AZ179" s="330"/>
      <c r="BA179" s="330"/>
      <c r="BB179" s="330"/>
      <c r="BC179" s="330"/>
      <c r="BD179" s="330"/>
      <c r="BE179" s="330"/>
      <c r="BF179" s="330"/>
      <c r="BG179" s="330"/>
      <c r="BH179" s="330"/>
      <c r="BI179" s="330"/>
      <c r="BJ179" s="330"/>
      <c r="BK179" s="330"/>
      <c r="BL179" s="330"/>
      <c r="BM179" s="330"/>
      <c r="BN179" s="330"/>
      <c r="BO179" s="331"/>
      <c r="BP179" s="337"/>
      <c r="BQ179" s="330"/>
      <c r="BR179" s="330"/>
      <c r="BS179" s="330"/>
      <c r="BT179" s="330"/>
      <c r="BU179" s="330"/>
      <c r="BV179" s="330"/>
      <c r="BW179" s="330"/>
      <c r="BX179" s="330"/>
      <c r="BY179" s="330"/>
      <c r="BZ179" s="330"/>
      <c r="CA179" s="330"/>
      <c r="CB179" s="330"/>
      <c r="CC179" s="330"/>
      <c r="CD179" s="330"/>
      <c r="CE179" s="330"/>
      <c r="CF179" s="331"/>
      <c r="CG179" s="330"/>
      <c r="CH179" s="330"/>
      <c r="CI179" s="330"/>
      <c r="CJ179" s="330"/>
      <c r="CK179" s="330"/>
      <c r="CL179" s="330"/>
      <c r="CM179" s="330"/>
      <c r="CN179" s="330"/>
      <c r="CO179" s="330"/>
      <c r="CP179" s="330"/>
      <c r="CQ179" s="330"/>
      <c r="CR179" s="330"/>
      <c r="CS179" s="330"/>
      <c r="CT179" s="330"/>
      <c r="CU179" s="330"/>
    </row>
    <row r="180" spans="2:99" ht="15.75" x14ac:dyDescent="0.2">
      <c r="B180" s="331"/>
      <c r="C180" s="330"/>
      <c r="D180" s="330"/>
      <c r="E180" s="330"/>
      <c r="F180" s="330"/>
      <c r="G180" s="330"/>
      <c r="H180" s="330"/>
      <c r="I180" s="68"/>
      <c r="J180" s="68"/>
      <c r="K180" s="68"/>
      <c r="L180" s="330"/>
      <c r="M180" s="331"/>
      <c r="N180" s="331"/>
      <c r="O180" s="63"/>
      <c r="P180" s="63"/>
      <c r="Q180" s="63"/>
      <c r="R180" s="63"/>
      <c r="S180" s="63"/>
      <c r="T180" s="63"/>
      <c r="U180" s="63"/>
      <c r="V180" s="63"/>
      <c r="W180" s="63"/>
      <c r="X180" s="63"/>
      <c r="Y180" s="63"/>
      <c r="Z180" s="64"/>
      <c r="AA180" s="90"/>
      <c r="AB180" s="64"/>
      <c r="AC180" s="64"/>
      <c r="AD180" s="64"/>
      <c r="AE180" s="64"/>
      <c r="AF180" s="64"/>
      <c r="AG180" s="64"/>
      <c r="AH180" s="64"/>
      <c r="AI180" s="64"/>
      <c r="AJ180" s="64"/>
      <c r="AK180" s="64"/>
      <c r="AL180" s="64"/>
      <c r="AM180" s="64"/>
      <c r="AN180" s="64"/>
      <c r="AO180" s="330"/>
      <c r="AP180" s="330"/>
      <c r="AQ180" s="330"/>
      <c r="AR180" s="330"/>
      <c r="AS180" s="330"/>
      <c r="AT180" s="330"/>
      <c r="AU180" s="330"/>
      <c r="AV180" s="330"/>
      <c r="AW180" s="330"/>
      <c r="AX180" s="330"/>
      <c r="AY180" s="330"/>
      <c r="AZ180" s="330"/>
      <c r="BA180" s="330"/>
      <c r="BB180" s="330"/>
      <c r="BC180" s="330"/>
      <c r="BD180" s="330"/>
      <c r="BE180" s="330"/>
      <c r="BF180" s="330"/>
      <c r="BG180" s="330"/>
      <c r="BH180" s="330"/>
      <c r="BI180" s="330"/>
      <c r="BJ180" s="330"/>
      <c r="BK180" s="330"/>
      <c r="BL180" s="330"/>
      <c r="BM180" s="330"/>
      <c r="BN180" s="330"/>
      <c r="BO180" s="331"/>
      <c r="BP180" s="337"/>
      <c r="BQ180" s="330"/>
      <c r="BR180" s="330"/>
      <c r="BS180" s="330"/>
      <c r="BT180" s="330"/>
      <c r="BU180" s="330"/>
      <c r="BV180" s="330"/>
      <c r="BW180" s="330"/>
      <c r="BX180" s="330"/>
      <c r="BY180" s="330"/>
      <c r="BZ180" s="330"/>
      <c r="CA180" s="330"/>
      <c r="CB180" s="330"/>
      <c r="CC180" s="330"/>
      <c r="CD180" s="330"/>
      <c r="CE180" s="330"/>
      <c r="CF180" s="331"/>
      <c r="CG180" s="330"/>
      <c r="CH180" s="330"/>
      <c r="CI180" s="330"/>
      <c r="CJ180" s="330"/>
      <c r="CK180" s="330"/>
      <c r="CL180" s="330"/>
      <c r="CM180" s="330"/>
      <c r="CN180" s="330"/>
      <c r="CO180" s="330"/>
      <c r="CP180" s="330"/>
      <c r="CQ180" s="330"/>
      <c r="CR180" s="330"/>
      <c r="CS180" s="330"/>
      <c r="CT180" s="330"/>
      <c r="CU180" s="330"/>
    </row>
    <row r="181" spans="2:99" ht="15.75" x14ac:dyDescent="0.2">
      <c r="B181" s="331"/>
      <c r="C181" s="330"/>
      <c r="D181" s="330"/>
      <c r="E181" s="330"/>
      <c r="F181" s="330"/>
      <c r="G181" s="330"/>
      <c r="H181" s="330"/>
      <c r="I181" s="68"/>
      <c r="J181" s="68"/>
      <c r="K181" s="68"/>
      <c r="L181" s="330"/>
      <c r="M181" s="64"/>
      <c r="N181" s="85"/>
      <c r="O181" s="63"/>
      <c r="P181" s="63"/>
      <c r="Q181" s="63"/>
      <c r="R181" s="63"/>
      <c r="S181" s="63"/>
      <c r="T181" s="63"/>
      <c r="U181" s="63"/>
      <c r="V181" s="63"/>
      <c r="W181" s="63"/>
      <c r="X181" s="63"/>
      <c r="Y181" s="63"/>
      <c r="Z181" s="64"/>
      <c r="AA181" s="90"/>
      <c r="AB181" s="64"/>
      <c r="AC181" s="64"/>
      <c r="AD181" s="64"/>
      <c r="AE181" s="64"/>
      <c r="AF181" s="64"/>
      <c r="AG181" s="64"/>
      <c r="AH181" s="64"/>
      <c r="AI181" s="64"/>
      <c r="AJ181" s="64"/>
      <c r="AK181" s="64"/>
      <c r="AL181" s="64"/>
      <c r="AM181" s="64"/>
      <c r="AN181" s="64"/>
      <c r="AO181" s="330"/>
      <c r="AP181" s="330"/>
      <c r="AQ181" s="330"/>
      <c r="AR181" s="330"/>
      <c r="AS181" s="330"/>
      <c r="AT181" s="330"/>
      <c r="AU181" s="330"/>
      <c r="AV181" s="330"/>
      <c r="AW181" s="330"/>
      <c r="AX181" s="330"/>
      <c r="AY181" s="330"/>
      <c r="AZ181" s="330"/>
      <c r="BA181" s="330"/>
      <c r="BB181" s="330"/>
      <c r="BC181" s="330"/>
      <c r="BD181" s="330"/>
      <c r="BE181" s="330"/>
      <c r="BF181" s="330"/>
      <c r="BG181" s="330"/>
      <c r="BH181" s="330"/>
      <c r="BI181" s="330"/>
      <c r="BJ181" s="330"/>
      <c r="BK181" s="330"/>
      <c r="BL181" s="330"/>
      <c r="BM181" s="330"/>
      <c r="BN181" s="330"/>
      <c r="BO181" s="331"/>
      <c r="BP181" s="337"/>
      <c r="BQ181" s="330"/>
      <c r="BR181" s="330"/>
      <c r="BS181" s="330"/>
      <c r="BT181" s="330"/>
      <c r="BU181" s="330"/>
      <c r="BV181" s="330"/>
      <c r="BW181" s="330"/>
      <c r="BX181" s="330"/>
      <c r="BY181" s="330"/>
      <c r="BZ181" s="330"/>
      <c r="CA181" s="330"/>
      <c r="CB181" s="330"/>
      <c r="CC181" s="330"/>
      <c r="CD181" s="330"/>
      <c r="CE181" s="330"/>
      <c r="CF181" s="331"/>
      <c r="CG181" s="330"/>
      <c r="CH181" s="330"/>
      <c r="CI181" s="330"/>
      <c r="CJ181" s="330"/>
      <c r="CK181" s="330"/>
      <c r="CL181" s="330"/>
      <c r="CM181" s="330"/>
      <c r="CN181" s="330"/>
      <c r="CO181" s="330"/>
      <c r="CP181" s="330"/>
      <c r="CQ181" s="330"/>
      <c r="CR181" s="330"/>
      <c r="CS181" s="330"/>
      <c r="CT181" s="330"/>
      <c r="CU181" s="330"/>
    </row>
    <row r="182" spans="2:99" ht="15.75" x14ac:dyDescent="0.2">
      <c r="B182" s="331"/>
      <c r="C182" s="330"/>
      <c r="D182" s="330"/>
      <c r="E182" s="330"/>
      <c r="F182" s="330"/>
      <c r="G182" s="330"/>
      <c r="H182" s="330"/>
      <c r="I182" s="68"/>
      <c r="J182" s="68"/>
      <c r="K182" s="330"/>
      <c r="L182" s="330"/>
      <c r="M182" s="63"/>
      <c r="N182" s="63"/>
      <c r="O182" s="63"/>
      <c r="P182" s="63"/>
      <c r="Q182" s="63"/>
      <c r="R182" s="63"/>
      <c r="S182" s="63"/>
      <c r="T182" s="63"/>
      <c r="U182" s="63"/>
      <c r="V182" s="63"/>
      <c r="W182" s="63"/>
      <c r="X182" s="63"/>
      <c r="Y182" s="63"/>
      <c r="Z182" s="64"/>
      <c r="AA182" s="90"/>
      <c r="AB182" s="64"/>
      <c r="AC182" s="64"/>
      <c r="AD182" s="64"/>
      <c r="AE182" s="64"/>
      <c r="AF182" s="64"/>
      <c r="AG182" s="64"/>
      <c r="AH182" s="64"/>
      <c r="AI182" s="64"/>
      <c r="AJ182" s="64"/>
      <c r="AK182" s="64"/>
      <c r="AL182" s="64"/>
      <c r="AM182" s="64"/>
      <c r="AN182" s="64"/>
      <c r="AO182" s="330"/>
      <c r="AP182" s="330"/>
      <c r="AQ182" s="330"/>
      <c r="AR182" s="330"/>
      <c r="AS182" s="330"/>
      <c r="AT182" s="330"/>
      <c r="AU182" s="330"/>
      <c r="AV182" s="330"/>
      <c r="AW182" s="330"/>
      <c r="AX182" s="330"/>
      <c r="AY182" s="330"/>
      <c r="AZ182" s="330"/>
      <c r="BA182" s="330"/>
      <c r="BB182" s="330"/>
      <c r="BC182" s="330"/>
      <c r="BD182" s="330"/>
      <c r="BE182" s="330"/>
      <c r="BF182" s="330"/>
      <c r="BG182" s="330"/>
      <c r="BH182" s="330"/>
      <c r="BI182" s="330"/>
      <c r="BJ182" s="330"/>
      <c r="BK182" s="330"/>
      <c r="BL182" s="330"/>
      <c r="BM182" s="330"/>
      <c r="BN182" s="330"/>
      <c r="BO182" s="331"/>
      <c r="BP182" s="337"/>
      <c r="BQ182" s="330"/>
      <c r="BR182" s="330"/>
      <c r="BS182" s="330"/>
      <c r="BT182" s="330"/>
      <c r="BU182" s="330"/>
      <c r="BV182" s="330"/>
      <c r="BW182" s="330"/>
      <c r="BX182" s="330"/>
      <c r="BY182" s="330"/>
      <c r="BZ182" s="330"/>
      <c r="CA182" s="330"/>
      <c r="CB182" s="330"/>
      <c r="CC182" s="330"/>
      <c r="CD182" s="330"/>
      <c r="CE182" s="330"/>
      <c r="CF182" s="331"/>
      <c r="CG182" s="330"/>
      <c r="CH182" s="330"/>
      <c r="CI182" s="330"/>
      <c r="CJ182" s="330"/>
      <c r="CK182" s="330"/>
      <c r="CL182" s="330"/>
      <c r="CM182" s="330"/>
      <c r="CN182" s="330"/>
      <c r="CO182" s="330"/>
      <c r="CP182" s="330"/>
      <c r="CQ182" s="330"/>
      <c r="CR182" s="330"/>
      <c r="CS182" s="330"/>
      <c r="CT182" s="330"/>
      <c r="CU182" s="330"/>
    </row>
    <row r="183" spans="2:99" ht="15.75" x14ac:dyDescent="0.2">
      <c r="B183" s="331"/>
      <c r="C183" s="330"/>
      <c r="D183" s="330"/>
      <c r="E183" s="330"/>
      <c r="F183" s="330"/>
      <c r="G183" s="330"/>
      <c r="H183" s="330"/>
      <c r="I183" s="68"/>
      <c r="J183" s="68"/>
      <c r="K183" s="330"/>
      <c r="L183" s="330"/>
      <c r="M183" s="63"/>
      <c r="N183" s="63"/>
      <c r="O183" s="63"/>
      <c r="P183" s="63"/>
      <c r="Q183" s="63"/>
      <c r="R183" s="63"/>
      <c r="S183" s="63"/>
      <c r="T183" s="63"/>
      <c r="U183" s="63"/>
      <c r="V183" s="63"/>
      <c r="W183" s="63"/>
      <c r="X183" s="63"/>
      <c r="Y183" s="63"/>
      <c r="Z183" s="64"/>
      <c r="AA183" s="90"/>
      <c r="AB183" s="64"/>
      <c r="AC183" s="64"/>
      <c r="AD183" s="64"/>
      <c r="AE183" s="64"/>
      <c r="AF183" s="64"/>
      <c r="AG183" s="64"/>
      <c r="AH183" s="64"/>
      <c r="AI183" s="64"/>
      <c r="AJ183" s="64"/>
      <c r="AK183" s="64"/>
      <c r="AL183" s="64"/>
      <c r="AM183" s="64"/>
      <c r="AN183" s="64"/>
      <c r="AO183" s="330"/>
      <c r="AP183" s="330"/>
      <c r="AQ183" s="330"/>
      <c r="AR183" s="330"/>
      <c r="AS183" s="330"/>
      <c r="AT183" s="330"/>
      <c r="AU183" s="330"/>
      <c r="AV183" s="330"/>
      <c r="AW183" s="330"/>
      <c r="AX183" s="330"/>
      <c r="AY183" s="330"/>
      <c r="AZ183" s="330"/>
      <c r="BA183" s="330"/>
      <c r="BB183" s="330"/>
      <c r="BC183" s="330"/>
      <c r="BD183" s="330"/>
      <c r="BE183" s="330"/>
      <c r="BF183" s="330"/>
      <c r="BG183" s="330"/>
      <c r="BH183" s="330"/>
      <c r="BI183" s="330"/>
      <c r="BJ183" s="330"/>
      <c r="BK183" s="330"/>
      <c r="BL183" s="330"/>
      <c r="BM183" s="330"/>
      <c r="BN183" s="330"/>
      <c r="BO183" s="331"/>
      <c r="BP183" s="337"/>
      <c r="BQ183" s="330"/>
      <c r="BR183" s="330"/>
      <c r="BS183" s="330"/>
      <c r="BT183" s="330"/>
      <c r="BU183" s="330"/>
      <c r="BV183" s="330"/>
      <c r="BW183" s="330"/>
      <c r="BX183" s="330"/>
      <c r="BY183" s="330"/>
      <c r="BZ183" s="330"/>
      <c r="CA183" s="330"/>
      <c r="CB183" s="330"/>
      <c r="CC183" s="330"/>
      <c r="CD183" s="330"/>
      <c r="CE183" s="330"/>
      <c r="CF183" s="331"/>
      <c r="CG183" s="330"/>
      <c r="CH183" s="330"/>
      <c r="CI183" s="330"/>
      <c r="CJ183" s="330"/>
      <c r="CK183" s="330"/>
      <c r="CL183" s="330"/>
      <c r="CM183" s="330"/>
      <c r="CN183" s="330"/>
      <c r="CO183" s="330"/>
      <c r="CP183" s="330"/>
      <c r="CQ183" s="330"/>
      <c r="CR183" s="330"/>
      <c r="CS183" s="330"/>
      <c r="CT183" s="330"/>
      <c r="CU183" s="330"/>
    </row>
    <row r="184" spans="2:99" ht="15.75" x14ac:dyDescent="0.2">
      <c r="B184" s="331"/>
      <c r="C184" s="330"/>
      <c r="D184" s="330"/>
      <c r="E184" s="330"/>
      <c r="F184" s="330"/>
      <c r="G184" s="330"/>
      <c r="H184" s="330"/>
      <c r="I184" s="68"/>
      <c r="J184" s="68"/>
      <c r="K184" s="330"/>
      <c r="L184" s="330"/>
      <c r="M184" s="63"/>
      <c r="N184" s="63"/>
      <c r="O184" s="63"/>
      <c r="P184" s="63"/>
      <c r="Q184" s="63"/>
      <c r="R184" s="63"/>
      <c r="S184" s="63"/>
      <c r="T184" s="63"/>
      <c r="U184" s="63"/>
      <c r="V184" s="63"/>
      <c r="W184" s="63"/>
      <c r="X184" s="63"/>
      <c r="Y184" s="63"/>
      <c r="Z184" s="64"/>
      <c r="AA184" s="90"/>
      <c r="AB184" s="64"/>
      <c r="AC184" s="64"/>
      <c r="AD184" s="64"/>
      <c r="AE184" s="64"/>
      <c r="AF184" s="64"/>
      <c r="AG184" s="64"/>
      <c r="AH184" s="64"/>
      <c r="AI184" s="64"/>
      <c r="AJ184" s="64"/>
      <c r="AK184" s="64"/>
      <c r="AL184" s="64"/>
      <c r="AM184" s="64"/>
      <c r="AN184" s="64"/>
      <c r="AO184" s="330"/>
      <c r="AP184" s="330"/>
      <c r="AQ184" s="330"/>
      <c r="AR184" s="330"/>
      <c r="AS184" s="330"/>
      <c r="AT184" s="330"/>
      <c r="AU184" s="330"/>
      <c r="AV184" s="330"/>
      <c r="AW184" s="330"/>
      <c r="AX184" s="330"/>
      <c r="AY184" s="330"/>
      <c r="AZ184" s="330"/>
      <c r="BA184" s="330"/>
      <c r="BB184" s="330"/>
      <c r="BC184" s="330"/>
      <c r="BD184" s="330"/>
      <c r="BE184" s="330"/>
      <c r="BF184" s="330"/>
      <c r="BG184" s="330"/>
      <c r="BH184" s="330"/>
      <c r="BI184" s="330"/>
      <c r="BJ184" s="330"/>
      <c r="BK184" s="330"/>
      <c r="BL184" s="330"/>
      <c r="BM184" s="330"/>
      <c r="BN184" s="330"/>
      <c r="BO184" s="331"/>
      <c r="BP184" s="337"/>
      <c r="BQ184" s="330"/>
      <c r="BR184" s="330"/>
      <c r="BS184" s="330"/>
      <c r="BT184" s="330"/>
      <c r="BU184" s="330"/>
      <c r="BV184" s="330"/>
      <c r="BW184" s="330"/>
      <c r="BX184" s="330"/>
      <c r="BY184" s="330"/>
      <c r="BZ184" s="330"/>
      <c r="CA184" s="330"/>
      <c r="CB184" s="330"/>
      <c r="CC184" s="330"/>
      <c r="CD184" s="330"/>
      <c r="CE184" s="330"/>
      <c r="CF184" s="331"/>
      <c r="CG184" s="330"/>
      <c r="CH184" s="330"/>
      <c r="CI184" s="330"/>
      <c r="CJ184" s="330"/>
      <c r="CK184" s="330"/>
      <c r="CL184" s="330"/>
      <c r="CM184" s="330"/>
      <c r="CN184" s="330"/>
      <c r="CO184" s="330"/>
      <c r="CP184" s="330"/>
      <c r="CQ184" s="330"/>
      <c r="CR184" s="330"/>
      <c r="CS184" s="330"/>
      <c r="CT184" s="330"/>
      <c r="CU184" s="330"/>
    </row>
    <row r="185" spans="2:99" ht="15.75" x14ac:dyDescent="0.2">
      <c r="B185" s="331"/>
      <c r="C185" s="330"/>
      <c r="D185" s="330"/>
      <c r="E185" s="330"/>
      <c r="F185" s="330"/>
      <c r="G185" s="330"/>
      <c r="H185" s="330"/>
      <c r="I185" s="68"/>
      <c r="J185" s="68"/>
      <c r="K185" s="330"/>
      <c r="L185" s="330"/>
      <c r="M185" s="63"/>
      <c r="N185" s="63"/>
      <c r="O185" s="63"/>
      <c r="P185" s="63"/>
      <c r="Q185" s="63"/>
      <c r="R185" s="63"/>
      <c r="S185" s="63"/>
      <c r="T185" s="63"/>
      <c r="U185" s="63"/>
      <c r="V185" s="63"/>
      <c r="W185" s="63"/>
      <c r="X185" s="63"/>
      <c r="Y185" s="63"/>
      <c r="Z185" s="64"/>
      <c r="AA185" s="90"/>
      <c r="AB185" s="64"/>
      <c r="AC185" s="64"/>
      <c r="AD185" s="64"/>
      <c r="AE185" s="64"/>
      <c r="AF185" s="64"/>
      <c r="AG185" s="64"/>
      <c r="AH185" s="64"/>
      <c r="AI185" s="64"/>
      <c r="AJ185" s="64"/>
      <c r="AK185" s="64"/>
      <c r="AL185" s="64"/>
      <c r="AM185" s="64"/>
      <c r="AN185" s="64"/>
      <c r="AO185" s="330"/>
      <c r="AP185" s="330"/>
      <c r="AQ185" s="330"/>
      <c r="AR185" s="330"/>
      <c r="AS185" s="330"/>
      <c r="AT185" s="330"/>
      <c r="AU185" s="330"/>
      <c r="AV185" s="330"/>
      <c r="AW185" s="330"/>
      <c r="AX185" s="330"/>
      <c r="AY185" s="330"/>
      <c r="AZ185" s="330"/>
      <c r="BA185" s="330"/>
      <c r="BB185" s="330"/>
      <c r="BC185" s="330"/>
      <c r="BD185" s="330"/>
      <c r="BE185" s="330"/>
      <c r="BF185" s="330"/>
      <c r="BG185" s="330"/>
      <c r="BH185" s="330"/>
      <c r="BI185" s="330"/>
      <c r="BJ185" s="330"/>
      <c r="BK185" s="330"/>
      <c r="BL185" s="330"/>
      <c r="BM185" s="330"/>
      <c r="BN185" s="330"/>
      <c r="BO185" s="331"/>
      <c r="BP185" s="337"/>
      <c r="BQ185" s="330"/>
      <c r="BR185" s="330"/>
      <c r="BS185" s="330"/>
      <c r="BT185" s="330"/>
      <c r="BU185" s="330"/>
      <c r="BV185" s="330"/>
      <c r="BW185" s="330"/>
      <c r="BX185" s="330"/>
      <c r="BY185" s="330"/>
      <c r="BZ185" s="330"/>
      <c r="CA185" s="330"/>
      <c r="CB185" s="330"/>
      <c r="CC185" s="330"/>
      <c r="CD185" s="330"/>
      <c r="CE185" s="330"/>
      <c r="CF185" s="331"/>
      <c r="CG185" s="330"/>
      <c r="CH185" s="330"/>
      <c r="CI185" s="330"/>
      <c r="CJ185" s="330"/>
      <c r="CK185" s="330"/>
      <c r="CL185" s="330"/>
      <c r="CM185" s="330"/>
      <c r="CN185" s="330"/>
      <c r="CO185" s="330"/>
      <c r="CP185" s="330"/>
      <c r="CQ185" s="330"/>
      <c r="CR185" s="330"/>
      <c r="CS185" s="330"/>
      <c r="CT185" s="330"/>
      <c r="CU185" s="330"/>
    </row>
    <row r="186" spans="2:99" ht="15.75" x14ac:dyDescent="0.2">
      <c r="B186" s="331"/>
      <c r="C186" s="330"/>
      <c r="D186" s="330"/>
      <c r="E186" s="330"/>
      <c r="F186" s="330"/>
      <c r="G186" s="330"/>
      <c r="H186" s="330"/>
      <c r="I186" s="68"/>
      <c r="J186" s="68"/>
      <c r="K186" s="65"/>
      <c r="L186" s="63"/>
      <c r="M186" s="63"/>
      <c r="N186" s="63"/>
      <c r="O186" s="63"/>
      <c r="P186" s="63"/>
      <c r="Q186" s="63"/>
      <c r="R186" s="63"/>
      <c r="S186" s="63"/>
      <c r="T186" s="63"/>
      <c r="U186" s="63"/>
      <c r="V186" s="63"/>
      <c r="W186" s="63"/>
      <c r="X186" s="63"/>
      <c r="Y186" s="63"/>
      <c r="Z186" s="64"/>
      <c r="AA186" s="90"/>
      <c r="AB186" s="64"/>
      <c r="AC186" s="64"/>
      <c r="AD186" s="64"/>
      <c r="AE186" s="64"/>
      <c r="AF186" s="64"/>
      <c r="AG186" s="64"/>
      <c r="AH186" s="64"/>
      <c r="AI186" s="64"/>
      <c r="AJ186" s="64"/>
      <c r="AK186" s="64"/>
      <c r="AL186" s="64"/>
      <c r="AM186" s="64"/>
      <c r="AN186" s="64"/>
      <c r="AO186" s="330"/>
      <c r="AP186" s="330"/>
      <c r="AQ186" s="330"/>
      <c r="AR186" s="330"/>
      <c r="AS186" s="330"/>
      <c r="AT186" s="330"/>
      <c r="AU186" s="330"/>
      <c r="AV186" s="330"/>
      <c r="AW186" s="330"/>
      <c r="AX186" s="330"/>
      <c r="AY186" s="330"/>
      <c r="AZ186" s="330"/>
      <c r="BA186" s="330"/>
      <c r="BB186" s="330"/>
      <c r="BC186" s="330"/>
      <c r="BD186" s="330"/>
      <c r="BE186" s="330"/>
      <c r="BF186" s="330"/>
      <c r="BG186" s="330"/>
      <c r="BH186" s="330"/>
      <c r="BI186" s="330"/>
      <c r="BJ186" s="330"/>
      <c r="BK186" s="330"/>
      <c r="BL186" s="330"/>
      <c r="BM186" s="330"/>
      <c r="BN186" s="330"/>
      <c r="BO186" s="331"/>
      <c r="BP186" s="337"/>
      <c r="BQ186" s="330"/>
      <c r="BR186" s="330"/>
      <c r="BS186" s="330"/>
      <c r="BT186" s="330"/>
      <c r="BU186" s="330"/>
      <c r="BV186" s="330"/>
      <c r="BW186" s="330"/>
      <c r="BX186" s="330"/>
      <c r="BY186" s="330"/>
      <c r="BZ186" s="330"/>
      <c r="CA186" s="330"/>
      <c r="CB186" s="330"/>
      <c r="CC186" s="330"/>
      <c r="CD186" s="330"/>
      <c r="CE186" s="330"/>
      <c r="CF186" s="331"/>
      <c r="CG186" s="330"/>
      <c r="CH186" s="330"/>
      <c r="CI186" s="330"/>
      <c r="CJ186" s="330"/>
      <c r="CK186" s="330"/>
      <c r="CL186" s="330"/>
      <c r="CM186" s="330"/>
      <c r="CN186" s="330"/>
      <c r="CO186" s="330"/>
      <c r="CP186" s="330"/>
      <c r="CQ186" s="330"/>
      <c r="CR186" s="330"/>
      <c r="CS186" s="330"/>
      <c r="CT186" s="330"/>
      <c r="CU186" s="330"/>
    </row>
    <row r="187" spans="2:99" ht="15.75" x14ac:dyDescent="0.2">
      <c r="B187" s="331"/>
      <c r="C187" s="330"/>
      <c r="D187" s="330"/>
      <c r="E187" s="330"/>
      <c r="F187" s="330"/>
      <c r="G187" s="330"/>
      <c r="H187" s="64"/>
      <c r="I187" s="68"/>
      <c r="J187" s="68"/>
      <c r="K187" s="65"/>
      <c r="L187" s="63"/>
      <c r="M187" s="63"/>
      <c r="N187" s="63"/>
      <c r="O187" s="63"/>
      <c r="P187" s="63"/>
      <c r="Q187" s="63"/>
      <c r="R187" s="63"/>
      <c r="S187" s="63"/>
      <c r="T187" s="63"/>
      <c r="U187" s="63"/>
      <c r="V187" s="63"/>
      <c r="W187" s="63"/>
      <c r="X187" s="63"/>
      <c r="Y187" s="63"/>
      <c r="Z187" s="64"/>
      <c r="AA187" s="90"/>
      <c r="AB187" s="64"/>
      <c r="AC187" s="64"/>
      <c r="AD187" s="64"/>
      <c r="AE187" s="64"/>
      <c r="AF187" s="64"/>
      <c r="AG187" s="64"/>
      <c r="AH187" s="64"/>
      <c r="AI187" s="64"/>
      <c r="AJ187" s="64"/>
      <c r="AK187" s="64"/>
      <c r="AL187" s="64"/>
      <c r="AM187" s="64"/>
      <c r="AN187" s="64"/>
      <c r="AO187" s="330"/>
      <c r="AP187" s="330"/>
      <c r="AQ187" s="330"/>
      <c r="AR187" s="330"/>
      <c r="AS187" s="330"/>
      <c r="AT187" s="330"/>
      <c r="AU187" s="330"/>
      <c r="AV187" s="330"/>
      <c r="AW187" s="330"/>
      <c r="AX187" s="330"/>
      <c r="AY187" s="330"/>
      <c r="AZ187" s="330"/>
      <c r="BA187" s="330"/>
      <c r="BB187" s="330"/>
      <c r="BC187" s="330"/>
      <c r="BD187" s="330"/>
      <c r="BE187" s="330"/>
      <c r="BF187" s="330"/>
      <c r="BG187" s="330"/>
      <c r="BH187" s="330"/>
      <c r="BI187" s="330"/>
      <c r="BJ187" s="330"/>
      <c r="BK187" s="330"/>
      <c r="BL187" s="330"/>
      <c r="BM187" s="330"/>
      <c r="BN187" s="330"/>
      <c r="BO187" s="331"/>
      <c r="BP187" s="337"/>
      <c r="BQ187" s="330"/>
      <c r="BR187" s="330"/>
      <c r="BS187" s="330"/>
      <c r="BT187" s="330"/>
      <c r="BU187" s="330"/>
      <c r="BV187" s="330"/>
      <c r="BW187" s="330"/>
      <c r="BX187" s="330"/>
      <c r="BY187" s="330"/>
      <c r="BZ187" s="330"/>
      <c r="CA187" s="330"/>
      <c r="CB187" s="330"/>
      <c r="CC187" s="330"/>
      <c r="CD187" s="330"/>
      <c r="CE187" s="330"/>
      <c r="CF187" s="331"/>
      <c r="CG187" s="330"/>
      <c r="CH187" s="330"/>
      <c r="CI187" s="330"/>
      <c r="CJ187" s="330"/>
      <c r="CK187" s="330"/>
      <c r="CL187" s="330"/>
      <c r="CM187" s="330"/>
      <c r="CN187" s="330"/>
      <c r="CO187" s="330"/>
      <c r="CP187" s="330"/>
      <c r="CQ187" s="330"/>
      <c r="CR187" s="330"/>
      <c r="CS187" s="330"/>
      <c r="CT187" s="330"/>
      <c r="CU187" s="330"/>
    </row>
    <row r="188" spans="2:99" ht="15.75" x14ac:dyDescent="0.2">
      <c r="B188" s="331"/>
      <c r="C188" s="330"/>
      <c r="D188" s="330"/>
      <c r="E188" s="330"/>
      <c r="F188" s="330"/>
      <c r="G188" s="330"/>
      <c r="H188" s="64"/>
      <c r="I188" s="77"/>
      <c r="J188" s="68"/>
      <c r="K188" s="65"/>
      <c r="L188" s="63"/>
      <c r="M188" s="63"/>
      <c r="N188" s="63"/>
      <c r="O188" s="63"/>
      <c r="P188" s="63"/>
      <c r="Q188" s="63"/>
      <c r="R188" s="63"/>
      <c r="S188" s="63"/>
      <c r="T188" s="63"/>
      <c r="U188" s="63"/>
      <c r="V188" s="63"/>
      <c r="W188" s="63"/>
      <c r="X188" s="63"/>
      <c r="Y188" s="63"/>
      <c r="Z188" s="64"/>
      <c r="AA188" s="90"/>
      <c r="AB188" s="64"/>
      <c r="AC188" s="64"/>
      <c r="AD188" s="64"/>
      <c r="AE188" s="64"/>
      <c r="AF188" s="64"/>
      <c r="AG188" s="64"/>
      <c r="AH188" s="64"/>
      <c r="AI188" s="64"/>
      <c r="AJ188" s="64"/>
      <c r="AK188" s="64"/>
      <c r="AL188" s="64"/>
      <c r="AM188" s="64"/>
      <c r="AN188" s="64"/>
      <c r="AO188" s="330"/>
      <c r="AP188" s="330"/>
      <c r="AQ188" s="330"/>
      <c r="AR188" s="330"/>
      <c r="AS188" s="330"/>
      <c r="AT188" s="330"/>
      <c r="AU188" s="330"/>
      <c r="AV188" s="330"/>
      <c r="AW188" s="330"/>
      <c r="AX188" s="330"/>
      <c r="AY188" s="330"/>
      <c r="AZ188" s="330"/>
      <c r="BA188" s="330"/>
      <c r="BB188" s="330"/>
      <c r="BC188" s="330"/>
      <c r="BD188" s="330"/>
      <c r="BE188" s="330"/>
      <c r="BF188" s="330"/>
      <c r="BG188" s="330"/>
      <c r="BH188" s="330"/>
      <c r="BI188" s="330"/>
      <c r="BJ188" s="330"/>
      <c r="BK188" s="330"/>
      <c r="BL188" s="330"/>
      <c r="BM188" s="330"/>
      <c r="BN188" s="330"/>
      <c r="BO188" s="331"/>
      <c r="BP188" s="337"/>
      <c r="BQ188" s="330"/>
      <c r="BR188" s="330"/>
      <c r="BS188" s="330"/>
      <c r="BT188" s="330"/>
      <c r="BU188" s="330"/>
      <c r="BV188" s="330"/>
      <c r="BW188" s="330"/>
      <c r="BX188" s="330"/>
      <c r="BY188" s="330"/>
      <c r="BZ188" s="330"/>
      <c r="CA188" s="330"/>
      <c r="CB188" s="330"/>
      <c r="CC188" s="330"/>
      <c r="CD188" s="330"/>
      <c r="CE188" s="330"/>
      <c r="CF188" s="331"/>
      <c r="CG188" s="330"/>
      <c r="CH188" s="330"/>
      <c r="CI188" s="330"/>
      <c r="CJ188" s="330"/>
      <c r="CK188" s="330"/>
      <c r="CL188" s="330"/>
      <c r="CM188" s="330"/>
      <c r="CN188" s="330"/>
      <c r="CO188" s="330"/>
      <c r="CP188" s="330"/>
      <c r="CQ188" s="330"/>
      <c r="CR188" s="330"/>
      <c r="CS188" s="330"/>
      <c r="CT188" s="330"/>
      <c r="CU188" s="330"/>
    </row>
    <row r="189" spans="2:99" ht="15.75" x14ac:dyDescent="0.2">
      <c r="B189" s="331"/>
      <c r="C189" s="330"/>
      <c r="D189" s="330"/>
      <c r="E189" s="330"/>
      <c r="F189" s="330"/>
      <c r="G189" s="330"/>
      <c r="H189" s="64"/>
      <c r="I189" s="77"/>
      <c r="J189" s="68"/>
      <c r="K189" s="65"/>
      <c r="L189" s="63"/>
      <c r="M189" s="63"/>
      <c r="N189" s="63"/>
      <c r="O189" s="63"/>
      <c r="P189" s="63"/>
      <c r="Q189" s="63"/>
      <c r="R189" s="63"/>
      <c r="S189" s="63"/>
      <c r="T189" s="63"/>
      <c r="U189" s="63"/>
      <c r="V189" s="63"/>
      <c r="W189" s="63"/>
      <c r="X189" s="63"/>
      <c r="Y189" s="63"/>
      <c r="Z189" s="64"/>
      <c r="AA189" s="90"/>
      <c r="AB189" s="64"/>
      <c r="AC189" s="64"/>
      <c r="AD189" s="64"/>
      <c r="AE189" s="64"/>
      <c r="AF189" s="64"/>
      <c r="AG189" s="64"/>
      <c r="AH189" s="64"/>
      <c r="AI189" s="64"/>
      <c r="AJ189" s="64"/>
      <c r="AK189" s="64"/>
      <c r="AL189" s="64"/>
      <c r="AM189" s="64"/>
      <c r="AN189" s="64"/>
      <c r="AO189" s="330"/>
      <c r="AP189" s="330"/>
      <c r="AQ189" s="330"/>
      <c r="AR189" s="330"/>
      <c r="AS189" s="330"/>
      <c r="AT189" s="330"/>
      <c r="AU189" s="330"/>
      <c r="AV189" s="330"/>
      <c r="AW189" s="330"/>
      <c r="AX189" s="330"/>
      <c r="AY189" s="330"/>
      <c r="AZ189" s="330"/>
      <c r="BA189" s="330"/>
      <c r="BB189" s="330"/>
      <c r="BC189" s="330"/>
      <c r="BD189" s="330"/>
      <c r="BE189" s="330"/>
      <c r="BF189" s="330"/>
      <c r="BG189" s="330"/>
      <c r="BH189" s="330"/>
      <c r="BI189" s="330"/>
      <c r="BJ189" s="330"/>
      <c r="BK189" s="330"/>
      <c r="BL189" s="330"/>
      <c r="BM189" s="330"/>
      <c r="BN189" s="330"/>
      <c r="BO189" s="331"/>
      <c r="BP189" s="337"/>
      <c r="BQ189" s="330"/>
      <c r="BR189" s="330"/>
      <c r="BS189" s="330"/>
      <c r="BT189" s="330"/>
      <c r="BU189" s="330"/>
      <c r="BV189" s="330"/>
      <c r="BW189" s="330"/>
      <c r="BX189" s="330"/>
      <c r="BY189" s="330"/>
      <c r="BZ189" s="330"/>
      <c r="CA189" s="330"/>
      <c r="CB189" s="330"/>
      <c r="CC189" s="330"/>
      <c r="CD189" s="330"/>
      <c r="CE189" s="330"/>
      <c r="CF189" s="331"/>
      <c r="CG189" s="330"/>
      <c r="CH189" s="330"/>
      <c r="CI189" s="330"/>
      <c r="CJ189" s="330"/>
      <c r="CK189" s="330"/>
      <c r="CL189" s="330"/>
      <c r="CM189" s="330"/>
      <c r="CN189" s="330"/>
      <c r="CO189" s="330"/>
      <c r="CP189" s="330"/>
      <c r="CQ189" s="330"/>
      <c r="CR189" s="330"/>
      <c r="CS189" s="330"/>
      <c r="CT189" s="330"/>
      <c r="CU189" s="330"/>
    </row>
    <row r="190" spans="2:99" s="64" customFormat="1" ht="24.95" customHeight="1" x14ac:dyDescent="0.2">
      <c r="I190" s="77"/>
      <c r="J190" s="68"/>
      <c r="K190" s="65"/>
      <c r="L190" s="63"/>
      <c r="M190" s="63"/>
      <c r="N190" s="63"/>
      <c r="O190" s="63"/>
      <c r="P190" s="63"/>
      <c r="Q190" s="63"/>
      <c r="R190" s="63"/>
      <c r="S190" s="63"/>
      <c r="T190" s="63"/>
      <c r="U190" s="63"/>
      <c r="V190" s="63"/>
      <c r="W190" s="63"/>
      <c r="X190" s="63"/>
      <c r="Y190" s="63"/>
      <c r="AA190" s="90"/>
      <c r="BO190" s="63"/>
      <c r="BP190" s="86"/>
      <c r="CF190" s="63"/>
    </row>
    <row r="191" spans="2:99" s="64" customFormat="1" ht="24.95" customHeight="1" x14ac:dyDescent="0.2">
      <c r="I191" s="77"/>
      <c r="J191" s="68"/>
      <c r="K191" s="65"/>
      <c r="L191" s="63"/>
      <c r="M191" s="63"/>
      <c r="N191" s="63"/>
      <c r="O191" s="63"/>
      <c r="P191" s="63"/>
      <c r="Q191" s="63"/>
      <c r="R191" s="63"/>
      <c r="S191" s="63"/>
      <c r="T191" s="63"/>
      <c r="U191" s="63"/>
      <c r="V191" s="63"/>
      <c r="W191" s="63"/>
      <c r="X191" s="63"/>
      <c r="Y191" s="63"/>
      <c r="AA191" s="90"/>
      <c r="BO191" s="63"/>
      <c r="BP191" s="86"/>
      <c r="CF191" s="63"/>
    </row>
    <row r="192" spans="2:99" s="64" customFormat="1" ht="24.95" customHeight="1" x14ac:dyDescent="0.2">
      <c r="I192" s="77"/>
      <c r="J192" s="68"/>
      <c r="K192" s="65"/>
      <c r="L192" s="63"/>
      <c r="M192" s="63"/>
      <c r="N192" s="63"/>
      <c r="O192" s="63"/>
      <c r="P192" s="63"/>
      <c r="Q192" s="63"/>
      <c r="R192" s="63"/>
      <c r="S192" s="63"/>
      <c r="T192" s="63"/>
      <c r="U192" s="63"/>
      <c r="V192" s="63"/>
      <c r="W192" s="63"/>
      <c r="X192" s="63"/>
      <c r="Y192" s="63"/>
      <c r="AA192" s="90"/>
      <c r="BO192" s="63"/>
      <c r="BP192" s="86"/>
      <c r="CF192" s="63"/>
    </row>
    <row r="193" spans="13:70" x14ac:dyDescent="0.25">
      <c r="BR193" s="35"/>
    </row>
    <row r="194" spans="13:70" x14ac:dyDescent="0.25">
      <c r="BR194" s="35"/>
    </row>
    <row r="195" spans="13:70" x14ac:dyDescent="0.25">
      <c r="BR195" s="35"/>
    </row>
    <row r="196" spans="13:70" x14ac:dyDescent="0.25">
      <c r="BR196" s="35"/>
    </row>
    <row r="197" spans="13:70" x14ac:dyDescent="0.25">
      <c r="BR197" s="35"/>
    </row>
    <row r="198" spans="13:70" x14ac:dyDescent="0.25">
      <c r="BR198" s="35"/>
    </row>
    <row r="199" spans="13:70" x14ac:dyDescent="0.25">
      <c r="BR199" s="35"/>
    </row>
    <row r="200" spans="13:70" x14ac:dyDescent="0.25">
      <c r="BR200" s="35"/>
    </row>
    <row r="201" spans="13:70" x14ac:dyDescent="0.25">
      <c r="BR201" s="35"/>
    </row>
    <row r="202" spans="13:70" x14ac:dyDescent="0.25">
      <c r="BR202" s="35"/>
    </row>
    <row r="203" spans="13:70" x14ac:dyDescent="0.25">
      <c r="BR203" s="35"/>
    </row>
    <row r="204" spans="13:70" x14ac:dyDescent="0.25">
      <c r="BR204" s="35"/>
    </row>
    <row r="205" spans="13:70" x14ac:dyDescent="0.25">
      <c r="BR205" s="35"/>
    </row>
    <row r="206" spans="13:70" x14ac:dyDescent="0.25">
      <c r="BR206" s="35"/>
    </row>
    <row r="207" spans="13:70" x14ac:dyDescent="0.25">
      <c r="BR207" s="35"/>
    </row>
    <row r="208" spans="13:70" x14ac:dyDescent="0.25">
      <c r="M208" s="89"/>
      <c r="N208" s="89"/>
      <c r="O208" s="89"/>
      <c r="P208" s="89"/>
      <c r="Q208" s="89"/>
      <c r="R208" s="89"/>
      <c r="S208" s="89"/>
      <c r="T208" s="89"/>
      <c r="U208" s="89"/>
      <c r="V208" s="89"/>
      <c r="W208" s="89"/>
      <c r="X208" s="89"/>
      <c r="Y208" s="89"/>
      <c r="Z208" s="89"/>
      <c r="AA208" s="89"/>
      <c r="BR208" s="35"/>
    </row>
    <row r="209" spans="70:70" x14ac:dyDescent="0.25">
      <c r="BR209" s="35"/>
    </row>
    <row r="210" spans="70:70" x14ac:dyDescent="0.25">
      <c r="BR210" s="35"/>
    </row>
    <row r="211" spans="70:70" x14ac:dyDescent="0.25">
      <c r="BR211" s="35"/>
    </row>
    <row r="212" spans="70:70" x14ac:dyDescent="0.25">
      <c r="BR212" s="35"/>
    </row>
    <row r="213" spans="70:70" x14ac:dyDescent="0.25">
      <c r="BR213" s="35"/>
    </row>
    <row r="214" spans="70:70" x14ac:dyDescent="0.25">
      <c r="BR214" s="35"/>
    </row>
    <row r="215" spans="70:70" x14ac:dyDescent="0.25">
      <c r="BR215" s="35"/>
    </row>
    <row r="216" spans="70:70" x14ac:dyDescent="0.25">
      <c r="BR216" s="35"/>
    </row>
    <row r="217" spans="70:70" x14ac:dyDescent="0.25">
      <c r="BR217" s="35"/>
    </row>
    <row r="218" spans="70:70" x14ac:dyDescent="0.25">
      <c r="BR218" s="35"/>
    </row>
    <row r="219" spans="70:70" x14ac:dyDescent="0.25">
      <c r="BR219" s="35"/>
    </row>
    <row r="220" spans="70:70" x14ac:dyDescent="0.25">
      <c r="BR220" s="35"/>
    </row>
    <row r="221" spans="70:70" x14ac:dyDescent="0.25">
      <c r="BR221" s="35"/>
    </row>
    <row r="222" spans="70:70" x14ac:dyDescent="0.25">
      <c r="BR222" s="35"/>
    </row>
    <row r="223" spans="70:70" x14ac:dyDescent="0.25">
      <c r="BR223" s="35"/>
    </row>
    <row r="224" spans="70:70" x14ac:dyDescent="0.25">
      <c r="BR224" s="35"/>
    </row>
    <row r="225" spans="70:70" x14ac:dyDescent="0.25">
      <c r="BR225" s="35"/>
    </row>
    <row r="226" spans="70:70" x14ac:dyDescent="0.25">
      <c r="BR226" s="35"/>
    </row>
    <row r="227" spans="70:70" x14ac:dyDescent="0.25">
      <c r="BR227" s="35"/>
    </row>
    <row r="228" spans="70:70" x14ac:dyDescent="0.25">
      <c r="BR228" s="35"/>
    </row>
    <row r="229" spans="70:70" x14ac:dyDescent="0.25">
      <c r="BR229" s="35"/>
    </row>
    <row r="230" spans="70:70" x14ac:dyDescent="0.25">
      <c r="BR230" s="35"/>
    </row>
    <row r="231" spans="70:70" x14ac:dyDescent="0.25">
      <c r="BR231" s="35"/>
    </row>
    <row r="232" spans="70:70" x14ac:dyDescent="0.25">
      <c r="BR232" s="35"/>
    </row>
    <row r="233" spans="70:70" x14ac:dyDescent="0.25">
      <c r="BR233" s="35"/>
    </row>
    <row r="234" spans="70:70" x14ac:dyDescent="0.25">
      <c r="BR234" s="35"/>
    </row>
    <row r="235" spans="70:70" x14ac:dyDescent="0.25">
      <c r="BR235" s="35"/>
    </row>
    <row r="236" spans="70:70" x14ac:dyDescent="0.25">
      <c r="BR236" s="35"/>
    </row>
    <row r="237" spans="70:70" x14ac:dyDescent="0.25">
      <c r="BR237" s="35"/>
    </row>
    <row r="238" spans="70:70" x14ac:dyDescent="0.25">
      <c r="BR238" s="35"/>
    </row>
    <row r="239" spans="70:70" x14ac:dyDescent="0.25">
      <c r="BR239" s="35"/>
    </row>
    <row r="240" spans="70:70" x14ac:dyDescent="0.25">
      <c r="BR240" s="35"/>
    </row>
    <row r="241" spans="70:70" x14ac:dyDescent="0.25">
      <c r="BR241" s="35"/>
    </row>
    <row r="242" spans="70:70" x14ac:dyDescent="0.25">
      <c r="BR242" s="35"/>
    </row>
    <row r="243" spans="70:70" x14ac:dyDescent="0.25">
      <c r="BR243" s="35"/>
    </row>
    <row r="244" spans="70:70" x14ac:dyDescent="0.25">
      <c r="BR244" s="35"/>
    </row>
    <row r="245" spans="70:70" x14ac:dyDescent="0.25">
      <c r="BR245" s="35"/>
    </row>
    <row r="246" spans="70:70" x14ac:dyDescent="0.25">
      <c r="BR246" s="35"/>
    </row>
    <row r="247" spans="70:70" x14ac:dyDescent="0.25">
      <c r="BR247" s="35"/>
    </row>
    <row r="248" spans="70:70" x14ac:dyDescent="0.25">
      <c r="BR248" s="35"/>
    </row>
    <row r="249" spans="70:70" x14ac:dyDescent="0.25">
      <c r="BR249" s="35"/>
    </row>
    <row r="250" spans="70:70" x14ac:dyDescent="0.25">
      <c r="BR250" s="35"/>
    </row>
    <row r="251" spans="70:70" x14ac:dyDescent="0.25">
      <c r="BR251" s="35"/>
    </row>
    <row r="252" spans="70:70" x14ac:dyDescent="0.25">
      <c r="BR252" s="35"/>
    </row>
    <row r="253" spans="70:70" x14ac:dyDescent="0.25">
      <c r="BR253" s="35"/>
    </row>
    <row r="254" spans="70:70" x14ac:dyDescent="0.25">
      <c r="BR254" s="35"/>
    </row>
    <row r="255" spans="70:70" x14ac:dyDescent="0.25">
      <c r="BR255" s="35"/>
    </row>
    <row r="256" spans="70:70" x14ac:dyDescent="0.25">
      <c r="BR256" s="35"/>
    </row>
    <row r="257" spans="70:70" x14ac:dyDescent="0.25">
      <c r="BR257" s="35"/>
    </row>
    <row r="258" spans="70:70" x14ac:dyDescent="0.25">
      <c r="BR258" s="35"/>
    </row>
    <row r="259" spans="70:70" x14ac:dyDescent="0.25">
      <c r="BR259" s="35"/>
    </row>
    <row r="260" spans="70:70" x14ac:dyDescent="0.25">
      <c r="BR260" s="35"/>
    </row>
    <row r="261" spans="70:70" x14ac:dyDescent="0.25">
      <c r="BR261" s="35"/>
    </row>
    <row r="262" spans="70:70" x14ac:dyDescent="0.25">
      <c r="BR262" s="35"/>
    </row>
    <row r="263" spans="70:70" x14ac:dyDescent="0.25">
      <c r="BR263" s="35"/>
    </row>
    <row r="264" spans="70:70" x14ac:dyDescent="0.25">
      <c r="BR264" s="35"/>
    </row>
    <row r="265" spans="70:70" x14ac:dyDescent="0.25">
      <c r="BR265" s="35"/>
    </row>
    <row r="266" spans="70:70" x14ac:dyDescent="0.25">
      <c r="BR266" s="35"/>
    </row>
    <row r="267" spans="70:70" x14ac:dyDescent="0.25">
      <c r="BR267" s="35"/>
    </row>
    <row r="268" spans="70:70" x14ac:dyDescent="0.25">
      <c r="BR268" s="35"/>
    </row>
    <row r="269" spans="70:70" x14ac:dyDescent="0.25">
      <c r="BR269" s="35"/>
    </row>
    <row r="270" spans="70:70" x14ac:dyDescent="0.25">
      <c r="BR270" s="35"/>
    </row>
    <row r="271" spans="70:70" x14ac:dyDescent="0.25">
      <c r="BR271" s="35"/>
    </row>
    <row r="272" spans="70:70" x14ac:dyDescent="0.25">
      <c r="BR272" s="35"/>
    </row>
    <row r="273" spans="70:70" x14ac:dyDescent="0.25">
      <c r="BR273" s="35"/>
    </row>
    <row r="274" spans="70:70" x14ac:dyDescent="0.25">
      <c r="BR274" s="35"/>
    </row>
    <row r="275" spans="70:70" x14ac:dyDescent="0.25">
      <c r="BR275" s="35"/>
    </row>
    <row r="276" spans="70:70" x14ac:dyDescent="0.25">
      <c r="BR276" s="35"/>
    </row>
    <row r="277" spans="70:70" x14ac:dyDescent="0.25">
      <c r="BR277" s="35"/>
    </row>
    <row r="278" spans="70:70" x14ac:dyDescent="0.25">
      <c r="BR278" s="35"/>
    </row>
    <row r="279" spans="70:70" x14ac:dyDescent="0.25">
      <c r="BR279" s="35"/>
    </row>
    <row r="280" spans="70:70" x14ac:dyDescent="0.25">
      <c r="BR280" s="35"/>
    </row>
    <row r="281" spans="70:70" x14ac:dyDescent="0.25">
      <c r="BR281" s="35"/>
    </row>
    <row r="282" spans="70:70" x14ac:dyDescent="0.25">
      <c r="BR282" s="35"/>
    </row>
    <row r="283" spans="70:70" x14ac:dyDescent="0.25">
      <c r="BR283" s="35"/>
    </row>
    <row r="284" spans="70:70" x14ac:dyDescent="0.25">
      <c r="BR284" s="35"/>
    </row>
    <row r="285" spans="70:70" x14ac:dyDescent="0.25">
      <c r="BR285" s="35"/>
    </row>
    <row r="286" spans="70:70" x14ac:dyDescent="0.25">
      <c r="BR286" s="35"/>
    </row>
    <row r="287" spans="70:70" x14ac:dyDescent="0.25">
      <c r="BR287" s="35"/>
    </row>
    <row r="288" spans="70:70" x14ac:dyDescent="0.25">
      <c r="BR288" s="35"/>
    </row>
    <row r="289" spans="70:70" x14ac:dyDescent="0.25">
      <c r="BR289" s="35"/>
    </row>
    <row r="290" spans="70:70" x14ac:dyDescent="0.25">
      <c r="BR290" s="35"/>
    </row>
    <row r="291" spans="70:70" x14ac:dyDescent="0.25">
      <c r="BR291" s="35"/>
    </row>
    <row r="292" spans="70:70" x14ac:dyDescent="0.25">
      <c r="BR292" s="35"/>
    </row>
    <row r="293" spans="70:70" x14ac:dyDescent="0.25">
      <c r="BR293" s="35"/>
    </row>
    <row r="294" spans="70:70" x14ac:dyDescent="0.25">
      <c r="BR294" s="35"/>
    </row>
    <row r="295" spans="70:70" x14ac:dyDescent="0.25">
      <c r="BR295" s="35"/>
    </row>
    <row r="296" spans="70:70" x14ac:dyDescent="0.25">
      <c r="BR296" s="35"/>
    </row>
    <row r="297" spans="70:70" x14ac:dyDescent="0.25">
      <c r="BR297" s="35"/>
    </row>
    <row r="298" spans="70:70" x14ac:dyDescent="0.25">
      <c r="BR298" s="35"/>
    </row>
    <row r="299" spans="70:70" x14ac:dyDescent="0.25">
      <c r="BR299" s="35"/>
    </row>
    <row r="300" spans="70:70" x14ac:dyDescent="0.25">
      <c r="BR300" s="35"/>
    </row>
    <row r="301" spans="70:70" x14ac:dyDescent="0.25">
      <c r="BR301" s="35"/>
    </row>
    <row r="302" spans="70:70" x14ac:dyDescent="0.25">
      <c r="BR302" s="35"/>
    </row>
    <row r="303" spans="70:70" x14ac:dyDescent="0.25">
      <c r="BR303" s="35"/>
    </row>
    <row r="304" spans="70:70" x14ac:dyDescent="0.25">
      <c r="BR304" s="35"/>
    </row>
    <row r="305" spans="70:70" x14ac:dyDescent="0.25">
      <c r="BR305" s="35"/>
    </row>
    <row r="306" spans="70:70" x14ac:dyDescent="0.25">
      <c r="BR306" s="35"/>
    </row>
    <row r="307" spans="70:70" x14ac:dyDescent="0.25">
      <c r="BR307" s="35"/>
    </row>
    <row r="308" spans="70:70" x14ac:dyDescent="0.25">
      <c r="BR308" s="35"/>
    </row>
    <row r="309" spans="70:70" x14ac:dyDescent="0.25">
      <c r="BR309" s="35"/>
    </row>
    <row r="310" spans="70:70" x14ac:dyDescent="0.25">
      <c r="BR310" s="35"/>
    </row>
    <row r="311" spans="70:70" x14ac:dyDescent="0.25">
      <c r="BR311" s="35"/>
    </row>
    <row r="312" spans="70:70" x14ac:dyDescent="0.25">
      <c r="BR312" s="35"/>
    </row>
    <row r="313" spans="70:70" x14ac:dyDescent="0.25">
      <c r="BR313" s="35"/>
    </row>
    <row r="314" spans="70:70" x14ac:dyDescent="0.25">
      <c r="BR314" s="35"/>
    </row>
    <row r="315" spans="70:70" x14ac:dyDescent="0.25">
      <c r="BR315" s="35"/>
    </row>
    <row r="316" spans="70:70" x14ac:dyDescent="0.25">
      <c r="BR316" s="35"/>
    </row>
    <row r="317" spans="70:70" x14ac:dyDescent="0.25">
      <c r="BR317" s="35"/>
    </row>
    <row r="318" spans="70:70" x14ac:dyDescent="0.25">
      <c r="BR318" s="35"/>
    </row>
    <row r="319" spans="70:70" x14ac:dyDescent="0.25">
      <c r="BR319" s="35"/>
    </row>
    <row r="320" spans="70:70" x14ac:dyDescent="0.25">
      <c r="BR320" s="35"/>
    </row>
    <row r="321" spans="70:70" x14ac:dyDescent="0.25">
      <c r="BR321" s="35"/>
    </row>
    <row r="322" spans="70:70" x14ac:dyDescent="0.25">
      <c r="BR322" s="35"/>
    </row>
    <row r="323" spans="70:70" x14ac:dyDescent="0.25">
      <c r="BR323" s="35"/>
    </row>
    <row r="324" spans="70:70" x14ac:dyDescent="0.25">
      <c r="BR324" s="35"/>
    </row>
    <row r="325" spans="70:70" x14ac:dyDescent="0.25">
      <c r="BR325" s="35"/>
    </row>
    <row r="326" spans="70:70" x14ac:dyDescent="0.25">
      <c r="BR326" s="35"/>
    </row>
    <row r="327" spans="70:70" x14ac:dyDescent="0.25">
      <c r="BR327" s="35"/>
    </row>
    <row r="328" spans="70:70" x14ac:dyDescent="0.25">
      <c r="BR328" s="35"/>
    </row>
    <row r="329" spans="70:70" x14ac:dyDescent="0.25">
      <c r="BR329" s="35"/>
    </row>
    <row r="330" spans="70:70" x14ac:dyDescent="0.25">
      <c r="BR330" s="35"/>
    </row>
    <row r="331" spans="70:70" x14ac:dyDescent="0.25">
      <c r="BR331" s="35"/>
    </row>
    <row r="332" spans="70:70" x14ac:dyDescent="0.25">
      <c r="BR332" s="35"/>
    </row>
    <row r="333" spans="70:70" x14ac:dyDescent="0.25">
      <c r="BR333" s="35"/>
    </row>
    <row r="334" spans="70:70" x14ac:dyDescent="0.25">
      <c r="BR334" s="35"/>
    </row>
    <row r="335" spans="70:70" x14ac:dyDescent="0.25">
      <c r="BR335" s="35"/>
    </row>
    <row r="336" spans="70:70" x14ac:dyDescent="0.25">
      <c r="BR336" s="35"/>
    </row>
    <row r="337" spans="70:70" x14ac:dyDescent="0.25">
      <c r="BR337" s="35"/>
    </row>
    <row r="338" spans="70:70" x14ac:dyDescent="0.25">
      <c r="BR338" s="35"/>
    </row>
    <row r="339" spans="70:70" x14ac:dyDescent="0.25">
      <c r="BR339" s="35"/>
    </row>
    <row r="340" spans="70:70" x14ac:dyDescent="0.25">
      <c r="BR340" s="35"/>
    </row>
    <row r="341" spans="70:70" x14ac:dyDescent="0.25">
      <c r="BR341" s="35"/>
    </row>
    <row r="342" spans="70:70" x14ac:dyDescent="0.25">
      <c r="BR342" s="35"/>
    </row>
    <row r="343" spans="70:70" x14ac:dyDescent="0.25">
      <c r="BR343" s="35"/>
    </row>
    <row r="344" spans="70:70" x14ac:dyDescent="0.25">
      <c r="BR344" s="35"/>
    </row>
    <row r="345" spans="70:70" x14ac:dyDescent="0.25">
      <c r="BR345" s="35"/>
    </row>
    <row r="346" spans="70:70" x14ac:dyDescent="0.25">
      <c r="BR346" s="35"/>
    </row>
    <row r="347" spans="70:70" x14ac:dyDescent="0.25">
      <c r="BR347" s="35"/>
    </row>
    <row r="348" spans="70:70" x14ac:dyDescent="0.25">
      <c r="BR348" s="35"/>
    </row>
    <row r="349" spans="70:70" x14ac:dyDescent="0.25">
      <c r="BR349" s="35"/>
    </row>
    <row r="350" spans="70:70" x14ac:dyDescent="0.25">
      <c r="BR350" s="35"/>
    </row>
    <row r="351" spans="70:70" x14ac:dyDescent="0.25">
      <c r="BR351" s="35"/>
    </row>
    <row r="352" spans="70:70" x14ac:dyDescent="0.25">
      <c r="BR352" s="35"/>
    </row>
    <row r="353" spans="70:70" x14ac:dyDescent="0.25">
      <c r="BR353" s="35"/>
    </row>
    <row r="354" spans="70:70" x14ac:dyDescent="0.25">
      <c r="BR354" s="35"/>
    </row>
    <row r="355" spans="70:70" x14ac:dyDescent="0.25">
      <c r="BR355" s="35"/>
    </row>
    <row r="356" spans="70:70" x14ac:dyDescent="0.25">
      <c r="BR356" s="35"/>
    </row>
    <row r="357" spans="70:70" x14ac:dyDescent="0.25">
      <c r="BR357" s="35"/>
    </row>
    <row r="358" spans="70:70" x14ac:dyDescent="0.25">
      <c r="BR358" s="35"/>
    </row>
    <row r="359" spans="70:70" x14ac:dyDescent="0.25">
      <c r="BR359" s="35"/>
    </row>
    <row r="360" spans="70:70" x14ac:dyDescent="0.25">
      <c r="BR360" s="35"/>
    </row>
    <row r="361" spans="70:70" x14ac:dyDescent="0.25">
      <c r="BR361" s="35"/>
    </row>
    <row r="362" spans="70:70" x14ac:dyDescent="0.25">
      <c r="BR362" s="35"/>
    </row>
    <row r="363" spans="70:70" x14ac:dyDescent="0.25">
      <c r="BR363" s="35"/>
    </row>
    <row r="364" spans="70:70" x14ac:dyDescent="0.25">
      <c r="BR364" s="35"/>
    </row>
    <row r="365" spans="70:70" x14ac:dyDescent="0.25">
      <c r="BR365" s="35"/>
    </row>
    <row r="366" spans="70:70" x14ac:dyDescent="0.25">
      <c r="BR366" s="35"/>
    </row>
    <row r="367" spans="70:70" x14ac:dyDescent="0.25">
      <c r="BR367" s="35"/>
    </row>
    <row r="368" spans="70:70" x14ac:dyDescent="0.25">
      <c r="BR368" s="35"/>
    </row>
    <row r="369" spans="70:70" x14ac:dyDescent="0.25">
      <c r="BR369" s="35"/>
    </row>
    <row r="370" spans="70:70" x14ac:dyDescent="0.25">
      <c r="BR370" s="35"/>
    </row>
    <row r="371" spans="70:70" x14ac:dyDescent="0.25">
      <c r="BR371" s="35"/>
    </row>
    <row r="372" spans="70:70" x14ac:dyDescent="0.25">
      <c r="BR372" s="35"/>
    </row>
    <row r="373" spans="70:70" x14ac:dyDescent="0.25">
      <c r="BR373" s="35"/>
    </row>
    <row r="374" spans="70:70" x14ac:dyDescent="0.25">
      <c r="BR374" s="35"/>
    </row>
    <row r="375" spans="70:70" x14ac:dyDescent="0.25">
      <c r="BR375" s="35"/>
    </row>
    <row r="376" spans="70:70" x14ac:dyDescent="0.25">
      <c r="BR376" s="35"/>
    </row>
    <row r="377" spans="70:70" x14ac:dyDescent="0.25">
      <c r="BR377" s="35"/>
    </row>
    <row r="378" spans="70:70" x14ac:dyDescent="0.25">
      <c r="BR378" s="35"/>
    </row>
    <row r="379" spans="70:70" x14ac:dyDescent="0.25">
      <c r="BR379" s="35"/>
    </row>
    <row r="380" spans="70:70" x14ac:dyDescent="0.25">
      <c r="BR380" s="35"/>
    </row>
    <row r="381" spans="70:70" x14ac:dyDescent="0.25">
      <c r="BR381" s="35"/>
    </row>
    <row r="382" spans="70:70" x14ac:dyDescent="0.25">
      <c r="BR382" s="35"/>
    </row>
    <row r="383" spans="70:70" x14ac:dyDescent="0.25">
      <c r="BR383" s="35"/>
    </row>
    <row r="384" spans="70:70" x14ac:dyDescent="0.25">
      <c r="BR384" s="35"/>
    </row>
    <row r="385" spans="70:70" x14ac:dyDescent="0.25">
      <c r="BR385" s="35"/>
    </row>
    <row r="386" spans="70:70" x14ac:dyDescent="0.25">
      <c r="BR386" s="35"/>
    </row>
    <row r="387" spans="70:70" x14ac:dyDescent="0.25">
      <c r="BR387" s="35"/>
    </row>
    <row r="388" spans="70:70" x14ac:dyDescent="0.25">
      <c r="BR388" s="35"/>
    </row>
    <row r="389" spans="70:70" x14ac:dyDescent="0.25">
      <c r="BR389" s="35"/>
    </row>
    <row r="390" spans="70:70" x14ac:dyDescent="0.25">
      <c r="BR390" s="35"/>
    </row>
    <row r="391" spans="70:70" x14ac:dyDescent="0.25">
      <c r="BR391" s="35"/>
    </row>
    <row r="392" spans="70:70" x14ac:dyDescent="0.25">
      <c r="BR392" s="35"/>
    </row>
    <row r="393" spans="70:70" x14ac:dyDescent="0.25">
      <c r="BR393" s="35"/>
    </row>
    <row r="394" spans="70:70" x14ac:dyDescent="0.25">
      <c r="BR394" s="35"/>
    </row>
    <row r="395" spans="70:70" x14ac:dyDescent="0.25">
      <c r="BR395" s="35"/>
    </row>
    <row r="396" spans="70:70" x14ac:dyDescent="0.25">
      <c r="BR396" s="35"/>
    </row>
    <row r="397" spans="70:70" x14ac:dyDescent="0.25">
      <c r="BR397" s="35"/>
    </row>
    <row r="398" spans="70:70" x14ac:dyDescent="0.25">
      <c r="BR398" s="35"/>
    </row>
    <row r="399" spans="70:70" x14ac:dyDescent="0.25">
      <c r="BR399" s="35"/>
    </row>
    <row r="400" spans="70:70" x14ac:dyDescent="0.25">
      <c r="BR400" s="35"/>
    </row>
    <row r="401" spans="70:70" x14ac:dyDescent="0.25">
      <c r="BR401" s="35"/>
    </row>
    <row r="402" spans="70:70" x14ac:dyDescent="0.25">
      <c r="BR402" s="35"/>
    </row>
    <row r="403" spans="70:70" x14ac:dyDescent="0.25">
      <c r="BR403" s="35"/>
    </row>
    <row r="404" spans="70:70" x14ac:dyDescent="0.25">
      <c r="BR404" s="35"/>
    </row>
    <row r="405" spans="70:70" x14ac:dyDescent="0.25">
      <c r="BR405" s="35"/>
    </row>
    <row r="406" spans="70:70" x14ac:dyDescent="0.25">
      <c r="BR406" s="35"/>
    </row>
    <row r="407" spans="70:70" x14ac:dyDescent="0.25">
      <c r="BR407" s="35"/>
    </row>
    <row r="408" spans="70:70" x14ac:dyDescent="0.25">
      <c r="BR408" s="35"/>
    </row>
    <row r="409" spans="70:70" x14ac:dyDescent="0.25">
      <c r="BR409" s="35"/>
    </row>
    <row r="410" spans="70:70" x14ac:dyDescent="0.25">
      <c r="BR410" s="35"/>
    </row>
    <row r="411" spans="70:70" x14ac:dyDescent="0.25">
      <c r="BR411" s="35"/>
    </row>
    <row r="412" spans="70:70" x14ac:dyDescent="0.25">
      <c r="BR412" s="35"/>
    </row>
    <row r="413" spans="70:70" x14ac:dyDescent="0.25">
      <c r="BR413" s="35"/>
    </row>
    <row r="414" spans="70:70" x14ac:dyDescent="0.25">
      <c r="BR414" s="35"/>
    </row>
    <row r="415" spans="70:70" x14ac:dyDescent="0.25">
      <c r="BR415" s="35"/>
    </row>
    <row r="416" spans="70:70" x14ac:dyDescent="0.25">
      <c r="BR416" s="35"/>
    </row>
    <row r="417" spans="70:70" x14ac:dyDescent="0.25">
      <c r="BR417" s="35"/>
    </row>
    <row r="418" spans="70:70" x14ac:dyDescent="0.25">
      <c r="BR418" s="35"/>
    </row>
    <row r="419" spans="70:70" x14ac:dyDescent="0.25">
      <c r="BR419" s="35"/>
    </row>
    <row r="420" spans="70:70" x14ac:dyDescent="0.25">
      <c r="BR420" s="35"/>
    </row>
    <row r="421" spans="70:70" x14ac:dyDescent="0.25">
      <c r="BR421" s="35"/>
    </row>
    <row r="422" spans="70:70" x14ac:dyDescent="0.25">
      <c r="BR422" s="35"/>
    </row>
    <row r="423" spans="70:70" x14ac:dyDescent="0.25">
      <c r="BR423" s="35"/>
    </row>
    <row r="424" spans="70:70" x14ac:dyDescent="0.25">
      <c r="BR424" s="35"/>
    </row>
    <row r="425" spans="70:70" x14ac:dyDescent="0.25">
      <c r="BR425" s="35"/>
    </row>
    <row r="426" spans="70:70" x14ac:dyDescent="0.25">
      <c r="BR426" s="35"/>
    </row>
    <row r="427" spans="70:70" x14ac:dyDescent="0.25">
      <c r="BR427" s="35"/>
    </row>
    <row r="428" spans="70:70" x14ac:dyDescent="0.25">
      <c r="BR428" s="35"/>
    </row>
    <row r="429" spans="70:70" x14ac:dyDescent="0.25">
      <c r="BR429" s="35"/>
    </row>
    <row r="430" spans="70:70" x14ac:dyDescent="0.25">
      <c r="BR430" s="35"/>
    </row>
    <row r="431" spans="70:70" x14ac:dyDescent="0.25">
      <c r="BR431" s="35"/>
    </row>
    <row r="432" spans="70:70" x14ac:dyDescent="0.25">
      <c r="BR432" s="35"/>
    </row>
    <row r="433" spans="70:70" x14ac:dyDescent="0.25">
      <c r="BR433" s="35"/>
    </row>
    <row r="434" spans="70:70" x14ac:dyDescent="0.25">
      <c r="BR434" s="35"/>
    </row>
    <row r="435" spans="70:70" x14ac:dyDescent="0.25">
      <c r="BR435" s="35"/>
    </row>
    <row r="436" spans="70:70" x14ac:dyDescent="0.25">
      <c r="BR436" s="35"/>
    </row>
    <row r="437" spans="70:70" x14ac:dyDescent="0.25">
      <c r="BR437" s="35"/>
    </row>
    <row r="438" spans="70:70" x14ac:dyDescent="0.25">
      <c r="BR438" s="35"/>
    </row>
    <row r="439" spans="70:70" x14ac:dyDescent="0.25">
      <c r="BR439" s="35"/>
    </row>
    <row r="440" spans="70:70" x14ac:dyDescent="0.25">
      <c r="BR440" s="35"/>
    </row>
    <row r="441" spans="70:70" x14ac:dyDescent="0.25">
      <c r="BR441" s="35"/>
    </row>
    <row r="442" spans="70:70" x14ac:dyDescent="0.25">
      <c r="BR442" s="35"/>
    </row>
    <row r="443" spans="70:70" x14ac:dyDescent="0.25">
      <c r="BR443" s="35"/>
    </row>
    <row r="444" spans="70:70" x14ac:dyDescent="0.25">
      <c r="BR444" s="35"/>
    </row>
    <row r="445" spans="70:70" x14ac:dyDescent="0.25">
      <c r="BR445" s="35"/>
    </row>
    <row r="446" spans="70:70" x14ac:dyDescent="0.25">
      <c r="BR446" s="35"/>
    </row>
    <row r="447" spans="70:70" x14ac:dyDescent="0.25">
      <c r="BR447" s="35"/>
    </row>
    <row r="448" spans="70:70" x14ac:dyDescent="0.25">
      <c r="BR448" s="35"/>
    </row>
    <row r="449" spans="70:70" x14ac:dyDescent="0.25">
      <c r="BR449" s="35"/>
    </row>
    <row r="450" spans="70:70" x14ac:dyDescent="0.25">
      <c r="BR450" s="35"/>
    </row>
    <row r="451" spans="70:70" x14ac:dyDescent="0.25">
      <c r="BR451" s="35"/>
    </row>
    <row r="452" spans="70:70" x14ac:dyDescent="0.25">
      <c r="BR452" s="35"/>
    </row>
    <row r="453" spans="70:70" x14ac:dyDescent="0.25">
      <c r="BR453" s="35"/>
    </row>
    <row r="454" spans="70:70" x14ac:dyDescent="0.25">
      <c r="BR454" s="35"/>
    </row>
    <row r="455" spans="70:70" x14ac:dyDescent="0.25">
      <c r="BR455" s="35"/>
    </row>
    <row r="456" spans="70:70" x14ac:dyDescent="0.25">
      <c r="BR456" s="35"/>
    </row>
    <row r="457" spans="70:70" x14ac:dyDescent="0.25">
      <c r="BR457" s="35"/>
    </row>
    <row r="458" spans="70:70" x14ac:dyDescent="0.25">
      <c r="BR458" s="35"/>
    </row>
    <row r="459" spans="70:70" x14ac:dyDescent="0.25">
      <c r="BR459" s="35"/>
    </row>
    <row r="460" spans="70:70" x14ac:dyDescent="0.25">
      <c r="BR460" s="35"/>
    </row>
    <row r="461" spans="70:70" x14ac:dyDescent="0.25">
      <c r="BR461" s="35"/>
    </row>
    <row r="462" spans="70:70" x14ac:dyDescent="0.25">
      <c r="BR462" s="35"/>
    </row>
    <row r="463" spans="70:70" x14ac:dyDescent="0.25">
      <c r="BR463" s="35"/>
    </row>
    <row r="464" spans="70:70" x14ac:dyDescent="0.25">
      <c r="BR464" s="35"/>
    </row>
    <row r="465" spans="70:70" x14ac:dyDescent="0.25">
      <c r="BR465" s="35"/>
    </row>
    <row r="466" spans="70:70" x14ac:dyDescent="0.25">
      <c r="BR466" s="35"/>
    </row>
    <row r="467" spans="70:70" x14ac:dyDescent="0.25">
      <c r="BR467" s="35"/>
    </row>
    <row r="468" spans="70:70" x14ac:dyDescent="0.25">
      <c r="BR468" s="35"/>
    </row>
    <row r="469" spans="70:70" x14ac:dyDescent="0.25">
      <c r="BR469" s="35"/>
    </row>
    <row r="470" spans="70:70" x14ac:dyDescent="0.25">
      <c r="BR470" s="35"/>
    </row>
    <row r="471" spans="70:70" x14ac:dyDescent="0.25">
      <c r="BR471" s="35"/>
    </row>
    <row r="472" spans="70:70" x14ac:dyDescent="0.25">
      <c r="BR472" s="35"/>
    </row>
    <row r="473" spans="70:70" x14ac:dyDescent="0.25">
      <c r="BR473" s="35"/>
    </row>
    <row r="474" spans="70:70" x14ac:dyDescent="0.25">
      <c r="BR474" s="35"/>
    </row>
    <row r="475" spans="70:70" x14ac:dyDescent="0.25">
      <c r="BR475" s="35"/>
    </row>
    <row r="476" spans="70:70" x14ac:dyDescent="0.25">
      <c r="BR476" s="35"/>
    </row>
    <row r="477" spans="70:70" x14ac:dyDescent="0.25">
      <c r="BR477" s="35"/>
    </row>
    <row r="478" spans="70:70" x14ac:dyDescent="0.25">
      <c r="BR478" s="35"/>
    </row>
    <row r="479" spans="70:70" x14ac:dyDescent="0.25">
      <c r="BR479" s="35"/>
    </row>
    <row r="480" spans="70:70" x14ac:dyDescent="0.25">
      <c r="BR480" s="35"/>
    </row>
    <row r="481" spans="70:70" x14ac:dyDescent="0.25">
      <c r="BR481" s="35"/>
    </row>
    <row r="482" spans="70:70" x14ac:dyDescent="0.25">
      <c r="BR482" s="35"/>
    </row>
    <row r="483" spans="70:70" x14ac:dyDescent="0.25">
      <c r="BR483" s="35"/>
    </row>
    <row r="484" spans="70:70" x14ac:dyDescent="0.25">
      <c r="BR484" s="35"/>
    </row>
    <row r="485" spans="70:70" x14ac:dyDescent="0.25">
      <c r="BR485" s="35"/>
    </row>
    <row r="486" spans="70:70" x14ac:dyDescent="0.25">
      <c r="BR486" s="35"/>
    </row>
    <row r="487" spans="70:70" x14ac:dyDescent="0.25">
      <c r="BR487" s="35"/>
    </row>
    <row r="488" spans="70:70" x14ac:dyDescent="0.25">
      <c r="BR488" s="35"/>
    </row>
    <row r="489" spans="70:70" x14ac:dyDescent="0.25">
      <c r="BR489" s="35"/>
    </row>
    <row r="490" spans="70:70" x14ac:dyDescent="0.25">
      <c r="BR490" s="35"/>
    </row>
    <row r="491" spans="70:70" x14ac:dyDescent="0.25">
      <c r="BR491" s="35"/>
    </row>
    <row r="492" spans="70:70" x14ac:dyDescent="0.25">
      <c r="BR492" s="35"/>
    </row>
    <row r="493" spans="70:70" x14ac:dyDescent="0.25">
      <c r="BR493" s="35"/>
    </row>
    <row r="494" spans="70:70" x14ac:dyDescent="0.25">
      <c r="BR494" s="35"/>
    </row>
    <row r="495" spans="70:70" x14ac:dyDescent="0.25">
      <c r="BR495" s="35"/>
    </row>
    <row r="496" spans="70:70" x14ac:dyDescent="0.25">
      <c r="BR496" s="35"/>
    </row>
    <row r="497" spans="70:70" x14ac:dyDescent="0.25">
      <c r="BR497" s="35"/>
    </row>
    <row r="498" spans="70:70" x14ac:dyDescent="0.25">
      <c r="BR498" s="35"/>
    </row>
    <row r="499" spans="70:70" x14ac:dyDescent="0.25">
      <c r="BR499" s="35"/>
    </row>
    <row r="500" spans="70:70" x14ac:dyDescent="0.25">
      <c r="BR500" s="35"/>
    </row>
    <row r="501" spans="70:70" x14ac:dyDescent="0.25">
      <c r="BR501" s="35"/>
    </row>
    <row r="502" spans="70:70" x14ac:dyDescent="0.25">
      <c r="BR502" s="35"/>
    </row>
    <row r="503" spans="70:70" x14ac:dyDescent="0.25">
      <c r="BR503" s="35"/>
    </row>
    <row r="504" spans="70:70" x14ac:dyDescent="0.25">
      <c r="BR504" s="35"/>
    </row>
    <row r="505" spans="70:70" x14ac:dyDescent="0.25">
      <c r="BR505" s="35"/>
    </row>
    <row r="506" spans="70:70" x14ac:dyDescent="0.25">
      <c r="BR506" s="35"/>
    </row>
    <row r="507" spans="70:70" x14ac:dyDescent="0.25">
      <c r="BR507" s="35"/>
    </row>
    <row r="508" spans="70:70" x14ac:dyDescent="0.25">
      <c r="BR508" s="35"/>
    </row>
    <row r="509" spans="70:70" x14ac:dyDescent="0.25">
      <c r="BR509" s="35"/>
    </row>
    <row r="510" spans="70:70" x14ac:dyDescent="0.25">
      <c r="BR510" s="35"/>
    </row>
    <row r="511" spans="70:70" x14ac:dyDescent="0.25">
      <c r="BR511" s="35"/>
    </row>
    <row r="512" spans="70:70" x14ac:dyDescent="0.25">
      <c r="BR512" s="35"/>
    </row>
    <row r="513" spans="70:70" x14ac:dyDescent="0.25">
      <c r="BR513" s="35"/>
    </row>
    <row r="514" spans="70:70" x14ac:dyDescent="0.25">
      <c r="BR514" s="35"/>
    </row>
    <row r="515" spans="70:70" x14ac:dyDescent="0.25">
      <c r="BR515" s="35"/>
    </row>
    <row r="516" spans="70:70" x14ac:dyDescent="0.25">
      <c r="BR516" s="35"/>
    </row>
    <row r="517" spans="70:70" x14ac:dyDescent="0.25">
      <c r="BR517" s="35"/>
    </row>
    <row r="518" spans="70:70" x14ac:dyDescent="0.25">
      <c r="BR518" s="35"/>
    </row>
    <row r="519" spans="70:70" x14ac:dyDescent="0.25">
      <c r="BR519" s="35"/>
    </row>
    <row r="520" spans="70:70" x14ac:dyDescent="0.25">
      <c r="BR520" s="35"/>
    </row>
    <row r="521" spans="70:70" x14ac:dyDescent="0.25">
      <c r="BR521" s="35"/>
    </row>
    <row r="522" spans="70:70" x14ac:dyDescent="0.25">
      <c r="BR522" s="35"/>
    </row>
    <row r="523" spans="70:70" x14ac:dyDescent="0.25">
      <c r="BR523" s="35"/>
    </row>
    <row r="524" spans="70:70" x14ac:dyDescent="0.25">
      <c r="BR524" s="35"/>
    </row>
    <row r="525" spans="70:70" x14ac:dyDescent="0.25">
      <c r="BR525" s="35"/>
    </row>
    <row r="526" spans="70:70" x14ac:dyDescent="0.25">
      <c r="BR526" s="35"/>
    </row>
    <row r="527" spans="70:70" x14ac:dyDescent="0.25">
      <c r="BR527" s="35"/>
    </row>
    <row r="528" spans="70:70" x14ac:dyDescent="0.25">
      <c r="BR528" s="35"/>
    </row>
    <row r="529" spans="70:70" x14ac:dyDescent="0.25">
      <c r="BR529" s="35"/>
    </row>
    <row r="530" spans="70:70" x14ac:dyDescent="0.25">
      <c r="BR530" s="35"/>
    </row>
    <row r="531" spans="70:70" x14ac:dyDescent="0.25">
      <c r="BR531" s="35"/>
    </row>
    <row r="532" spans="70:70" x14ac:dyDescent="0.25">
      <c r="BR532" s="35"/>
    </row>
    <row r="533" spans="70:70" x14ac:dyDescent="0.25">
      <c r="BR533" s="35"/>
    </row>
    <row r="534" spans="70:70" x14ac:dyDescent="0.25">
      <c r="BR534" s="35"/>
    </row>
    <row r="535" spans="70:70" x14ac:dyDescent="0.25">
      <c r="BR535" s="35"/>
    </row>
    <row r="536" spans="70:70" x14ac:dyDescent="0.25">
      <c r="BR536" s="35"/>
    </row>
    <row r="537" spans="70:70" x14ac:dyDescent="0.25">
      <c r="BR537" s="35"/>
    </row>
    <row r="538" spans="70:70" x14ac:dyDescent="0.25">
      <c r="BR538" s="35"/>
    </row>
    <row r="539" spans="70:70" x14ac:dyDescent="0.25">
      <c r="BR539" s="35"/>
    </row>
    <row r="540" spans="70:70" x14ac:dyDescent="0.25">
      <c r="BR540" s="35"/>
    </row>
    <row r="541" spans="70:70" x14ac:dyDescent="0.25">
      <c r="BR541" s="35"/>
    </row>
    <row r="542" spans="70:70" x14ac:dyDescent="0.25">
      <c r="BR542" s="35"/>
    </row>
    <row r="543" spans="70:70" x14ac:dyDescent="0.25">
      <c r="BR543" s="35"/>
    </row>
    <row r="544" spans="70:70" x14ac:dyDescent="0.25">
      <c r="BR544" s="35"/>
    </row>
    <row r="545" spans="70:70" x14ac:dyDescent="0.25">
      <c r="BR545" s="35"/>
    </row>
    <row r="546" spans="70:70" x14ac:dyDescent="0.25">
      <c r="BR546" s="35"/>
    </row>
    <row r="547" spans="70:70" x14ac:dyDescent="0.25">
      <c r="BR547" s="35"/>
    </row>
    <row r="548" spans="70:70" x14ac:dyDescent="0.25">
      <c r="BR548" s="35"/>
    </row>
    <row r="549" spans="70:70" x14ac:dyDescent="0.25">
      <c r="BR549" s="35"/>
    </row>
    <row r="550" spans="70:70" x14ac:dyDescent="0.25">
      <c r="BR550" s="35"/>
    </row>
    <row r="551" spans="70:70" x14ac:dyDescent="0.25">
      <c r="BR551" s="35"/>
    </row>
    <row r="552" spans="70:70" x14ac:dyDescent="0.25">
      <c r="BR552" s="35"/>
    </row>
    <row r="553" spans="70:70" x14ac:dyDescent="0.25">
      <c r="BR553" s="35"/>
    </row>
    <row r="554" spans="70:70" x14ac:dyDescent="0.25">
      <c r="BR554" s="35"/>
    </row>
    <row r="555" spans="70:70" x14ac:dyDescent="0.25">
      <c r="BR555" s="35"/>
    </row>
    <row r="556" spans="70:70" x14ac:dyDescent="0.25">
      <c r="BR556" s="35"/>
    </row>
    <row r="557" spans="70:70" x14ac:dyDescent="0.25">
      <c r="BR557" s="35"/>
    </row>
    <row r="558" spans="70:70" x14ac:dyDescent="0.25">
      <c r="BR558" s="35"/>
    </row>
    <row r="559" spans="70:70" x14ac:dyDescent="0.25">
      <c r="BR559" s="35"/>
    </row>
    <row r="560" spans="70:70" x14ac:dyDescent="0.25">
      <c r="BR560" s="35"/>
    </row>
    <row r="561" spans="70:70" x14ac:dyDescent="0.25">
      <c r="BR561" s="35"/>
    </row>
    <row r="562" spans="70:70" x14ac:dyDescent="0.25">
      <c r="BR562" s="35"/>
    </row>
    <row r="563" spans="70:70" x14ac:dyDescent="0.25">
      <c r="BR563" s="35"/>
    </row>
    <row r="564" spans="70:70" x14ac:dyDescent="0.25">
      <c r="BR564" s="35"/>
    </row>
    <row r="565" spans="70:70" x14ac:dyDescent="0.25">
      <c r="BR565" s="35"/>
    </row>
    <row r="566" spans="70:70" x14ac:dyDescent="0.25">
      <c r="BR566" s="35"/>
    </row>
    <row r="567" spans="70:70" x14ac:dyDescent="0.25">
      <c r="BR567" s="35"/>
    </row>
    <row r="568" spans="70:70" x14ac:dyDescent="0.25">
      <c r="BR568" s="35"/>
    </row>
    <row r="569" spans="70:70" x14ac:dyDescent="0.25">
      <c r="BR569" s="35"/>
    </row>
    <row r="570" spans="70:70" x14ac:dyDescent="0.25">
      <c r="BR570" s="35"/>
    </row>
    <row r="571" spans="70:70" x14ac:dyDescent="0.25">
      <c r="BR571" s="35"/>
    </row>
    <row r="572" spans="70:70" x14ac:dyDescent="0.25">
      <c r="BR572" s="35"/>
    </row>
    <row r="573" spans="70:70" x14ac:dyDescent="0.25">
      <c r="BR573" s="35"/>
    </row>
    <row r="574" spans="70:70" x14ac:dyDescent="0.25">
      <c r="BR574" s="35"/>
    </row>
    <row r="575" spans="70:70" x14ac:dyDescent="0.25">
      <c r="BR575" s="35"/>
    </row>
    <row r="576" spans="70:70" x14ac:dyDescent="0.25">
      <c r="BR576" s="35"/>
    </row>
    <row r="577" spans="70:70" x14ac:dyDescent="0.25">
      <c r="BR577" s="35"/>
    </row>
    <row r="578" spans="70:70" x14ac:dyDescent="0.25">
      <c r="BR578" s="35"/>
    </row>
    <row r="579" spans="70:70" x14ac:dyDescent="0.25">
      <c r="BR579" s="35"/>
    </row>
    <row r="580" spans="70:70" x14ac:dyDescent="0.25">
      <c r="BR580" s="35"/>
    </row>
    <row r="581" spans="70:70" x14ac:dyDescent="0.25">
      <c r="BR581" s="35"/>
    </row>
    <row r="582" spans="70:70" x14ac:dyDescent="0.25">
      <c r="BR582" s="35"/>
    </row>
    <row r="583" spans="70:70" x14ac:dyDescent="0.25">
      <c r="BR583" s="35"/>
    </row>
    <row r="584" spans="70:70" x14ac:dyDescent="0.25">
      <c r="BR584" s="35"/>
    </row>
    <row r="585" spans="70:70" x14ac:dyDescent="0.25">
      <c r="BR585" s="35"/>
    </row>
    <row r="586" spans="70:70" x14ac:dyDescent="0.25">
      <c r="BR586" s="35"/>
    </row>
    <row r="587" spans="70:70" x14ac:dyDescent="0.25">
      <c r="BR587" s="35"/>
    </row>
    <row r="588" spans="70:70" x14ac:dyDescent="0.25">
      <c r="BR588" s="35"/>
    </row>
    <row r="589" spans="70:70" x14ac:dyDescent="0.25">
      <c r="BR589" s="35"/>
    </row>
    <row r="590" spans="70:70" x14ac:dyDescent="0.25">
      <c r="BR590" s="35"/>
    </row>
    <row r="591" spans="70:70" x14ac:dyDescent="0.25">
      <c r="BR591" s="35"/>
    </row>
    <row r="592" spans="70:70" x14ac:dyDescent="0.25">
      <c r="BR592" s="35"/>
    </row>
    <row r="593" spans="70:70" x14ac:dyDescent="0.25">
      <c r="BR593" s="35"/>
    </row>
    <row r="594" spans="70:70" x14ac:dyDescent="0.25">
      <c r="BR594" s="35"/>
    </row>
    <row r="595" spans="70:70" x14ac:dyDescent="0.25">
      <c r="BR595" s="35"/>
    </row>
    <row r="596" spans="70:70" x14ac:dyDescent="0.25">
      <c r="BR596" s="35"/>
    </row>
    <row r="597" spans="70:70" x14ac:dyDescent="0.25">
      <c r="BR597" s="35"/>
    </row>
    <row r="598" spans="70:70" x14ac:dyDescent="0.25">
      <c r="BR598" s="35"/>
    </row>
    <row r="599" spans="70:70" x14ac:dyDescent="0.25">
      <c r="BR599" s="35"/>
    </row>
    <row r="600" spans="70:70" x14ac:dyDescent="0.25">
      <c r="BR600" s="35"/>
    </row>
    <row r="601" spans="70:70" x14ac:dyDescent="0.25">
      <c r="BR601" s="35"/>
    </row>
    <row r="602" spans="70:70" x14ac:dyDescent="0.25">
      <c r="BR602" s="35"/>
    </row>
    <row r="603" spans="70:70" x14ac:dyDescent="0.25">
      <c r="BR603" s="35"/>
    </row>
    <row r="604" spans="70:70" x14ac:dyDescent="0.25">
      <c r="BR604" s="35"/>
    </row>
    <row r="605" spans="70:70" x14ac:dyDescent="0.25">
      <c r="BR605" s="35"/>
    </row>
    <row r="606" spans="70:70" x14ac:dyDescent="0.25">
      <c r="BR606" s="35"/>
    </row>
    <row r="607" spans="70:70" x14ac:dyDescent="0.25">
      <c r="BR607" s="35"/>
    </row>
    <row r="608" spans="70:70" x14ac:dyDescent="0.25">
      <c r="BR608" s="35"/>
    </row>
    <row r="609" spans="70:70" x14ac:dyDescent="0.25">
      <c r="BR609" s="35"/>
    </row>
    <row r="610" spans="70:70" x14ac:dyDescent="0.25">
      <c r="BR610" s="35"/>
    </row>
    <row r="611" spans="70:70" x14ac:dyDescent="0.25">
      <c r="BR611" s="35"/>
    </row>
    <row r="612" spans="70:70" x14ac:dyDescent="0.25">
      <c r="BR612" s="35"/>
    </row>
    <row r="613" spans="70:70" x14ac:dyDescent="0.25">
      <c r="BR613" s="35"/>
    </row>
    <row r="614" spans="70:70" x14ac:dyDescent="0.25">
      <c r="BR614" s="35"/>
    </row>
    <row r="615" spans="70:70" x14ac:dyDescent="0.25">
      <c r="BR615" s="35"/>
    </row>
    <row r="616" spans="70:70" x14ac:dyDescent="0.25">
      <c r="BR616" s="35"/>
    </row>
    <row r="617" spans="70:70" x14ac:dyDescent="0.25">
      <c r="BR617" s="35"/>
    </row>
    <row r="618" spans="70:70" x14ac:dyDescent="0.25">
      <c r="BR618" s="35"/>
    </row>
    <row r="619" spans="70:70" x14ac:dyDescent="0.25">
      <c r="BR619" s="35"/>
    </row>
    <row r="620" spans="70:70" x14ac:dyDescent="0.25">
      <c r="BR620" s="35"/>
    </row>
    <row r="621" spans="70:70" x14ac:dyDescent="0.25">
      <c r="BR621" s="35"/>
    </row>
    <row r="622" spans="70:70" x14ac:dyDescent="0.25">
      <c r="BR622" s="35"/>
    </row>
    <row r="623" spans="70:70" x14ac:dyDescent="0.25">
      <c r="BR623" s="35"/>
    </row>
    <row r="624" spans="70:70" x14ac:dyDescent="0.25">
      <c r="BR624" s="35"/>
    </row>
    <row r="625" spans="70:70" x14ac:dyDescent="0.25">
      <c r="BR625" s="35"/>
    </row>
    <row r="626" spans="70:70" x14ac:dyDescent="0.25">
      <c r="BR626" s="35"/>
    </row>
    <row r="627" spans="70:70" x14ac:dyDescent="0.25">
      <c r="BR627" s="35"/>
    </row>
    <row r="628" spans="70:70" x14ac:dyDescent="0.25">
      <c r="BR628" s="35"/>
    </row>
    <row r="629" spans="70:70" x14ac:dyDescent="0.25">
      <c r="BR629" s="35"/>
    </row>
    <row r="630" spans="70:70" x14ac:dyDescent="0.25">
      <c r="BR630" s="35"/>
    </row>
    <row r="631" spans="70:70" x14ac:dyDescent="0.25">
      <c r="BR631" s="35"/>
    </row>
    <row r="632" spans="70:70" x14ac:dyDescent="0.25">
      <c r="BR632" s="35"/>
    </row>
    <row r="633" spans="70:70" x14ac:dyDescent="0.25">
      <c r="BR633" s="35"/>
    </row>
    <row r="634" spans="70:70" x14ac:dyDescent="0.25">
      <c r="BR634" s="35"/>
    </row>
    <row r="635" spans="70:70" x14ac:dyDescent="0.25">
      <c r="BR635" s="35"/>
    </row>
    <row r="636" spans="70:70" x14ac:dyDescent="0.25">
      <c r="BR636" s="35"/>
    </row>
    <row r="637" spans="70:70" x14ac:dyDescent="0.25">
      <c r="BR637" s="35"/>
    </row>
    <row r="638" spans="70:70" x14ac:dyDescent="0.25">
      <c r="BR638" s="35"/>
    </row>
    <row r="639" spans="70:70" x14ac:dyDescent="0.25">
      <c r="BR639" s="35"/>
    </row>
    <row r="640" spans="70:70" x14ac:dyDescent="0.25">
      <c r="BR640" s="35"/>
    </row>
    <row r="641" spans="70:70" x14ac:dyDescent="0.25">
      <c r="BR641" s="35"/>
    </row>
    <row r="642" spans="70:70" x14ac:dyDescent="0.25">
      <c r="BR642" s="35"/>
    </row>
    <row r="643" spans="70:70" x14ac:dyDescent="0.25">
      <c r="BR643" s="35"/>
    </row>
    <row r="644" spans="70:70" x14ac:dyDescent="0.25">
      <c r="BR644" s="35"/>
    </row>
    <row r="645" spans="70:70" x14ac:dyDescent="0.25">
      <c r="BR645" s="35"/>
    </row>
    <row r="646" spans="70:70" x14ac:dyDescent="0.25">
      <c r="BR646" s="35"/>
    </row>
    <row r="647" spans="70:70" x14ac:dyDescent="0.25">
      <c r="BR647" s="35"/>
    </row>
    <row r="648" spans="70:70" x14ac:dyDescent="0.25">
      <c r="BR648" s="35"/>
    </row>
    <row r="649" spans="70:70" x14ac:dyDescent="0.25">
      <c r="BR649" s="35"/>
    </row>
    <row r="650" spans="70:70" x14ac:dyDescent="0.25">
      <c r="BR650" s="35"/>
    </row>
    <row r="651" spans="70:70" x14ac:dyDescent="0.25">
      <c r="BR651" s="35"/>
    </row>
    <row r="652" spans="70:70" x14ac:dyDescent="0.25">
      <c r="BR652" s="35"/>
    </row>
    <row r="653" spans="70:70" x14ac:dyDescent="0.25">
      <c r="BR653" s="35"/>
    </row>
    <row r="654" spans="70:70" x14ac:dyDescent="0.25">
      <c r="BR654" s="35"/>
    </row>
    <row r="655" spans="70:70" x14ac:dyDescent="0.25">
      <c r="BR655" s="35"/>
    </row>
    <row r="656" spans="70:70" x14ac:dyDescent="0.25">
      <c r="BR656" s="35"/>
    </row>
    <row r="657" spans="70:70" x14ac:dyDescent="0.25">
      <c r="BR657" s="35"/>
    </row>
    <row r="658" spans="70:70" x14ac:dyDescent="0.25">
      <c r="BR658" s="35"/>
    </row>
    <row r="659" spans="70:70" x14ac:dyDescent="0.25">
      <c r="BR659" s="35"/>
    </row>
    <row r="660" spans="70:70" x14ac:dyDescent="0.25">
      <c r="BR660" s="35"/>
    </row>
    <row r="661" spans="70:70" x14ac:dyDescent="0.25">
      <c r="BR661" s="35"/>
    </row>
    <row r="662" spans="70:70" x14ac:dyDescent="0.25">
      <c r="BR662" s="35"/>
    </row>
    <row r="663" spans="70:70" x14ac:dyDescent="0.25">
      <c r="BR663" s="35"/>
    </row>
    <row r="664" spans="70:70" x14ac:dyDescent="0.25">
      <c r="BR664" s="35"/>
    </row>
    <row r="665" spans="70:70" x14ac:dyDescent="0.25">
      <c r="BR665" s="35"/>
    </row>
    <row r="666" spans="70:70" x14ac:dyDescent="0.25">
      <c r="BR666" s="35"/>
    </row>
    <row r="667" spans="70:70" x14ac:dyDescent="0.25">
      <c r="BR667" s="35"/>
    </row>
    <row r="668" spans="70:70" x14ac:dyDescent="0.25">
      <c r="BR668" s="35"/>
    </row>
    <row r="669" spans="70:70" x14ac:dyDescent="0.25">
      <c r="BR669" s="35"/>
    </row>
    <row r="670" spans="70:70" x14ac:dyDescent="0.25">
      <c r="BR670" s="35"/>
    </row>
    <row r="671" spans="70:70" x14ac:dyDescent="0.25">
      <c r="BR671" s="35"/>
    </row>
    <row r="672" spans="70:70" x14ac:dyDescent="0.25">
      <c r="BR672" s="35"/>
    </row>
    <row r="673" spans="70:70" x14ac:dyDescent="0.25">
      <c r="BR673" s="35"/>
    </row>
    <row r="674" spans="70:70" x14ac:dyDescent="0.25">
      <c r="BR674" s="35"/>
    </row>
    <row r="675" spans="70:70" x14ac:dyDescent="0.25">
      <c r="BR675" s="35"/>
    </row>
    <row r="676" spans="70:70" x14ac:dyDescent="0.25">
      <c r="BR676" s="35"/>
    </row>
    <row r="677" spans="70:70" x14ac:dyDescent="0.25">
      <c r="BR677" s="35"/>
    </row>
    <row r="678" spans="70:70" x14ac:dyDescent="0.25">
      <c r="BR678" s="35"/>
    </row>
    <row r="679" spans="70:70" x14ac:dyDescent="0.25">
      <c r="BR679" s="35"/>
    </row>
    <row r="680" spans="70:70" x14ac:dyDescent="0.25">
      <c r="BR680" s="35"/>
    </row>
    <row r="681" spans="70:70" x14ac:dyDescent="0.25">
      <c r="BR681" s="35"/>
    </row>
    <row r="682" spans="70:70" x14ac:dyDescent="0.25">
      <c r="BR682" s="35"/>
    </row>
    <row r="683" spans="70:70" x14ac:dyDescent="0.25">
      <c r="BR683" s="35"/>
    </row>
    <row r="684" spans="70:70" x14ac:dyDescent="0.25">
      <c r="BR684" s="35"/>
    </row>
    <row r="685" spans="70:70" x14ac:dyDescent="0.25">
      <c r="BR685" s="35"/>
    </row>
    <row r="686" spans="70:70" x14ac:dyDescent="0.25">
      <c r="BR686" s="35"/>
    </row>
    <row r="687" spans="70:70" x14ac:dyDescent="0.25">
      <c r="BR687" s="35"/>
    </row>
    <row r="688" spans="70:70" x14ac:dyDescent="0.25">
      <c r="BR688" s="35"/>
    </row>
    <row r="689" spans="70:70" x14ac:dyDescent="0.25">
      <c r="BR689" s="35"/>
    </row>
    <row r="690" spans="70:70" x14ac:dyDescent="0.25">
      <c r="BR690" s="35"/>
    </row>
    <row r="691" spans="70:70" x14ac:dyDescent="0.25">
      <c r="BR691" s="35"/>
    </row>
    <row r="692" spans="70:70" x14ac:dyDescent="0.25">
      <c r="BR692" s="35"/>
    </row>
    <row r="693" spans="70:70" x14ac:dyDescent="0.25">
      <c r="BR693" s="35"/>
    </row>
    <row r="694" spans="70:70" x14ac:dyDescent="0.25">
      <c r="BR694" s="35"/>
    </row>
    <row r="695" spans="70:70" x14ac:dyDescent="0.25">
      <c r="BR695" s="35"/>
    </row>
    <row r="696" spans="70:70" x14ac:dyDescent="0.25">
      <c r="BR696" s="35"/>
    </row>
    <row r="697" spans="70:70" x14ac:dyDescent="0.25">
      <c r="BR697" s="35"/>
    </row>
    <row r="698" spans="70:70" x14ac:dyDescent="0.25">
      <c r="BR698" s="35"/>
    </row>
    <row r="699" spans="70:70" x14ac:dyDescent="0.25">
      <c r="BR699" s="35"/>
    </row>
    <row r="700" spans="70:70" x14ac:dyDescent="0.25">
      <c r="BR700" s="35"/>
    </row>
    <row r="701" spans="70:70" x14ac:dyDescent="0.25">
      <c r="BR701" s="35"/>
    </row>
    <row r="702" spans="70:70" x14ac:dyDescent="0.25">
      <c r="BR702" s="35"/>
    </row>
    <row r="703" spans="70:70" x14ac:dyDescent="0.25">
      <c r="BR703" s="35"/>
    </row>
    <row r="704" spans="70:70" x14ac:dyDescent="0.25">
      <c r="BR704" s="35"/>
    </row>
    <row r="705" spans="70:70" x14ac:dyDescent="0.25">
      <c r="BR705" s="35"/>
    </row>
    <row r="706" spans="70:70" x14ac:dyDescent="0.25">
      <c r="BR706" s="35"/>
    </row>
    <row r="707" spans="70:70" x14ac:dyDescent="0.25">
      <c r="BR707" s="35"/>
    </row>
    <row r="708" spans="70:70" x14ac:dyDescent="0.25">
      <c r="BR708" s="35"/>
    </row>
    <row r="709" spans="70:70" x14ac:dyDescent="0.25">
      <c r="BR709" s="35"/>
    </row>
    <row r="710" spans="70:70" x14ac:dyDescent="0.25">
      <c r="BR710" s="35"/>
    </row>
    <row r="711" spans="70:70" x14ac:dyDescent="0.25">
      <c r="BR711" s="35"/>
    </row>
    <row r="712" spans="70:70" x14ac:dyDescent="0.25">
      <c r="BR712" s="35"/>
    </row>
    <row r="713" spans="70:70" x14ac:dyDescent="0.25">
      <c r="BR713" s="35"/>
    </row>
    <row r="714" spans="70:70" x14ac:dyDescent="0.25">
      <c r="BR714" s="35"/>
    </row>
    <row r="715" spans="70:70" x14ac:dyDescent="0.25">
      <c r="BR715" s="35"/>
    </row>
    <row r="716" spans="70:70" x14ac:dyDescent="0.25">
      <c r="BR716" s="35"/>
    </row>
    <row r="717" spans="70:70" x14ac:dyDescent="0.25">
      <c r="BR717" s="35"/>
    </row>
    <row r="718" spans="70:70" x14ac:dyDescent="0.25">
      <c r="BR718" s="35"/>
    </row>
    <row r="719" spans="70:70" x14ac:dyDescent="0.25">
      <c r="BR719" s="35"/>
    </row>
    <row r="720" spans="70:70" x14ac:dyDescent="0.25">
      <c r="BR720" s="35"/>
    </row>
    <row r="721" spans="70:70" x14ac:dyDescent="0.25">
      <c r="BR721" s="35"/>
    </row>
    <row r="722" spans="70:70" x14ac:dyDescent="0.25">
      <c r="BR722" s="35"/>
    </row>
    <row r="723" spans="70:70" x14ac:dyDescent="0.25">
      <c r="BR723" s="35"/>
    </row>
    <row r="724" spans="70:70" x14ac:dyDescent="0.25">
      <c r="BR724" s="35"/>
    </row>
    <row r="725" spans="70:70" x14ac:dyDescent="0.25">
      <c r="BR725" s="35"/>
    </row>
    <row r="726" spans="70:70" x14ac:dyDescent="0.25">
      <c r="BR726" s="35"/>
    </row>
    <row r="727" spans="70:70" x14ac:dyDescent="0.25">
      <c r="BR727" s="35"/>
    </row>
    <row r="728" spans="70:70" x14ac:dyDescent="0.25">
      <c r="BR728" s="35"/>
    </row>
    <row r="729" spans="70:70" x14ac:dyDescent="0.25">
      <c r="BR729" s="35"/>
    </row>
    <row r="730" spans="70:70" x14ac:dyDescent="0.25">
      <c r="BR730" s="35"/>
    </row>
    <row r="731" spans="70:70" x14ac:dyDescent="0.25">
      <c r="BR731" s="35"/>
    </row>
    <row r="732" spans="70:70" x14ac:dyDescent="0.25">
      <c r="BR732" s="35"/>
    </row>
    <row r="733" spans="70:70" x14ac:dyDescent="0.25">
      <c r="BR733" s="35"/>
    </row>
    <row r="734" spans="70:70" x14ac:dyDescent="0.25">
      <c r="BR734" s="35"/>
    </row>
    <row r="735" spans="70:70" x14ac:dyDescent="0.25">
      <c r="BR735" s="35"/>
    </row>
    <row r="736" spans="70:70" x14ac:dyDescent="0.25">
      <c r="BR736" s="35"/>
    </row>
    <row r="737" spans="70:70" x14ac:dyDescent="0.25">
      <c r="BR737" s="35"/>
    </row>
    <row r="738" spans="70:70" x14ac:dyDescent="0.25">
      <c r="BR738" s="35"/>
    </row>
    <row r="739" spans="70:70" x14ac:dyDescent="0.25">
      <c r="BR739" s="35"/>
    </row>
    <row r="740" spans="70:70" x14ac:dyDescent="0.25">
      <c r="BR740" s="35"/>
    </row>
    <row r="741" spans="70:70" x14ac:dyDescent="0.25">
      <c r="BR741" s="35"/>
    </row>
    <row r="742" spans="70:70" x14ac:dyDescent="0.25">
      <c r="BR742" s="35"/>
    </row>
    <row r="743" spans="70:70" x14ac:dyDescent="0.25">
      <c r="BR743" s="35"/>
    </row>
    <row r="744" spans="70:70" x14ac:dyDescent="0.25">
      <c r="BR744" s="35"/>
    </row>
    <row r="745" spans="70:70" x14ac:dyDescent="0.25">
      <c r="BR745" s="35"/>
    </row>
    <row r="746" spans="70:70" x14ac:dyDescent="0.25">
      <c r="BR746" s="35"/>
    </row>
    <row r="747" spans="70:70" x14ac:dyDescent="0.25">
      <c r="BR747" s="35"/>
    </row>
    <row r="748" spans="70:70" x14ac:dyDescent="0.25">
      <c r="BR748" s="35"/>
    </row>
    <row r="749" spans="70:70" x14ac:dyDescent="0.25">
      <c r="BR749" s="35"/>
    </row>
    <row r="750" spans="70:70" x14ac:dyDescent="0.25">
      <c r="BR750" s="35"/>
    </row>
    <row r="751" spans="70:70" x14ac:dyDescent="0.25">
      <c r="BR751" s="35"/>
    </row>
    <row r="752" spans="70:70" x14ac:dyDescent="0.25">
      <c r="BR752" s="35"/>
    </row>
    <row r="753" spans="70:70" x14ac:dyDescent="0.25">
      <c r="BR753" s="35"/>
    </row>
    <row r="754" spans="70:70" x14ac:dyDescent="0.25">
      <c r="BR754" s="35"/>
    </row>
    <row r="755" spans="70:70" x14ac:dyDescent="0.25">
      <c r="BR755" s="35"/>
    </row>
    <row r="756" spans="70:70" x14ac:dyDescent="0.25">
      <c r="BR756" s="35"/>
    </row>
    <row r="757" spans="70:70" x14ac:dyDescent="0.25">
      <c r="BR757" s="35"/>
    </row>
    <row r="758" spans="70:70" x14ac:dyDescent="0.25">
      <c r="BR758" s="35"/>
    </row>
    <row r="759" spans="70:70" x14ac:dyDescent="0.25">
      <c r="BR759" s="35"/>
    </row>
    <row r="760" spans="70:70" x14ac:dyDescent="0.25">
      <c r="BR760" s="35"/>
    </row>
    <row r="761" spans="70:70" x14ac:dyDescent="0.25">
      <c r="BR761" s="35"/>
    </row>
    <row r="762" spans="70:70" x14ac:dyDescent="0.25">
      <c r="BR762" s="35"/>
    </row>
    <row r="763" spans="70:70" x14ac:dyDescent="0.25">
      <c r="BR763" s="35"/>
    </row>
    <row r="764" spans="70:70" x14ac:dyDescent="0.25">
      <c r="BR764" s="35"/>
    </row>
    <row r="765" spans="70:70" x14ac:dyDescent="0.25">
      <c r="BR765" s="35"/>
    </row>
    <row r="766" spans="70:70" x14ac:dyDescent="0.25">
      <c r="BR766" s="35"/>
    </row>
    <row r="767" spans="70:70" x14ac:dyDescent="0.25">
      <c r="BR767" s="35"/>
    </row>
    <row r="768" spans="70:70" x14ac:dyDescent="0.25">
      <c r="BR768" s="35"/>
    </row>
    <row r="769" spans="70:70" x14ac:dyDescent="0.25">
      <c r="BR769" s="35"/>
    </row>
    <row r="770" spans="70:70" x14ac:dyDescent="0.25">
      <c r="BR770" s="35"/>
    </row>
    <row r="771" spans="70:70" x14ac:dyDescent="0.25">
      <c r="BR771" s="35"/>
    </row>
    <row r="772" spans="70:70" x14ac:dyDescent="0.25">
      <c r="BR772" s="35"/>
    </row>
    <row r="773" spans="70:70" x14ac:dyDescent="0.25">
      <c r="BR773" s="35"/>
    </row>
    <row r="774" spans="70:70" x14ac:dyDescent="0.25">
      <c r="BR774" s="35"/>
    </row>
    <row r="775" spans="70:70" x14ac:dyDescent="0.25">
      <c r="BR775" s="35"/>
    </row>
    <row r="776" spans="70:70" x14ac:dyDescent="0.25">
      <c r="BR776" s="35"/>
    </row>
    <row r="777" spans="70:70" x14ac:dyDescent="0.25">
      <c r="BR777" s="35"/>
    </row>
    <row r="778" spans="70:70" x14ac:dyDescent="0.25">
      <c r="BR778" s="35"/>
    </row>
    <row r="779" spans="70:70" x14ac:dyDescent="0.25">
      <c r="BR779" s="35"/>
    </row>
    <row r="780" spans="70:70" x14ac:dyDescent="0.25">
      <c r="BR780" s="35"/>
    </row>
    <row r="781" spans="70:70" x14ac:dyDescent="0.25">
      <c r="BR781" s="35"/>
    </row>
    <row r="782" spans="70:70" x14ac:dyDescent="0.25">
      <c r="BR782" s="35"/>
    </row>
    <row r="783" spans="70:70" x14ac:dyDescent="0.25">
      <c r="BR783" s="35"/>
    </row>
    <row r="784" spans="70:70" x14ac:dyDescent="0.25">
      <c r="BR784" s="35"/>
    </row>
    <row r="785" spans="70:70" x14ac:dyDescent="0.25">
      <c r="BR785" s="35"/>
    </row>
    <row r="786" spans="70:70" x14ac:dyDescent="0.25">
      <c r="BR786" s="35"/>
    </row>
    <row r="787" spans="70:70" x14ac:dyDescent="0.25">
      <c r="BR787" s="35"/>
    </row>
    <row r="788" spans="70:70" x14ac:dyDescent="0.25">
      <c r="BR788" s="35"/>
    </row>
    <row r="789" spans="70:70" x14ac:dyDescent="0.25">
      <c r="BR789" s="35"/>
    </row>
    <row r="790" spans="70:70" x14ac:dyDescent="0.25">
      <c r="BR790" s="35"/>
    </row>
    <row r="791" spans="70:70" x14ac:dyDescent="0.25">
      <c r="BR791" s="35"/>
    </row>
    <row r="792" spans="70:70" x14ac:dyDescent="0.25">
      <c r="BR792" s="35"/>
    </row>
    <row r="793" spans="70:70" x14ac:dyDescent="0.25">
      <c r="BR793" s="35"/>
    </row>
    <row r="794" spans="70:70" x14ac:dyDescent="0.25">
      <c r="BR794" s="35"/>
    </row>
    <row r="795" spans="70:70" x14ac:dyDescent="0.25">
      <c r="BR795" s="35"/>
    </row>
    <row r="796" spans="70:70" x14ac:dyDescent="0.25">
      <c r="BR796" s="35"/>
    </row>
    <row r="797" spans="70:70" x14ac:dyDescent="0.25">
      <c r="BR797" s="35"/>
    </row>
    <row r="798" spans="70:70" x14ac:dyDescent="0.25">
      <c r="BR798" s="35"/>
    </row>
    <row r="799" spans="70:70" x14ac:dyDescent="0.25">
      <c r="BR799" s="35"/>
    </row>
    <row r="800" spans="70:70" x14ac:dyDescent="0.25">
      <c r="BR800" s="35"/>
    </row>
    <row r="801" spans="70:70" x14ac:dyDescent="0.25">
      <c r="BR801" s="35"/>
    </row>
    <row r="802" spans="70:70" x14ac:dyDescent="0.25">
      <c r="BR802" s="35"/>
    </row>
    <row r="803" spans="70:70" x14ac:dyDescent="0.25">
      <c r="BR803" s="35"/>
    </row>
    <row r="804" spans="70:70" x14ac:dyDescent="0.25">
      <c r="BR804" s="35"/>
    </row>
    <row r="805" spans="70:70" x14ac:dyDescent="0.25">
      <c r="BR805" s="35"/>
    </row>
    <row r="806" spans="70:70" x14ac:dyDescent="0.25">
      <c r="BR806" s="35"/>
    </row>
    <row r="807" spans="70:70" x14ac:dyDescent="0.25">
      <c r="BR807" s="35"/>
    </row>
    <row r="808" spans="70:70" x14ac:dyDescent="0.25">
      <c r="BR808" s="35"/>
    </row>
    <row r="809" spans="70:70" x14ac:dyDescent="0.25">
      <c r="BR809" s="35"/>
    </row>
    <row r="810" spans="70:70" x14ac:dyDescent="0.25">
      <c r="BR810" s="35"/>
    </row>
    <row r="811" spans="70:70" x14ac:dyDescent="0.25">
      <c r="BR811" s="35"/>
    </row>
    <row r="812" spans="70:70" x14ac:dyDescent="0.25">
      <c r="BR812" s="35"/>
    </row>
    <row r="813" spans="70:70" x14ac:dyDescent="0.25">
      <c r="BR813" s="35"/>
    </row>
    <row r="814" spans="70:70" x14ac:dyDescent="0.25">
      <c r="BR814" s="35"/>
    </row>
    <row r="815" spans="70:70" x14ac:dyDescent="0.25">
      <c r="BR815" s="35"/>
    </row>
    <row r="816" spans="70:70" x14ac:dyDescent="0.25">
      <c r="BR816" s="35"/>
    </row>
    <row r="817" spans="70:70" x14ac:dyDescent="0.25">
      <c r="BR817" s="35"/>
    </row>
    <row r="818" spans="70:70" x14ac:dyDescent="0.25">
      <c r="BR818" s="35"/>
    </row>
    <row r="819" spans="70:70" x14ac:dyDescent="0.25">
      <c r="BR819" s="35"/>
    </row>
    <row r="820" spans="70:70" x14ac:dyDescent="0.25">
      <c r="BR820" s="35"/>
    </row>
    <row r="821" spans="70:70" x14ac:dyDescent="0.25">
      <c r="BR821" s="35"/>
    </row>
    <row r="822" spans="70:70" x14ac:dyDescent="0.25">
      <c r="BR822" s="35"/>
    </row>
    <row r="823" spans="70:70" x14ac:dyDescent="0.25">
      <c r="BR823" s="35"/>
    </row>
    <row r="824" spans="70:70" x14ac:dyDescent="0.25">
      <c r="BR824" s="35"/>
    </row>
    <row r="825" spans="70:70" x14ac:dyDescent="0.25">
      <c r="BR825" s="35"/>
    </row>
    <row r="826" spans="70:70" x14ac:dyDescent="0.25">
      <c r="BR826" s="35"/>
    </row>
    <row r="827" spans="70:70" x14ac:dyDescent="0.25">
      <c r="BR827" s="35"/>
    </row>
    <row r="828" spans="70:70" x14ac:dyDescent="0.25">
      <c r="BR828" s="35"/>
    </row>
    <row r="829" spans="70:70" x14ac:dyDescent="0.25">
      <c r="BR829" s="35"/>
    </row>
    <row r="830" spans="70:70" x14ac:dyDescent="0.25">
      <c r="BR830" s="35"/>
    </row>
    <row r="831" spans="70:70" x14ac:dyDescent="0.25">
      <c r="BR831" s="35"/>
    </row>
    <row r="832" spans="70:70" x14ac:dyDescent="0.25">
      <c r="BR832" s="35"/>
    </row>
    <row r="833" spans="70:70" x14ac:dyDescent="0.25">
      <c r="BR833" s="35"/>
    </row>
    <row r="834" spans="70:70" x14ac:dyDescent="0.25">
      <c r="BR834" s="35"/>
    </row>
    <row r="835" spans="70:70" x14ac:dyDescent="0.25">
      <c r="BR835" s="35"/>
    </row>
    <row r="836" spans="70:70" x14ac:dyDescent="0.25">
      <c r="BR836" s="35"/>
    </row>
    <row r="837" spans="70:70" x14ac:dyDescent="0.25">
      <c r="BR837" s="35"/>
    </row>
    <row r="838" spans="70:70" x14ac:dyDescent="0.25">
      <c r="BR838" s="35"/>
    </row>
    <row r="839" spans="70:70" x14ac:dyDescent="0.25">
      <c r="BR839" s="35"/>
    </row>
    <row r="840" spans="70:70" x14ac:dyDescent="0.25">
      <c r="BR840" s="35"/>
    </row>
    <row r="841" spans="70:70" x14ac:dyDescent="0.25">
      <c r="BR841" s="35"/>
    </row>
    <row r="842" spans="70:70" x14ac:dyDescent="0.25">
      <c r="BR842" s="35"/>
    </row>
    <row r="843" spans="70:70" x14ac:dyDescent="0.25">
      <c r="BR843" s="35"/>
    </row>
    <row r="844" spans="70:70" x14ac:dyDescent="0.25">
      <c r="BR844" s="35"/>
    </row>
    <row r="845" spans="70:70" x14ac:dyDescent="0.25">
      <c r="BR845" s="35"/>
    </row>
    <row r="846" spans="70:70" x14ac:dyDescent="0.25">
      <c r="BR846" s="35"/>
    </row>
    <row r="847" spans="70:70" x14ac:dyDescent="0.25">
      <c r="BR847" s="35"/>
    </row>
    <row r="848" spans="70:70" x14ac:dyDescent="0.25">
      <c r="BR848" s="35"/>
    </row>
    <row r="849" spans="70:70" x14ac:dyDescent="0.25">
      <c r="BR849" s="35"/>
    </row>
    <row r="850" spans="70:70" x14ac:dyDescent="0.25">
      <c r="BR850" s="35"/>
    </row>
    <row r="851" spans="70:70" x14ac:dyDescent="0.25">
      <c r="BR851" s="35"/>
    </row>
    <row r="852" spans="70:70" x14ac:dyDescent="0.25">
      <c r="BR852" s="35"/>
    </row>
    <row r="853" spans="70:70" x14ac:dyDescent="0.25">
      <c r="BR853" s="35"/>
    </row>
    <row r="854" spans="70:70" x14ac:dyDescent="0.25">
      <c r="BR854" s="35"/>
    </row>
    <row r="855" spans="70:70" x14ac:dyDescent="0.25">
      <c r="BR855" s="35"/>
    </row>
    <row r="856" spans="70:70" x14ac:dyDescent="0.25">
      <c r="BR856" s="35"/>
    </row>
    <row r="857" spans="70:70" x14ac:dyDescent="0.25">
      <c r="BR857" s="35"/>
    </row>
    <row r="858" spans="70:70" x14ac:dyDescent="0.25">
      <c r="BR858" s="35"/>
    </row>
    <row r="859" spans="70:70" x14ac:dyDescent="0.25">
      <c r="BR859" s="35"/>
    </row>
    <row r="860" spans="70:70" x14ac:dyDescent="0.25">
      <c r="BR860" s="35"/>
    </row>
    <row r="861" spans="70:70" x14ac:dyDescent="0.25">
      <c r="BR861" s="35"/>
    </row>
    <row r="862" spans="70:70" x14ac:dyDescent="0.25">
      <c r="BR862" s="35"/>
    </row>
    <row r="863" spans="70:70" x14ac:dyDescent="0.25">
      <c r="BR863" s="35"/>
    </row>
    <row r="864" spans="70:70" x14ac:dyDescent="0.25">
      <c r="BR864" s="35"/>
    </row>
    <row r="865" spans="70:70" x14ac:dyDescent="0.25">
      <c r="BR865" s="35"/>
    </row>
    <row r="866" spans="70:70" x14ac:dyDescent="0.25">
      <c r="BR866" s="35"/>
    </row>
    <row r="867" spans="70:70" x14ac:dyDescent="0.25">
      <c r="BR867" s="35"/>
    </row>
    <row r="868" spans="70:70" x14ac:dyDescent="0.25">
      <c r="BR868" s="35"/>
    </row>
    <row r="869" spans="70:70" x14ac:dyDescent="0.25">
      <c r="BR869" s="35"/>
    </row>
    <row r="870" spans="70:70" x14ac:dyDescent="0.25">
      <c r="BR870" s="35"/>
    </row>
    <row r="871" spans="70:70" x14ac:dyDescent="0.25">
      <c r="BR871" s="35"/>
    </row>
    <row r="872" spans="70:70" x14ac:dyDescent="0.25">
      <c r="BR872" s="35"/>
    </row>
    <row r="873" spans="70:70" x14ac:dyDescent="0.25">
      <c r="BR873" s="35"/>
    </row>
    <row r="874" spans="70:70" x14ac:dyDescent="0.25">
      <c r="BR874" s="35"/>
    </row>
    <row r="875" spans="70:70" x14ac:dyDescent="0.25">
      <c r="BR875" s="35"/>
    </row>
    <row r="876" spans="70:70" x14ac:dyDescent="0.25">
      <c r="BR876" s="35"/>
    </row>
    <row r="877" spans="70:70" x14ac:dyDescent="0.25">
      <c r="BR877" s="35"/>
    </row>
    <row r="878" spans="70:70" x14ac:dyDescent="0.25">
      <c r="BR878" s="35"/>
    </row>
    <row r="879" spans="70:70" x14ac:dyDescent="0.25">
      <c r="BR879" s="35"/>
    </row>
    <row r="880" spans="70:70" x14ac:dyDescent="0.25">
      <c r="BR880" s="35"/>
    </row>
    <row r="881" spans="70:70" x14ac:dyDescent="0.25">
      <c r="BR881" s="35"/>
    </row>
    <row r="882" spans="70:70" x14ac:dyDescent="0.25">
      <c r="BR882" s="35"/>
    </row>
    <row r="883" spans="70:70" x14ac:dyDescent="0.25">
      <c r="BR883" s="35"/>
    </row>
    <row r="884" spans="70:70" x14ac:dyDescent="0.25">
      <c r="BR884" s="35"/>
    </row>
    <row r="885" spans="70:70" x14ac:dyDescent="0.25">
      <c r="BR885" s="35"/>
    </row>
    <row r="886" spans="70:70" x14ac:dyDescent="0.25">
      <c r="BR886" s="35"/>
    </row>
    <row r="887" spans="70:70" x14ac:dyDescent="0.25">
      <c r="BR887" s="35"/>
    </row>
    <row r="888" spans="70:70" x14ac:dyDescent="0.25">
      <c r="BR888" s="35"/>
    </row>
    <row r="889" spans="70:70" x14ac:dyDescent="0.25">
      <c r="BR889" s="35"/>
    </row>
    <row r="890" spans="70:70" x14ac:dyDescent="0.25">
      <c r="BR890" s="35"/>
    </row>
    <row r="891" spans="70:70" x14ac:dyDescent="0.25">
      <c r="BR891" s="35"/>
    </row>
    <row r="892" spans="70:70" x14ac:dyDescent="0.25">
      <c r="BR892" s="35"/>
    </row>
    <row r="893" spans="70:70" x14ac:dyDescent="0.25">
      <c r="BR893" s="35"/>
    </row>
    <row r="894" spans="70:70" x14ac:dyDescent="0.25">
      <c r="BR894" s="35"/>
    </row>
    <row r="895" spans="70:70" x14ac:dyDescent="0.25">
      <c r="BR895" s="35"/>
    </row>
    <row r="896" spans="70:70" x14ac:dyDescent="0.25">
      <c r="BR896" s="35"/>
    </row>
    <row r="897" spans="70:70" x14ac:dyDescent="0.25">
      <c r="BR897" s="35"/>
    </row>
    <row r="898" spans="70:70" x14ac:dyDescent="0.25">
      <c r="BR898" s="35"/>
    </row>
    <row r="899" spans="70:70" x14ac:dyDescent="0.25">
      <c r="BR899" s="35"/>
    </row>
    <row r="900" spans="70:70" x14ac:dyDescent="0.25">
      <c r="BR900" s="35"/>
    </row>
    <row r="901" spans="70:70" x14ac:dyDescent="0.25">
      <c r="BR901" s="35"/>
    </row>
    <row r="902" spans="70:70" x14ac:dyDescent="0.25">
      <c r="BR902" s="35"/>
    </row>
    <row r="903" spans="70:70" x14ac:dyDescent="0.25">
      <c r="BR903" s="35"/>
    </row>
    <row r="904" spans="70:70" x14ac:dyDescent="0.25">
      <c r="BR904" s="35"/>
    </row>
    <row r="905" spans="70:70" x14ac:dyDescent="0.25">
      <c r="BR905" s="35"/>
    </row>
    <row r="906" spans="70:70" x14ac:dyDescent="0.25">
      <c r="BR906" s="35"/>
    </row>
    <row r="907" spans="70:70" x14ac:dyDescent="0.25">
      <c r="BR907" s="35"/>
    </row>
    <row r="908" spans="70:70" x14ac:dyDescent="0.25">
      <c r="BR908" s="35"/>
    </row>
    <row r="909" spans="70:70" x14ac:dyDescent="0.25">
      <c r="BR909" s="35"/>
    </row>
    <row r="910" spans="70:70" x14ac:dyDescent="0.25">
      <c r="BR910" s="35"/>
    </row>
    <row r="911" spans="70:70" x14ac:dyDescent="0.25">
      <c r="BR911" s="35"/>
    </row>
    <row r="912" spans="70:70" x14ac:dyDescent="0.25">
      <c r="BR912" s="35"/>
    </row>
    <row r="913" spans="70:70" x14ac:dyDescent="0.25">
      <c r="BR913" s="35"/>
    </row>
    <row r="914" spans="70:70" x14ac:dyDescent="0.25">
      <c r="BR914" s="35"/>
    </row>
    <row r="915" spans="70:70" x14ac:dyDescent="0.25">
      <c r="BR915" s="35"/>
    </row>
    <row r="916" spans="70:70" x14ac:dyDescent="0.25">
      <c r="BR916" s="35"/>
    </row>
    <row r="917" spans="70:70" x14ac:dyDescent="0.25">
      <c r="BR917" s="35"/>
    </row>
    <row r="918" spans="70:70" x14ac:dyDescent="0.25">
      <c r="BR918" s="35"/>
    </row>
    <row r="919" spans="70:70" x14ac:dyDescent="0.25">
      <c r="BR919" s="35"/>
    </row>
    <row r="920" spans="70:70" x14ac:dyDescent="0.25">
      <c r="BR920" s="35"/>
    </row>
    <row r="921" spans="70:70" x14ac:dyDescent="0.25">
      <c r="BR921" s="35"/>
    </row>
    <row r="922" spans="70:70" x14ac:dyDescent="0.25">
      <c r="BR922" s="35"/>
    </row>
    <row r="923" spans="70:70" x14ac:dyDescent="0.25">
      <c r="BR923" s="35"/>
    </row>
    <row r="924" spans="70:70" x14ac:dyDescent="0.25">
      <c r="BR924" s="35"/>
    </row>
    <row r="925" spans="70:70" x14ac:dyDescent="0.25">
      <c r="BR925" s="35"/>
    </row>
    <row r="926" spans="70:70" x14ac:dyDescent="0.25">
      <c r="BR926" s="35"/>
    </row>
    <row r="927" spans="70:70" x14ac:dyDescent="0.25">
      <c r="BR927" s="35"/>
    </row>
    <row r="928" spans="70:70" x14ac:dyDescent="0.25">
      <c r="BR928" s="35"/>
    </row>
    <row r="929" spans="70:70" x14ac:dyDescent="0.25">
      <c r="BR929" s="35"/>
    </row>
    <row r="930" spans="70:70" x14ac:dyDescent="0.25">
      <c r="BR930" s="35"/>
    </row>
    <row r="931" spans="70:70" x14ac:dyDescent="0.25">
      <c r="BR931" s="35"/>
    </row>
    <row r="932" spans="70:70" x14ac:dyDescent="0.25">
      <c r="BR932" s="35"/>
    </row>
    <row r="933" spans="70:70" x14ac:dyDescent="0.25">
      <c r="BR933" s="35"/>
    </row>
    <row r="934" spans="70:70" x14ac:dyDescent="0.25">
      <c r="BR934" s="35"/>
    </row>
    <row r="935" spans="70:70" x14ac:dyDescent="0.25">
      <c r="BR935" s="35"/>
    </row>
    <row r="936" spans="70:70" x14ac:dyDescent="0.25">
      <c r="BR936" s="35"/>
    </row>
    <row r="937" spans="70:70" x14ac:dyDescent="0.25">
      <c r="BR937" s="35"/>
    </row>
    <row r="938" spans="70:70" x14ac:dyDescent="0.25">
      <c r="BR938" s="35"/>
    </row>
    <row r="939" spans="70:70" x14ac:dyDescent="0.25">
      <c r="BR939" s="35"/>
    </row>
    <row r="940" spans="70:70" x14ac:dyDescent="0.25">
      <c r="BR940" s="35"/>
    </row>
    <row r="941" spans="70:70" x14ac:dyDescent="0.25">
      <c r="BR941" s="35"/>
    </row>
    <row r="942" spans="70:70" x14ac:dyDescent="0.25">
      <c r="BR942" s="35"/>
    </row>
    <row r="943" spans="70:70" x14ac:dyDescent="0.25">
      <c r="BR943" s="35"/>
    </row>
    <row r="944" spans="70:70" x14ac:dyDescent="0.25">
      <c r="BR944" s="35"/>
    </row>
    <row r="945" spans="70:70" x14ac:dyDescent="0.25">
      <c r="BR945" s="35"/>
    </row>
    <row r="946" spans="70:70" x14ac:dyDescent="0.25">
      <c r="BR946" s="35"/>
    </row>
    <row r="947" spans="70:70" x14ac:dyDescent="0.25">
      <c r="BR947" s="35"/>
    </row>
    <row r="948" spans="70:70" x14ac:dyDescent="0.25">
      <c r="BR948" s="35"/>
    </row>
    <row r="949" spans="70:70" x14ac:dyDescent="0.25">
      <c r="BR949" s="35"/>
    </row>
    <row r="950" spans="70:70" x14ac:dyDescent="0.25">
      <c r="BR950" s="35"/>
    </row>
    <row r="951" spans="70:70" x14ac:dyDescent="0.25">
      <c r="BR951" s="35"/>
    </row>
    <row r="952" spans="70:70" x14ac:dyDescent="0.25">
      <c r="BR952" s="35"/>
    </row>
    <row r="953" spans="70:70" x14ac:dyDescent="0.25">
      <c r="BR953" s="35"/>
    </row>
    <row r="954" spans="70:70" x14ac:dyDescent="0.25">
      <c r="BR954" s="35"/>
    </row>
    <row r="955" spans="70:70" x14ac:dyDescent="0.25">
      <c r="BR955" s="35"/>
    </row>
    <row r="956" spans="70:70" x14ac:dyDescent="0.25">
      <c r="BR956" s="35"/>
    </row>
    <row r="957" spans="70:70" x14ac:dyDescent="0.25">
      <c r="BR957" s="35"/>
    </row>
    <row r="958" spans="70:70" x14ac:dyDescent="0.25">
      <c r="BR958" s="35"/>
    </row>
    <row r="959" spans="70:70" x14ac:dyDescent="0.25">
      <c r="BR959" s="35"/>
    </row>
    <row r="960" spans="70:70" x14ac:dyDescent="0.25">
      <c r="BR960" s="35"/>
    </row>
    <row r="961" spans="70:70" x14ac:dyDescent="0.25">
      <c r="BR961" s="35"/>
    </row>
    <row r="962" spans="70:70" x14ac:dyDescent="0.25">
      <c r="BR962" s="35"/>
    </row>
    <row r="963" spans="70:70" x14ac:dyDescent="0.25">
      <c r="BR963" s="35"/>
    </row>
    <row r="964" spans="70:70" x14ac:dyDescent="0.25">
      <c r="BR964" s="35"/>
    </row>
    <row r="965" spans="70:70" x14ac:dyDescent="0.25">
      <c r="BR965" s="35"/>
    </row>
    <row r="966" spans="70:70" x14ac:dyDescent="0.25">
      <c r="BR966" s="35"/>
    </row>
    <row r="967" spans="70:70" x14ac:dyDescent="0.25">
      <c r="BR967" s="35"/>
    </row>
    <row r="968" spans="70:70" x14ac:dyDescent="0.25">
      <c r="BR968" s="35"/>
    </row>
    <row r="969" spans="70:70" x14ac:dyDescent="0.25">
      <c r="BR969" s="35"/>
    </row>
    <row r="970" spans="70:70" x14ac:dyDescent="0.25">
      <c r="BR970" s="35"/>
    </row>
    <row r="971" spans="70:70" x14ac:dyDescent="0.25">
      <c r="BR971" s="35"/>
    </row>
    <row r="972" spans="70:70" x14ac:dyDescent="0.25">
      <c r="BR972" s="35"/>
    </row>
    <row r="973" spans="70:70" x14ac:dyDescent="0.25">
      <c r="BR973" s="35"/>
    </row>
    <row r="974" spans="70:70" x14ac:dyDescent="0.25">
      <c r="BR974" s="35"/>
    </row>
    <row r="975" spans="70:70" x14ac:dyDescent="0.25">
      <c r="BR975" s="35"/>
    </row>
    <row r="976" spans="70:70" x14ac:dyDescent="0.25">
      <c r="BR976" s="35"/>
    </row>
    <row r="977" spans="70:70" x14ac:dyDescent="0.25">
      <c r="BR977" s="35"/>
    </row>
    <row r="978" spans="70:70" x14ac:dyDescent="0.25">
      <c r="BR978" s="35"/>
    </row>
    <row r="979" spans="70:70" x14ac:dyDescent="0.25">
      <c r="BR979" s="35"/>
    </row>
    <row r="980" spans="70:70" x14ac:dyDescent="0.25">
      <c r="BR980" s="35"/>
    </row>
    <row r="981" spans="70:70" x14ac:dyDescent="0.25">
      <c r="BR981" s="35"/>
    </row>
    <row r="982" spans="70:70" x14ac:dyDescent="0.25">
      <c r="BR982" s="35"/>
    </row>
    <row r="983" spans="70:70" x14ac:dyDescent="0.25">
      <c r="BR983" s="35"/>
    </row>
    <row r="984" spans="70:70" x14ac:dyDescent="0.25">
      <c r="BR984" s="35"/>
    </row>
    <row r="985" spans="70:70" x14ac:dyDescent="0.25">
      <c r="BR985" s="35"/>
    </row>
    <row r="986" spans="70:70" x14ac:dyDescent="0.25">
      <c r="BR986" s="35"/>
    </row>
    <row r="987" spans="70:70" x14ac:dyDescent="0.25">
      <c r="BR987" s="35"/>
    </row>
    <row r="988" spans="70:70" x14ac:dyDescent="0.25">
      <c r="BR988" s="35"/>
    </row>
    <row r="989" spans="70:70" x14ac:dyDescent="0.25">
      <c r="BR989" s="35"/>
    </row>
    <row r="990" spans="70:70" x14ac:dyDescent="0.25">
      <c r="BR990" s="35"/>
    </row>
    <row r="991" spans="70:70" x14ac:dyDescent="0.25">
      <c r="BR991" s="35"/>
    </row>
    <row r="992" spans="70:70" x14ac:dyDescent="0.25">
      <c r="BR992" s="35"/>
    </row>
    <row r="993" spans="70:70" x14ac:dyDescent="0.25">
      <c r="BR993" s="35"/>
    </row>
    <row r="994" spans="70:70" x14ac:dyDescent="0.25">
      <c r="BR994" s="35"/>
    </row>
    <row r="995" spans="70:70" x14ac:dyDescent="0.25">
      <c r="BR995" s="35"/>
    </row>
    <row r="996" spans="70:70" x14ac:dyDescent="0.25">
      <c r="BR996" s="35"/>
    </row>
    <row r="997" spans="70:70" x14ac:dyDescent="0.25">
      <c r="BR997" s="35"/>
    </row>
    <row r="998" spans="70:70" x14ac:dyDescent="0.25">
      <c r="BR998" s="35"/>
    </row>
    <row r="999" spans="70:70" x14ac:dyDescent="0.25">
      <c r="BR999" s="35"/>
    </row>
    <row r="1000" spans="70:70" x14ac:dyDescent="0.25">
      <c r="BR1000" s="35"/>
    </row>
    <row r="1001" spans="70:70" x14ac:dyDescent="0.25">
      <c r="BR1001" s="35"/>
    </row>
    <row r="1002" spans="70:70" x14ac:dyDescent="0.25">
      <c r="BR1002" s="35"/>
    </row>
    <row r="1003" spans="70:70" x14ac:dyDescent="0.25">
      <c r="BR1003" s="35"/>
    </row>
    <row r="1004" spans="70:70" x14ac:dyDescent="0.25">
      <c r="BR1004" s="35"/>
    </row>
    <row r="1005" spans="70:70" x14ac:dyDescent="0.25">
      <c r="BR1005" s="35"/>
    </row>
    <row r="1006" spans="70:70" x14ac:dyDescent="0.25">
      <c r="BR1006" s="35"/>
    </row>
    <row r="1007" spans="70:70" x14ac:dyDescent="0.25">
      <c r="BR1007" s="35"/>
    </row>
    <row r="1008" spans="70:70" x14ac:dyDescent="0.25">
      <c r="BR1008" s="35"/>
    </row>
    <row r="1009" spans="70:70" x14ac:dyDescent="0.25">
      <c r="BR1009" s="35"/>
    </row>
    <row r="1010" spans="70:70" x14ac:dyDescent="0.25">
      <c r="BR1010" s="35"/>
    </row>
    <row r="1011" spans="70:70" x14ac:dyDescent="0.25">
      <c r="BR1011" s="35"/>
    </row>
    <row r="1012" spans="70:70" x14ac:dyDescent="0.25">
      <c r="BR1012" s="35"/>
    </row>
    <row r="1013" spans="70:70" x14ac:dyDescent="0.25">
      <c r="BR1013" s="35"/>
    </row>
    <row r="1014" spans="70:70" x14ac:dyDescent="0.25">
      <c r="BR1014" s="35"/>
    </row>
    <row r="1015" spans="70:70" x14ac:dyDescent="0.25">
      <c r="BR1015" s="35"/>
    </row>
    <row r="1016" spans="70:70" x14ac:dyDescent="0.25">
      <c r="BR1016" s="35"/>
    </row>
    <row r="1017" spans="70:70" x14ac:dyDescent="0.25">
      <c r="BR1017" s="35"/>
    </row>
    <row r="1018" spans="70:70" x14ac:dyDescent="0.25">
      <c r="BR1018" s="35"/>
    </row>
    <row r="1019" spans="70:70" x14ac:dyDescent="0.25">
      <c r="BR1019" s="35"/>
    </row>
    <row r="1020" spans="70:70" x14ac:dyDescent="0.25">
      <c r="BR1020" s="35"/>
    </row>
    <row r="1021" spans="70:70" x14ac:dyDescent="0.25">
      <c r="BR1021" s="35"/>
    </row>
    <row r="1022" spans="70:70" x14ac:dyDescent="0.25">
      <c r="BR1022" s="35"/>
    </row>
    <row r="1023" spans="70:70" x14ac:dyDescent="0.25">
      <c r="BR1023" s="35"/>
    </row>
    <row r="1024" spans="70:70" x14ac:dyDescent="0.25">
      <c r="BR1024" s="35"/>
    </row>
    <row r="1025" spans="70:70" x14ac:dyDescent="0.25">
      <c r="BR1025" s="35"/>
    </row>
    <row r="1026" spans="70:70" x14ac:dyDescent="0.25">
      <c r="BR1026" s="35"/>
    </row>
    <row r="1027" spans="70:70" x14ac:dyDescent="0.25">
      <c r="BR1027" s="35"/>
    </row>
    <row r="1028" spans="70:70" x14ac:dyDescent="0.25">
      <c r="BR1028" s="35"/>
    </row>
    <row r="1029" spans="70:70" x14ac:dyDescent="0.25">
      <c r="BR1029" s="35"/>
    </row>
    <row r="1030" spans="70:70" x14ac:dyDescent="0.25">
      <c r="BR1030" s="35"/>
    </row>
    <row r="1031" spans="70:70" x14ac:dyDescent="0.25">
      <c r="BR1031" s="35"/>
    </row>
    <row r="1032" spans="70:70" x14ac:dyDescent="0.25">
      <c r="BR1032" s="35"/>
    </row>
    <row r="1033" spans="70:70" x14ac:dyDescent="0.25">
      <c r="BR1033" s="35"/>
    </row>
    <row r="1034" spans="70:70" x14ac:dyDescent="0.25">
      <c r="BR1034" s="35"/>
    </row>
    <row r="1035" spans="70:70" x14ac:dyDescent="0.25">
      <c r="BR1035" s="35"/>
    </row>
    <row r="1036" spans="70:70" x14ac:dyDescent="0.25">
      <c r="BR1036" s="35"/>
    </row>
    <row r="1037" spans="70:70" x14ac:dyDescent="0.25">
      <c r="BR1037" s="35"/>
    </row>
    <row r="1038" spans="70:70" x14ac:dyDescent="0.25">
      <c r="BR1038" s="35"/>
    </row>
    <row r="1039" spans="70:70" x14ac:dyDescent="0.25">
      <c r="BR1039" s="35"/>
    </row>
    <row r="1040" spans="70:70" x14ac:dyDescent="0.25">
      <c r="BR1040" s="35"/>
    </row>
    <row r="1041" spans="70:70" x14ac:dyDescent="0.25">
      <c r="BR1041" s="35"/>
    </row>
    <row r="1042" spans="70:70" x14ac:dyDescent="0.25">
      <c r="BR1042" s="35"/>
    </row>
    <row r="1043" spans="70:70" x14ac:dyDescent="0.25">
      <c r="BR1043" s="35"/>
    </row>
    <row r="1044" spans="70:70" x14ac:dyDescent="0.25">
      <c r="BR1044" s="35"/>
    </row>
    <row r="1045" spans="70:70" x14ac:dyDescent="0.25">
      <c r="BR1045" s="35"/>
    </row>
    <row r="1046" spans="70:70" x14ac:dyDescent="0.25">
      <c r="BR1046" s="35"/>
    </row>
    <row r="1047" spans="70:70" x14ac:dyDescent="0.25">
      <c r="BR1047" s="35"/>
    </row>
    <row r="1048" spans="70:70" x14ac:dyDescent="0.25">
      <c r="BR1048" s="35"/>
    </row>
    <row r="1049" spans="70:70" x14ac:dyDescent="0.25">
      <c r="BR1049" s="35"/>
    </row>
    <row r="1050" spans="70:70" x14ac:dyDescent="0.25">
      <c r="BR1050" s="35"/>
    </row>
    <row r="1051" spans="70:70" x14ac:dyDescent="0.25">
      <c r="BR1051" s="35"/>
    </row>
    <row r="1052" spans="70:70" x14ac:dyDescent="0.25">
      <c r="BR1052" s="35"/>
    </row>
    <row r="1053" spans="70:70" x14ac:dyDescent="0.25">
      <c r="BR1053" s="35"/>
    </row>
    <row r="1054" spans="70:70" x14ac:dyDescent="0.25">
      <c r="BR1054" s="35"/>
    </row>
    <row r="1055" spans="70:70" x14ac:dyDescent="0.25">
      <c r="BR1055" s="35"/>
    </row>
    <row r="1056" spans="70:70" x14ac:dyDescent="0.25">
      <c r="BR1056" s="35"/>
    </row>
    <row r="1057" spans="70:70" x14ac:dyDescent="0.25">
      <c r="BR1057" s="35"/>
    </row>
    <row r="1058" spans="70:70" x14ac:dyDescent="0.25">
      <c r="BR1058" s="35"/>
    </row>
    <row r="1059" spans="70:70" x14ac:dyDescent="0.25">
      <c r="BR1059" s="35"/>
    </row>
    <row r="1060" spans="70:70" x14ac:dyDescent="0.25">
      <c r="BR1060" s="35"/>
    </row>
    <row r="1061" spans="70:70" x14ac:dyDescent="0.25">
      <c r="BR1061" s="35"/>
    </row>
    <row r="1062" spans="70:70" x14ac:dyDescent="0.25">
      <c r="BR1062" s="35"/>
    </row>
    <row r="1063" spans="70:70" x14ac:dyDescent="0.25">
      <c r="BR1063" s="35"/>
    </row>
    <row r="1064" spans="70:70" x14ac:dyDescent="0.25">
      <c r="BR1064" s="35"/>
    </row>
    <row r="1065" spans="70:70" x14ac:dyDescent="0.25">
      <c r="BR1065" s="35"/>
    </row>
    <row r="1066" spans="70:70" x14ac:dyDescent="0.25">
      <c r="BR1066" s="35"/>
    </row>
    <row r="1067" spans="70:70" x14ac:dyDescent="0.25">
      <c r="BR1067" s="35"/>
    </row>
    <row r="1068" spans="70:70" x14ac:dyDescent="0.25">
      <c r="BR1068" s="35"/>
    </row>
    <row r="1069" spans="70:70" x14ac:dyDescent="0.25">
      <c r="BR1069" s="35"/>
    </row>
    <row r="1070" spans="70:70" x14ac:dyDescent="0.25">
      <c r="BR1070" s="35"/>
    </row>
    <row r="1071" spans="70:70" x14ac:dyDescent="0.25">
      <c r="BR1071" s="35"/>
    </row>
    <row r="1072" spans="70:70" x14ac:dyDescent="0.25">
      <c r="BR1072" s="35"/>
    </row>
    <row r="1073" spans="70:70" x14ac:dyDescent="0.25">
      <c r="BR1073" s="35"/>
    </row>
    <row r="1074" spans="70:70" x14ac:dyDescent="0.25">
      <c r="BR1074" s="35"/>
    </row>
    <row r="1075" spans="70:70" x14ac:dyDescent="0.25">
      <c r="BR1075" s="35"/>
    </row>
    <row r="1076" spans="70:70" x14ac:dyDescent="0.25">
      <c r="BR1076" s="35"/>
    </row>
    <row r="1077" spans="70:70" x14ac:dyDescent="0.25">
      <c r="BR1077" s="35"/>
    </row>
    <row r="1078" spans="70:70" x14ac:dyDescent="0.25">
      <c r="BR1078" s="35"/>
    </row>
    <row r="1079" spans="70:70" x14ac:dyDescent="0.25">
      <c r="BR1079" s="35"/>
    </row>
    <row r="1080" spans="70:70" x14ac:dyDescent="0.25">
      <c r="BR1080" s="35"/>
    </row>
    <row r="1081" spans="70:70" x14ac:dyDescent="0.25">
      <c r="BR1081" s="35"/>
    </row>
    <row r="1082" spans="70:70" x14ac:dyDescent="0.25">
      <c r="BR1082" s="35"/>
    </row>
    <row r="1083" spans="70:70" x14ac:dyDescent="0.25">
      <c r="BR1083" s="35"/>
    </row>
    <row r="1084" spans="70:70" x14ac:dyDescent="0.25">
      <c r="BR1084" s="35"/>
    </row>
    <row r="1085" spans="70:70" x14ac:dyDescent="0.25">
      <c r="BR1085" s="35"/>
    </row>
    <row r="1086" spans="70:70" x14ac:dyDescent="0.25">
      <c r="BR1086" s="35"/>
    </row>
    <row r="1087" spans="70:70" x14ac:dyDescent="0.25">
      <c r="BR1087" s="35"/>
    </row>
    <row r="1088" spans="70:70" x14ac:dyDescent="0.25">
      <c r="BR1088" s="35"/>
    </row>
    <row r="1089" spans="70:70" x14ac:dyDescent="0.25">
      <c r="BR1089" s="35"/>
    </row>
    <row r="1090" spans="70:70" x14ac:dyDescent="0.25">
      <c r="BR1090" s="35"/>
    </row>
    <row r="1091" spans="70:70" x14ac:dyDescent="0.25">
      <c r="BR1091" s="35"/>
    </row>
    <row r="1092" spans="70:70" x14ac:dyDescent="0.25">
      <c r="BR1092" s="35"/>
    </row>
    <row r="1093" spans="70:70" x14ac:dyDescent="0.25">
      <c r="BR1093" s="35"/>
    </row>
    <row r="1094" spans="70:70" x14ac:dyDescent="0.25">
      <c r="BR1094" s="35"/>
    </row>
    <row r="1095" spans="70:70" x14ac:dyDescent="0.25">
      <c r="BR1095" s="35"/>
    </row>
    <row r="1096" spans="70:70" x14ac:dyDescent="0.25">
      <c r="BR1096" s="35"/>
    </row>
    <row r="1097" spans="70:70" x14ac:dyDescent="0.25">
      <c r="BR1097" s="35"/>
    </row>
    <row r="1098" spans="70:70" x14ac:dyDescent="0.25">
      <c r="BR1098" s="35"/>
    </row>
    <row r="1099" spans="70:70" x14ac:dyDescent="0.25">
      <c r="BR1099" s="35"/>
    </row>
    <row r="1100" spans="70:70" x14ac:dyDescent="0.25">
      <c r="BR1100" s="35"/>
    </row>
    <row r="1101" spans="70:70" x14ac:dyDescent="0.25">
      <c r="BR1101" s="35"/>
    </row>
    <row r="1102" spans="70:70" x14ac:dyDescent="0.25">
      <c r="BR1102" s="35"/>
    </row>
    <row r="1103" spans="70:70" x14ac:dyDescent="0.25">
      <c r="BR1103" s="35"/>
    </row>
    <row r="1104" spans="70:70" x14ac:dyDescent="0.25">
      <c r="BR1104" s="35"/>
    </row>
    <row r="1105" spans="70:70" x14ac:dyDescent="0.25">
      <c r="BR1105" s="35"/>
    </row>
    <row r="1106" spans="70:70" x14ac:dyDescent="0.25">
      <c r="BR1106" s="35"/>
    </row>
    <row r="1107" spans="70:70" x14ac:dyDescent="0.25">
      <c r="BR1107" s="35"/>
    </row>
    <row r="1108" spans="70:70" x14ac:dyDescent="0.25">
      <c r="BR1108" s="35"/>
    </row>
    <row r="1109" spans="70:70" x14ac:dyDescent="0.25">
      <c r="BR1109" s="35"/>
    </row>
    <row r="1110" spans="70:70" x14ac:dyDescent="0.25">
      <c r="BR1110" s="35"/>
    </row>
    <row r="1111" spans="70:70" x14ac:dyDescent="0.25">
      <c r="BR1111" s="35"/>
    </row>
    <row r="1112" spans="70:70" x14ac:dyDescent="0.25">
      <c r="BR1112" s="35"/>
    </row>
    <row r="1113" spans="70:70" x14ac:dyDescent="0.25">
      <c r="BR1113" s="35"/>
    </row>
    <row r="1114" spans="70:70" x14ac:dyDescent="0.25">
      <c r="BR1114" s="35"/>
    </row>
    <row r="1115" spans="70:70" x14ac:dyDescent="0.25">
      <c r="BR1115" s="35"/>
    </row>
    <row r="1116" spans="70:70" x14ac:dyDescent="0.25">
      <c r="BR1116" s="35"/>
    </row>
    <row r="1117" spans="70:70" x14ac:dyDescent="0.25">
      <c r="BR1117" s="35"/>
    </row>
    <row r="1118" spans="70:70" x14ac:dyDescent="0.25">
      <c r="BR1118" s="35"/>
    </row>
    <row r="1119" spans="70:70" x14ac:dyDescent="0.25">
      <c r="BR1119" s="35"/>
    </row>
    <row r="1120" spans="70:70" x14ac:dyDescent="0.25">
      <c r="BR1120" s="35"/>
    </row>
    <row r="1121" spans="70:70" x14ac:dyDescent="0.25">
      <c r="BR1121" s="35"/>
    </row>
    <row r="1122" spans="70:70" x14ac:dyDescent="0.25">
      <c r="BR1122" s="35"/>
    </row>
    <row r="1123" spans="70:70" x14ac:dyDescent="0.25">
      <c r="BR1123" s="35"/>
    </row>
    <row r="1124" spans="70:70" x14ac:dyDescent="0.25">
      <c r="BR1124" s="35"/>
    </row>
    <row r="1125" spans="70:70" x14ac:dyDescent="0.25">
      <c r="BR1125" s="35"/>
    </row>
    <row r="1126" spans="70:70" x14ac:dyDescent="0.25">
      <c r="BR1126" s="35"/>
    </row>
    <row r="1127" spans="70:70" x14ac:dyDescent="0.25">
      <c r="BR1127" s="35"/>
    </row>
    <row r="1128" spans="70:70" x14ac:dyDescent="0.25">
      <c r="BR1128" s="35"/>
    </row>
    <row r="1129" spans="70:70" x14ac:dyDescent="0.25">
      <c r="BR1129" s="35"/>
    </row>
    <row r="1130" spans="70:70" x14ac:dyDescent="0.25">
      <c r="BR1130" s="35"/>
    </row>
    <row r="1131" spans="70:70" x14ac:dyDescent="0.25">
      <c r="BR1131" s="35"/>
    </row>
    <row r="1132" spans="70:70" x14ac:dyDescent="0.25">
      <c r="BR1132" s="35"/>
    </row>
    <row r="1133" spans="70:70" x14ac:dyDescent="0.25">
      <c r="BR1133" s="35"/>
    </row>
    <row r="1134" spans="70:70" x14ac:dyDescent="0.25">
      <c r="BR1134" s="35"/>
    </row>
    <row r="1135" spans="70:70" x14ac:dyDescent="0.25">
      <c r="BR1135" s="35"/>
    </row>
    <row r="1136" spans="70:70" x14ac:dyDescent="0.25">
      <c r="BR1136" s="35"/>
    </row>
    <row r="1137" spans="70:70" x14ac:dyDescent="0.25">
      <c r="BR1137" s="35"/>
    </row>
    <row r="1138" spans="70:70" x14ac:dyDescent="0.25">
      <c r="BR1138" s="35"/>
    </row>
    <row r="1139" spans="70:70" x14ac:dyDescent="0.25">
      <c r="BR1139" s="35"/>
    </row>
    <row r="1140" spans="70:70" x14ac:dyDescent="0.25">
      <c r="BR1140" s="35"/>
    </row>
    <row r="1141" spans="70:70" x14ac:dyDescent="0.25">
      <c r="BR1141" s="35"/>
    </row>
    <row r="1142" spans="70:70" x14ac:dyDescent="0.25">
      <c r="BR1142" s="35"/>
    </row>
    <row r="1143" spans="70:70" x14ac:dyDescent="0.25">
      <c r="BR1143" s="35"/>
    </row>
    <row r="1144" spans="70:70" x14ac:dyDescent="0.25">
      <c r="BR1144" s="35"/>
    </row>
    <row r="1145" spans="70:70" x14ac:dyDescent="0.25">
      <c r="BR1145" s="35"/>
    </row>
    <row r="1146" spans="70:70" x14ac:dyDescent="0.25">
      <c r="BR1146" s="35"/>
    </row>
    <row r="1147" spans="70:70" x14ac:dyDescent="0.25">
      <c r="BR1147" s="35"/>
    </row>
    <row r="1148" spans="70:70" x14ac:dyDescent="0.25">
      <c r="BR1148" s="35"/>
    </row>
    <row r="1149" spans="70:70" x14ac:dyDescent="0.25">
      <c r="BR1149" s="35"/>
    </row>
    <row r="1150" spans="70:70" x14ac:dyDescent="0.25">
      <c r="BR1150" s="35"/>
    </row>
    <row r="1151" spans="70:70" x14ac:dyDescent="0.25">
      <c r="BR1151" s="35"/>
    </row>
    <row r="1152" spans="70:70" x14ac:dyDescent="0.25">
      <c r="BR1152" s="35"/>
    </row>
    <row r="1153" spans="70:70" x14ac:dyDescent="0.25">
      <c r="BR1153" s="35"/>
    </row>
    <row r="1154" spans="70:70" x14ac:dyDescent="0.25">
      <c r="BR1154" s="35"/>
    </row>
    <row r="1155" spans="70:70" x14ac:dyDescent="0.25">
      <c r="BR1155" s="35"/>
    </row>
    <row r="1156" spans="70:70" x14ac:dyDescent="0.25">
      <c r="BR1156" s="35"/>
    </row>
    <row r="1157" spans="70:70" x14ac:dyDescent="0.25">
      <c r="BR1157" s="35"/>
    </row>
    <row r="1158" spans="70:70" x14ac:dyDescent="0.25">
      <c r="BR1158" s="35"/>
    </row>
    <row r="1159" spans="70:70" x14ac:dyDescent="0.25">
      <c r="BR1159" s="35"/>
    </row>
    <row r="1160" spans="70:70" x14ac:dyDescent="0.25">
      <c r="BR1160" s="35"/>
    </row>
    <row r="1161" spans="70:70" x14ac:dyDescent="0.25">
      <c r="BR1161" s="35"/>
    </row>
    <row r="1162" spans="70:70" x14ac:dyDescent="0.25">
      <c r="BR1162" s="35"/>
    </row>
    <row r="1163" spans="70:70" x14ac:dyDescent="0.25">
      <c r="BR1163" s="35"/>
    </row>
    <row r="1164" spans="70:70" x14ac:dyDescent="0.25">
      <c r="BR1164" s="35"/>
    </row>
    <row r="1165" spans="70:70" x14ac:dyDescent="0.25">
      <c r="BR1165" s="35"/>
    </row>
    <row r="1166" spans="70:70" x14ac:dyDescent="0.25">
      <c r="BR1166" s="35"/>
    </row>
    <row r="1167" spans="70:70" x14ac:dyDescent="0.25">
      <c r="BR1167" s="35"/>
    </row>
    <row r="1168" spans="70:70" x14ac:dyDescent="0.25">
      <c r="BR1168" s="35"/>
    </row>
    <row r="1169" spans="70:70" x14ac:dyDescent="0.25">
      <c r="BR1169" s="35"/>
    </row>
    <row r="1170" spans="70:70" x14ac:dyDescent="0.25">
      <c r="BR1170" s="35"/>
    </row>
    <row r="1171" spans="70:70" x14ac:dyDescent="0.25">
      <c r="BR1171" s="35"/>
    </row>
    <row r="1172" spans="70:70" x14ac:dyDescent="0.25">
      <c r="BR1172" s="35"/>
    </row>
    <row r="1173" spans="70:70" x14ac:dyDescent="0.25">
      <c r="BR1173" s="35"/>
    </row>
    <row r="1174" spans="70:70" x14ac:dyDescent="0.25">
      <c r="BR1174" s="35"/>
    </row>
    <row r="1175" spans="70:70" x14ac:dyDescent="0.25">
      <c r="BR1175" s="35"/>
    </row>
    <row r="1176" spans="70:70" x14ac:dyDescent="0.25">
      <c r="BR1176" s="35"/>
    </row>
    <row r="1177" spans="70:70" x14ac:dyDescent="0.25">
      <c r="BR1177" s="35"/>
    </row>
    <row r="1178" spans="70:70" x14ac:dyDescent="0.25">
      <c r="BR1178" s="35"/>
    </row>
    <row r="1179" spans="70:70" x14ac:dyDescent="0.25">
      <c r="BR1179" s="35"/>
    </row>
    <row r="1180" spans="70:70" x14ac:dyDescent="0.25">
      <c r="BR1180" s="35"/>
    </row>
    <row r="1181" spans="70:70" x14ac:dyDescent="0.25">
      <c r="BR1181" s="35"/>
    </row>
    <row r="1182" spans="70:70" x14ac:dyDescent="0.25">
      <c r="BR1182" s="35"/>
    </row>
    <row r="1183" spans="70:70" x14ac:dyDescent="0.25">
      <c r="BR1183" s="35"/>
    </row>
    <row r="1184" spans="70:70" x14ac:dyDescent="0.25">
      <c r="BR1184" s="35"/>
    </row>
    <row r="1185" spans="70:70" x14ac:dyDescent="0.25">
      <c r="BR1185" s="35"/>
    </row>
    <row r="1186" spans="70:70" x14ac:dyDescent="0.25">
      <c r="BR1186" s="35"/>
    </row>
    <row r="1187" spans="70:70" x14ac:dyDescent="0.25">
      <c r="BR1187" s="35"/>
    </row>
    <row r="1188" spans="70:70" x14ac:dyDescent="0.25">
      <c r="BR1188" s="35"/>
    </row>
    <row r="1189" spans="70:70" x14ac:dyDescent="0.25">
      <c r="BR1189" s="35"/>
    </row>
    <row r="1190" spans="70:70" x14ac:dyDescent="0.25">
      <c r="BR1190" s="35"/>
    </row>
    <row r="1191" spans="70:70" x14ac:dyDescent="0.25">
      <c r="BR1191" s="35"/>
    </row>
    <row r="1192" spans="70:70" x14ac:dyDescent="0.25">
      <c r="BR1192" s="35"/>
    </row>
    <row r="1193" spans="70:70" x14ac:dyDescent="0.25">
      <c r="BR1193" s="35"/>
    </row>
    <row r="1194" spans="70:70" x14ac:dyDescent="0.25">
      <c r="BR1194" s="35"/>
    </row>
    <row r="1195" spans="70:70" x14ac:dyDescent="0.25">
      <c r="BR1195" s="35"/>
    </row>
    <row r="1196" spans="70:70" x14ac:dyDescent="0.25">
      <c r="BR1196" s="35"/>
    </row>
    <row r="1197" spans="70:70" x14ac:dyDescent="0.25">
      <c r="BR1197" s="35"/>
    </row>
    <row r="1198" spans="70:70" x14ac:dyDescent="0.25">
      <c r="BR1198" s="35"/>
    </row>
    <row r="1199" spans="70:70" x14ac:dyDescent="0.25">
      <c r="BR1199" s="35"/>
    </row>
    <row r="1200" spans="70:70" x14ac:dyDescent="0.25">
      <c r="BR1200" s="35"/>
    </row>
    <row r="1201" spans="70:70" x14ac:dyDescent="0.25">
      <c r="BR1201" s="35"/>
    </row>
    <row r="1202" spans="70:70" x14ac:dyDescent="0.25">
      <c r="BR1202" s="35"/>
    </row>
    <row r="1203" spans="70:70" x14ac:dyDescent="0.25">
      <c r="BR1203" s="35"/>
    </row>
    <row r="1204" spans="70:70" x14ac:dyDescent="0.25">
      <c r="BR1204" s="35"/>
    </row>
    <row r="1205" spans="70:70" x14ac:dyDescent="0.25">
      <c r="BR1205" s="35"/>
    </row>
    <row r="1206" spans="70:70" x14ac:dyDescent="0.25">
      <c r="BR1206" s="35"/>
    </row>
    <row r="1207" spans="70:70" x14ac:dyDescent="0.25">
      <c r="BR1207" s="35"/>
    </row>
    <row r="1208" spans="70:70" x14ac:dyDescent="0.25">
      <c r="BR1208" s="35"/>
    </row>
    <row r="1209" spans="70:70" x14ac:dyDescent="0.25">
      <c r="BR1209" s="35"/>
    </row>
    <row r="1210" spans="70:70" x14ac:dyDescent="0.25">
      <c r="BR1210" s="35"/>
    </row>
    <row r="1211" spans="70:70" x14ac:dyDescent="0.25">
      <c r="BR1211" s="35"/>
    </row>
    <row r="1212" spans="70:70" x14ac:dyDescent="0.25">
      <c r="BR1212" s="35"/>
    </row>
    <row r="1213" spans="70:70" x14ac:dyDescent="0.25">
      <c r="BR1213" s="35"/>
    </row>
    <row r="1214" spans="70:70" x14ac:dyDescent="0.25">
      <c r="BR1214" s="35"/>
    </row>
    <row r="1215" spans="70:70" x14ac:dyDescent="0.25">
      <c r="BR1215" s="35"/>
    </row>
    <row r="1216" spans="70:70" x14ac:dyDescent="0.25">
      <c r="BR1216" s="35"/>
    </row>
    <row r="1217" spans="70:70" x14ac:dyDescent="0.25">
      <c r="BR1217" s="35"/>
    </row>
    <row r="1218" spans="70:70" x14ac:dyDescent="0.25">
      <c r="BR1218" s="35"/>
    </row>
    <row r="1219" spans="70:70" x14ac:dyDescent="0.25">
      <c r="BR1219" s="35"/>
    </row>
    <row r="1220" spans="70:70" x14ac:dyDescent="0.25">
      <c r="BR1220" s="35"/>
    </row>
    <row r="1221" spans="70:70" x14ac:dyDescent="0.25">
      <c r="BR1221" s="35"/>
    </row>
    <row r="1222" spans="70:70" x14ac:dyDescent="0.25">
      <c r="BR1222" s="35"/>
    </row>
    <row r="1223" spans="70:70" x14ac:dyDescent="0.25">
      <c r="BR1223" s="35"/>
    </row>
    <row r="1224" spans="70:70" x14ac:dyDescent="0.25">
      <c r="BR1224" s="35"/>
    </row>
    <row r="1225" spans="70:70" x14ac:dyDescent="0.25">
      <c r="BR1225" s="35"/>
    </row>
    <row r="1226" spans="70:70" x14ac:dyDescent="0.25">
      <c r="BR1226" s="35"/>
    </row>
    <row r="1227" spans="70:70" x14ac:dyDescent="0.25">
      <c r="BR1227" s="35"/>
    </row>
    <row r="1228" spans="70:70" x14ac:dyDescent="0.25">
      <c r="BR1228" s="35"/>
    </row>
    <row r="1229" spans="70:70" x14ac:dyDescent="0.25">
      <c r="BR1229" s="35"/>
    </row>
    <row r="1230" spans="70:70" x14ac:dyDescent="0.25">
      <c r="BR1230" s="35"/>
    </row>
    <row r="1231" spans="70:70" x14ac:dyDescent="0.25">
      <c r="BR1231" s="35"/>
    </row>
    <row r="1232" spans="70:70" x14ac:dyDescent="0.25">
      <c r="BR1232" s="35"/>
    </row>
    <row r="1233" spans="70:70" x14ac:dyDescent="0.25">
      <c r="BR1233" s="35"/>
    </row>
    <row r="1234" spans="70:70" x14ac:dyDescent="0.25">
      <c r="BR1234" s="35"/>
    </row>
    <row r="1235" spans="70:70" x14ac:dyDescent="0.25">
      <c r="BR1235" s="35"/>
    </row>
    <row r="1236" spans="70:70" x14ac:dyDescent="0.25">
      <c r="BR1236" s="35"/>
    </row>
    <row r="1237" spans="70:70" x14ac:dyDescent="0.25">
      <c r="BR1237" s="35"/>
    </row>
    <row r="1238" spans="70:70" x14ac:dyDescent="0.25">
      <c r="BR1238" s="35"/>
    </row>
    <row r="1239" spans="70:70" x14ac:dyDescent="0.25">
      <c r="BR1239" s="35"/>
    </row>
    <row r="1240" spans="70:70" x14ac:dyDescent="0.25">
      <c r="BR1240" s="35"/>
    </row>
    <row r="1241" spans="70:70" x14ac:dyDescent="0.25">
      <c r="BR1241" s="35"/>
    </row>
    <row r="1242" spans="70:70" x14ac:dyDescent="0.25">
      <c r="BR1242" s="35"/>
    </row>
    <row r="1243" spans="70:70" x14ac:dyDescent="0.25">
      <c r="BR1243" s="35"/>
    </row>
    <row r="1244" spans="70:70" x14ac:dyDescent="0.25">
      <c r="BR1244" s="35"/>
    </row>
    <row r="1245" spans="70:70" x14ac:dyDescent="0.25">
      <c r="BR1245" s="35"/>
    </row>
    <row r="1246" spans="70:70" x14ac:dyDescent="0.25">
      <c r="BR1246" s="35"/>
    </row>
    <row r="1247" spans="70:70" x14ac:dyDescent="0.25">
      <c r="BR1247" s="35"/>
    </row>
    <row r="1248" spans="70:70" x14ac:dyDescent="0.25">
      <c r="BR1248" s="35"/>
    </row>
    <row r="1249" spans="70:70" x14ac:dyDescent="0.25">
      <c r="BR1249" s="35"/>
    </row>
    <row r="1250" spans="70:70" x14ac:dyDescent="0.25">
      <c r="BR1250" s="35"/>
    </row>
    <row r="1251" spans="70:70" x14ac:dyDescent="0.25">
      <c r="BR1251" s="35"/>
    </row>
    <row r="1252" spans="70:70" x14ac:dyDescent="0.25">
      <c r="BR1252" s="35"/>
    </row>
    <row r="1253" spans="70:70" x14ac:dyDescent="0.25">
      <c r="BR1253" s="35"/>
    </row>
    <row r="1254" spans="70:70" x14ac:dyDescent="0.25">
      <c r="BR1254" s="35"/>
    </row>
    <row r="1255" spans="70:70" x14ac:dyDescent="0.25">
      <c r="BR1255" s="35"/>
    </row>
    <row r="1256" spans="70:70" x14ac:dyDescent="0.25">
      <c r="BR1256" s="35"/>
    </row>
    <row r="1257" spans="70:70" x14ac:dyDescent="0.25">
      <c r="BR1257" s="35"/>
    </row>
    <row r="1258" spans="70:70" x14ac:dyDescent="0.25">
      <c r="BR1258" s="35"/>
    </row>
    <row r="1259" spans="70:70" x14ac:dyDescent="0.25">
      <c r="BR1259" s="35"/>
    </row>
    <row r="1260" spans="70:70" x14ac:dyDescent="0.25">
      <c r="BR1260" s="35"/>
    </row>
    <row r="1261" spans="70:70" x14ac:dyDescent="0.25">
      <c r="BR1261" s="35"/>
    </row>
    <row r="1262" spans="70:70" x14ac:dyDescent="0.25">
      <c r="BR1262" s="35"/>
    </row>
    <row r="1263" spans="70:70" x14ac:dyDescent="0.25">
      <c r="BR1263" s="35"/>
    </row>
    <row r="1264" spans="70:70" x14ac:dyDescent="0.25">
      <c r="BR1264" s="35"/>
    </row>
    <row r="1265" spans="70:70" x14ac:dyDescent="0.25">
      <c r="BR1265" s="35"/>
    </row>
    <row r="1266" spans="70:70" x14ac:dyDescent="0.25">
      <c r="BR1266" s="35"/>
    </row>
    <row r="1267" spans="70:70" x14ac:dyDescent="0.25">
      <c r="BR1267" s="35"/>
    </row>
    <row r="1268" spans="70:70" x14ac:dyDescent="0.25">
      <c r="BR1268" s="35"/>
    </row>
    <row r="1269" spans="70:70" x14ac:dyDescent="0.25">
      <c r="BR1269" s="35"/>
    </row>
    <row r="1270" spans="70:70" x14ac:dyDescent="0.25">
      <c r="BR1270" s="35"/>
    </row>
    <row r="1271" spans="70:70" x14ac:dyDescent="0.25">
      <c r="BR1271" s="35"/>
    </row>
    <row r="1272" spans="70:70" x14ac:dyDescent="0.25">
      <c r="BR1272" s="35"/>
    </row>
    <row r="1273" spans="70:70" x14ac:dyDescent="0.25">
      <c r="BR1273" s="35"/>
    </row>
    <row r="1274" spans="70:70" x14ac:dyDescent="0.25">
      <c r="BR1274" s="35"/>
    </row>
    <row r="1275" spans="70:70" x14ac:dyDescent="0.25">
      <c r="BR1275" s="35"/>
    </row>
    <row r="1276" spans="70:70" x14ac:dyDescent="0.25">
      <c r="BR1276" s="35"/>
    </row>
    <row r="1277" spans="70:70" x14ac:dyDescent="0.25">
      <c r="BR1277" s="35"/>
    </row>
    <row r="1278" spans="70:70" x14ac:dyDescent="0.25">
      <c r="BR1278" s="35"/>
    </row>
    <row r="1279" spans="70:70" x14ac:dyDescent="0.25">
      <c r="BR1279" s="35"/>
    </row>
    <row r="1280" spans="70:70" x14ac:dyDescent="0.25">
      <c r="BR1280" s="35"/>
    </row>
    <row r="1281" spans="70:70" x14ac:dyDescent="0.25">
      <c r="BR1281" s="35"/>
    </row>
    <row r="1282" spans="70:70" x14ac:dyDescent="0.25">
      <c r="BR1282" s="35"/>
    </row>
    <row r="1283" spans="70:70" x14ac:dyDescent="0.25">
      <c r="BR1283" s="35"/>
    </row>
    <row r="1284" spans="70:70" x14ac:dyDescent="0.25">
      <c r="BR1284" s="35"/>
    </row>
    <row r="1285" spans="70:70" x14ac:dyDescent="0.25">
      <c r="BR1285" s="35"/>
    </row>
    <row r="1286" spans="70:70" x14ac:dyDescent="0.25">
      <c r="BR1286" s="35"/>
    </row>
    <row r="1287" spans="70:70" x14ac:dyDescent="0.25">
      <c r="BR1287" s="35"/>
    </row>
    <row r="1288" spans="70:70" x14ac:dyDescent="0.25">
      <c r="BR1288" s="35"/>
    </row>
    <row r="1289" spans="70:70" x14ac:dyDescent="0.25">
      <c r="BR1289" s="35"/>
    </row>
    <row r="1290" spans="70:70" x14ac:dyDescent="0.25">
      <c r="BR1290" s="35"/>
    </row>
    <row r="1291" spans="70:70" x14ac:dyDescent="0.25">
      <c r="BR1291" s="35"/>
    </row>
    <row r="1292" spans="70:70" x14ac:dyDescent="0.25">
      <c r="BR1292" s="35"/>
    </row>
    <row r="1293" spans="70:70" x14ac:dyDescent="0.25">
      <c r="BR1293" s="35"/>
    </row>
    <row r="1294" spans="70:70" x14ac:dyDescent="0.25">
      <c r="BR1294" s="35"/>
    </row>
    <row r="1295" spans="70:70" x14ac:dyDescent="0.25">
      <c r="BR1295" s="35"/>
    </row>
    <row r="1296" spans="70:70" x14ac:dyDescent="0.25">
      <c r="BR1296" s="35"/>
    </row>
    <row r="1297" spans="70:70" x14ac:dyDescent="0.25">
      <c r="BR1297" s="35"/>
    </row>
    <row r="1298" spans="70:70" x14ac:dyDescent="0.25">
      <c r="BR1298" s="35"/>
    </row>
    <row r="1299" spans="70:70" x14ac:dyDescent="0.25">
      <c r="BR1299" s="35"/>
    </row>
    <row r="1300" spans="70:70" x14ac:dyDescent="0.25">
      <c r="BR1300" s="35"/>
    </row>
    <row r="1301" spans="70:70" x14ac:dyDescent="0.25">
      <c r="BR1301" s="35"/>
    </row>
    <row r="1302" spans="70:70" x14ac:dyDescent="0.25">
      <c r="BR1302" s="35"/>
    </row>
    <row r="1303" spans="70:70" x14ac:dyDescent="0.25">
      <c r="BR1303" s="35"/>
    </row>
    <row r="1304" spans="70:70" x14ac:dyDescent="0.25">
      <c r="BR1304" s="35"/>
    </row>
    <row r="1305" spans="70:70" x14ac:dyDescent="0.25">
      <c r="BR1305" s="35"/>
    </row>
    <row r="1306" spans="70:70" x14ac:dyDescent="0.25">
      <c r="BR1306" s="35"/>
    </row>
    <row r="1307" spans="70:70" x14ac:dyDescent="0.25">
      <c r="BR1307" s="35"/>
    </row>
    <row r="1308" spans="70:70" x14ac:dyDescent="0.25">
      <c r="BR1308" s="35"/>
    </row>
    <row r="1309" spans="70:70" x14ac:dyDescent="0.25">
      <c r="BR1309" s="35"/>
    </row>
    <row r="1310" spans="70:70" x14ac:dyDescent="0.25">
      <c r="BR1310" s="35"/>
    </row>
    <row r="1311" spans="70:70" x14ac:dyDescent="0.25">
      <c r="BR1311" s="35"/>
    </row>
    <row r="1312" spans="70:70" x14ac:dyDescent="0.25">
      <c r="BR1312" s="35"/>
    </row>
    <row r="1313" spans="70:70" x14ac:dyDescent="0.25">
      <c r="BR1313" s="35"/>
    </row>
    <row r="1314" spans="70:70" x14ac:dyDescent="0.25">
      <c r="BR1314" s="35"/>
    </row>
    <row r="1315" spans="70:70" x14ac:dyDescent="0.25">
      <c r="BR1315" s="35"/>
    </row>
    <row r="1316" spans="70:70" x14ac:dyDescent="0.25">
      <c r="BR1316" s="35"/>
    </row>
    <row r="1317" spans="70:70" x14ac:dyDescent="0.25">
      <c r="BR1317" s="35"/>
    </row>
    <row r="1318" spans="70:70" x14ac:dyDescent="0.25">
      <c r="BR1318" s="35"/>
    </row>
    <row r="1319" spans="70:70" x14ac:dyDescent="0.25">
      <c r="BR1319" s="35"/>
    </row>
    <row r="1320" spans="70:70" x14ac:dyDescent="0.25">
      <c r="BR1320" s="35"/>
    </row>
    <row r="1321" spans="70:70" x14ac:dyDescent="0.25">
      <c r="BR1321" s="35"/>
    </row>
    <row r="1322" spans="70:70" x14ac:dyDescent="0.25">
      <c r="BR1322" s="35"/>
    </row>
    <row r="1323" spans="70:70" x14ac:dyDescent="0.25">
      <c r="BR1323" s="35"/>
    </row>
    <row r="1324" spans="70:70" x14ac:dyDescent="0.25">
      <c r="BR1324" s="35"/>
    </row>
    <row r="1325" spans="70:70" x14ac:dyDescent="0.25">
      <c r="BR1325" s="35"/>
    </row>
    <row r="1326" spans="70:70" x14ac:dyDescent="0.25">
      <c r="BR1326" s="35"/>
    </row>
    <row r="1327" spans="70:70" x14ac:dyDescent="0.25">
      <c r="BR1327" s="35"/>
    </row>
    <row r="1328" spans="70:70" x14ac:dyDescent="0.25">
      <c r="BR1328" s="35"/>
    </row>
    <row r="1329" spans="70:70" x14ac:dyDescent="0.25">
      <c r="BR1329" s="35"/>
    </row>
    <row r="1330" spans="70:70" x14ac:dyDescent="0.25">
      <c r="BR1330" s="35"/>
    </row>
    <row r="1331" spans="70:70" x14ac:dyDescent="0.25">
      <c r="BR1331" s="35"/>
    </row>
    <row r="1332" spans="70:70" x14ac:dyDescent="0.25">
      <c r="BR1332" s="35"/>
    </row>
    <row r="1333" spans="70:70" x14ac:dyDescent="0.25">
      <c r="BR1333" s="35"/>
    </row>
    <row r="1334" spans="70:70" x14ac:dyDescent="0.25">
      <c r="BR1334" s="35"/>
    </row>
    <row r="1335" spans="70:70" x14ac:dyDescent="0.25">
      <c r="BR1335" s="35"/>
    </row>
    <row r="1336" spans="70:70" x14ac:dyDescent="0.25">
      <c r="BR1336" s="35"/>
    </row>
    <row r="1337" spans="70:70" x14ac:dyDescent="0.25">
      <c r="BR1337" s="35"/>
    </row>
    <row r="1338" spans="70:70" x14ac:dyDescent="0.25">
      <c r="BR1338" s="35"/>
    </row>
    <row r="1339" spans="70:70" x14ac:dyDescent="0.25">
      <c r="BR1339" s="35"/>
    </row>
    <row r="1340" spans="70:70" x14ac:dyDescent="0.25">
      <c r="BR1340" s="35"/>
    </row>
    <row r="1341" spans="70:70" x14ac:dyDescent="0.25">
      <c r="BR1341" s="35"/>
    </row>
    <row r="1342" spans="70:70" x14ac:dyDescent="0.25">
      <c r="BR1342" s="35"/>
    </row>
    <row r="1343" spans="70:70" x14ac:dyDescent="0.25">
      <c r="BR1343" s="35"/>
    </row>
    <row r="1344" spans="70:70" x14ac:dyDescent="0.25">
      <c r="BR1344" s="35"/>
    </row>
    <row r="1345" spans="70:70" x14ac:dyDescent="0.25">
      <c r="BR1345" s="35"/>
    </row>
    <row r="1346" spans="70:70" x14ac:dyDescent="0.25">
      <c r="BR1346" s="35"/>
    </row>
    <row r="1347" spans="70:70" x14ac:dyDescent="0.25">
      <c r="BR1347" s="35"/>
    </row>
    <row r="1348" spans="70:70" x14ac:dyDescent="0.25">
      <c r="BR1348" s="35"/>
    </row>
    <row r="1349" spans="70:70" x14ac:dyDescent="0.25">
      <c r="BR1349" s="35"/>
    </row>
    <row r="1350" spans="70:70" x14ac:dyDescent="0.25">
      <c r="BR1350" s="35"/>
    </row>
    <row r="1351" spans="70:70" x14ac:dyDescent="0.25">
      <c r="BR1351" s="35"/>
    </row>
    <row r="1352" spans="70:70" x14ac:dyDescent="0.25">
      <c r="BR1352" s="35"/>
    </row>
    <row r="1353" spans="70:70" x14ac:dyDescent="0.25">
      <c r="BR1353" s="35"/>
    </row>
    <row r="1354" spans="70:70" x14ac:dyDescent="0.25">
      <c r="BR1354" s="35"/>
    </row>
    <row r="1355" spans="70:70" x14ac:dyDescent="0.25">
      <c r="BR1355" s="35"/>
    </row>
    <row r="1356" spans="70:70" x14ac:dyDescent="0.25">
      <c r="BR1356" s="35"/>
    </row>
    <row r="1357" spans="70:70" x14ac:dyDescent="0.25">
      <c r="BR1357" s="35"/>
    </row>
    <row r="1358" spans="70:70" x14ac:dyDescent="0.25">
      <c r="BR1358" s="35"/>
    </row>
    <row r="1359" spans="70:70" x14ac:dyDescent="0.25">
      <c r="BR1359" s="35"/>
    </row>
    <row r="1360" spans="70:70" x14ac:dyDescent="0.25">
      <c r="BR1360" s="35"/>
    </row>
    <row r="1361" spans="70:70" x14ac:dyDescent="0.25">
      <c r="BR1361" s="35"/>
    </row>
    <row r="1362" spans="70:70" x14ac:dyDescent="0.25">
      <c r="BR1362" s="35"/>
    </row>
    <row r="1363" spans="70:70" x14ac:dyDescent="0.25">
      <c r="BR1363" s="35"/>
    </row>
    <row r="1364" spans="70:70" x14ac:dyDescent="0.25">
      <c r="BR1364" s="35"/>
    </row>
    <row r="1365" spans="70:70" x14ac:dyDescent="0.25">
      <c r="BR1365" s="35"/>
    </row>
    <row r="1366" spans="70:70" x14ac:dyDescent="0.25">
      <c r="BR1366" s="35"/>
    </row>
    <row r="1367" spans="70:70" x14ac:dyDescent="0.25">
      <c r="BR1367" s="35"/>
    </row>
    <row r="1368" spans="70:70" x14ac:dyDescent="0.25">
      <c r="BR1368" s="35"/>
    </row>
    <row r="1369" spans="70:70" x14ac:dyDescent="0.25">
      <c r="BR1369" s="35"/>
    </row>
    <row r="1370" spans="70:70" x14ac:dyDescent="0.25">
      <c r="BR1370" s="35"/>
    </row>
    <row r="1371" spans="70:70" x14ac:dyDescent="0.25">
      <c r="BR1371" s="35"/>
    </row>
    <row r="1372" spans="70:70" x14ac:dyDescent="0.25">
      <c r="BR1372" s="35"/>
    </row>
    <row r="1373" spans="70:70" x14ac:dyDescent="0.25">
      <c r="BR1373" s="35"/>
    </row>
    <row r="1374" spans="70:70" x14ac:dyDescent="0.25">
      <c r="BR1374" s="35"/>
    </row>
    <row r="1375" spans="70:70" x14ac:dyDescent="0.25">
      <c r="BR1375" s="35"/>
    </row>
    <row r="1376" spans="70:70" x14ac:dyDescent="0.25">
      <c r="BR1376" s="35"/>
    </row>
    <row r="1377" spans="70:70" x14ac:dyDescent="0.25">
      <c r="BR1377" s="35"/>
    </row>
    <row r="1378" spans="70:70" x14ac:dyDescent="0.25">
      <c r="BR1378" s="35"/>
    </row>
    <row r="1379" spans="70:70" x14ac:dyDescent="0.25">
      <c r="BR1379" s="35"/>
    </row>
    <row r="1380" spans="70:70" x14ac:dyDescent="0.25">
      <c r="BR1380" s="35"/>
    </row>
    <row r="1381" spans="70:70" x14ac:dyDescent="0.25">
      <c r="BR1381" s="35"/>
    </row>
    <row r="1382" spans="70:70" x14ac:dyDescent="0.25">
      <c r="BR1382" s="35"/>
    </row>
    <row r="1383" spans="70:70" x14ac:dyDescent="0.25">
      <c r="BR1383" s="35"/>
    </row>
    <row r="1384" spans="70:70" x14ac:dyDescent="0.25">
      <c r="BR1384" s="35"/>
    </row>
    <row r="1385" spans="70:70" x14ac:dyDescent="0.25">
      <c r="BR1385" s="35"/>
    </row>
    <row r="1386" spans="70:70" x14ac:dyDescent="0.25">
      <c r="BR1386" s="35"/>
    </row>
    <row r="1387" spans="70:70" x14ac:dyDescent="0.25">
      <c r="BR1387" s="35"/>
    </row>
    <row r="1388" spans="70:70" x14ac:dyDescent="0.25">
      <c r="BR1388" s="35"/>
    </row>
    <row r="1389" spans="70:70" x14ac:dyDescent="0.25">
      <c r="BR1389" s="35"/>
    </row>
    <row r="1390" spans="70:70" x14ac:dyDescent="0.25">
      <c r="BR1390" s="35"/>
    </row>
    <row r="1391" spans="70:70" x14ac:dyDescent="0.25">
      <c r="BR1391" s="35"/>
    </row>
    <row r="1392" spans="70:70" x14ac:dyDescent="0.25">
      <c r="BR1392" s="35"/>
    </row>
    <row r="1393" spans="70:70" x14ac:dyDescent="0.25">
      <c r="BR1393" s="35"/>
    </row>
    <row r="1394" spans="70:70" x14ac:dyDescent="0.25">
      <c r="BR1394" s="35"/>
    </row>
    <row r="1395" spans="70:70" x14ac:dyDescent="0.25">
      <c r="BR1395" s="35"/>
    </row>
    <row r="1396" spans="70:70" x14ac:dyDescent="0.25">
      <c r="BR1396" s="35"/>
    </row>
    <row r="1397" spans="70:70" x14ac:dyDescent="0.25">
      <c r="BR1397" s="35"/>
    </row>
    <row r="1398" spans="70:70" x14ac:dyDescent="0.25">
      <c r="BR1398" s="35"/>
    </row>
    <row r="1399" spans="70:70" x14ac:dyDescent="0.25">
      <c r="BR1399" s="35"/>
    </row>
    <row r="1400" spans="70:70" x14ac:dyDescent="0.25">
      <c r="BR1400" s="35"/>
    </row>
    <row r="1401" spans="70:70" x14ac:dyDescent="0.25">
      <c r="BR1401" s="35"/>
    </row>
    <row r="1402" spans="70:70" x14ac:dyDescent="0.25">
      <c r="BR1402" s="35"/>
    </row>
    <row r="1403" spans="70:70" x14ac:dyDescent="0.25">
      <c r="BR1403" s="35"/>
    </row>
    <row r="1404" spans="70:70" x14ac:dyDescent="0.25">
      <c r="BR1404" s="35"/>
    </row>
    <row r="1405" spans="70:70" x14ac:dyDescent="0.25">
      <c r="BR1405" s="35"/>
    </row>
    <row r="1406" spans="70:70" x14ac:dyDescent="0.25">
      <c r="BR1406" s="35"/>
    </row>
    <row r="1407" spans="70:70" x14ac:dyDescent="0.25">
      <c r="BR1407" s="35"/>
    </row>
    <row r="1408" spans="70:70" x14ac:dyDescent="0.25">
      <c r="BR1408" s="35"/>
    </row>
    <row r="1409" spans="70:70" x14ac:dyDescent="0.25">
      <c r="BR1409" s="35"/>
    </row>
    <row r="1410" spans="70:70" x14ac:dyDescent="0.25">
      <c r="BR1410" s="35"/>
    </row>
    <row r="1411" spans="70:70" x14ac:dyDescent="0.25">
      <c r="BR1411" s="35"/>
    </row>
    <row r="1412" spans="70:70" x14ac:dyDescent="0.25">
      <c r="BR1412" s="35"/>
    </row>
    <row r="1413" spans="70:70" x14ac:dyDescent="0.25">
      <c r="BR1413" s="35"/>
    </row>
    <row r="1414" spans="70:70" x14ac:dyDescent="0.25">
      <c r="BR1414" s="35"/>
    </row>
    <row r="1415" spans="70:70" x14ac:dyDescent="0.25">
      <c r="BR1415" s="35"/>
    </row>
    <row r="1416" spans="70:70" x14ac:dyDescent="0.25">
      <c r="BR1416" s="35"/>
    </row>
    <row r="1417" spans="70:70" x14ac:dyDescent="0.25">
      <c r="BR1417" s="35"/>
    </row>
    <row r="1418" spans="70:70" x14ac:dyDescent="0.25">
      <c r="BR1418" s="35"/>
    </row>
    <row r="1419" spans="70:70" x14ac:dyDescent="0.25">
      <c r="BR1419" s="35"/>
    </row>
    <row r="1420" spans="70:70" x14ac:dyDescent="0.25">
      <c r="BR1420" s="35"/>
    </row>
    <row r="1421" spans="70:70" x14ac:dyDescent="0.25">
      <c r="BR1421" s="35"/>
    </row>
    <row r="1422" spans="70:70" x14ac:dyDescent="0.25">
      <c r="BR1422" s="35"/>
    </row>
    <row r="1423" spans="70:70" x14ac:dyDescent="0.25">
      <c r="BR1423" s="35"/>
    </row>
    <row r="1424" spans="70:70" x14ac:dyDescent="0.25">
      <c r="BR1424" s="35"/>
    </row>
    <row r="1425" spans="70:70" x14ac:dyDescent="0.25">
      <c r="BR1425" s="35"/>
    </row>
    <row r="1426" spans="70:70" x14ac:dyDescent="0.25">
      <c r="BR1426" s="35"/>
    </row>
    <row r="1427" spans="70:70" x14ac:dyDescent="0.25">
      <c r="BR1427" s="35"/>
    </row>
    <row r="1428" spans="70:70" x14ac:dyDescent="0.25">
      <c r="BR1428" s="35"/>
    </row>
    <row r="1429" spans="70:70" x14ac:dyDescent="0.25">
      <c r="BR1429" s="35"/>
    </row>
    <row r="1430" spans="70:70" x14ac:dyDescent="0.25">
      <c r="BR1430" s="35"/>
    </row>
    <row r="1431" spans="70:70" x14ac:dyDescent="0.25">
      <c r="BR1431" s="35"/>
    </row>
    <row r="1432" spans="70:70" x14ac:dyDescent="0.25">
      <c r="BR1432" s="35"/>
    </row>
    <row r="1433" spans="70:70" x14ac:dyDescent="0.25">
      <c r="BR1433" s="35"/>
    </row>
    <row r="1434" spans="70:70" x14ac:dyDescent="0.25">
      <c r="BR1434" s="35"/>
    </row>
    <row r="1435" spans="70:70" x14ac:dyDescent="0.25">
      <c r="BR1435" s="35"/>
    </row>
    <row r="1436" spans="70:70" x14ac:dyDescent="0.25">
      <c r="BR1436" s="35"/>
    </row>
    <row r="1437" spans="70:70" x14ac:dyDescent="0.25">
      <c r="BR1437" s="35"/>
    </row>
    <row r="1438" spans="70:70" x14ac:dyDescent="0.25">
      <c r="BR1438" s="35"/>
    </row>
    <row r="1439" spans="70:70" x14ac:dyDescent="0.25">
      <c r="BR1439" s="35"/>
    </row>
    <row r="1440" spans="70:70" x14ac:dyDescent="0.25">
      <c r="BR1440" s="35"/>
    </row>
    <row r="1441" spans="70:70" x14ac:dyDescent="0.25">
      <c r="BR1441" s="35"/>
    </row>
    <row r="1442" spans="70:70" x14ac:dyDescent="0.25">
      <c r="BR1442" s="35"/>
    </row>
    <row r="1443" spans="70:70" x14ac:dyDescent="0.25">
      <c r="BR1443" s="35"/>
    </row>
    <row r="1444" spans="70:70" x14ac:dyDescent="0.25">
      <c r="BR1444" s="35"/>
    </row>
    <row r="1445" spans="70:70" x14ac:dyDescent="0.25">
      <c r="BR1445" s="35"/>
    </row>
    <row r="1446" spans="70:70" x14ac:dyDescent="0.25">
      <c r="BR1446" s="35"/>
    </row>
    <row r="1447" spans="70:70" x14ac:dyDescent="0.25">
      <c r="BR1447" s="35"/>
    </row>
    <row r="1448" spans="70:70" x14ac:dyDescent="0.25">
      <c r="BR1448" s="35"/>
    </row>
    <row r="1449" spans="70:70" x14ac:dyDescent="0.25">
      <c r="BR1449" s="35"/>
    </row>
    <row r="1450" spans="70:70" x14ac:dyDescent="0.25">
      <c r="BR1450" s="35"/>
    </row>
    <row r="1451" spans="70:70" x14ac:dyDescent="0.25">
      <c r="BR1451" s="35"/>
    </row>
    <row r="1452" spans="70:70" x14ac:dyDescent="0.25">
      <c r="BR1452" s="35"/>
    </row>
    <row r="1453" spans="70:70" x14ac:dyDescent="0.25">
      <c r="BR1453" s="35"/>
    </row>
    <row r="1454" spans="70:70" x14ac:dyDescent="0.25">
      <c r="BR1454" s="35"/>
    </row>
    <row r="1455" spans="70:70" x14ac:dyDescent="0.25">
      <c r="BR1455" s="35"/>
    </row>
    <row r="1456" spans="70:70" x14ac:dyDescent="0.25">
      <c r="BR1456" s="35"/>
    </row>
    <row r="1457" spans="70:70" x14ac:dyDescent="0.25">
      <c r="BR1457" s="35"/>
    </row>
    <row r="1458" spans="70:70" x14ac:dyDescent="0.25">
      <c r="BR1458" s="35"/>
    </row>
    <row r="1459" spans="70:70" x14ac:dyDescent="0.25">
      <c r="BR1459" s="35"/>
    </row>
    <row r="1460" spans="70:70" x14ac:dyDescent="0.25">
      <c r="BR1460" s="35"/>
    </row>
    <row r="1461" spans="70:70" x14ac:dyDescent="0.25">
      <c r="BR1461" s="35"/>
    </row>
    <row r="1462" spans="70:70" x14ac:dyDescent="0.25">
      <c r="BR1462" s="35"/>
    </row>
    <row r="1463" spans="70:70" x14ac:dyDescent="0.25">
      <c r="BR1463" s="35"/>
    </row>
    <row r="1464" spans="70:70" x14ac:dyDescent="0.25">
      <c r="BR1464" s="35"/>
    </row>
    <row r="1465" spans="70:70" x14ac:dyDescent="0.25">
      <c r="BR1465" s="35"/>
    </row>
    <row r="1466" spans="70:70" x14ac:dyDescent="0.25">
      <c r="BR1466" s="35"/>
    </row>
    <row r="1467" spans="70:70" x14ac:dyDescent="0.25">
      <c r="BR1467" s="35"/>
    </row>
    <row r="1468" spans="70:70" x14ac:dyDescent="0.25">
      <c r="BR1468" s="35"/>
    </row>
    <row r="1469" spans="70:70" x14ac:dyDescent="0.25">
      <c r="BR1469" s="35"/>
    </row>
    <row r="1470" spans="70:70" x14ac:dyDescent="0.25">
      <c r="BR1470" s="35"/>
    </row>
    <row r="1471" spans="70:70" x14ac:dyDescent="0.25">
      <c r="BR1471" s="35"/>
    </row>
    <row r="1472" spans="70:70" x14ac:dyDescent="0.25">
      <c r="BR1472" s="35"/>
    </row>
    <row r="1473" spans="70:70" x14ac:dyDescent="0.25">
      <c r="BR1473" s="35"/>
    </row>
    <row r="1474" spans="70:70" x14ac:dyDescent="0.25">
      <c r="BR1474" s="35"/>
    </row>
    <row r="1475" spans="70:70" x14ac:dyDescent="0.25">
      <c r="BR1475" s="35"/>
    </row>
    <row r="1476" spans="70:70" x14ac:dyDescent="0.25">
      <c r="BR1476" s="35"/>
    </row>
    <row r="1477" spans="70:70" x14ac:dyDescent="0.25">
      <c r="BR1477" s="35"/>
    </row>
    <row r="1478" spans="70:70" x14ac:dyDescent="0.25">
      <c r="BR1478" s="35"/>
    </row>
    <row r="1479" spans="70:70" x14ac:dyDescent="0.25">
      <c r="BR1479" s="35"/>
    </row>
    <row r="1480" spans="70:70" x14ac:dyDescent="0.25">
      <c r="BR1480" s="35"/>
    </row>
    <row r="1481" spans="70:70" x14ac:dyDescent="0.25">
      <c r="BR1481" s="35"/>
    </row>
    <row r="1482" spans="70:70" x14ac:dyDescent="0.25">
      <c r="BR1482" s="35"/>
    </row>
    <row r="1483" spans="70:70" x14ac:dyDescent="0.25">
      <c r="BR1483" s="35"/>
    </row>
    <row r="1484" spans="70:70" x14ac:dyDescent="0.25">
      <c r="BR1484" s="35"/>
    </row>
    <row r="1485" spans="70:70" x14ac:dyDescent="0.25">
      <c r="BR1485" s="35"/>
    </row>
    <row r="1486" spans="70:70" x14ac:dyDescent="0.25">
      <c r="BR1486" s="35"/>
    </row>
    <row r="1487" spans="70:70" x14ac:dyDescent="0.25">
      <c r="BR1487" s="35"/>
    </row>
    <row r="1488" spans="70:70" x14ac:dyDescent="0.25">
      <c r="BR1488" s="35"/>
    </row>
    <row r="1489" spans="70:70" x14ac:dyDescent="0.25">
      <c r="BR1489" s="35"/>
    </row>
    <row r="1490" spans="70:70" x14ac:dyDescent="0.25">
      <c r="BR1490" s="35"/>
    </row>
    <row r="1491" spans="70:70" x14ac:dyDescent="0.25">
      <c r="BR1491" s="35"/>
    </row>
    <row r="1492" spans="70:70" x14ac:dyDescent="0.25">
      <c r="BR1492" s="35"/>
    </row>
    <row r="1493" spans="70:70" x14ac:dyDescent="0.25">
      <c r="BR1493" s="35"/>
    </row>
    <row r="1494" spans="70:70" x14ac:dyDescent="0.25">
      <c r="BR1494" s="35"/>
    </row>
    <row r="1495" spans="70:70" x14ac:dyDescent="0.25">
      <c r="BR1495" s="35"/>
    </row>
    <row r="1496" spans="70:70" x14ac:dyDescent="0.25">
      <c r="BR1496" s="35"/>
    </row>
    <row r="1497" spans="70:70" x14ac:dyDescent="0.25">
      <c r="BR1497" s="35"/>
    </row>
    <row r="1498" spans="70:70" x14ac:dyDescent="0.25">
      <c r="BR1498" s="35"/>
    </row>
    <row r="1499" spans="70:70" x14ac:dyDescent="0.25">
      <c r="BR1499" s="35"/>
    </row>
    <row r="1500" spans="70:70" x14ac:dyDescent="0.25">
      <c r="BR1500" s="35"/>
    </row>
    <row r="1501" spans="70:70" x14ac:dyDescent="0.25">
      <c r="BR1501" s="35"/>
    </row>
    <row r="1502" spans="70:70" x14ac:dyDescent="0.25">
      <c r="BR1502" s="35"/>
    </row>
    <row r="1503" spans="70:70" x14ac:dyDescent="0.25">
      <c r="BR1503" s="35"/>
    </row>
    <row r="1504" spans="70:70" x14ac:dyDescent="0.25">
      <c r="BR1504" s="35"/>
    </row>
    <row r="1505" spans="70:70" x14ac:dyDescent="0.25">
      <c r="BR1505" s="35"/>
    </row>
    <row r="1506" spans="70:70" x14ac:dyDescent="0.25">
      <c r="BR1506" s="35"/>
    </row>
    <row r="1507" spans="70:70" x14ac:dyDescent="0.25">
      <c r="BR1507" s="35"/>
    </row>
    <row r="1508" spans="70:70" x14ac:dyDescent="0.25">
      <c r="BR1508" s="35"/>
    </row>
    <row r="1509" spans="70:70" x14ac:dyDescent="0.25">
      <c r="BR1509" s="35"/>
    </row>
    <row r="1510" spans="70:70" x14ac:dyDescent="0.25">
      <c r="BR1510" s="35"/>
    </row>
    <row r="1511" spans="70:70" x14ac:dyDescent="0.25">
      <c r="BR1511" s="35"/>
    </row>
    <row r="1512" spans="70:70" x14ac:dyDescent="0.25">
      <c r="BR1512" s="35"/>
    </row>
    <row r="1513" spans="70:70" x14ac:dyDescent="0.25">
      <c r="BR1513" s="35"/>
    </row>
    <row r="1514" spans="70:70" x14ac:dyDescent="0.25">
      <c r="BR1514" s="35"/>
    </row>
    <row r="1515" spans="70:70" x14ac:dyDescent="0.25">
      <c r="BR1515" s="35"/>
    </row>
    <row r="1516" spans="70:70" x14ac:dyDescent="0.25">
      <c r="BR1516" s="35"/>
    </row>
    <row r="1517" spans="70:70" x14ac:dyDescent="0.25">
      <c r="BR1517" s="35"/>
    </row>
    <row r="1518" spans="70:70" x14ac:dyDescent="0.25">
      <c r="BR1518" s="35"/>
    </row>
    <row r="1519" spans="70:70" x14ac:dyDescent="0.25">
      <c r="BR1519" s="35"/>
    </row>
    <row r="1520" spans="70:70" x14ac:dyDescent="0.25">
      <c r="BR1520" s="35"/>
    </row>
    <row r="1521" spans="70:70" x14ac:dyDescent="0.25">
      <c r="BR1521" s="35"/>
    </row>
    <row r="1522" spans="70:70" x14ac:dyDescent="0.25">
      <c r="BR1522" s="35"/>
    </row>
    <row r="1523" spans="70:70" x14ac:dyDescent="0.25">
      <c r="BR1523" s="35"/>
    </row>
    <row r="1524" spans="70:70" x14ac:dyDescent="0.25">
      <c r="BR1524" s="35"/>
    </row>
    <row r="1525" spans="70:70" x14ac:dyDescent="0.25">
      <c r="BR1525" s="35"/>
    </row>
    <row r="1526" spans="70:70" x14ac:dyDescent="0.25">
      <c r="BR1526" s="35"/>
    </row>
    <row r="1527" spans="70:70" x14ac:dyDescent="0.25">
      <c r="BR1527" s="35"/>
    </row>
    <row r="1528" spans="70:70" x14ac:dyDescent="0.25">
      <c r="BR1528" s="35"/>
    </row>
    <row r="1529" spans="70:70" x14ac:dyDescent="0.25">
      <c r="BR1529" s="35"/>
    </row>
    <row r="1530" spans="70:70" x14ac:dyDescent="0.25">
      <c r="BR1530" s="35"/>
    </row>
    <row r="1531" spans="70:70" x14ac:dyDescent="0.25">
      <c r="BR1531" s="35"/>
    </row>
    <row r="1532" spans="70:70" x14ac:dyDescent="0.25">
      <c r="BR1532" s="35"/>
    </row>
    <row r="1533" spans="70:70" x14ac:dyDescent="0.25">
      <c r="BR1533" s="35"/>
    </row>
    <row r="1534" spans="70:70" x14ac:dyDescent="0.25">
      <c r="BR1534" s="35"/>
    </row>
    <row r="1535" spans="70:70" x14ac:dyDescent="0.25">
      <c r="BR1535" s="35"/>
    </row>
    <row r="1536" spans="70:70" x14ac:dyDescent="0.25">
      <c r="BR1536" s="35"/>
    </row>
    <row r="1537" spans="70:70" x14ac:dyDescent="0.25">
      <c r="BR1537" s="35"/>
    </row>
    <row r="1538" spans="70:70" x14ac:dyDescent="0.25">
      <c r="BR1538" s="35"/>
    </row>
    <row r="1539" spans="70:70" x14ac:dyDescent="0.25">
      <c r="BR1539" s="35"/>
    </row>
    <row r="1540" spans="70:70" x14ac:dyDescent="0.25">
      <c r="BR1540" s="35"/>
    </row>
    <row r="1541" spans="70:70" x14ac:dyDescent="0.25">
      <c r="BR1541" s="35"/>
    </row>
    <row r="1542" spans="70:70" x14ac:dyDescent="0.25">
      <c r="BR1542" s="35"/>
    </row>
    <row r="1543" spans="70:70" x14ac:dyDescent="0.25">
      <c r="BR1543" s="35"/>
    </row>
    <row r="1544" spans="70:70" x14ac:dyDescent="0.25">
      <c r="BR1544" s="35"/>
    </row>
    <row r="1545" spans="70:70" x14ac:dyDescent="0.25">
      <c r="BR1545" s="35"/>
    </row>
    <row r="1546" spans="70:70" x14ac:dyDescent="0.25">
      <c r="BR1546" s="35"/>
    </row>
    <row r="1547" spans="70:70" x14ac:dyDescent="0.25">
      <c r="BR1547" s="35"/>
    </row>
    <row r="1548" spans="70:70" x14ac:dyDescent="0.25">
      <c r="BR1548" s="35"/>
    </row>
    <row r="1549" spans="70:70" x14ac:dyDescent="0.25">
      <c r="BR1549" s="35"/>
    </row>
    <row r="1550" spans="70:70" x14ac:dyDescent="0.25">
      <c r="BR1550" s="35"/>
    </row>
    <row r="1551" spans="70:70" x14ac:dyDescent="0.25">
      <c r="BR1551" s="35"/>
    </row>
    <row r="1552" spans="70:70" x14ac:dyDescent="0.25">
      <c r="BR1552" s="35"/>
    </row>
    <row r="1553" spans="70:70" x14ac:dyDescent="0.25">
      <c r="BR1553" s="35"/>
    </row>
    <row r="1554" spans="70:70" x14ac:dyDescent="0.25">
      <c r="BR1554" s="35"/>
    </row>
    <row r="1555" spans="70:70" x14ac:dyDescent="0.25">
      <c r="BR1555" s="35"/>
    </row>
    <row r="1556" spans="70:70" x14ac:dyDescent="0.25">
      <c r="BR1556" s="35"/>
    </row>
    <row r="1557" spans="70:70" x14ac:dyDescent="0.25">
      <c r="BR1557" s="35"/>
    </row>
    <row r="1558" spans="70:70" x14ac:dyDescent="0.25">
      <c r="BR1558" s="35"/>
    </row>
    <row r="1559" spans="70:70" x14ac:dyDescent="0.25">
      <c r="BR1559" s="35"/>
    </row>
    <row r="1560" spans="70:70" x14ac:dyDescent="0.25">
      <c r="BR1560" s="35"/>
    </row>
    <row r="1561" spans="70:70" x14ac:dyDescent="0.25">
      <c r="BR1561" s="35"/>
    </row>
    <row r="1562" spans="70:70" x14ac:dyDescent="0.25">
      <c r="BR1562" s="35"/>
    </row>
    <row r="1563" spans="70:70" x14ac:dyDescent="0.25">
      <c r="BR1563" s="35"/>
    </row>
    <row r="1564" spans="70:70" x14ac:dyDescent="0.25">
      <c r="BR1564" s="35"/>
    </row>
    <row r="1565" spans="70:70" x14ac:dyDescent="0.25">
      <c r="BR1565" s="35"/>
    </row>
    <row r="1566" spans="70:70" x14ac:dyDescent="0.25">
      <c r="BR1566" s="35"/>
    </row>
    <row r="1567" spans="70:70" x14ac:dyDescent="0.25">
      <c r="BR1567" s="35"/>
    </row>
    <row r="1568" spans="70:70" x14ac:dyDescent="0.25">
      <c r="BR1568" s="35"/>
    </row>
    <row r="1569" spans="70:70" x14ac:dyDescent="0.25">
      <c r="BR1569" s="35"/>
    </row>
    <row r="1570" spans="70:70" x14ac:dyDescent="0.25">
      <c r="BR1570" s="35"/>
    </row>
    <row r="1571" spans="70:70" x14ac:dyDescent="0.25">
      <c r="BR1571" s="35"/>
    </row>
    <row r="1572" spans="70:70" x14ac:dyDescent="0.25">
      <c r="BR1572" s="35"/>
    </row>
    <row r="1573" spans="70:70" x14ac:dyDescent="0.25">
      <c r="BR1573" s="35"/>
    </row>
    <row r="1574" spans="70:70" x14ac:dyDescent="0.25">
      <c r="BR1574" s="35"/>
    </row>
    <row r="1575" spans="70:70" x14ac:dyDescent="0.25">
      <c r="BR1575" s="35"/>
    </row>
    <row r="1576" spans="70:70" x14ac:dyDescent="0.25">
      <c r="BR1576" s="35"/>
    </row>
    <row r="1577" spans="70:70" x14ac:dyDescent="0.25">
      <c r="BR1577" s="35"/>
    </row>
    <row r="1578" spans="70:70" x14ac:dyDescent="0.25">
      <c r="BR1578" s="35"/>
    </row>
    <row r="1579" spans="70:70" x14ac:dyDescent="0.25">
      <c r="BR1579" s="35"/>
    </row>
    <row r="1580" spans="70:70" x14ac:dyDescent="0.25">
      <c r="BR1580" s="35"/>
    </row>
    <row r="1581" spans="70:70" x14ac:dyDescent="0.25">
      <c r="BR1581" s="35"/>
    </row>
    <row r="1582" spans="70:70" x14ac:dyDescent="0.25">
      <c r="BR1582" s="35"/>
    </row>
    <row r="1583" spans="70:70" x14ac:dyDescent="0.25">
      <c r="BR1583" s="35"/>
    </row>
    <row r="1584" spans="70:70" x14ac:dyDescent="0.25">
      <c r="BR1584" s="35"/>
    </row>
    <row r="1585" spans="70:70" x14ac:dyDescent="0.25">
      <c r="BR1585" s="35"/>
    </row>
    <row r="1586" spans="70:70" x14ac:dyDescent="0.25">
      <c r="BR1586" s="35"/>
    </row>
    <row r="1587" spans="70:70" x14ac:dyDescent="0.25">
      <c r="BR1587" s="35"/>
    </row>
    <row r="1588" spans="70:70" x14ac:dyDescent="0.25">
      <c r="BR1588" s="35"/>
    </row>
    <row r="1589" spans="70:70" x14ac:dyDescent="0.25">
      <c r="BR1589" s="35"/>
    </row>
    <row r="1590" spans="70:70" x14ac:dyDescent="0.25">
      <c r="BR1590" s="35"/>
    </row>
    <row r="1591" spans="70:70" x14ac:dyDescent="0.25">
      <c r="BR1591" s="35"/>
    </row>
    <row r="1592" spans="70:70" x14ac:dyDescent="0.25">
      <c r="BR1592" s="35"/>
    </row>
    <row r="1593" spans="70:70" x14ac:dyDescent="0.25">
      <c r="BR1593" s="35"/>
    </row>
    <row r="1594" spans="70:70" x14ac:dyDescent="0.25">
      <c r="BR1594" s="35"/>
    </row>
    <row r="1595" spans="70:70" x14ac:dyDescent="0.25">
      <c r="BR1595" s="35"/>
    </row>
    <row r="1596" spans="70:70" x14ac:dyDescent="0.25">
      <c r="BR1596" s="35"/>
    </row>
    <row r="1597" spans="70:70" x14ac:dyDescent="0.25">
      <c r="BR1597" s="35"/>
    </row>
    <row r="1598" spans="70:70" x14ac:dyDescent="0.25">
      <c r="BR1598" s="35"/>
    </row>
    <row r="1599" spans="70:70" x14ac:dyDescent="0.25">
      <c r="BR1599" s="35"/>
    </row>
    <row r="1600" spans="70:70" x14ac:dyDescent="0.25">
      <c r="BR1600" s="35"/>
    </row>
    <row r="1601" spans="70:70" x14ac:dyDescent="0.25">
      <c r="BR1601" s="35"/>
    </row>
    <row r="1602" spans="70:70" x14ac:dyDescent="0.25">
      <c r="BR1602" s="35"/>
    </row>
    <row r="1603" spans="70:70" x14ac:dyDescent="0.25">
      <c r="BR1603" s="35"/>
    </row>
    <row r="1604" spans="70:70" x14ac:dyDescent="0.25">
      <c r="BR1604" s="35"/>
    </row>
    <row r="1605" spans="70:70" x14ac:dyDescent="0.25">
      <c r="BR1605" s="35"/>
    </row>
    <row r="1606" spans="70:70" x14ac:dyDescent="0.25">
      <c r="BR1606" s="35"/>
    </row>
    <row r="1607" spans="70:70" x14ac:dyDescent="0.25">
      <c r="BR1607" s="35"/>
    </row>
    <row r="1608" spans="70:70" x14ac:dyDescent="0.25">
      <c r="BR1608" s="35"/>
    </row>
    <row r="1609" spans="70:70" x14ac:dyDescent="0.25">
      <c r="BR1609" s="35"/>
    </row>
    <row r="1610" spans="70:70" x14ac:dyDescent="0.25">
      <c r="BR1610" s="35"/>
    </row>
    <row r="1611" spans="70:70" x14ac:dyDescent="0.25">
      <c r="BR1611" s="35"/>
    </row>
    <row r="1612" spans="70:70" x14ac:dyDescent="0.25">
      <c r="BR1612" s="35"/>
    </row>
    <row r="1613" spans="70:70" x14ac:dyDescent="0.25">
      <c r="BR1613" s="35"/>
    </row>
    <row r="1614" spans="70:70" x14ac:dyDescent="0.25">
      <c r="BR1614" s="35"/>
    </row>
    <row r="1615" spans="70:70" x14ac:dyDescent="0.25">
      <c r="BR1615" s="35"/>
    </row>
    <row r="1616" spans="70:70" x14ac:dyDescent="0.25">
      <c r="BR1616" s="35"/>
    </row>
    <row r="1617" spans="70:70" x14ac:dyDescent="0.25">
      <c r="BR1617" s="35"/>
    </row>
    <row r="1618" spans="70:70" x14ac:dyDescent="0.25">
      <c r="BR1618" s="35"/>
    </row>
    <row r="1619" spans="70:70" x14ac:dyDescent="0.25">
      <c r="BR1619" s="35"/>
    </row>
    <row r="1620" spans="70:70" x14ac:dyDescent="0.25">
      <c r="BR1620" s="35"/>
    </row>
    <row r="1621" spans="70:70" x14ac:dyDescent="0.25">
      <c r="BR1621" s="35"/>
    </row>
    <row r="1622" spans="70:70" x14ac:dyDescent="0.25">
      <c r="BR1622" s="35"/>
    </row>
    <row r="1623" spans="70:70" x14ac:dyDescent="0.25">
      <c r="BR1623" s="35"/>
    </row>
    <row r="1624" spans="70:70" x14ac:dyDescent="0.25">
      <c r="BR1624" s="35"/>
    </row>
    <row r="1625" spans="70:70" x14ac:dyDescent="0.25">
      <c r="BR1625" s="35"/>
    </row>
    <row r="1626" spans="70:70" x14ac:dyDescent="0.25">
      <c r="BR1626" s="35"/>
    </row>
    <row r="1627" spans="70:70" x14ac:dyDescent="0.25">
      <c r="BR1627" s="35"/>
    </row>
    <row r="1628" spans="70:70" x14ac:dyDescent="0.25">
      <c r="BR1628" s="35"/>
    </row>
    <row r="1629" spans="70:70" x14ac:dyDescent="0.25">
      <c r="BR1629" s="35"/>
    </row>
    <row r="1630" spans="70:70" x14ac:dyDescent="0.25">
      <c r="BR1630" s="35"/>
    </row>
    <row r="1631" spans="70:70" x14ac:dyDescent="0.25">
      <c r="BR1631" s="35"/>
    </row>
    <row r="1632" spans="70:70" x14ac:dyDescent="0.25">
      <c r="BR1632" s="35"/>
    </row>
    <row r="1633" spans="70:70" x14ac:dyDescent="0.25">
      <c r="BR1633" s="35"/>
    </row>
    <row r="1634" spans="70:70" x14ac:dyDescent="0.25">
      <c r="BR1634" s="35"/>
    </row>
    <row r="1635" spans="70:70" x14ac:dyDescent="0.25">
      <c r="BR1635" s="35"/>
    </row>
    <row r="1636" spans="70:70" x14ac:dyDescent="0.25">
      <c r="BR1636" s="35"/>
    </row>
    <row r="1637" spans="70:70" x14ac:dyDescent="0.25">
      <c r="BR1637" s="35"/>
    </row>
    <row r="1638" spans="70:70" x14ac:dyDescent="0.25">
      <c r="BR1638" s="35"/>
    </row>
    <row r="1639" spans="70:70" x14ac:dyDescent="0.25">
      <c r="BR1639" s="35"/>
    </row>
    <row r="1640" spans="70:70" x14ac:dyDescent="0.25">
      <c r="BR1640" s="35"/>
    </row>
    <row r="1641" spans="70:70" x14ac:dyDescent="0.25">
      <c r="BR1641" s="35"/>
    </row>
    <row r="1642" spans="70:70" x14ac:dyDescent="0.25">
      <c r="BR1642" s="35"/>
    </row>
    <row r="1643" spans="70:70" x14ac:dyDescent="0.25">
      <c r="BR1643" s="35"/>
    </row>
    <row r="1644" spans="70:70" x14ac:dyDescent="0.25">
      <c r="BR1644" s="35"/>
    </row>
    <row r="1645" spans="70:70" x14ac:dyDescent="0.25">
      <c r="BR1645" s="35"/>
    </row>
    <row r="1646" spans="70:70" x14ac:dyDescent="0.25">
      <c r="BR1646" s="35"/>
    </row>
    <row r="1647" spans="70:70" x14ac:dyDescent="0.25">
      <c r="BR1647" s="35"/>
    </row>
    <row r="1648" spans="70:70" x14ac:dyDescent="0.25">
      <c r="BR1648" s="35"/>
    </row>
    <row r="1649" spans="70:70" x14ac:dyDescent="0.25">
      <c r="BR1649" s="35"/>
    </row>
    <row r="1650" spans="70:70" x14ac:dyDescent="0.25">
      <c r="BR1650" s="35"/>
    </row>
    <row r="1651" spans="70:70" x14ac:dyDescent="0.25">
      <c r="BR1651" s="35"/>
    </row>
    <row r="1652" spans="70:70" x14ac:dyDescent="0.25">
      <c r="BR1652" s="35"/>
    </row>
    <row r="1653" spans="70:70" x14ac:dyDescent="0.25">
      <c r="BR1653" s="35"/>
    </row>
    <row r="1654" spans="70:70" x14ac:dyDescent="0.25">
      <c r="BR1654" s="35"/>
    </row>
    <row r="1655" spans="70:70" x14ac:dyDescent="0.25">
      <c r="BR1655" s="35"/>
    </row>
    <row r="1656" spans="70:70" x14ac:dyDescent="0.25">
      <c r="BR1656" s="35"/>
    </row>
    <row r="1657" spans="70:70" x14ac:dyDescent="0.25">
      <c r="BR1657" s="35"/>
    </row>
    <row r="1658" spans="70:70" x14ac:dyDescent="0.25">
      <c r="BR1658" s="35"/>
    </row>
    <row r="1659" spans="70:70" x14ac:dyDescent="0.25">
      <c r="BR1659" s="35"/>
    </row>
    <row r="1660" spans="70:70" x14ac:dyDescent="0.25">
      <c r="BR1660" s="35"/>
    </row>
    <row r="1661" spans="70:70" x14ac:dyDescent="0.25">
      <c r="BR1661" s="35"/>
    </row>
    <row r="1662" spans="70:70" x14ac:dyDescent="0.25">
      <c r="BR1662" s="35"/>
    </row>
    <row r="1663" spans="70:70" x14ac:dyDescent="0.25">
      <c r="BR1663" s="35"/>
    </row>
    <row r="1664" spans="70:70" x14ac:dyDescent="0.25">
      <c r="BR1664" s="35"/>
    </row>
    <row r="1665" spans="70:70" x14ac:dyDescent="0.25">
      <c r="BR1665" s="35"/>
    </row>
    <row r="1666" spans="70:70" x14ac:dyDescent="0.25">
      <c r="BR1666" s="35"/>
    </row>
    <row r="1667" spans="70:70" x14ac:dyDescent="0.25">
      <c r="BR1667" s="35"/>
    </row>
    <row r="1668" spans="70:70" x14ac:dyDescent="0.25">
      <c r="BR1668" s="35"/>
    </row>
    <row r="1669" spans="70:70" x14ac:dyDescent="0.25">
      <c r="BR1669" s="35"/>
    </row>
    <row r="1670" spans="70:70" x14ac:dyDescent="0.25">
      <c r="BR1670" s="35"/>
    </row>
    <row r="1671" spans="70:70" x14ac:dyDescent="0.25">
      <c r="BR1671" s="35"/>
    </row>
    <row r="1672" spans="70:70" x14ac:dyDescent="0.25">
      <c r="BR1672" s="35"/>
    </row>
    <row r="1673" spans="70:70" x14ac:dyDescent="0.25">
      <c r="BR1673" s="35"/>
    </row>
    <row r="1674" spans="70:70" x14ac:dyDescent="0.25">
      <c r="BR1674" s="35"/>
    </row>
    <row r="1675" spans="70:70" x14ac:dyDescent="0.25">
      <c r="BR1675" s="35"/>
    </row>
    <row r="1676" spans="70:70" x14ac:dyDescent="0.25">
      <c r="BR1676" s="35"/>
    </row>
    <row r="1677" spans="70:70" x14ac:dyDescent="0.25">
      <c r="BR1677" s="35"/>
    </row>
    <row r="1678" spans="70:70" x14ac:dyDescent="0.25">
      <c r="BR1678" s="35"/>
    </row>
    <row r="1679" spans="70:70" x14ac:dyDescent="0.25">
      <c r="BR1679" s="35"/>
    </row>
    <row r="1680" spans="70:70" x14ac:dyDescent="0.25">
      <c r="BR1680" s="35"/>
    </row>
    <row r="1681" spans="70:70" x14ac:dyDescent="0.25">
      <c r="BR1681" s="35"/>
    </row>
    <row r="1682" spans="70:70" x14ac:dyDescent="0.25">
      <c r="BR1682" s="35"/>
    </row>
    <row r="1683" spans="70:70" x14ac:dyDescent="0.25">
      <c r="BR1683" s="35"/>
    </row>
    <row r="1684" spans="70:70" x14ac:dyDescent="0.25">
      <c r="BR1684" s="35"/>
    </row>
    <row r="1685" spans="70:70" x14ac:dyDescent="0.25">
      <c r="BR1685" s="35"/>
    </row>
    <row r="1686" spans="70:70" x14ac:dyDescent="0.25">
      <c r="BR1686" s="35"/>
    </row>
    <row r="1687" spans="70:70" x14ac:dyDescent="0.25">
      <c r="BR1687" s="35"/>
    </row>
    <row r="1688" spans="70:70" x14ac:dyDescent="0.25">
      <c r="BR1688" s="35"/>
    </row>
    <row r="1689" spans="70:70" x14ac:dyDescent="0.25">
      <c r="BR1689" s="35"/>
    </row>
    <row r="1690" spans="70:70" x14ac:dyDescent="0.25">
      <c r="BR1690" s="35"/>
    </row>
    <row r="1691" spans="70:70" x14ac:dyDescent="0.25">
      <c r="BR1691" s="35"/>
    </row>
    <row r="1692" spans="70:70" x14ac:dyDescent="0.25">
      <c r="BR1692" s="35"/>
    </row>
    <row r="1693" spans="70:70" x14ac:dyDescent="0.25">
      <c r="BR1693" s="35"/>
    </row>
    <row r="1694" spans="70:70" x14ac:dyDescent="0.25">
      <c r="BR1694" s="35"/>
    </row>
    <row r="1695" spans="70:70" x14ac:dyDescent="0.25">
      <c r="BR1695" s="35"/>
    </row>
    <row r="1696" spans="70:70" x14ac:dyDescent="0.25">
      <c r="BR1696" s="35"/>
    </row>
    <row r="1697" spans="70:70" x14ac:dyDescent="0.25">
      <c r="BR1697" s="35"/>
    </row>
    <row r="1698" spans="70:70" x14ac:dyDescent="0.25">
      <c r="BR1698" s="35"/>
    </row>
    <row r="1699" spans="70:70" x14ac:dyDescent="0.25">
      <c r="BR1699" s="35"/>
    </row>
    <row r="1700" spans="70:70" x14ac:dyDescent="0.25">
      <c r="BR1700" s="35"/>
    </row>
    <row r="1701" spans="70:70" x14ac:dyDescent="0.25">
      <c r="BR1701" s="35"/>
    </row>
    <row r="1702" spans="70:70" x14ac:dyDescent="0.25">
      <c r="BR1702" s="35"/>
    </row>
    <row r="1703" spans="70:70" x14ac:dyDescent="0.25">
      <c r="BR1703" s="35"/>
    </row>
    <row r="1704" spans="70:70" x14ac:dyDescent="0.25">
      <c r="BR1704" s="35"/>
    </row>
    <row r="1705" spans="70:70" x14ac:dyDescent="0.25">
      <c r="BR1705" s="35"/>
    </row>
    <row r="1706" spans="70:70" x14ac:dyDescent="0.25">
      <c r="BR1706" s="35"/>
    </row>
    <row r="1707" spans="70:70" x14ac:dyDescent="0.25">
      <c r="BR1707" s="35"/>
    </row>
    <row r="1708" spans="70:70" x14ac:dyDescent="0.25">
      <c r="BR1708" s="35"/>
    </row>
    <row r="1709" spans="70:70" x14ac:dyDescent="0.25">
      <c r="BR1709" s="35"/>
    </row>
    <row r="1710" spans="70:70" x14ac:dyDescent="0.25">
      <c r="BR1710" s="35"/>
    </row>
    <row r="1711" spans="70:70" x14ac:dyDescent="0.25">
      <c r="BR1711" s="35"/>
    </row>
    <row r="1712" spans="70:70" x14ac:dyDescent="0.25">
      <c r="BR1712" s="35"/>
    </row>
    <row r="1713" spans="70:70" x14ac:dyDescent="0.25">
      <c r="BR1713" s="35"/>
    </row>
    <row r="1714" spans="70:70" x14ac:dyDescent="0.25">
      <c r="BR1714" s="35"/>
    </row>
    <row r="1715" spans="70:70" x14ac:dyDescent="0.25">
      <c r="BR1715" s="35"/>
    </row>
    <row r="1716" spans="70:70" x14ac:dyDescent="0.25">
      <c r="BR1716" s="35"/>
    </row>
    <row r="1717" spans="70:70" x14ac:dyDescent="0.25">
      <c r="BR1717" s="35"/>
    </row>
    <row r="1718" spans="70:70" x14ac:dyDescent="0.25">
      <c r="BR1718" s="35"/>
    </row>
    <row r="1719" spans="70:70" x14ac:dyDescent="0.25">
      <c r="BR1719" s="35"/>
    </row>
    <row r="1720" spans="70:70" x14ac:dyDescent="0.25">
      <c r="BR1720" s="35"/>
    </row>
    <row r="1721" spans="70:70" x14ac:dyDescent="0.25">
      <c r="BR1721" s="35"/>
    </row>
    <row r="1722" spans="70:70" x14ac:dyDescent="0.25">
      <c r="BR1722" s="35"/>
    </row>
    <row r="1723" spans="70:70" x14ac:dyDescent="0.25">
      <c r="BR1723" s="35"/>
    </row>
    <row r="1724" spans="70:70" x14ac:dyDescent="0.25">
      <c r="BR1724" s="35"/>
    </row>
    <row r="1725" spans="70:70" x14ac:dyDescent="0.25">
      <c r="BR1725" s="35"/>
    </row>
    <row r="1726" spans="70:70" x14ac:dyDescent="0.25">
      <c r="BR1726" s="35"/>
    </row>
    <row r="1727" spans="70:70" x14ac:dyDescent="0.25">
      <c r="BR1727" s="35"/>
    </row>
    <row r="1728" spans="70:70" x14ac:dyDescent="0.25">
      <c r="BR1728" s="35"/>
    </row>
    <row r="1729" spans="70:70" x14ac:dyDescent="0.25">
      <c r="BR1729" s="35"/>
    </row>
    <row r="1730" spans="70:70" x14ac:dyDescent="0.25">
      <c r="BR1730" s="35"/>
    </row>
    <row r="1731" spans="70:70" x14ac:dyDescent="0.25">
      <c r="BR1731" s="35"/>
    </row>
    <row r="1732" spans="70:70" x14ac:dyDescent="0.25">
      <c r="BR1732" s="35"/>
    </row>
    <row r="1733" spans="70:70" x14ac:dyDescent="0.25">
      <c r="BR1733" s="35"/>
    </row>
    <row r="1734" spans="70:70" x14ac:dyDescent="0.25">
      <c r="BR1734" s="35"/>
    </row>
    <row r="1735" spans="70:70" x14ac:dyDescent="0.25">
      <c r="BR1735" s="35"/>
    </row>
    <row r="1736" spans="70:70" x14ac:dyDescent="0.25">
      <c r="BR1736" s="35"/>
    </row>
    <row r="1737" spans="70:70" x14ac:dyDescent="0.25">
      <c r="BR1737" s="35"/>
    </row>
    <row r="1738" spans="70:70" x14ac:dyDescent="0.25">
      <c r="BR1738" s="35"/>
    </row>
    <row r="1739" spans="70:70" x14ac:dyDescent="0.25">
      <c r="BR1739" s="35"/>
    </row>
    <row r="1740" spans="70:70" x14ac:dyDescent="0.25">
      <c r="BR1740" s="35"/>
    </row>
    <row r="1741" spans="70:70" x14ac:dyDescent="0.25">
      <c r="BR1741" s="35"/>
    </row>
    <row r="1742" spans="70:70" x14ac:dyDescent="0.25">
      <c r="BR1742" s="35"/>
    </row>
    <row r="1743" spans="70:70" x14ac:dyDescent="0.25">
      <c r="BR1743" s="35"/>
    </row>
    <row r="1744" spans="70:70" x14ac:dyDescent="0.25">
      <c r="BR1744" s="35"/>
    </row>
    <row r="1745" spans="70:70" x14ac:dyDescent="0.25">
      <c r="BR1745" s="35"/>
    </row>
    <row r="1746" spans="70:70" x14ac:dyDescent="0.25">
      <c r="BR1746" s="35"/>
    </row>
    <row r="1747" spans="70:70" x14ac:dyDescent="0.25">
      <c r="BR1747" s="35"/>
    </row>
    <row r="1748" spans="70:70" x14ac:dyDescent="0.25">
      <c r="BR1748" s="35"/>
    </row>
    <row r="1749" spans="70:70" x14ac:dyDescent="0.25">
      <c r="BR1749" s="35"/>
    </row>
    <row r="1750" spans="70:70" x14ac:dyDescent="0.25">
      <c r="BR1750" s="35"/>
    </row>
    <row r="1751" spans="70:70" x14ac:dyDescent="0.25">
      <c r="BR1751" s="35"/>
    </row>
    <row r="1752" spans="70:70" x14ac:dyDescent="0.25">
      <c r="BR1752" s="35"/>
    </row>
    <row r="1753" spans="70:70" x14ac:dyDescent="0.25">
      <c r="BR1753" s="35"/>
    </row>
    <row r="1754" spans="70:70" x14ac:dyDescent="0.25">
      <c r="BR1754" s="35"/>
    </row>
    <row r="1755" spans="70:70" x14ac:dyDescent="0.25">
      <c r="BR1755" s="35"/>
    </row>
    <row r="1756" spans="70:70" x14ac:dyDescent="0.25">
      <c r="BR1756" s="35"/>
    </row>
    <row r="1757" spans="70:70" x14ac:dyDescent="0.25">
      <c r="BR1757" s="35"/>
    </row>
    <row r="1758" spans="70:70" x14ac:dyDescent="0.25">
      <c r="BR1758" s="35"/>
    </row>
    <row r="1759" spans="70:70" x14ac:dyDescent="0.25">
      <c r="BR1759" s="35"/>
    </row>
    <row r="1760" spans="70:70" x14ac:dyDescent="0.25">
      <c r="BR1760" s="35"/>
    </row>
    <row r="1761" spans="70:70" x14ac:dyDescent="0.25">
      <c r="BR1761" s="35"/>
    </row>
    <row r="1762" spans="70:70" x14ac:dyDescent="0.25">
      <c r="BR1762" s="35"/>
    </row>
    <row r="1763" spans="70:70" x14ac:dyDescent="0.25">
      <c r="BR1763" s="35"/>
    </row>
    <row r="1764" spans="70:70" x14ac:dyDescent="0.25">
      <c r="BR1764" s="35"/>
    </row>
    <row r="1765" spans="70:70" x14ac:dyDescent="0.25">
      <c r="BR1765" s="35"/>
    </row>
    <row r="1766" spans="70:70" x14ac:dyDescent="0.25">
      <c r="BR1766" s="35"/>
    </row>
    <row r="1767" spans="70:70" x14ac:dyDescent="0.25">
      <c r="BR1767" s="35"/>
    </row>
    <row r="1768" spans="70:70" x14ac:dyDescent="0.25">
      <c r="BR1768" s="35"/>
    </row>
    <row r="1769" spans="70:70" x14ac:dyDescent="0.25">
      <c r="BR1769" s="35"/>
    </row>
    <row r="1770" spans="70:70" x14ac:dyDescent="0.25">
      <c r="BR1770" s="35"/>
    </row>
    <row r="1771" spans="70:70" x14ac:dyDescent="0.25">
      <c r="BR1771" s="35"/>
    </row>
    <row r="1772" spans="70:70" x14ac:dyDescent="0.25">
      <c r="BR1772" s="35"/>
    </row>
    <row r="1773" spans="70:70" x14ac:dyDescent="0.25">
      <c r="BR1773" s="35"/>
    </row>
    <row r="1774" spans="70:70" x14ac:dyDescent="0.25">
      <c r="BR1774" s="35"/>
    </row>
    <row r="1775" spans="70:70" x14ac:dyDescent="0.25">
      <c r="BR1775" s="35"/>
    </row>
    <row r="1776" spans="70:70" x14ac:dyDescent="0.25">
      <c r="BR1776" s="35"/>
    </row>
    <row r="1777" spans="70:70" x14ac:dyDescent="0.25">
      <c r="BR1777" s="35"/>
    </row>
    <row r="1778" spans="70:70" x14ac:dyDescent="0.25">
      <c r="BR1778" s="35"/>
    </row>
    <row r="1779" spans="70:70" x14ac:dyDescent="0.25">
      <c r="BR1779" s="35"/>
    </row>
    <row r="1780" spans="70:70" x14ac:dyDescent="0.25">
      <c r="BR1780" s="35"/>
    </row>
    <row r="1781" spans="70:70" x14ac:dyDescent="0.25">
      <c r="BR1781" s="35"/>
    </row>
    <row r="1782" spans="70:70" x14ac:dyDescent="0.25">
      <c r="BR1782" s="35"/>
    </row>
    <row r="1783" spans="70:70" x14ac:dyDescent="0.25">
      <c r="BR1783" s="35"/>
    </row>
    <row r="1784" spans="70:70" x14ac:dyDescent="0.25">
      <c r="BR1784" s="35"/>
    </row>
    <row r="1785" spans="70:70" x14ac:dyDescent="0.25">
      <c r="BR1785" s="35"/>
    </row>
    <row r="1786" spans="70:70" x14ac:dyDescent="0.25">
      <c r="BR1786" s="35"/>
    </row>
    <row r="1787" spans="70:70" x14ac:dyDescent="0.25">
      <c r="BR1787" s="35"/>
    </row>
    <row r="1788" spans="70:70" x14ac:dyDescent="0.25">
      <c r="BR1788" s="35"/>
    </row>
    <row r="1789" spans="70:70" x14ac:dyDescent="0.25">
      <c r="BR1789" s="35"/>
    </row>
    <row r="1790" spans="70:70" x14ac:dyDescent="0.25">
      <c r="BR1790" s="35"/>
    </row>
    <row r="1791" spans="70:70" x14ac:dyDescent="0.25">
      <c r="BR1791" s="35"/>
    </row>
    <row r="1792" spans="70:70" x14ac:dyDescent="0.25">
      <c r="BR1792" s="35"/>
    </row>
    <row r="1793" spans="70:70" x14ac:dyDescent="0.25">
      <c r="BR1793" s="35"/>
    </row>
    <row r="1794" spans="70:70" x14ac:dyDescent="0.25">
      <c r="BR1794" s="35"/>
    </row>
    <row r="1795" spans="70:70" x14ac:dyDescent="0.25">
      <c r="BR1795" s="35"/>
    </row>
    <row r="1796" spans="70:70" x14ac:dyDescent="0.25">
      <c r="BR1796" s="35"/>
    </row>
    <row r="1797" spans="70:70" x14ac:dyDescent="0.25">
      <c r="BR1797" s="35"/>
    </row>
    <row r="1798" spans="70:70" x14ac:dyDescent="0.25">
      <c r="BR1798" s="35"/>
    </row>
    <row r="1799" spans="70:70" x14ac:dyDescent="0.25">
      <c r="BR1799" s="35"/>
    </row>
    <row r="1800" spans="70:70" x14ac:dyDescent="0.25">
      <c r="BR1800" s="35"/>
    </row>
    <row r="1801" spans="70:70" x14ac:dyDescent="0.25">
      <c r="BR1801" s="35"/>
    </row>
    <row r="1802" spans="70:70" x14ac:dyDescent="0.25">
      <c r="BR1802" s="35"/>
    </row>
    <row r="1803" spans="70:70" x14ac:dyDescent="0.25">
      <c r="BR1803" s="35"/>
    </row>
    <row r="1804" spans="70:70" x14ac:dyDescent="0.25">
      <c r="BR1804" s="35"/>
    </row>
    <row r="1805" spans="70:70" x14ac:dyDescent="0.25">
      <c r="BR1805" s="35"/>
    </row>
    <row r="1806" spans="70:70" x14ac:dyDescent="0.25">
      <c r="BR1806" s="35"/>
    </row>
    <row r="1807" spans="70:70" x14ac:dyDescent="0.25">
      <c r="BR1807" s="35"/>
    </row>
    <row r="1808" spans="70:70" x14ac:dyDescent="0.25">
      <c r="BR1808" s="35"/>
    </row>
    <row r="1809" spans="70:70" x14ac:dyDescent="0.25">
      <c r="BR1809" s="35"/>
    </row>
    <row r="1810" spans="70:70" x14ac:dyDescent="0.25">
      <c r="BR1810" s="35"/>
    </row>
    <row r="1811" spans="70:70" x14ac:dyDescent="0.25">
      <c r="BR1811" s="35"/>
    </row>
    <row r="1812" spans="70:70" x14ac:dyDescent="0.25">
      <c r="BR1812" s="35"/>
    </row>
    <row r="1813" spans="70:70" x14ac:dyDescent="0.25">
      <c r="BR1813" s="35"/>
    </row>
    <row r="1814" spans="70:70" x14ac:dyDescent="0.25">
      <c r="BR1814" s="35"/>
    </row>
    <row r="1815" spans="70:70" x14ac:dyDescent="0.25">
      <c r="BR1815" s="35"/>
    </row>
    <row r="1816" spans="70:70" x14ac:dyDescent="0.25">
      <c r="BR1816" s="35"/>
    </row>
    <row r="1817" spans="70:70" x14ac:dyDescent="0.25">
      <c r="BR1817" s="35"/>
    </row>
    <row r="1818" spans="70:70" x14ac:dyDescent="0.25">
      <c r="BR1818" s="35"/>
    </row>
    <row r="1819" spans="70:70" x14ac:dyDescent="0.25">
      <c r="BR1819" s="35"/>
    </row>
    <row r="1820" spans="70:70" x14ac:dyDescent="0.25">
      <c r="BR1820" s="35"/>
    </row>
    <row r="1821" spans="70:70" x14ac:dyDescent="0.25">
      <c r="BR1821" s="35"/>
    </row>
    <row r="1822" spans="70:70" x14ac:dyDescent="0.25">
      <c r="BR1822" s="35"/>
    </row>
    <row r="1823" spans="70:70" x14ac:dyDescent="0.25">
      <c r="BR1823" s="35"/>
    </row>
    <row r="1824" spans="70:70" x14ac:dyDescent="0.25">
      <c r="BR1824" s="35"/>
    </row>
    <row r="1825" spans="70:70" x14ac:dyDescent="0.25">
      <c r="BR1825" s="35"/>
    </row>
    <row r="1826" spans="70:70" x14ac:dyDescent="0.25">
      <c r="BR1826" s="35"/>
    </row>
    <row r="1827" spans="70:70" x14ac:dyDescent="0.25">
      <c r="BR1827" s="35"/>
    </row>
    <row r="1828" spans="70:70" x14ac:dyDescent="0.25">
      <c r="BR1828" s="35"/>
    </row>
    <row r="1829" spans="70:70" x14ac:dyDescent="0.25">
      <c r="BR1829" s="35"/>
    </row>
    <row r="1830" spans="70:70" x14ac:dyDescent="0.25">
      <c r="BR1830" s="35"/>
    </row>
    <row r="1831" spans="70:70" x14ac:dyDescent="0.25">
      <c r="BR1831" s="35"/>
    </row>
    <row r="1832" spans="70:70" x14ac:dyDescent="0.25">
      <c r="BR1832" s="35"/>
    </row>
    <row r="1833" spans="70:70" x14ac:dyDescent="0.25">
      <c r="BR1833" s="35"/>
    </row>
    <row r="1834" spans="70:70" x14ac:dyDescent="0.25">
      <c r="BR1834" s="35"/>
    </row>
    <row r="1835" spans="70:70" x14ac:dyDescent="0.25">
      <c r="BR1835" s="35"/>
    </row>
    <row r="1836" spans="70:70" x14ac:dyDescent="0.25">
      <c r="BR1836" s="35"/>
    </row>
    <row r="1837" spans="70:70" x14ac:dyDescent="0.25">
      <c r="BR1837" s="35"/>
    </row>
    <row r="1838" spans="70:70" x14ac:dyDescent="0.25">
      <c r="BR1838" s="35"/>
    </row>
    <row r="1839" spans="70:70" x14ac:dyDescent="0.25">
      <c r="BR1839" s="35"/>
    </row>
    <row r="1840" spans="70:70" x14ac:dyDescent="0.25">
      <c r="BR1840" s="35"/>
    </row>
    <row r="1841" spans="70:70" x14ac:dyDescent="0.25">
      <c r="BR1841" s="35"/>
    </row>
    <row r="1842" spans="70:70" x14ac:dyDescent="0.25">
      <c r="BR1842" s="35"/>
    </row>
    <row r="1843" spans="70:70" x14ac:dyDescent="0.25">
      <c r="BR1843" s="35"/>
    </row>
    <row r="1844" spans="70:70" x14ac:dyDescent="0.25">
      <c r="BR1844" s="35"/>
    </row>
    <row r="1845" spans="70:70" x14ac:dyDescent="0.25">
      <c r="BR1845" s="35"/>
    </row>
    <row r="1846" spans="70:70" x14ac:dyDescent="0.25">
      <c r="BR1846" s="35"/>
    </row>
    <row r="1847" spans="70:70" x14ac:dyDescent="0.25">
      <c r="BR1847" s="35"/>
    </row>
    <row r="1848" spans="70:70" x14ac:dyDescent="0.25">
      <c r="BR1848" s="35"/>
    </row>
    <row r="1849" spans="70:70" x14ac:dyDescent="0.25">
      <c r="BR1849" s="35"/>
    </row>
    <row r="1850" spans="70:70" x14ac:dyDescent="0.25">
      <c r="BR1850" s="35"/>
    </row>
    <row r="1851" spans="70:70" x14ac:dyDescent="0.25">
      <c r="BR1851" s="35"/>
    </row>
    <row r="1852" spans="70:70" x14ac:dyDescent="0.25">
      <c r="BR1852" s="35"/>
    </row>
    <row r="1853" spans="70:70" x14ac:dyDescent="0.25">
      <c r="BR1853" s="35"/>
    </row>
    <row r="1854" spans="70:70" x14ac:dyDescent="0.25">
      <c r="BR1854" s="35"/>
    </row>
    <row r="1855" spans="70:70" x14ac:dyDescent="0.25">
      <c r="BR1855" s="35"/>
    </row>
    <row r="1856" spans="70:70" x14ac:dyDescent="0.25">
      <c r="BR1856" s="35"/>
    </row>
    <row r="1857" spans="70:70" x14ac:dyDescent="0.25">
      <c r="BR1857" s="35"/>
    </row>
    <row r="1858" spans="70:70" x14ac:dyDescent="0.25">
      <c r="BR1858" s="35"/>
    </row>
    <row r="1859" spans="70:70" x14ac:dyDescent="0.25">
      <c r="BR1859" s="35"/>
    </row>
    <row r="1860" spans="70:70" x14ac:dyDescent="0.25">
      <c r="BR1860" s="35"/>
    </row>
    <row r="1861" spans="70:70" x14ac:dyDescent="0.25">
      <c r="BR1861" s="35"/>
    </row>
    <row r="1862" spans="70:70" x14ac:dyDescent="0.25">
      <c r="BR1862" s="35"/>
    </row>
    <row r="1863" spans="70:70" x14ac:dyDescent="0.25">
      <c r="BR1863" s="35"/>
    </row>
    <row r="1864" spans="70:70" x14ac:dyDescent="0.25">
      <c r="BR1864" s="35"/>
    </row>
    <row r="1865" spans="70:70" x14ac:dyDescent="0.25">
      <c r="BR1865" s="35"/>
    </row>
    <row r="1866" spans="70:70" x14ac:dyDescent="0.25">
      <c r="BR1866" s="35"/>
    </row>
    <row r="1867" spans="70:70" x14ac:dyDescent="0.25">
      <c r="BR1867" s="35"/>
    </row>
    <row r="1868" spans="70:70" x14ac:dyDescent="0.25">
      <c r="BR1868" s="35"/>
    </row>
    <row r="1869" spans="70:70" x14ac:dyDescent="0.25">
      <c r="BR1869" s="35"/>
    </row>
    <row r="1870" spans="70:70" x14ac:dyDescent="0.25">
      <c r="BR1870" s="35"/>
    </row>
    <row r="1871" spans="70:70" x14ac:dyDescent="0.25">
      <c r="BR1871" s="35"/>
    </row>
    <row r="1872" spans="70:70" x14ac:dyDescent="0.25">
      <c r="BR1872" s="35"/>
    </row>
    <row r="1873" spans="70:70" x14ac:dyDescent="0.25">
      <c r="BR1873" s="35"/>
    </row>
    <row r="1874" spans="70:70" x14ac:dyDescent="0.25">
      <c r="BR1874" s="35"/>
    </row>
    <row r="1875" spans="70:70" x14ac:dyDescent="0.25">
      <c r="BR1875" s="35"/>
    </row>
    <row r="1876" spans="70:70" x14ac:dyDescent="0.25">
      <c r="BR1876" s="35"/>
    </row>
    <row r="1877" spans="70:70" x14ac:dyDescent="0.25">
      <c r="BR1877" s="35"/>
    </row>
    <row r="1878" spans="70:70" x14ac:dyDescent="0.25">
      <c r="BR1878" s="35"/>
    </row>
    <row r="1879" spans="70:70" x14ac:dyDescent="0.25">
      <c r="BR1879" s="35"/>
    </row>
    <row r="1880" spans="70:70" x14ac:dyDescent="0.25">
      <c r="BR1880" s="35"/>
    </row>
    <row r="1881" spans="70:70" x14ac:dyDescent="0.25">
      <c r="BR1881" s="35"/>
    </row>
    <row r="1882" spans="70:70" x14ac:dyDescent="0.25">
      <c r="BR1882" s="35"/>
    </row>
    <row r="1883" spans="70:70" x14ac:dyDescent="0.25">
      <c r="BR1883" s="35"/>
    </row>
    <row r="1884" spans="70:70" x14ac:dyDescent="0.25">
      <c r="BR1884" s="35"/>
    </row>
    <row r="1885" spans="70:70" x14ac:dyDescent="0.25">
      <c r="BR1885" s="35"/>
    </row>
    <row r="1886" spans="70:70" x14ac:dyDescent="0.25">
      <c r="BR1886" s="35"/>
    </row>
    <row r="1887" spans="70:70" x14ac:dyDescent="0.25">
      <c r="BR1887" s="35"/>
    </row>
    <row r="1888" spans="70:70" x14ac:dyDescent="0.25">
      <c r="BR1888" s="35"/>
    </row>
    <row r="1889" spans="70:70" x14ac:dyDescent="0.25">
      <c r="BR1889" s="35"/>
    </row>
    <row r="1890" spans="70:70" x14ac:dyDescent="0.25">
      <c r="BR1890" s="35"/>
    </row>
    <row r="1891" spans="70:70" x14ac:dyDescent="0.25">
      <c r="BR1891" s="35"/>
    </row>
    <row r="1892" spans="70:70" x14ac:dyDescent="0.25">
      <c r="BR1892" s="35"/>
    </row>
    <row r="1893" spans="70:70" x14ac:dyDescent="0.25">
      <c r="BR1893" s="35"/>
    </row>
    <row r="1894" spans="70:70" x14ac:dyDescent="0.25">
      <c r="BR1894" s="35"/>
    </row>
    <row r="1895" spans="70:70" x14ac:dyDescent="0.25">
      <c r="BR1895" s="35"/>
    </row>
    <row r="1896" spans="70:70" x14ac:dyDescent="0.25">
      <c r="BR1896" s="35"/>
    </row>
    <row r="1897" spans="70:70" x14ac:dyDescent="0.25">
      <c r="BR1897" s="35"/>
    </row>
    <row r="1898" spans="70:70" x14ac:dyDescent="0.25">
      <c r="BR1898" s="35"/>
    </row>
    <row r="1899" spans="70:70" x14ac:dyDescent="0.25">
      <c r="BR1899" s="35"/>
    </row>
    <row r="1900" spans="70:70" x14ac:dyDescent="0.25">
      <c r="BR1900" s="35"/>
    </row>
    <row r="1901" spans="70:70" x14ac:dyDescent="0.25">
      <c r="BR1901" s="35"/>
    </row>
    <row r="1902" spans="70:70" x14ac:dyDescent="0.25">
      <c r="BR1902" s="35"/>
    </row>
    <row r="1903" spans="70:70" x14ac:dyDescent="0.25">
      <c r="BR1903" s="35"/>
    </row>
    <row r="1904" spans="70:70" x14ac:dyDescent="0.25">
      <c r="BR1904" s="35"/>
    </row>
    <row r="1905" spans="70:70" x14ac:dyDescent="0.25">
      <c r="BR1905" s="35"/>
    </row>
    <row r="1906" spans="70:70" x14ac:dyDescent="0.25">
      <c r="BR1906" s="35"/>
    </row>
    <row r="1907" spans="70:70" x14ac:dyDescent="0.25">
      <c r="BR1907" s="35"/>
    </row>
    <row r="1908" spans="70:70" x14ac:dyDescent="0.25">
      <c r="BR1908" s="35"/>
    </row>
    <row r="1909" spans="70:70" x14ac:dyDescent="0.25">
      <c r="BR1909" s="35"/>
    </row>
    <row r="1910" spans="70:70" x14ac:dyDescent="0.25">
      <c r="BR1910" s="35"/>
    </row>
    <row r="1911" spans="70:70" x14ac:dyDescent="0.25">
      <c r="BR1911" s="35"/>
    </row>
    <row r="1912" spans="70:70" x14ac:dyDescent="0.25">
      <c r="BR1912" s="35"/>
    </row>
    <row r="1913" spans="70:70" x14ac:dyDescent="0.25">
      <c r="BR1913" s="35"/>
    </row>
    <row r="1914" spans="70:70" x14ac:dyDescent="0.25">
      <c r="BR1914" s="35"/>
    </row>
    <row r="1915" spans="70:70" x14ac:dyDescent="0.25">
      <c r="BR1915" s="35"/>
    </row>
    <row r="1916" spans="70:70" x14ac:dyDescent="0.25">
      <c r="BR1916" s="35"/>
    </row>
    <row r="1917" spans="70:70" x14ac:dyDescent="0.25">
      <c r="BR1917" s="35"/>
    </row>
    <row r="1918" spans="70:70" x14ac:dyDescent="0.25">
      <c r="BR1918" s="35"/>
    </row>
    <row r="1919" spans="70:70" x14ac:dyDescent="0.25">
      <c r="BR1919" s="35"/>
    </row>
    <row r="1920" spans="70:70" x14ac:dyDescent="0.25">
      <c r="BR1920" s="35"/>
    </row>
    <row r="1921" spans="70:70" x14ac:dyDescent="0.25">
      <c r="BR1921" s="35"/>
    </row>
    <row r="1922" spans="70:70" x14ac:dyDescent="0.25">
      <c r="BR1922" s="35"/>
    </row>
    <row r="1923" spans="70:70" x14ac:dyDescent="0.25">
      <c r="BR1923" s="35"/>
    </row>
    <row r="1924" spans="70:70" x14ac:dyDescent="0.25">
      <c r="BR1924" s="35"/>
    </row>
    <row r="1925" spans="70:70" x14ac:dyDescent="0.25">
      <c r="BR1925" s="35"/>
    </row>
    <row r="1926" spans="70:70" x14ac:dyDescent="0.25">
      <c r="BR1926" s="35"/>
    </row>
    <row r="1927" spans="70:70" x14ac:dyDescent="0.25">
      <c r="BR1927" s="35"/>
    </row>
    <row r="1928" spans="70:70" x14ac:dyDescent="0.25">
      <c r="BR1928" s="35"/>
    </row>
    <row r="1929" spans="70:70" x14ac:dyDescent="0.25">
      <c r="BR1929" s="35"/>
    </row>
    <row r="1930" spans="70:70" x14ac:dyDescent="0.25">
      <c r="BR1930" s="35"/>
    </row>
    <row r="1931" spans="70:70" x14ac:dyDescent="0.25">
      <c r="BR1931" s="35"/>
    </row>
    <row r="1932" spans="70:70" x14ac:dyDescent="0.25">
      <c r="BR1932" s="35"/>
    </row>
    <row r="1933" spans="70:70" x14ac:dyDescent="0.25">
      <c r="BR1933" s="35"/>
    </row>
    <row r="1934" spans="70:70" x14ac:dyDescent="0.25">
      <c r="BR1934" s="35"/>
    </row>
    <row r="1935" spans="70:70" x14ac:dyDescent="0.25">
      <c r="BR1935" s="35"/>
    </row>
    <row r="1936" spans="70:70" x14ac:dyDescent="0.25">
      <c r="BR1936" s="35"/>
    </row>
    <row r="1937" spans="70:70" x14ac:dyDescent="0.25">
      <c r="BR1937" s="35"/>
    </row>
    <row r="1938" spans="70:70" x14ac:dyDescent="0.25">
      <c r="BR1938" s="35"/>
    </row>
    <row r="1939" spans="70:70" x14ac:dyDescent="0.25">
      <c r="BR1939" s="35"/>
    </row>
    <row r="1940" spans="70:70" x14ac:dyDescent="0.25">
      <c r="BR1940" s="35"/>
    </row>
    <row r="1941" spans="70:70" x14ac:dyDescent="0.25">
      <c r="BR1941" s="35"/>
    </row>
    <row r="1942" spans="70:70" x14ac:dyDescent="0.25">
      <c r="BR1942" s="35"/>
    </row>
    <row r="1943" spans="70:70" x14ac:dyDescent="0.25">
      <c r="BR1943" s="35"/>
    </row>
    <row r="1944" spans="70:70" x14ac:dyDescent="0.25">
      <c r="BR1944" s="35"/>
    </row>
    <row r="1945" spans="70:70" x14ac:dyDescent="0.25">
      <c r="BR1945" s="35"/>
    </row>
    <row r="1946" spans="70:70" x14ac:dyDescent="0.25">
      <c r="BR1946" s="35"/>
    </row>
    <row r="1947" spans="70:70" x14ac:dyDescent="0.25">
      <c r="BR1947" s="35"/>
    </row>
    <row r="1948" spans="70:70" x14ac:dyDescent="0.25">
      <c r="BR1948" s="35"/>
    </row>
    <row r="1949" spans="70:70" x14ac:dyDescent="0.25">
      <c r="BR1949" s="35"/>
    </row>
    <row r="1950" spans="70:70" x14ac:dyDescent="0.25">
      <c r="BR1950" s="35"/>
    </row>
    <row r="1951" spans="70:70" x14ac:dyDescent="0.25">
      <c r="BR1951" s="35"/>
    </row>
    <row r="1952" spans="70:70" x14ac:dyDescent="0.25">
      <c r="BR1952" s="35"/>
    </row>
    <row r="1953" spans="70:70" x14ac:dyDescent="0.25">
      <c r="BR1953" s="35"/>
    </row>
    <row r="1954" spans="70:70" x14ac:dyDescent="0.25">
      <c r="BR1954" s="35"/>
    </row>
    <row r="1955" spans="70:70" x14ac:dyDescent="0.25">
      <c r="BR1955" s="35"/>
    </row>
    <row r="1956" spans="70:70" x14ac:dyDescent="0.25">
      <c r="BR1956" s="35"/>
    </row>
    <row r="1957" spans="70:70" x14ac:dyDescent="0.25">
      <c r="BR1957" s="35"/>
    </row>
    <row r="1958" spans="70:70" x14ac:dyDescent="0.25">
      <c r="BR1958" s="35"/>
    </row>
    <row r="1959" spans="70:70" x14ac:dyDescent="0.25">
      <c r="BR1959" s="35"/>
    </row>
    <row r="1960" spans="70:70" x14ac:dyDescent="0.25">
      <c r="BR1960" s="35"/>
    </row>
    <row r="1961" spans="70:70" x14ac:dyDescent="0.25">
      <c r="BR1961" s="35"/>
    </row>
    <row r="1962" spans="70:70" x14ac:dyDescent="0.25">
      <c r="BR1962" s="35"/>
    </row>
    <row r="1963" spans="70:70" x14ac:dyDescent="0.25">
      <c r="BR1963" s="35"/>
    </row>
    <row r="1964" spans="70:70" x14ac:dyDescent="0.25">
      <c r="BR1964" s="35"/>
    </row>
    <row r="1965" spans="70:70" x14ac:dyDescent="0.25">
      <c r="BR1965" s="35"/>
    </row>
    <row r="1966" spans="70:70" x14ac:dyDescent="0.25">
      <c r="BR1966" s="35"/>
    </row>
    <row r="1967" spans="70:70" x14ac:dyDescent="0.25">
      <c r="BR1967" s="35"/>
    </row>
    <row r="1968" spans="70:70" x14ac:dyDescent="0.25">
      <c r="BR1968" s="35"/>
    </row>
    <row r="1969" spans="70:70" x14ac:dyDescent="0.25">
      <c r="BR1969" s="35"/>
    </row>
    <row r="1970" spans="70:70" x14ac:dyDescent="0.25">
      <c r="BR1970" s="35"/>
    </row>
    <row r="1971" spans="70:70" x14ac:dyDescent="0.25">
      <c r="BR1971" s="35"/>
    </row>
    <row r="1972" spans="70:70" x14ac:dyDescent="0.25">
      <c r="BR1972" s="35"/>
    </row>
    <row r="1973" spans="70:70" x14ac:dyDescent="0.25">
      <c r="BR1973" s="35"/>
    </row>
    <row r="1974" spans="70:70" x14ac:dyDescent="0.25">
      <c r="BR1974" s="35"/>
    </row>
    <row r="1975" spans="70:70" x14ac:dyDescent="0.25">
      <c r="BR1975" s="35"/>
    </row>
    <row r="1976" spans="70:70" x14ac:dyDescent="0.25">
      <c r="BR1976" s="35"/>
    </row>
    <row r="1977" spans="70:70" x14ac:dyDescent="0.25">
      <c r="BR1977" s="35"/>
    </row>
    <row r="1978" spans="70:70" x14ac:dyDescent="0.25">
      <c r="BR1978" s="35"/>
    </row>
    <row r="1979" spans="70:70" x14ac:dyDescent="0.25">
      <c r="BR1979" s="35"/>
    </row>
    <row r="1980" spans="70:70" x14ac:dyDescent="0.25">
      <c r="BR1980" s="35"/>
    </row>
    <row r="1981" spans="70:70" x14ac:dyDescent="0.25">
      <c r="BR1981" s="35"/>
    </row>
    <row r="1982" spans="70:70" x14ac:dyDescent="0.25">
      <c r="BR1982" s="35"/>
    </row>
    <row r="1983" spans="70:70" x14ac:dyDescent="0.25">
      <c r="BR1983" s="35"/>
    </row>
    <row r="1984" spans="70:70" x14ac:dyDescent="0.25">
      <c r="BR1984" s="35"/>
    </row>
    <row r="1985" spans="70:70" x14ac:dyDescent="0.25">
      <c r="BR1985" s="35"/>
    </row>
    <row r="1986" spans="70:70" x14ac:dyDescent="0.25">
      <c r="BR1986" s="35"/>
    </row>
    <row r="1987" spans="70:70" x14ac:dyDescent="0.25">
      <c r="BR1987" s="35"/>
    </row>
    <row r="1988" spans="70:70" x14ac:dyDescent="0.25">
      <c r="BR1988" s="35"/>
    </row>
    <row r="1989" spans="70:70" x14ac:dyDescent="0.25">
      <c r="BR1989" s="35"/>
    </row>
    <row r="1990" spans="70:70" x14ac:dyDescent="0.25">
      <c r="BR1990" s="35"/>
    </row>
    <row r="1991" spans="70:70" x14ac:dyDescent="0.25">
      <c r="BR1991" s="35"/>
    </row>
    <row r="1992" spans="70:70" x14ac:dyDescent="0.25">
      <c r="BR1992" s="35"/>
    </row>
    <row r="1993" spans="70:70" x14ac:dyDescent="0.25">
      <c r="BR1993" s="35"/>
    </row>
    <row r="1994" spans="70:70" x14ac:dyDescent="0.25">
      <c r="BR1994" s="35"/>
    </row>
    <row r="1995" spans="70:70" x14ac:dyDescent="0.25">
      <c r="BR1995" s="35"/>
    </row>
    <row r="1996" spans="70:70" x14ac:dyDescent="0.25">
      <c r="BR1996" s="35"/>
    </row>
    <row r="1997" spans="70:70" x14ac:dyDescent="0.25">
      <c r="BR1997" s="35"/>
    </row>
    <row r="1998" spans="70:70" x14ac:dyDescent="0.25">
      <c r="BR1998" s="35"/>
    </row>
    <row r="1999" spans="70:70" x14ac:dyDescent="0.25">
      <c r="BR1999" s="35"/>
    </row>
    <row r="2000" spans="70:70" x14ac:dyDescent="0.25">
      <c r="BR2000" s="35"/>
    </row>
    <row r="2001" spans="70:70" x14ac:dyDescent="0.25">
      <c r="BR2001" s="35"/>
    </row>
    <row r="2002" spans="70:70" x14ac:dyDescent="0.25">
      <c r="BR2002" s="35"/>
    </row>
    <row r="2003" spans="70:70" x14ac:dyDescent="0.25">
      <c r="BR2003" s="35"/>
    </row>
    <row r="2004" spans="70:70" x14ac:dyDescent="0.25">
      <c r="BR2004" s="35"/>
    </row>
    <row r="2005" spans="70:70" x14ac:dyDescent="0.25">
      <c r="BR2005" s="35"/>
    </row>
    <row r="2006" spans="70:70" x14ac:dyDescent="0.25">
      <c r="BR2006" s="35"/>
    </row>
    <row r="2007" spans="70:70" x14ac:dyDescent="0.25">
      <c r="BR2007" s="35"/>
    </row>
    <row r="2008" spans="70:70" x14ac:dyDescent="0.25">
      <c r="BR2008" s="35"/>
    </row>
    <row r="2009" spans="70:70" x14ac:dyDescent="0.25">
      <c r="BR2009" s="35"/>
    </row>
    <row r="2010" spans="70:70" x14ac:dyDescent="0.25">
      <c r="BR2010" s="35"/>
    </row>
    <row r="2011" spans="70:70" x14ac:dyDescent="0.25">
      <c r="BR2011" s="35"/>
    </row>
    <row r="2012" spans="70:70" x14ac:dyDescent="0.25">
      <c r="BR2012" s="35"/>
    </row>
    <row r="2013" spans="70:70" x14ac:dyDescent="0.25">
      <c r="BR2013" s="35"/>
    </row>
    <row r="2014" spans="70:70" x14ac:dyDescent="0.25">
      <c r="BR2014" s="35"/>
    </row>
    <row r="2015" spans="70:70" x14ac:dyDescent="0.25">
      <c r="BR2015" s="35"/>
    </row>
    <row r="2016" spans="70:70" x14ac:dyDescent="0.25">
      <c r="BR2016" s="35"/>
    </row>
    <row r="2017" spans="70:70" x14ac:dyDescent="0.25">
      <c r="BR2017" s="35"/>
    </row>
    <row r="2018" spans="70:70" x14ac:dyDescent="0.25">
      <c r="BR2018" s="35"/>
    </row>
    <row r="2019" spans="70:70" x14ac:dyDescent="0.25">
      <c r="BR2019" s="35"/>
    </row>
    <row r="2020" spans="70:70" x14ac:dyDescent="0.25">
      <c r="BR2020" s="35"/>
    </row>
    <row r="2021" spans="70:70" x14ac:dyDescent="0.25">
      <c r="BR2021" s="35"/>
    </row>
    <row r="2022" spans="70:70" x14ac:dyDescent="0.25">
      <c r="BR2022" s="35"/>
    </row>
    <row r="2023" spans="70:70" x14ac:dyDescent="0.25">
      <c r="BR2023" s="35"/>
    </row>
    <row r="2024" spans="70:70" x14ac:dyDescent="0.25">
      <c r="BR2024" s="35"/>
    </row>
    <row r="2025" spans="70:70" x14ac:dyDescent="0.25">
      <c r="BR2025" s="35"/>
    </row>
    <row r="2026" spans="70:70" x14ac:dyDescent="0.25">
      <c r="BR2026" s="35"/>
    </row>
    <row r="2027" spans="70:70" x14ac:dyDescent="0.25">
      <c r="BR2027" s="35"/>
    </row>
    <row r="2028" spans="70:70" x14ac:dyDescent="0.25">
      <c r="BR2028" s="35"/>
    </row>
    <row r="2029" spans="70:70" x14ac:dyDescent="0.25">
      <c r="BR2029" s="35"/>
    </row>
    <row r="2030" spans="70:70" x14ac:dyDescent="0.25">
      <c r="BR2030" s="35"/>
    </row>
    <row r="2031" spans="70:70" x14ac:dyDescent="0.25">
      <c r="BR2031" s="35"/>
    </row>
    <row r="2032" spans="70:70" x14ac:dyDescent="0.25">
      <c r="BR2032" s="35"/>
    </row>
    <row r="2033" spans="70:70" x14ac:dyDescent="0.25">
      <c r="BR2033" s="35"/>
    </row>
    <row r="2034" spans="70:70" x14ac:dyDescent="0.25">
      <c r="BR2034" s="35"/>
    </row>
    <row r="2035" spans="70:70" x14ac:dyDescent="0.25">
      <c r="BR2035" s="35"/>
    </row>
    <row r="2036" spans="70:70" x14ac:dyDescent="0.25">
      <c r="BR2036" s="35"/>
    </row>
    <row r="2037" spans="70:70" x14ac:dyDescent="0.25">
      <c r="BR2037" s="35"/>
    </row>
    <row r="2038" spans="70:70" x14ac:dyDescent="0.25">
      <c r="BR2038" s="35"/>
    </row>
    <row r="2039" spans="70:70" x14ac:dyDescent="0.25">
      <c r="BR2039" s="35"/>
    </row>
    <row r="2040" spans="70:70" x14ac:dyDescent="0.25">
      <c r="BR2040" s="35"/>
    </row>
    <row r="2041" spans="70:70" x14ac:dyDescent="0.25">
      <c r="BR2041" s="35"/>
    </row>
    <row r="2042" spans="70:70" x14ac:dyDescent="0.25">
      <c r="BR2042" s="35"/>
    </row>
    <row r="2043" spans="70:70" x14ac:dyDescent="0.25">
      <c r="BR2043" s="35"/>
    </row>
    <row r="2044" spans="70:70" x14ac:dyDescent="0.25">
      <c r="BR2044" s="35"/>
    </row>
    <row r="2045" spans="70:70" x14ac:dyDescent="0.25">
      <c r="BR2045" s="35"/>
    </row>
    <row r="2046" spans="70:70" x14ac:dyDescent="0.25">
      <c r="BR2046" s="35"/>
    </row>
    <row r="2047" spans="70:70" x14ac:dyDescent="0.25">
      <c r="BR2047" s="35"/>
    </row>
    <row r="2048" spans="70:70" x14ac:dyDescent="0.25">
      <c r="BR2048" s="35"/>
    </row>
    <row r="2049" spans="70:70" x14ac:dyDescent="0.25">
      <c r="BR2049" s="35"/>
    </row>
    <row r="2050" spans="70:70" x14ac:dyDescent="0.25">
      <c r="BR2050" s="35"/>
    </row>
    <row r="2051" spans="70:70" x14ac:dyDescent="0.25">
      <c r="BR2051" s="35"/>
    </row>
    <row r="2052" spans="70:70" x14ac:dyDescent="0.25">
      <c r="BR2052" s="35"/>
    </row>
    <row r="2053" spans="70:70" x14ac:dyDescent="0.25">
      <c r="BR2053" s="35"/>
    </row>
    <row r="2054" spans="70:70" x14ac:dyDescent="0.25">
      <c r="BR2054" s="35"/>
    </row>
    <row r="2055" spans="70:70" x14ac:dyDescent="0.25">
      <c r="BR2055" s="35"/>
    </row>
    <row r="2056" spans="70:70" x14ac:dyDescent="0.25">
      <c r="BR2056" s="35"/>
    </row>
    <row r="2057" spans="70:70" x14ac:dyDescent="0.25">
      <c r="BR2057" s="35"/>
    </row>
    <row r="2058" spans="70:70" x14ac:dyDescent="0.25">
      <c r="BR2058" s="35"/>
    </row>
    <row r="2059" spans="70:70" x14ac:dyDescent="0.25">
      <c r="BR2059" s="35"/>
    </row>
    <row r="2060" spans="70:70" x14ac:dyDescent="0.25">
      <c r="BR2060" s="35"/>
    </row>
    <row r="2061" spans="70:70" x14ac:dyDescent="0.25">
      <c r="BR2061" s="35"/>
    </row>
    <row r="2062" spans="70:70" x14ac:dyDescent="0.25">
      <c r="BR2062" s="35"/>
    </row>
    <row r="2063" spans="70:70" x14ac:dyDescent="0.25">
      <c r="BR2063" s="35"/>
    </row>
    <row r="2064" spans="70:70" x14ac:dyDescent="0.25">
      <c r="BR2064" s="35"/>
    </row>
    <row r="2065" spans="70:70" x14ac:dyDescent="0.25">
      <c r="BR2065" s="35"/>
    </row>
    <row r="2066" spans="70:70" x14ac:dyDescent="0.25">
      <c r="BR2066" s="35"/>
    </row>
    <row r="2067" spans="70:70" x14ac:dyDescent="0.25">
      <c r="BR2067" s="35"/>
    </row>
    <row r="2068" spans="70:70" x14ac:dyDescent="0.25">
      <c r="BR2068" s="35"/>
    </row>
    <row r="2069" spans="70:70" x14ac:dyDescent="0.25">
      <c r="BR2069" s="35"/>
    </row>
    <row r="2070" spans="70:70" x14ac:dyDescent="0.25">
      <c r="BR2070" s="35"/>
    </row>
    <row r="2071" spans="70:70" x14ac:dyDescent="0.25">
      <c r="BR2071" s="35"/>
    </row>
    <row r="2072" spans="70:70" x14ac:dyDescent="0.25">
      <c r="BR2072" s="35"/>
    </row>
    <row r="2073" spans="70:70" x14ac:dyDescent="0.25">
      <c r="BR2073" s="35"/>
    </row>
    <row r="2074" spans="70:70" x14ac:dyDescent="0.25">
      <c r="BR2074" s="35"/>
    </row>
    <row r="2075" spans="70:70" x14ac:dyDescent="0.25">
      <c r="BR2075" s="35"/>
    </row>
    <row r="2076" spans="70:70" x14ac:dyDescent="0.25">
      <c r="BR2076" s="35"/>
    </row>
    <row r="2077" spans="70:70" x14ac:dyDescent="0.25">
      <c r="BR2077" s="35"/>
    </row>
    <row r="2078" spans="70:70" x14ac:dyDescent="0.25">
      <c r="BR2078" s="35"/>
    </row>
    <row r="2079" spans="70:70" x14ac:dyDescent="0.25">
      <c r="BR2079" s="35"/>
    </row>
    <row r="2080" spans="70:70" x14ac:dyDescent="0.25">
      <c r="BR2080" s="35"/>
    </row>
    <row r="2081" spans="70:70" x14ac:dyDescent="0.25">
      <c r="BR2081" s="35"/>
    </row>
    <row r="2082" spans="70:70" x14ac:dyDescent="0.25">
      <c r="BR2082" s="35"/>
    </row>
    <row r="2083" spans="70:70" x14ac:dyDescent="0.25">
      <c r="BR2083" s="35"/>
    </row>
    <row r="2084" spans="70:70" x14ac:dyDescent="0.25">
      <c r="BR2084" s="35"/>
    </row>
    <row r="2085" spans="70:70" x14ac:dyDescent="0.25">
      <c r="BR2085" s="35"/>
    </row>
    <row r="2086" spans="70:70" x14ac:dyDescent="0.25">
      <c r="BR2086" s="35"/>
    </row>
    <row r="2087" spans="70:70" x14ac:dyDescent="0.25">
      <c r="BR2087" s="35"/>
    </row>
    <row r="2088" spans="70:70" x14ac:dyDescent="0.25">
      <c r="BR2088" s="35"/>
    </row>
    <row r="2089" spans="70:70" x14ac:dyDescent="0.25">
      <c r="BR2089" s="35"/>
    </row>
    <row r="2090" spans="70:70" x14ac:dyDescent="0.25">
      <c r="BR2090" s="35"/>
    </row>
    <row r="2091" spans="70:70" x14ac:dyDescent="0.25">
      <c r="BR2091" s="35"/>
    </row>
    <row r="2092" spans="70:70" x14ac:dyDescent="0.25">
      <c r="BR2092" s="35"/>
    </row>
    <row r="2093" spans="70:70" x14ac:dyDescent="0.25">
      <c r="BR2093" s="35"/>
    </row>
    <row r="2094" spans="70:70" x14ac:dyDescent="0.25">
      <c r="BR2094" s="35"/>
    </row>
    <row r="2095" spans="70:70" x14ac:dyDescent="0.25">
      <c r="BR2095" s="35"/>
    </row>
    <row r="2096" spans="70:70" x14ac:dyDescent="0.25">
      <c r="BR2096" s="35"/>
    </row>
    <row r="2097" spans="70:70" x14ac:dyDescent="0.25">
      <c r="BR2097" s="35"/>
    </row>
    <row r="2098" spans="70:70" x14ac:dyDescent="0.25">
      <c r="BR2098" s="35"/>
    </row>
    <row r="2099" spans="70:70" x14ac:dyDescent="0.25">
      <c r="BR2099" s="35"/>
    </row>
    <row r="2100" spans="70:70" x14ac:dyDescent="0.25">
      <c r="BR2100" s="35"/>
    </row>
    <row r="2101" spans="70:70" x14ac:dyDescent="0.25">
      <c r="BR2101" s="35"/>
    </row>
    <row r="2102" spans="70:70" x14ac:dyDescent="0.25">
      <c r="BR2102" s="35"/>
    </row>
    <row r="2103" spans="70:70" x14ac:dyDescent="0.25">
      <c r="BR2103" s="35"/>
    </row>
    <row r="2104" spans="70:70" x14ac:dyDescent="0.25">
      <c r="BR2104" s="35"/>
    </row>
    <row r="2105" spans="70:70" x14ac:dyDescent="0.25">
      <c r="BR2105" s="35"/>
    </row>
    <row r="2106" spans="70:70" x14ac:dyDescent="0.25">
      <c r="BR2106" s="35"/>
    </row>
    <row r="2107" spans="70:70" x14ac:dyDescent="0.25">
      <c r="BR2107" s="35"/>
    </row>
    <row r="2108" spans="70:70" x14ac:dyDescent="0.25">
      <c r="BR2108" s="35"/>
    </row>
    <row r="2109" spans="70:70" x14ac:dyDescent="0.25">
      <c r="BR2109" s="35"/>
    </row>
    <row r="2110" spans="70:70" x14ac:dyDescent="0.25">
      <c r="BR2110" s="35"/>
    </row>
    <row r="2111" spans="70:70" x14ac:dyDescent="0.25">
      <c r="BR2111" s="35"/>
    </row>
    <row r="2112" spans="70:70" x14ac:dyDescent="0.25">
      <c r="BR2112" s="35"/>
    </row>
    <row r="2113" spans="70:70" x14ac:dyDescent="0.25">
      <c r="BR2113" s="35"/>
    </row>
    <row r="2114" spans="70:70" x14ac:dyDescent="0.25">
      <c r="BR2114" s="35"/>
    </row>
    <row r="2115" spans="70:70" x14ac:dyDescent="0.25">
      <c r="BR2115" s="35"/>
    </row>
    <row r="2116" spans="70:70" x14ac:dyDescent="0.25">
      <c r="BR2116" s="35"/>
    </row>
    <row r="2117" spans="70:70" x14ac:dyDescent="0.25">
      <c r="BR2117" s="35"/>
    </row>
    <row r="2118" spans="70:70" x14ac:dyDescent="0.25">
      <c r="BR2118" s="35"/>
    </row>
    <row r="2119" spans="70:70" x14ac:dyDescent="0.25">
      <c r="BR2119" s="35"/>
    </row>
    <row r="2120" spans="70:70" x14ac:dyDescent="0.25">
      <c r="BR2120" s="35"/>
    </row>
    <row r="2121" spans="70:70" x14ac:dyDescent="0.25">
      <c r="BR2121" s="35"/>
    </row>
    <row r="2122" spans="70:70" x14ac:dyDescent="0.25">
      <c r="BR2122" s="35"/>
    </row>
    <row r="2123" spans="70:70" x14ac:dyDescent="0.25">
      <c r="BR2123" s="35"/>
    </row>
    <row r="2124" spans="70:70" x14ac:dyDescent="0.25">
      <c r="BR2124" s="35"/>
    </row>
    <row r="2125" spans="70:70" x14ac:dyDescent="0.25">
      <c r="BR2125" s="35"/>
    </row>
    <row r="2126" spans="70:70" x14ac:dyDescent="0.25">
      <c r="BR2126" s="35"/>
    </row>
    <row r="2127" spans="70:70" x14ac:dyDescent="0.25">
      <c r="BR2127" s="35"/>
    </row>
    <row r="2128" spans="70:70" x14ac:dyDescent="0.25">
      <c r="BR2128" s="35"/>
    </row>
    <row r="2129" spans="70:70" x14ac:dyDescent="0.25">
      <c r="BR2129" s="35"/>
    </row>
    <row r="2130" spans="70:70" x14ac:dyDescent="0.25">
      <c r="BR2130" s="35"/>
    </row>
    <row r="2131" spans="70:70" x14ac:dyDescent="0.25">
      <c r="BR2131" s="35"/>
    </row>
    <row r="2132" spans="70:70" x14ac:dyDescent="0.25">
      <c r="BR2132" s="35"/>
    </row>
    <row r="2133" spans="70:70" x14ac:dyDescent="0.25">
      <c r="BR2133" s="35"/>
    </row>
    <row r="2134" spans="70:70" x14ac:dyDescent="0.25">
      <c r="BR2134" s="35"/>
    </row>
    <row r="2135" spans="70:70" x14ac:dyDescent="0.25">
      <c r="BR2135" s="35"/>
    </row>
    <row r="2136" spans="70:70" x14ac:dyDescent="0.25">
      <c r="BR2136" s="35"/>
    </row>
    <row r="2137" spans="70:70" x14ac:dyDescent="0.25">
      <c r="BR2137" s="35"/>
    </row>
    <row r="2138" spans="70:70" x14ac:dyDescent="0.25">
      <c r="BR2138" s="35"/>
    </row>
    <row r="2139" spans="70:70" x14ac:dyDescent="0.25">
      <c r="BR2139" s="35"/>
    </row>
    <row r="2140" spans="70:70" x14ac:dyDescent="0.25">
      <c r="BR2140" s="35"/>
    </row>
    <row r="2141" spans="70:70" x14ac:dyDescent="0.25">
      <c r="BR2141" s="35"/>
    </row>
    <row r="2142" spans="70:70" x14ac:dyDescent="0.25">
      <c r="BR2142" s="35"/>
    </row>
    <row r="2143" spans="70:70" x14ac:dyDescent="0.25">
      <c r="BR2143" s="35"/>
    </row>
    <row r="2144" spans="70:70" x14ac:dyDescent="0.25">
      <c r="BR2144" s="35"/>
    </row>
    <row r="2145" spans="70:70" x14ac:dyDescent="0.25">
      <c r="BR2145" s="35"/>
    </row>
    <row r="2146" spans="70:70" x14ac:dyDescent="0.25">
      <c r="BR2146" s="35"/>
    </row>
    <row r="2147" spans="70:70" x14ac:dyDescent="0.25">
      <c r="BR2147" s="35"/>
    </row>
    <row r="2148" spans="70:70" x14ac:dyDescent="0.25">
      <c r="BR2148" s="35"/>
    </row>
    <row r="2149" spans="70:70" x14ac:dyDescent="0.25">
      <c r="BR2149" s="35"/>
    </row>
    <row r="2150" spans="70:70" x14ac:dyDescent="0.25">
      <c r="BR2150" s="35"/>
    </row>
    <row r="2151" spans="70:70" x14ac:dyDescent="0.25">
      <c r="BR2151" s="35"/>
    </row>
    <row r="2152" spans="70:70" x14ac:dyDescent="0.25">
      <c r="BR2152" s="35"/>
    </row>
    <row r="2153" spans="70:70" x14ac:dyDescent="0.25">
      <c r="BR2153" s="35"/>
    </row>
    <row r="2154" spans="70:70" x14ac:dyDescent="0.25">
      <c r="BR2154" s="35"/>
    </row>
    <row r="2155" spans="70:70" x14ac:dyDescent="0.25">
      <c r="BR2155" s="35"/>
    </row>
    <row r="2156" spans="70:70" x14ac:dyDescent="0.25">
      <c r="BR2156" s="35"/>
    </row>
    <row r="2157" spans="70:70" x14ac:dyDescent="0.25">
      <c r="BR2157" s="35"/>
    </row>
    <row r="2158" spans="70:70" x14ac:dyDescent="0.25">
      <c r="BR2158" s="35"/>
    </row>
    <row r="2159" spans="70:70" x14ac:dyDescent="0.25">
      <c r="BR2159" s="35"/>
    </row>
    <row r="2160" spans="70:70" x14ac:dyDescent="0.25">
      <c r="BR2160" s="35"/>
    </row>
    <row r="2161" spans="70:70" x14ac:dyDescent="0.25">
      <c r="BR2161" s="35"/>
    </row>
    <row r="2162" spans="70:70" x14ac:dyDescent="0.25">
      <c r="BR2162" s="35"/>
    </row>
    <row r="2163" spans="70:70" x14ac:dyDescent="0.25">
      <c r="BR2163" s="35"/>
    </row>
    <row r="2164" spans="70:70" x14ac:dyDescent="0.25">
      <c r="BR2164" s="35"/>
    </row>
    <row r="2165" spans="70:70" x14ac:dyDescent="0.25">
      <c r="BR2165" s="35"/>
    </row>
    <row r="2166" spans="70:70" x14ac:dyDescent="0.25">
      <c r="BR2166" s="35"/>
    </row>
    <row r="2167" spans="70:70" x14ac:dyDescent="0.25">
      <c r="BR2167" s="35"/>
    </row>
    <row r="2168" spans="70:70" x14ac:dyDescent="0.25">
      <c r="BR2168" s="35"/>
    </row>
    <row r="2169" spans="70:70" x14ac:dyDescent="0.25">
      <c r="BR2169" s="35"/>
    </row>
    <row r="2170" spans="70:70" x14ac:dyDescent="0.25">
      <c r="BR2170" s="35"/>
    </row>
    <row r="2171" spans="70:70" x14ac:dyDescent="0.25">
      <c r="BR2171" s="35"/>
    </row>
    <row r="2172" spans="70:70" x14ac:dyDescent="0.25">
      <c r="BR2172" s="35"/>
    </row>
    <row r="2173" spans="70:70" x14ac:dyDescent="0.25">
      <c r="BR2173" s="35"/>
    </row>
    <row r="2174" spans="70:70" x14ac:dyDescent="0.25">
      <c r="BR2174" s="35"/>
    </row>
    <row r="2175" spans="70:70" x14ac:dyDescent="0.25">
      <c r="BR2175" s="35"/>
    </row>
    <row r="2176" spans="70:70" x14ac:dyDescent="0.25">
      <c r="BR2176" s="35"/>
    </row>
    <row r="2177" spans="70:70" x14ac:dyDescent="0.25">
      <c r="BR2177" s="35"/>
    </row>
    <row r="2178" spans="70:70" x14ac:dyDescent="0.25">
      <c r="BR2178" s="35"/>
    </row>
    <row r="2179" spans="70:70" x14ac:dyDescent="0.25">
      <c r="BR2179" s="35"/>
    </row>
    <row r="2180" spans="70:70" x14ac:dyDescent="0.25">
      <c r="BR2180" s="35"/>
    </row>
    <row r="2181" spans="70:70" x14ac:dyDescent="0.25">
      <c r="BR2181" s="35"/>
    </row>
    <row r="2182" spans="70:70" x14ac:dyDescent="0.25">
      <c r="BR2182" s="35"/>
    </row>
    <row r="2183" spans="70:70" x14ac:dyDescent="0.25">
      <c r="BR2183" s="35"/>
    </row>
    <row r="2184" spans="70:70" x14ac:dyDescent="0.25">
      <c r="BR2184" s="35"/>
    </row>
    <row r="2185" spans="70:70" x14ac:dyDescent="0.25">
      <c r="BR2185" s="35"/>
    </row>
    <row r="2186" spans="70:70" x14ac:dyDescent="0.25">
      <c r="BR2186" s="35"/>
    </row>
    <row r="2187" spans="70:70" x14ac:dyDescent="0.25">
      <c r="BR2187" s="35"/>
    </row>
    <row r="2188" spans="70:70" x14ac:dyDescent="0.25">
      <c r="BR2188" s="35"/>
    </row>
    <row r="2189" spans="70:70" x14ac:dyDescent="0.25">
      <c r="BR2189" s="35"/>
    </row>
    <row r="2190" spans="70:70" x14ac:dyDescent="0.25">
      <c r="BR2190" s="35"/>
    </row>
    <row r="2191" spans="70:70" x14ac:dyDescent="0.25">
      <c r="BR2191" s="35"/>
    </row>
    <row r="2192" spans="70:70" x14ac:dyDescent="0.25">
      <c r="BR2192" s="35"/>
    </row>
    <row r="2193" spans="70:70" x14ac:dyDescent="0.25">
      <c r="BR2193" s="35"/>
    </row>
    <row r="2194" spans="70:70" x14ac:dyDescent="0.25">
      <c r="BR2194" s="35"/>
    </row>
    <row r="2195" spans="70:70" x14ac:dyDescent="0.25">
      <c r="BR2195" s="35"/>
    </row>
    <row r="2196" spans="70:70" x14ac:dyDescent="0.25">
      <c r="BR2196" s="35"/>
    </row>
    <row r="2197" spans="70:70" x14ac:dyDescent="0.25">
      <c r="BR2197" s="35"/>
    </row>
    <row r="2198" spans="70:70" x14ac:dyDescent="0.25">
      <c r="BR2198" s="35"/>
    </row>
    <row r="2199" spans="70:70" x14ac:dyDescent="0.25">
      <c r="BR2199" s="35"/>
    </row>
    <row r="2200" spans="70:70" x14ac:dyDescent="0.25">
      <c r="BR2200" s="35"/>
    </row>
    <row r="2201" spans="70:70" x14ac:dyDescent="0.25">
      <c r="BR2201" s="35"/>
    </row>
    <row r="2202" spans="70:70" x14ac:dyDescent="0.25">
      <c r="BR2202" s="35"/>
    </row>
    <row r="2203" spans="70:70" x14ac:dyDescent="0.25">
      <c r="BR2203" s="35"/>
    </row>
    <row r="2204" spans="70:70" x14ac:dyDescent="0.25">
      <c r="BR2204" s="35"/>
    </row>
    <row r="2205" spans="70:70" x14ac:dyDescent="0.25">
      <c r="BR2205" s="35"/>
    </row>
    <row r="2206" spans="70:70" x14ac:dyDescent="0.25">
      <c r="BR2206" s="35"/>
    </row>
    <row r="2207" spans="70:70" x14ac:dyDescent="0.25">
      <c r="BR2207" s="35"/>
    </row>
    <row r="2208" spans="70:70" x14ac:dyDescent="0.25">
      <c r="BR2208" s="35"/>
    </row>
    <row r="2209" spans="70:70" x14ac:dyDescent="0.25">
      <c r="BR2209" s="35"/>
    </row>
    <row r="2210" spans="70:70" x14ac:dyDescent="0.25">
      <c r="BR2210" s="35"/>
    </row>
    <row r="2211" spans="70:70" x14ac:dyDescent="0.25">
      <c r="BR2211" s="35"/>
    </row>
    <row r="2212" spans="70:70" x14ac:dyDescent="0.25">
      <c r="BR2212" s="35"/>
    </row>
    <row r="2213" spans="70:70" x14ac:dyDescent="0.25">
      <c r="BR2213" s="35"/>
    </row>
    <row r="2214" spans="70:70" x14ac:dyDescent="0.25">
      <c r="BR2214" s="35"/>
    </row>
    <row r="2215" spans="70:70" x14ac:dyDescent="0.25">
      <c r="BR2215" s="35"/>
    </row>
    <row r="2216" spans="70:70" x14ac:dyDescent="0.25">
      <c r="BR2216" s="35"/>
    </row>
    <row r="2217" spans="70:70" x14ac:dyDescent="0.25">
      <c r="BR2217" s="35"/>
    </row>
    <row r="2218" spans="70:70" x14ac:dyDescent="0.25">
      <c r="BR2218" s="35"/>
    </row>
    <row r="2219" spans="70:70" x14ac:dyDescent="0.25">
      <c r="BR2219" s="35"/>
    </row>
    <row r="2220" spans="70:70" x14ac:dyDescent="0.25">
      <c r="BR2220" s="35"/>
    </row>
    <row r="2221" spans="70:70" x14ac:dyDescent="0.25">
      <c r="BR2221" s="35"/>
    </row>
    <row r="2222" spans="70:70" x14ac:dyDescent="0.25">
      <c r="BR2222" s="35"/>
    </row>
    <row r="2223" spans="70:70" x14ac:dyDescent="0.25">
      <c r="BR2223" s="35"/>
    </row>
    <row r="2224" spans="70:70" x14ac:dyDescent="0.25">
      <c r="BR2224" s="35"/>
    </row>
    <row r="2225" spans="70:70" x14ac:dyDescent="0.25">
      <c r="BR2225" s="35"/>
    </row>
    <row r="2226" spans="70:70" x14ac:dyDescent="0.25">
      <c r="BR2226" s="35"/>
    </row>
    <row r="2227" spans="70:70" x14ac:dyDescent="0.25">
      <c r="BR2227" s="35"/>
    </row>
    <row r="2228" spans="70:70" x14ac:dyDescent="0.25">
      <c r="BR2228" s="35"/>
    </row>
    <row r="2229" spans="70:70" x14ac:dyDescent="0.25">
      <c r="BR2229" s="35"/>
    </row>
    <row r="2230" spans="70:70" x14ac:dyDescent="0.25">
      <c r="BR2230" s="35"/>
    </row>
    <row r="2231" spans="70:70" x14ac:dyDescent="0.25">
      <c r="BR2231" s="35"/>
    </row>
    <row r="2232" spans="70:70" x14ac:dyDescent="0.25">
      <c r="BR2232" s="35"/>
    </row>
    <row r="2233" spans="70:70" x14ac:dyDescent="0.25">
      <c r="BR2233" s="35"/>
    </row>
    <row r="2234" spans="70:70" x14ac:dyDescent="0.25">
      <c r="BR2234" s="35"/>
    </row>
    <row r="2235" spans="70:70" x14ac:dyDescent="0.25">
      <c r="BR2235" s="35"/>
    </row>
    <row r="2236" spans="70:70" x14ac:dyDescent="0.25">
      <c r="BR2236" s="35"/>
    </row>
    <row r="2237" spans="70:70" x14ac:dyDescent="0.25">
      <c r="BR2237" s="35"/>
    </row>
    <row r="2238" spans="70:70" x14ac:dyDescent="0.25">
      <c r="BR2238" s="35"/>
    </row>
    <row r="2239" spans="70:70" x14ac:dyDescent="0.25">
      <c r="BR2239" s="35"/>
    </row>
    <row r="2240" spans="70:70" x14ac:dyDescent="0.25">
      <c r="BR2240" s="35"/>
    </row>
    <row r="2241" spans="70:70" x14ac:dyDescent="0.25">
      <c r="BR2241" s="35"/>
    </row>
    <row r="2242" spans="70:70" x14ac:dyDescent="0.25">
      <c r="BR2242" s="35"/>
    </row>
    <row r="2243" spans="70:70" x14ac:dyDescent="0.25">
      <c r="BR2243" s="35"/>
    </row>
    <row r="2244" spans="70:70" x14ac:dyDescent="0.25">
      <c r="BR2244" s="35"/>
    </row>
    <row r="2245" spans="70:70" x14ac:dyDescent="0.25">
      <c r="BR2245" s="35"/>
    </row>
    <row r="2246" spans="70:70" x14ac:dyDescent="0.25">
      <c r="BR2246" s="35"/>
    </row>
    <row r="2247" spans="70:70" x14ac:dyDescent="0.25">
      <c r="BR2247" s="35"/>
    </row>
    <row r="2248" spans="70:70" x14ac:dyDescent="0.25">
      <c r="BR2248" s="35"/>
    </row>
    <row r="2249" spans="70:70" x14ac:dyDescent="0.25">
      <c r="BR2249" s="35"/>
    </row>
    <row r="2250" spans="70:70" x14ac:dyDescent="0.25">
      <c r="BR2250" s="35"/>
    </row>
    <row r="2251" spans="70:70" x14ac:dyDescent="0.25">
      <c r="BR2251" s="35"/>
    </row>
    <row r="2252" spans="70:70" x14ac:dyDescent="0.25">
      <c r="BR2252" s="35"/>
    </row>
    <row r="2253" spans="70:70" x14ac:dyDescent="0.25">
      <c r="BR2253" s="35"/>
    </row>
    <row r="2254" spans="70:70" x14ac:dyDescent="0.25">
      <c r="BR2254" s="35"/>
    </row>
    <row r="2255" spans="70:70" x14ac:dyDescent="0.25">
      <c r="BR2255" s="35"/>
    </row>
    <row r="2256" spans="70:70" x14ac:dyDescent="0.25">
      <c r="BR2256" s="35"/>
    </row>
    <row r="2257" spans="70:70" x14ac:dyDescent="0.25">
      <c r="BR2257" s="35"/>
    </row>
    <row r="2258" spans="70:70" x14ac:dyDescent="0.25">
      <c r="BR2258" s="35"/>
    </row>
    <row r="2259" spans="70:70" x14ac:dyDescent="0.25">
      <c r="BR2259" s="35"/>
    </row>
    <row r="2260" spans="70:70" x14ac:dyDescent="0.25">
      <c r="BR2260" s="35"/>
    </row>
    <row r="2261" spans="70:70" x14ac:dyDescent="0.25">
      <c r="BR2261" s="35"/>
    </row>
    <row r="2262" spans="70:70" x14ac:dyDescent="0.25">
      <c r="BR2262" s="35"/>
    </row>
    <row r="2263" spans="70:70" x14ac:dyDescent="0.25">
      <c r="BR2263" s="35"/>
    </row>
    <row r="2264" spans="70:70" x14ac:dyDescent="0.25">
      <c r="BR2264" s="35"/>
    </row>
    <row r="2265" spans="70:70" x14ac:dyDescent="0.25">
      <c r="BR2265" s="35"/>
    </row>
    <row r="2266" spans="70:70" x14ac:dyDescent="0.25">
      <c r="BR2266" s="35"/>
    </row>
    <row r="2267" spans="70:70" x14ac:dyDescent="0.25">
      <c r="BR2267" s="35"/>
    </row>
    <row r="2268" spans="70:70" x14ac:dyDescent="0.25">
      <c r="BR2268" s="35"/>
    </row>
    <row r="2269" spans="70:70" x14ac:dyDescent="0.25">
      <c r="BR2269" s="35"/>
    </row>
    <row r="2270" spans="70:70" x14ac:dyDescent="0.25">
      <c r="BR2270" s="35"/>
    </row>
    <row r="2271" spans="70:70" x14ac:dyDescent="0.25">
      <c r="BR2271" s="35"/>
    </row>
    <row r="2272" spans="70:70" x14ac:dyDescent="0.25">
      <c r="BR2272" s="35"/>
    </row>
    <row r="2273" spans="70:70" x14ac:dyDescent="0.25">
      <c r="BR2273" s="35"/>
    </row>
    <row r="2274" spans="70:70" x14ac:dyDescent="0.25">
      <c r="BR2274" s="35"/>
    </row>
    <row r="2275" spans="70:70" x14ac:dyDescent="0.25">
      <c r="BR2275" s="35"/>
    </row>
    <row r="2276" spans="70:70" x14ac:dyDescent="0.25">
      <c r="BR2276" s="35"/>
    </row>
    <row r="2277" spans="70:70" x14ac:dyDescent="0.25">
      <c r="BR2277" s="35"/>
    </row>
    <row r="2278" spans="70:70" x14ac:dyDescent="0.25">
      <c r="BR2278" s="35"/>
    </row>
    <row r="2279" spans="70:70" x14ac:dyDescent="0.25">
      <c r="BR2279" s="35"/>
    </row>
    <row r="2280" spans="70:70" x14ac:dyDescent="0.25">
      <c r="BR2280" s="35"/>
    </row>
    <row r="2281" spans="70:70" x14ac:dyDescent="0.25">
      <c r="BR2281" s="35"/>
    </row>
    <row r="2282" spans="70:70" x14ac:dyDescent="0.25">
      <c r="BR2282" s="35"/>
    </row>
    <row r="2283" spans="70:70" x14ac:dyDescent="0.25">
      <c r="BR2283" s="35"/>
    </row>
    <row r="2284" spans="70:70" x14ac:dyDescent="0.25">
      <c r="BR2284" s="35"/>
    </row>
    <row r="2285" spans="70:70" x14ac:dyDescent="0.25">
      <c r="BR2285" s="35"/>
    </row>
    <row r="2286" spans="70:70" x14ac:dyDescent="0.25">
      <c r="BR2286" s="35"/>
    </row>
    <row r="2287" spans="70:70" x14ac:dyDescent="0.25">
      <c r="BR2287" s="35"/>
    </row>
    <row r="2288" spans="70:70" x14ac:dyDescent="0.25">
      <c r="BR2288" s="35"/>
    </row>
    <row r="2289" spans="70:70" x14ac:dyDescent="0.25">
      <c r="BR2289" s="35"/>
    </row>
    <row r="2290" spans="70:70" x14ac:dyDescent="0.25">
      <c r="BR2290" s="35"/>
    </row>
    <row r="2291" spans="70:70" x14ac:dyDescent="0.25">
      <c r="BR2291" s="35"/>
    </row>
    <row r="2292" spans="70:70" x14ac:dyDescent="0.25">
      <c r="BR2292" s="35"/>
    </row>
    <row r="2293" spans="70:70" x14ac:dyDescent="0.25">
      <c r="BR2293" s="35"/>
    </row>
    <row r="2294" spans="70:70" x14ac:dyDescent="0.25">
      <c r="BR2294" s="35"/>
    </row>
    <row r="2295" spans="70:70" x14ac:dyDescent="0.25">
      <c r="BR2295" s="35"/>
    </row>
    <row r="2296" spans="70:70" x14ac:dyDescent="0.25">
      <c r="BR2296" s="35"/>
    </row>
    <row r="2297" spans="70:70" x14ac:dyDescent="0.25">
      <c r="BR2297" s="35"/>
    </row>
    <row r="2298" spans="70:70" x14ac:dyDescent="0.25">
      <c r="BR2298" s="35"/>
    </row>
    <row r="2299" spans="70:70" x14ac:dyDescent="0.25">
      <c r="BR2299" s="35"/>
    </row>
    <row r="2300" spans="70:70" x14ac:dyDescent="0.25">
      <c r="BR2300" s="35"/>
    </row>
    <row r="2301" spans="70:70" x14ac:dyDescent="0.25">
      <c r="BR2301" s="35"/>
    </row>
    <row r="2302" spans="70:70" x14ac:dyDescent="0.25">
      <c r="BR2302" s="35"/>
    </row>
    <row r="2303" spans="70:70" x14ac:dyDescent="0.25">
      <c r="BR2303" s="35"/>
    </row>
    <row r="2304" spans="70:70" x14ac:dyDescent="0.25">
      <c r="BR2304" s="35"/>
    </row>
    <row r="2305" spans="70:70" x14ac:dyDescent="0.25">
      <c r="BR2305" s="35"/>
    </row>
    <row r="2306" spans="70:70" x14ac:dyDescent="0.25">
      <c r="BR2306" s="35"/>
    </row>
    <row r="2307" spans="70:70" x14ac:dyDescent="0.25">
      <c r="BR2307" s="35"/>
    </row>
    <row r="2308" spans="70:70" x14ac:dyDescent="0.25">
      <c r="BR2308" s="35"/>
    </row>
    <row r="2309" spans="70:70" x14ac:dyDescent="0.25">
      <c r="BR2309" s="35"/>
    </row>
    <row r="2310" spans="70:70" x14ac:dyDescent="0.25">
      <c r="BR2310" s="35"/>
    </row>
    <row r="2311" spans="70:70" x14ac:dyDescent="0.25">
      <c r="BR2311" s="35"/>
    </row>
    <row r="2312" spans="70:70" x14ac:dyDescent="0.25">
      <c r="BR2312" s="35"/>
    </row>
    <row r="2313" spans="70:70" x14ac:dyDescent="0.25">
      <c r="BR2313" s="35"/>
    </row>
    <row r="2314" spans="70:70" x14ac:dyDescent="0.25">
      <c r="BR2314" s="35"/>
    </row>
    <row r="2315" spans="70:70" x14ac:dyDescent="0.25">
      <c r="BR2315" s="35"/>
    </row>
    <row r="2316" spans="70:70" x14ac:dyDescent="0.25">
      <c r="BR2316" s="35"/>
    </row>
    <row r="2317" spans="70:70" x14ac:dyDescent="0.25">
      <c r="BR2317" s="35"/>
    </row>
    <row r="2318" spans="70:70" x14ac:dyDescent="0.25">
      <c r="BR2318" s="35"/>
    </row>
    <row r="2319" spans="70:70" x14ac:dyDescent="0.25">
      <c r="BR2319" s="35"/>
    </row>
    <row r="2320" spans="70:70" x14ac:dyDescent="0.25">
      <c r="BR2320" s="35"/>
    </row>
    <row r="2321" spans="70:70" x14ac:dyDescent="0.25">
      <c r="BR2321" s="35"/>
    </row>
    <row r="2322" spans="70:70" x14ac:dyDescent="0.25">
      <c r="BR2322" s="35"/>
    </row>
    <row r="2323" spans="70:70" x14ac:dyDescent="0.25">
      <c r="BR2323" s="35"/>
    </row>
    <row r="2324" spans="70:70" x14ac:dyDescent="0.25">
      <c r="BR2324" s="35"/>
    </row>
    <row r="2325" spans="70:70" x14ac:dyDescent="0.25">
      <c r="BR2325" s="35"/>
    </row>
    <row r="2326" spans="70:70" x14ac:dyDescent="0.25">
      <c r="BR2326" s="35"/>
    </row>
    <row r="2327" spans="70:70" x14ac:dyDescent="0.25">
      <c r="BR2327" s="35"/>
    </row>
    <row r="2328" spans="70:70" x14ac:dyDescent="0.25">
      <c r="BR2328" s="35"/>
    </row>
    <row r="2329" spans="70:70" x14ac:dyDescent="0.25">
      <c r="BR2329" s="35"/>
    </row>
    <row r="2330" spans="70:70" x14ac:dyDescent="0.25">
      <c r="BR2330" s="35"/>
    </row>
    <row r="2331" spans="70:70" x14ac:dyDescent="0.25">
      <c r="BR2331" s="35"/>
    </row>
    <row r="2332" spans="70:70" x14ac:dyDescent="0.25">
      <c r="BR2332" s="35"/>
    </row>
    <row r="2333" spans="70:70" x14ac:dyDescent="0.25">
      <c r="BR2333" s="35"/>
    </row>
    <row r="2334" spans="70:70" x14ac:dyDescent="0.25">
      <c r="BR2334" s="35"/>
    </row>
    <row r="2335" spans="70:70" x14ac:dyDescent="0.25">
      <c r="BR2335" s="35"/>
    </row>
    <row r="2336" spans="70:70" x14ac:dyDescent="0.25">
      <c r="BR2336" s="35"/>
    </row>
    <row r="2337" spans="70:70" x14ac:dyDescent="0.25">
      <c r="BR2337" s="35"/>
    </row>
    <row r="2338" spans="70:70" x14ac:dyDescent="0.25">
      <c r="BR2338" s="35"/>
    </row>
    <row r="2339" spans="70:70" x14ac:dyDescent="0.25">
      <c r="BR2339" s="35"/>
    </row>
    <row r="2340" spans="70:70" x14ac:dyDescent="0.25">
      <c r="BR2340" s="35"/>
    </row>
    <row r="2341" spans="70:70" x14ac:dyDescent="0.25">
      <c r="BR2341" s="35"/>
    </row>
    <row r="2342" spans="70:70" x14ac:dyDescent="0.25">
      <c r="BR2342" s="35"/>
    </row>
    <row r="2343" spans="70:70" x14ac:dyDescent="0.25">
      <c r="BR2343" s="35"/>
    </row>
    <row r="2344" spans="70:70" x14ac:dyDescent="0.25">
      <c r="BR2344" s="35"/>
    </row>
    <row r="2345" spans="70:70" x14ac:dyDescent="0.25">
      <c r="BR2345" s="35"/>
    </row>
    <row r="2346" spans="70:70" x14ac:dyDescent="0.25">
      <c r="BR2346" s="35"/>
    </row>
    <row r="2347" spans="70:70" x14ac:dyDescent="0.25">
      <c r="BR2347" s="35"/>
    </row>
    <row r="2348" spans="70:70" x14ac:dyDescent="0.25">
      <c r="BR2348" s="35"/>
    </row>
    <row r="2349" spans="70:70" x14ac:dyDescent="0.25">
      <c r="BR2349" s="35"/>
    </row>
    <row r="2350" spans="70:70" x14ac:dyDescent="0.25">
      <c r="BR2350" s="35"/>
    </row>
    <row r="2351" spans="70:70" x14ac:dyDescent="0.25">
      <c r="BR2351" s="35"/>
    </row>
    <row r="2352" spans="70:70" x14ac:dyDescent="0.25">
      <c r="BR2352" s="35"/>
    </row>
    <row r="2353" spans="70:70" x14ac:dyDescent="0.25">
      <c r="BR2353" s="35"/>
    </row>
    <row r="2354" spans="70:70" x14ac:dyDescent="0.25">
      <c r="BR2354" s="35"/>
    </row>
    <row r="2355" spans="70:70" x14ac:dyDescent="0.25">
      <c r="BR2355" s="35"/>
    </row>
    <row r="2356" spans="70:70" x14ac:dyDescent="0.25">
      <c r="BR2356" s="35"/>
    </row>
    <row r="2357" spans="70:70" x14ac:dyDescent="0.25">
      <c r="BR2357" s="35"/>
    </row>
    <row r="2358" spans="70:70" x14ac:dyDescent="0.25">
      <c r="BR2358" s="35"/>
    </row>
    <row r="2359" spans="70:70" x14ac:dyDescent="0.25">
      <c r="BR2359" s="35"/>
    </row>
    <row r="2360" spans="70:70" x14ac:dyDescent="0.25">
      <c r="BR2360" s="35"/>
    </row>
    <row r="2361" spans="70:70" x14ac:dyDescent="0.25">
      <c r="BR2361" s="35"/>
    </row>
    <row r="2362" spans="70:70" x14ac:dyDescent="0.25">
      <c r="BR2362" s="35"/>
    </row>
    <row r="2363" spans="70:70" x14ac:dyDescent="0.25">
      <c r="BR2363" s="35"/>
    </row>
    <row r="2364" spans="70:70" x14ac:dyDescent="0.25">
      <c r="BR2364" s="35"/>
    </row>
    <row r="2365" spans="70:70" x14ac:dyDescent="0.25">
      <c r="BR2365" s="35"/>
    </row>
    <row r="2366" spans="70:70" x14ac:dyDescent="0.25">
      <c r="BR2366" s="35"/>
    </row>
    <row r="2367" spans="70:70" x14ac:dyDescent="0.25">
      <c r="BR2367" s="35"/>
    </row>
    <row r="2368" spans="70:70" x14ac:dyDescent="0.25">
      <c r="BR2368" s="35"/>
    </row>
    <row r="2369" spans="70:70" x14ac:dyDescent="0.25">
      <c r="BR2369" s="35"/>
    </row>
    <row r="2370" spans="70:70" x14ac:dyDescent="0.25">
      <c r="BR2370" s="35"/>
    </row>
    <row r="2371" spans="70:70" x14ac:dyDescent="0.25">
      <c r="BR2371" s="35"/>
    </row>
    <row r="2372" spans="70:70" x14ac:dyDescent="0.25">
      <c r="BR2372" s="35"/>
    </row>
    <row r="2373" spans="70:70" x14ac:dyDescent="0.25">
      <c r="BR2373" s="35"/>
    </row>
    <row r="2374" spans="70:70" x14ac:dyDescent="0.25">
      <c r="BR2374" s="35"/>
    </row>
    <row r="2375" spans="70:70" x14ac:dyDescent="0.25">
      <c r="BR2375" s="35"/>
    </row>
    <row r="2376" spans="70:70" x14ac:dyDescent="0.25">
      <c r="BR2376" s="35"/>
    </row>
    <row r="2377" spans="70:70" x14ac:dyDescent="0.25">
      <c r="BR2377" s="35"/>
    </row>
    <row r="2378" spans="70:70" x14ac:dyDescent="0.25">
      <c r="BR2378" s="35"/>
    </row>
    <row r="2379" spans="70:70" x14ac:dyDescent="0.25">
      <c r="BR2379" s="35"/>
    </row>
    <row r="2380" spans="70:70" x14ac:dyDescent="0.25">
      <c r="BR2380" s="35"/>
    </row>
    <row r="2381" spans="70:70" x14ac:dyDescent="0.25">
      <c r="BR2381" s="35"/>
    </row>
    <row r="2382" spans="70:70" x14ac:dyDescent="0.25">
      <c r="BR2382" s="35"/>
    </row>
    <row r="2383" spans="70:70" x14ac:dyDescent="0.25">
      <c r="BR2383" s="35"/>
    </row>
    <row r="2384" spans="70:70" x14ac:dyDescent="0.25">
      <c r="BR2384" s="35"/>
    </row>
    <row r="2385" spans="70:70" x14ac:dyDescent="0.25">
      <c r="BR2385" s="35"/>
    </row>
    <row r="2386" spans="70:70" x14ac:dyDescent="0.25">
      <c r="BR2386" s="35"/>
    </row>
    <row r="2387" spans="70:70" x14ac:dyDescent="0.25">
      <c r="BR2387" s="35"/>
    </row>
    <row r="2388" spans="70:70" x14ac:dyDescent="0.25">
      <c r="BR2388" s="35"/>
    </row>
    <row r="2389" spans="70:70" x14ac:dyDescent="0.25">
      <c r="BR2389" s="35"/>
    </row>
    <row r="2390" spans="70:70" x14ac:dyDescent="0.25">
      <c r="BR2390" s="35"/>
    </row>
    <row r="2391" spans="70:70" x14ac:dyDescent="0.25">
      <c r="BR2391" s="35"/>
    </row>
    <row r="2392" spans="70:70" x14ac:dyDescent="0.25">
      <c r="BR2392" s="35"/>
    </row>
    <row r="2393" spans="70:70" x14ac:dyDescent="0.25">
      <c r="BR2393" s="35"/>
    </row>
    <row r="2394" spans="70:70" x14ac:dyDescent="0.25">
      <c r="BR2394" s="35"/>
    </row>
    <row r="2395" spans="70:70" x14ac:dyDescent="0.25">
      <c r="BR2395" s="35"/>
    </row>
    <row r="2396" spans="70:70" x14ac:dyDescent="0.25">
      <c r="BR2396" s="35"/>
    </row>
    <row r="2397" spans="70:70" x14ac:dyDescent="0.25">
      <c r="BR2397" s="35"/>
    </row>
    <row r="2398" spans="70:70" x14ac:dyDescent="0.25">
      <c r="BR2398" s="35"/>
    </row>
    <row r="2399" spans="70:70" x14ac:dyDescent="0.25">
      <c r="BR2399" s="35"/>
    </row>
    <row r="2400" spans="70:70" x14ac:dyDescent="0.25">
      <c r="BR2400" s="35"/>
    </row>
    <row r="2401" spans="70:70" x14ac:dyDescent="0.25">
      <c r="BR2401" s="35"/>
    </row>
    <row r="2402" spans="70:70" x14ac:dyDescent="0.25">
      <c r="BR2402" s="35"/>
    </row>
    <row r="2403" spans="70:70" x14ac:dyDescent="0.25">
      <c r="BR2403" s="35"/>
    </row>
    <row r="2404" spans="70:70" x14ac:dyDescent="0.25">
      <c r="BR2404" s="35"/>
    </row>
    <row r="2405" spans="70:70" x14ac:dyDescent="0.25">
      <c r="BR2405" s="35"/>
    </row>
    <row r="2406" spans="70:70" x14ac:dyDescent="0.25">
      <c r="BR2406" s="35"/>
    </row>
    <row r="2407" spans="70:70" x14ac:dyDescent="0.25">
      <c r="BR2407" s="35"/>
    </row>
    <row r="2408" spans="70:70" x14ac:dyDescent="0.25">
      <c r="BR2408" s="35"/>
    </row>
    <row r="2409" spans="70:70" x14ac:dyDescent="0.25">
      <c r="BR2409" s="35"/>
    </row>
    <row r="2410" spans="70:70" x14ac:dyDescent="0.25">
      <c r="BR2410" s="35"/>
    </row>
    <row r="2411" spans="70:70" x14ac:dyDescent="0.25">
      <c r="BR2411" s="35"/>
    </row>
    <row r="2412" spans="70:70" x14ac:dyDescent="0.25">
      <c r="BR2412" s="35"/>
    </row>
    <row r="2413" spans="70:70" x14ac:dyDescent="0.25">
      <c r="BR2413" s="35"/>
    </row>
    <row r="2414" spans="70:70" x14ac:dyDescent="0.25">
      <c r="BR2414" s="35"/>
    </row>
    <row r="2415" spans="70:70" x14ac:dyDescent="0.25">
      <c r="BR2415" s="35"/>
    </row>
    <row r="2416" spans="70:70" x14ac:dyDescent="0.25">
      <c r="BR2416" s="35"/>
    </row>
    <row r="2417" spans="70:70" x14ac:dyDescent="0.25">
      <c r="BR2417" s="35"/>
    </row>
    <row r="2418" spans="70:70" x14ac:dyDescent="0.25">
      <c r="BR2418" s="35"/>
    </row>
    <row r="2419" spans="70:70" x14ac:dyDescent="0.25">
      <c r="BR2419" s="35"/>
    </row>
    <row r="2420" spans="70:70" x14ac:dyDescent="0.25">
      <c r="BR2420" s="35"/>
    </row>
    <row r="2421" spans="70:70" x14ac:dyDescent="0.25">
      <c r="BR2421" s="35"/>
    </row>
    <row r="2422" spans="70:70" x14ac:dyDescent="0.25">
      <c r="BR2422" s="35"/>
    </row>
    <row r="2423" spans="70:70" x14ac:dyDescent="0.25">
      <c r="BR2423" s="35"/>
    </row>
    <row r="2424" spans="70:70" x14ac:dyDescent="0.25">
      <c r="BR2424" s="35"/>
    </row>
    <row r="2425" spans="70:70" x14ac:dyDescent="0.25">
      <c r="BR2425" s="35"/>
    </row>
    <row r="2426" spans="70:70" x14ac:dyDescent="0.25">
      <c r="BR2426" s="35"/>
    </row>
    <row r="2427" spans="70:70" x14ac:dyDescent="0.25">
      <c r="BR2427" s="35"/>
    </row>
    <row r="2428" spans="70:70" x14ac:dyDescent="0.25">
      <c r="BR2428" s="35"/>
    </row>
    <row r="2429" spans="70:70" x14ac:dyDescent="0.25">
      <c r="BR2429" s="35"/>
    </row>
    <row r="2430" spans="70:70" x14ac:dyDescent="0.25">
      <c r="BR2430" s="35"/>
    </row>
    <row r="2431" spans="70:70" x14ac:dyDescent="0.25">
      <c r="BR2431" s="35"/>
    </row>
    <row r="2432" spans="70:70" x14ac:dyDescent="0.25">
      <c r="BR2432" s="35"/>
    </row>
    <row r="2433" spans="70:70" x14ac:dyDescent="0.25">
      <c r="BR2433" s="35"/>
    </row>
    <row r="2434" spans="70:70" x14ac:dyDescent="0.25">
      <c r="BR2434" s="35"/>
    </row>
    <row r="2435" spans="70:70" x14ac:dyDescent="0.25">
      <c r="BR2435" s="35"/>
    </row>
    <row r="2436" spans="70:70" x14ac:dyDescent="0.25">
      <c r="BR2436" s="35"/>
    </row>
    <row r="2437" spans="70:70" x14ac:dyDescent="0.25">
      <c r="BR2437" s="35"/>
    </row>
    <row r="2438" spans="70:70" x14ac:dyDescent="0.25">
      <c r="BR2438" s="35"/>
    </row>
    <row r="2439" spans="70:70" x14ac:dyDescent="0.25">
      <c r="BR2439" s="35"/>
    </row>
    <row r="2440" spans="70:70" x14ac:dyDescent="0.25">
      <c r="BR2440" s="35"/>
    </row>
    <row r="2441" spans="70:70" x14ac:dyDescent="0.25">
      <c r="BR2441" s="35"/>
    </row>
    <row r="2442" spans="70:70" x14ac:dyDescent="0.25">
      <c r="BR2442" s="35"/>
    </row>
    <row r="2443" spans="70:70" x14ac:dyDescent="0.25">
      <c r="BR2443" s="35"/>
    </row>
    <row r="2444" spans="70:70" x14ac:dyDescent="0.25">
      <c r="BR2444" s="35"/>
    </row>
    <row r="2445" spans="70:70" x14ac:dyDescent="0.25">
      <c r="BR2445" s="35"/>
    </row>
    <row r="2446" spans="70:70" x14ac:dyDescent="0.25">
      <c r="BR2446" s="35"/>
    </row>
    <row r="2447" spans="70:70" x14ac:dyDescent="0.25">
      <c r="BR2447" s="35"/>
    </row>
    <row r="2448" spans="70:70" x14ac:dyDescent="0.25">
      <c r="BR2448" s="35"/>
    </row>
    <row r="2449" spans="70:70" x14ac:dyDescent="0.25">
      <c r="BR2449" s="35"/>
    </row>
    <row r="2450" spans="70:70" x14ac:dyDescent="0.25">
      <c r="BR2450" s="35"/>
    </row>
    <row r="2451" spans="70:70" x14ac:dyDescent="0.25">
      <c r="BR2451" s="35"/>
    </row>
    <row r="2452" spans="70:70" x14ac:dyDescent="0.25">
      <c r="BR2452" s="35"/>
    </row>
    <row r="2453" spans="70:70" x14ac:dyDescent="0.25">
      <c r="BR2453" s="35"/>
    </row>
    <row r="2454" spans="70:70" x14ac:dyDescent="0.25">
      <c r="BR2454" s="35"/>
    </row>
    <row r="2455" spans="70:70" x14ac:dyDescent="0.25">
      <c r="BR2455" s="35"/>
    </row>
    <row r="2456" spans="70:70" x14ac:dyDescent="0.25">
      <c r="BR2456" s="35"/>
    </row>
    <row r="2457" spans="70:70" x14ac:dyDescent="0.25">
      <c r="BR2457" s="35"/>
    </row>
    <row r="2458" spans="70:70" x14ac:dyDescent="0.25">
      <c r="BR2458" s="35"/>
    </row>
    <row r="2459" spans="70:70" x14ac:dyDescent="0.25">
      <c r="BR2459" s="35"/>
    </row>
    <row r="2460" spans="70:70" x14ac:dyDescent="0.25">
      <c r="BR2460" s="35"/>
    </row>
    <row r="2461" spans="70:70" x14ac:dyDescent="0.25">
      <c r="BR2461" s="35"/>
    </row>
    <row r="2462" spans="70:70" x14ac:dyDescent="0.25">
      <c r="BR2462" s="35"/>
    </row>
    <row r="2463" spans="70:70" x14ac:dyDescent="0.25">
      <c r="BR2463" s="35"/>
    </row>
    <row r="2464" spans="70:70" x14ac:dyDescent="0.25">
      <c r="BR2464" s="35"/>
    </row>
    <row r="2465" spans="70:70" x14ac:dyDescent="0.25">
      <c r="BR2465" s="35"/>
    </row>
    <row r="2466" spans="70:70" x14ac:dyDescent="0.25">
      <c r="BR2466" s="35"/>
    </row>
    <row r="2467" spans="70:70" x14ac:dyDescent="0.25">
      <c r="BR2467" s="35"/>
    </row>
    <row r="2468" spans="70:70" x14ac:dyDescent="0.25">
      <c r="BR2468" s="35"/>
    </row>
    <row r="2469" spans="70:70" x14ac:dyDescent="0.25">
      <c r="BR2469" s="35"/>
    </row>
    <row r="2470" spans="70:70" x14ac:dyDescent="0.25">
      <c r="BR2470" s="35"/>
    </row>
    <row r="2471" spans="70:70" x14ac:dyDescent="0.25">
      <c r="BR2471" s="35"/>
    </row>
    <row r="2472" spans="70:70" x14ac:dyDescent="0.25">
      <c r="BR2472" s="35"/>
    </row>
    <row r="2473" spans="70:70" x14ac:dyDescent="0.25">
      <c r="BR2473" s="35"/>
    </row>
    <row r="2474" spans="70:70" x14ac:dyDescent="0.25">
      <c r="BR2474" s="35"/>
    </row>
    <row r="2475" spans="70:70" x14ac:dyDescent="0.25">
      <c r="BR2475" s="35"/>
    </row>
    <row r="2476" spans="70:70" x14ac:dyDescent="0.25">
      <c r="BR2476" s="35"/>
    </row>
    <row r="2477" spans="70:70" x14ac:dyDescent="0.25">
      <c r="BR2477" s="35"/>
    </row>
    <row r="2478" spans="70:70" x14ac:dyDescent="0.25">
      <c r="BR2478" s="35"/>
    </row>
    <row r="2479" spans="70:70" x14ac:dyDescent="0.25">
      <c r="BR2479" s="35"/>
    </row>
    <row r="2480" spans="70:70" x14ac:dyDescent="0.25">
      <c r="BR2480" s="35"/>
    </row>
    <row r="2481" spans="70:70" x14ac:dyDescent="0.25">
      <c r="BR2481" s="35"/>
    </row>
    <row r="2482" spans="70:70" x14ac:dyDescent="0.25">
      <c r="BR2482" s="35"/>
    </row>
    <row r="2483" spans="70:70" x14ac:dyDescent="0.25">
      <c r="BR2483" s="35"/>
    </row>
    <row r="2484" spans="70:70" x14ac:dyDescent="0.25">
      <c r="BR2484" s="35"/>
    </row>
    <row r="2485" spans="70:70" x14ac:dyDescent="0.25">
      <c r="BR2485" s="35"/>
    </row>
    <row r="2486" spans="70:70" x14ac:dyDescent="0.25">
      <c r="BR2486" s="35"/>
    </row>
    <row r="2487" spans="70:70" x14ac:dyDescent="0.25">
      <c r="BR2487" s="35"/>
    </row>
    <row r="2488" spans="70:70" x14ac:dyDescent="0.25">
      <c r="BR2488" s="35"/>
    </row>
    <row r="2489" spans="70:70" x14ac:dyDescent="0.25">
      <c r="BR2489" s="35"/>
    </row>
    <row r="2490" spans="70:70" x14ac:dyDescent="0.25">
      <c r="BR2490" s="35"/>
    </row>
    <row r="2491" spans="70:70" x14ac:dyDescent="0.25">
      <c r="BR2491" s="35"/>
    </row>
    <row r="2492" spans="70:70" x14ac:dyDescent="0.25">
      <c r="BR2492" s="35"/>
    </row>
    <row r="2493" spans="70:70" x14ac:dyDescent="0.25">
      <c r="BR2493" s="35"/>
    </row>
    <row r="2494" spans="70:70" x14ac:dyDescent="0.25">
      <c r="BR2494" s="35"/>
    </row>
    <row r="2495" spans="70:70" x14ac:dyDescent="0.25">
      <c r="BR2495" s="35"/>
    </row>
    <row r="2496" spans="70:70" x14ac:dyDescent="0.25">
      <c r="BR2496" s="35"/>
    </row>
    <row r="2497" spans="70:70" x14ac:dyDescent="0.25">
      <c r="BR2497" s="35"/>
    </row>
    <row r="2498" spans="70:70" x14ac:dyDescent="0.25">
      <c r="BR2498" s="35"/>
    </row>
    <row r="2499" spans="70:70" x14ac:dyDescent="0.25">
      <c r="BR2499" s="35"/>
    </row>
    <row r="2500" spans="70:70" x14ac:dyDescent="0.25">
      <c r="BR2500" s="35"/>
    </row>
    <row r="2501" spans="70:70" x14ac:dyDescent="0.25">
      <c r="BR2501" s="35"/>
    </row>
    <row r="2502" spans="70:70" x14ac:dyDescent="0.25">
      <c r="BR2502" s="35"/>
    </row>
    <row r="2503" spans="70:70" x14ac:dyDescent="0.25">
      <c r="BR2503" s="35"/>
    </row>
    <row r="2504" spans="70:70" x14ac:dyDescent="0.25">
      <c r="BR2504" s="35"/>
    </row>
    <row r="2505" spans="70:70" x14ac:dyDescent="0.25">
      <c r="BR2505" s="35"/>
    </row>
    <row r="2506" spans="70:70" x14ac:dyDescent="0.25">
      <c r="BR2506" s="35"/>
    </row>
    <row r="2507" spans="70:70" x14ac:dyDescent="0.25">
      <c r="BR2507" s="35"/>
    </row>
    <row r="2508" spans="70:70" x14ac:dyDescent="0.25">
      <c r="BR2508" s="35"/>
    </row>
    <row r="2509" spans="70:70" x14ac:dyDescent="0.25">
      <c r="BR2509" s="35"/>
    </row>
    <row r="2510" spans="70:70" x14ac:dyDescent="0.25">
      <c r="BR2510" s="35"/>
    </row>
    <row r="2511" spans="70:70" x14ac:dyDescent="0.25">
      <c r="BR2511" s="35"/>
    </row>
    <row r="2512" spans="70:70" x14ac:dyDescent="0.25">
      <c r="BR2512" s="35"/>
    </row>
    <row r="2513" spans="70:70" x14ac:dyDescent="0.25">
      <c r="BR2513" s="35"/>
    </row>
    <row r="2514" spans="70:70" x14ac:dyDescent="0.25">
      <c r="BR2514" s="35"/>
    </row>
    <row r="2515" spans="70:70" x14ac:dyDescent="0.25">
      <c r="BR2515" s="35"/>
    </row>
    <row r="2516" spans="70:70" x14ac:dyDescent="0.25">
      <c r="BR2516" s="35"/>
    </row>
    <row r="2517" spans="70:70" x14ac:dyDescent="0.25">
      <c r="BR2517" s="35"/>
    </row>
    <row r="2518" spans="70:70" x14ac:dyDescent="0.25">
      <c r="BR2518" s="35"/>
    </row>
    <row r="2519" spans="70:70" x14ac:dyDescent="0.25">
      <c r="BR2519" s="35"/>
    </row>
    <row r="2520" spans="70:70" x14ac:dyDescent="0.25">
      <c r="BR2520" s="35"/>
    </row>
    <row r="2521" spans="70:70" x14ac:dyDescent="0.25">
      <c r="BR2521" s="35"/>
    </row>
    <row r="2522" spans="70:70" x14ac:dyDescent="0.25">
      <c r="BR2522" s="35"/>
    </row>
    <row r="2523" spans="70:70" x14ac:dyDescent="0.25">
      <c r="BR2523" s="35"/>
    </row>
    <row r="2524" spans="70:70" x14ac:dyDescent="0.25">
      <c r="BR2524" s="35"/>
    </row>
    <row r="2525" spans="70:70" x14ac:dyDescent="0.25">
      <c r="BR2525" s="35"/>
    </row>
    <row r="2526" spans="70:70" x14ac:dyDescent="0.25">
      <c r="BR2526" s="35"/>
    </row>
    <row r="2527" spans="70:70" x14ac:dyDescent="0.25">
      <c r="BR2527" s="35"/>
    </row>
    <row r="2528" spans="70:70" x14ac:dyDescent="0.25">
      <c r="BR2528" s="35"/>
    </row>
    <row r="2529" spans="70:70" x14ac:dyDescent="0.25">
      <c r="BR2529" s="35"/>
    </row>
    <row r="2530" spans="70:70" x14ac:dyDescent="0.25">
      <c r="BR2530" s="35"/>
    </row>
    <row r="2531" spans="70:70" x14ac:dyDescent="0.25">
      <c r="BR2531" s="35"/>
    </row>
    <row r="2532" spans="70:70" x14ac:dyDescent="0.25">
      <c r="BR2532" s="35"/>
    </row>
    <row r="2533" spans="70:70" x14ac:dyDescent="0.25">
      <c r="BR2533" s="35"/>
    </row>
    <row r="2534" spans="70:70" x14ac:dyDescent="0.25">
      <c r="BR2534" s="35"/>
    </row>
    <row r="2535" spans="70:70" x14ac:dyDescent="0.25">
      <c r="BR2535" s="35"/>
    </row>
    <row r="2536" spans="70:70" x14ac:dyDescent="0.25">
      <c r="BR2536" s="35"/>
    </row>
    <row r="2537" spans="70:70" x14ac:dyDescent="0.25">
      <c r="BR2537" s="35"/>
    </row>
    <row r="2538" spans="70:70" x14ac:dyDescent="0.25">
      <c r="BR2538" s="35"/>
    </row>
    <row r="2539" spans="70:70" x14ac:dyDescent="0.25">
      <c r="BR2539" s="35"/>
    </row>
    <row r="2540" spans="70:70" x14ac:dyDescent="0.25">
      <c r="BR2540" s="35"/>
    </row>
    <row r="2541" spans="70:70" x14ac:dyDescent="0.25">
      <c r="BR2541" s="35"/>
    </row>
    <row r="2542" spans="70:70" x14ac:dyDescent="0.25">
      <c r="BR2542" s="35"/>
    </row>
    <row r="2543" spans="70:70" x14ac:dyDescent="0.25">
      <c r="BR2543" s="35"/>
    </row>
    <row r="2544" spans="70:70" x14ac:dyDescent="0.25">
      <c r="BR2544" s="35"/>
    </row>
    <row r="2545" spans="70:70" x14ac:dyDescent="0.25">
      <c r="BR2545" s="35"/>
    </row>
    <row r="2546" spans="70:70" x14ac:dyDescent="0.25">
      <c r="BR2546" s="35"/>
    </row>
    <row r="2547" spans="70:70" x14ac:dyDescent="0.25">
      <c r="BR2547" s="35"/>
    </row>
    <row r="2548" spans="70:70" x14ac:dyDescent="0.25">
      <c r="BR2548" s="35"/>
    </row>
    <row r="2549" spans="70:70" x14ac:dyDescent="0.25">
      <c r="BR2549" s="35"/>
    </row>
    <row r="2550" spans="70:70" x14ac:dyDescent="0.25">
      <c r="BR2550" s="35"/>
    </row>
    <row r="2551" spans="70:70" x14ac:dyDescent="0.25">
      <c r="BR2551" s="35"/>
    </row>
    <row r="2552" spans="70:70" x14ac:dyDescent="0.25">
      <c r="BR2552" s="35"/>
    </row>
    <row r="2553" spans="70:70" x14ac:dyDescent="0.25">
      <c r="BR2553" s="35"/>
    </row>
    <row r="2554" spans="70:70" x14ac:dyDescent="0.25">
      <c r="BR2554" s="35"/>
    </row>
    <row r="2555" spans="70:70" x14ac:dyDescent="0.25">
      <c r="BR2555" s="35"/>
    </row>
    <row r="2556" spans="70:70" x14ac:dyDescent="0.25">
      <c r="BR2556" s="35"/>
    </row>
    <row r="2557" spans="70:70" x14ac:dyDescent="0.25">
      <c r="BR2557" s="35"/>
    </row>
    <row r="2558" spans="70:70" x14ac:dyDescent="0.25">
      <c r="BR2558" s="35"/>
    </row>
    <row r="2559" spans="70:70" x14ac:dyDescent="0.25">
      <c r="BR2559" s="35"/>
    </row>
    <row r="2560" spans="70:70" x14ac:dyDescent="0.25">
      <c r="BR2560" s="35"/>
    </row>
    <row r="2561" spans="70:70" x14ac:dyDescent="0.25">
      <c r="BR2561" s="35"/>
    </row>
    <row r="2562" spans="70:70" x14ac:dyDescent="0.25">
      <c r="BR2562" s="35"/>
    </row>
    <row r="2563" spans="70:70" x14ac:dyDescent="0.25">
      <c r="BR2563" s="35"/>
    </row>
    <row r="2564" spans="70:70" x14ac:dyDescent="0.25">
      <c r="BR2564" s="35"/>
    </row>
    <row r="2565" spans="70:70" x14ac:dyDescent="0.25">
      <c r="BR2565" s="35"/>
    </row>
    <row r="2566" spans="70:70" x14ac:dyDescent="0.25">
      <c r="BR2566" s="35"/>
    </row>
    <row r="2567" spans="70:70" x14ac:dyDescent="0.25">
      <c r="BR2567" s="35"/>
    </row>
    <row r="2568" spans="70:70" x14ac:dyDescent="0.25">
      <c r="BR2568" s="35"/>
    </row>
    <row r="2569" spans="70:70" x14ac:dyDescent="0.25">
      <c r="BR2569" s="35"/>
    </row>
    <row r="2570" spans="70:70" x14ac:dyDescent="0.25">
      <c r="BR2570" s="35"/>
    </row>
    <row r="2571" spans="70:70" x14ac:dyDescent="0.25">
      <c r="BR2571" s="35"/>
    </row>
    <row r="2572" spans="70:70" x14ac:dyDescent="0.25">
      <c r="BR2572" s="35"/>
    </row>
    <row r="2573" spans="70:70" x14ac:dyDescent="0.25">
      <c r="BR2573" s="35"/>
    </row>
    <row r="2574" spans="70:70" x14ac:dyDescent="0.25">
      <c r="BR2574" s="35"/>
    </row>
    <row r="2575" spans="70:70" x14ac:dyDescent="0.25">
      <c r="BR2575" s="35"/>
    </row>
    <row r="2576" spans="70:70" x14ac:dyDescent="0.25">
      <c r="BR2576" s="35"/>
    </row>
    <row r="2577" spans="70:70" x14ac:dyDescent="0.25">
      <c r="BR2577" s="35"/>
    </row>
    <row r="2578" spans="70:70" x14ac:dyDescent="0.25">
      <c r="BR2578" s="35"/>
    </row>
    <row r="2579" spans="70:70" x14ac:dyDescent="0.25">
      <c r="BR2579" s="35"/>
    </row>
    <row r="2580" spans="70:70" x14ac:dyDescent="0.25">
      <c r="BR2580" s="35"/>
    </row>
    <row r="2581" spans="70:70" x14ac:dyDescent="0.25">
      <c r="BR2581" s="35"/>
    </row>
    <row r="2582" spans="70:70" x14ac:dyDescent="0.25">
      <c r="BR2582" s="35"/>
    </row>
    <row r="2583" spans="70:70" x14ac:dyDescent="0.25">
      <c r="BR2583" s="35"/>
    </row>
    <row r="2584" spans="70:70" x14ac:dyDescent="0.25">
      <c r="BR2584" s="35"/>
    </row>
    <row r="2585" spans="70:70" x14ac:dyDescent="0.25">
      <c r="BR2585" s="35"/>
    </row>
    <row r="2586" spans="70:70" x14ac:dyDescent="0.25">
      <c r="BR2586" s="35"/>
    </row>
    <row r="2587" spans="70:70" x14ac:dyDescent="0.25">
      <c r="BR2587" s="35"/>
    </row>
    <row r="2588" spans="70:70" x14ac:dyDescent="0.25">
      <c r="BR2588" s="35"/>
    </row>
    <row r="2589" spans="70:70" x14ac:dyDescent="0.25">
      <c r="BR2589" s="35"/>
    </row>
    <row r="2590" spans="70:70" x14ac:dyDescent="0.25">
      <c r="BR2590" s="35"/>
    </row>
    <row r="2591" spans="70:70" x14ac:dyDescent="0.25">
      <c r="BR2591" s="35"/>
    </row>
    <row r="2592" spans="70:70" x14ac:dyDescent="0.25">
      <c r="BR2592" s="35"/>
    </row>
    <row r="2593" spans="70:70" x14ac:dyDescent="0.25">
      <c r="BR2593" s="35"/>
    </row>
    <row r="2594" spans="70:70" x14ac:dyDescent="0.25">
      <c r="BR2594" s="35"/>
    </row>
    <row r="2595" spans="70:70" x14ac:dyDescent="0.25">
      <c r="BR2595" s="35"/>
    </row>
    <row r="2596" spans="70:70" x14ac:dyDescent="0.25">
      <c r="BR2596" s="35"/>
    </row>
    <row r="2597" spans="70:70" x14ac:dyDescent="0.25">
      <c r="BR2597" s="35"/>
    </row>
    <row r="2598" spans="70:70" x14ac:dyDescent="0.25">
      <c r="BR2598" s="35"/>
    </row>
    <row r="2599" spans="70:70" x14ac:dyDescent="0.25">
      <c r="BR2599" s="35"/>
    </row>
    <row r="2600" spans="70:70" x14ac:dyDescent="0.25">
      <c r="BR2600" s="35"/>
    </row>
    <row r="2601" spans="70:70" x14ac:dyDescent="0.25">
      <c r="BR2601" s="35"/>
    </row>
    <row r="2602" spans="70:70" x14ac:dyDescent="0.25">
      <c r="BR2602" s="35"/>
    </row>
    <row r="2603" spans="70:70" x14ac:dyDescent="0.25">
      <c r="BR2603" s="35"/>
    </row>
    <row r="2604" spans="70:70" x14ac:dyDescent="0.25">
      <c r="BR2604" s="35"/>
    </row>
    <row r="2605" spans="70:70" x14ac:dyDescent="0.25">
      <c r="BR2605" s="35"/>
    </row>
    <row r="2606" spans="70:70" x14ac:dyDescent="0.25">
      <c r="BR2606" s="35"/>
    </row>
    <row r="2607" spans="70:70" x14ac:dyDescent="0.25">
      <c r="BR2607" s="35"/>
    </row>
    <row r="2608" spans="70:70" x14ac:dyDescent="0.25">
      <c r="BR2608" s="35"/>
    </row>
    <row r="2609" spans="70:70" x14ac:dyDescent="0.25">
      <c r="BR2609" s="35"/>
    </row>
    <row r="2610" spans="70:70" x14ac:dyDescent="0.25">
      <c r="BR2610" s="35"/>
    </row>
    <row r="2611" spans="70:70" x14ac:dyDescent="0.25">
      <c r="BR2611" s="35"/>
    </row>
    <row r="2612" spans="70:70" x14ac:dyDescent="0.25">
      <c r="BR2612" s="35"/>
    </row>
    <row r="2613" spans="70:70" x14ac:dyDescent="0.25">
      <c r="BR2613" s="35"/>
    </row>
    <row r="2614" spans="70:70" x14ac:dyDescent="0.25">
      <c r="BR2614" s="35"/>
    </row>
    <row r="2615" spans="70:70" x14ac:dyDescent="0.25">
      <c r="BR2615" s="35"/>
    </row>
    <row r="2616" spans="70:70" x14ac:dyDescent="0.25">
      <c r="BR2616" s="35"/>
    </row>
    <row r="2617" spans="70:70" x14ac:dyDescent="0.25">
      <c r="BR2617" s="35"/>
    </row>
    <row r="2618" spans="70:70" x14ac:dyDescent="0.25">
      <c r="BR2618" s="35"/>
    </row>
    <row r="2619" spans="70:70" x14ac:dyDescent="0.25">
      <c r="BR2619" s="35"/>
    </row>
    <row r="2620" spans="70:70" x14ac:dyDescent="0.25">
      <c r="BR2620" s="35"/>
    </row>
    <row r="2621" spans="70:70" x14ac:dyDescent="0.25">
      <c r="BR2621" s="35"/>
    </row>
    <row r="2622" spans="70:70" x14ac:dyDescent="0.25">
      <c r="BR2622" s="35"/>
    </row>
    <row r="2623" spans="70:70" x14ac:dyDescent="0.25">
      <c r="BR2623" s="35"/>
    </row>
    <row r="2624" spans="70:70" x14ac:dyDescent="0.25">
      <c r="BR2624" s="35"/>
    </row>
    <row r="2625" spans="70:70" x14ac:dyDescent="0.25">
      <c r="BR2625" s="35"/>
    </row>
    <row r="2626" spans="70:70" x14ac:dyDescent="0.25">
      <c r="BR2626" s="35"/>
    </row>
    <row r="2627" spans="70:70" x14ac:dyDescent="0.25">
      <c r="BR2627" s="35"/>
    </row>
    <row r="2628" spans="70:70" x14ac:dyDescent="0.25">
      <c r="BR2628" s="35"/>
    </row>
    <row r="2629" spans="70:70" x14ac:dyDescent="0.25">
      <c r="BR2629" s="35"/>
    </row>
    <row r="2630" spans="70:70" x14ac:dyDescent="0.25">
      <c r="BR2630" s="35"/>
    </row>
    <row r="2631" spans="70:70" x14ac:dyDescent="0.25">
      <c r="BR2631" s="35"/>
    </row>
    <row r="2632" spans="70:70" x14ac:dyDescent="0.25">
      <c r="BR2632" s="35"/>
    </row>
    <row r="2633" spans="70:70" x14ac:dyDescent="0.25">
      <c r="BR2633" s="35"/>
    </row>
    <row r="2634" spans="70:70" x14ac:dyDescent="0.25">
      <c r="BR2634" s="35"/>
    </row>
    <row r="2635" spans="70:70" x14ac:dyDescent="0.25">
      <c r="BR2635" s="35"/>
    </row>
    <row r="2636" spans="70:70" x14ac:dyDescent="0.25">
      <c r="BR2636" s="35"/>
    </row>
    <row r="2637" spans="70:70" x14ac:dyDescent="0.25">
      <c r="BR2637" s="35"/>
    </row>
    <row r="2638" spans="70:70" x14ac:dyDescent="0.25">
      <c r="BR2638" s="35"/>
    </row>
    <row r="2639" spans="70:70" x14ac:dyDescent="0.25">
      <c r="BR2639" s="35"/>
    </row>
    <row r="2640" spans="70:70" x14ac:dyDescent="0.25">
      <c r="BR2640" s="35"/>
    </row>
    <row r="2641" spans="70:70" x14ac:dyDescent="0.25">
      <c r="BR2641" s="35"/>
    </row>
    <row r="2642" spans="70:70" x14ac:dyDescent="0.25">
      <c r="BR2642" s="35"/>
    </row>
    <row r="2643" spans="70:70" x14ac:dyDescent="0.25">
      <c r="BR2643" s="35"/>
    </row>
    <row r="2644" spans="70:70" x14ac:dyDescent="0.25">
      <c r="BR2644" s="35"/>
    </row>
    <row r="2645" spans="70:70" x14ac:dyDescent="0.25">
      <c r="BR2645" s="35"/>
    </row>
    <row r="2646" spans="70:70" x14ac:dyDescent="0.25">
      <c r="BR2646" s="35"/>
    </row>
    <row r="2647" spans="70:70" x14ac:dyDescent="0.25">
      <c r="BR2647" s="35"/>
    </row>
    <row r="2648" spans="70:70" x14ac:dyDescent="0.25">
      <c r="BR2648" s="35"/>
    </row>
    <row r="2649" spans="70:70" x14ac:dyDescent="0.25">
      <c r="BR2649" s="35"/>
    </row>
    <row r="2650" spans="70:70" x14ac:dyDescent="0.25">
      <c r="BR2650" s="35"/>
    </row>
    <row r="2651" spans="70:70" x14ac:dyDescent="0.25">
      <c r="BR2651" s="35"/>
    </row>
    <row r="2652" spans="70:70" x14ac:dyDescent="0.25">
      <c r="BR2652" s="35"/>
    </row>
    <row r="2653" spans="70:70" x14ac:dyDescent="0.25">
      <c r="BR2653" s="35"/>
    </row>
    <row r="2654" spans="70:70" x14ac:dyDescent="0.25">
      <c r="BR2654" s="35"/>
    </row>
    <row r="2655" spans="70:70" x14ac:dyDescent="0.25">
      <c r="BR2655" s="35"/>
    </row>
    <row r="2656" spans="70:70" x14ac:dyDescent="0.25">
      <c r="BR2656" s="35"/>
    </row>
    <row r="2657" spans="70:70" x14ac:dyDescent="0.25">
      <c r="BR2657" s="35"/>
    </row>
    <row r="2658" spans="70:70" x14ac:dyDescent="0.25">
      <c r="BR2658" s="35"/>
    </row>
    <row r="2659" spans="70:70" x14ac:dyDescent="0.25">
      <c r="BR2659" s="35"/>
    </row>
    <row r="2660" spans="70:70" x14ac:dyDescent="0.25">
      <c r="BR2660" s="35"/>
    </row>
    <row r="2661" spans="70:70" x14ac:dyDescent="0.25">
      <c r="BR2661" s="35"/>
    </row>
    <row r="2662" spans="70:70" x14ac:dyDescent="0.25">
      <c r="BR2662" s="35"/>
    </row>
    <row r="2663" spans="70:70" x14ac:dyDescent="0.25">
      <c r="BR2663" s="35"/>
    </row>
    <row r="2664" spans="70:70" x14ac:dyDescent="0.25">
      <c r="BR2664" s="35"/>
    </row>
    <row r="2665" spans="70:70" x14ac:dyDescent="0.25">
      <c r="BR2665" s="35"/>
    </row>
    <row r="2666" spans="70:70" x14ac:dyDescent="0.25">
      <c r="BR2666" s="35"/>
    </row>
    <row r="2667" spans="70:70" x14ac:dyDescent="0.25">
      <c r="BR2667" s="35"/>
    </row>
    <row r="2668" spans="70:70" x14ac:dyDescent="0.25">
      <c r="BR2668" s="35"/>
    </row>
    <row r="2669" spans="70:70" x14ac:dyDescent="0.25">
      <c r="BR2669" s="35"/>
    </row>
    <row r="2670" spans="70:70" x14ac:dyDescent="0.25">
      <c r="BR2670" s="35"/>
    </row>
    <row r="2671" spans="70:70" x14ac:dyDescent="0.25">
      <c r="BR2671" s="35"/>
    </row>
    <row r="2672" spans="70:70" x14ac:dyDescent="0.25">
      <c r="BR2672" s="35"/>
    </row>
    <row r="2673" spans="70:70" x14ac:dyDescent="0.25">
      <c r="BR2673" s="35"/>
    </row>
    <row r="2674" spans="70:70" x14ac:dyDescent="0.25">
      <c r="BR2674" s="35"/>
    </row>
    <row r="2675" spans="70:70" x14ac:dyDescent="0.25">
      <c r="BR2675" s="35"/>
    </row>
    <row r="2676" spans="70:70" x14ac:dyDescent="0.25">
      <c r="BR2676" s="35"/>
    </row>
    <row r="2677" spans="70:70" x14ac:dyDescent="0.25">
      <c r="BR2677" s="35"/>
    </row>
    <row r="2678" spans="70:70" x14ac:dyDescent="0.25">
      <c r="BR2678" s="35"/>
    </row>
    <row r="2679" spans="70:70" x14ac:dyDescent="0.25">
      <c r="BR2679" s="35"/>
    </row>
    <row r="2680" spans="70:70" x14ac:dyDescent="0.25">
      <c r="BR2680" s="35"/>
    </row>
    <row r="2681" spans="70:70" x14ac:dyDescent="0.25">
      <c r="BR2681" s="35"/>
    </row>
    <row r="2682" spans="70:70" x14ac:dyDescent="0.25">
      <c r="BR2682" s="35"/>
    </row>
    <row r="2683" spans="70:70" x14ac:dyDescent="0.25">
      <c r="BR2683" s="35"/>
    </row>
    <row r="2684" spans="70:70" x14ac:dyDescent="0.25">
      <c r="BR2684" s="35"/>
    </row>
    <row r="2685" spans="70:70" x14ac:dyDescent="0.25">
      <c r="BR2685" s="35"/>
    </row>
    <row r="2686" spans="70:70" x14ac:dyDescent="0.25">
      <c r="BR2686" s="35"/>
    </row>
    <row r="2687" spans="70:70" x14ac:dyDescent="0.25">
      <c r="BR2687" s="35"/>
    </row>
    <row r="2688" spans="70:70" x14ac:dyDescent="0.25">
      <c r="BR2688" s="35"/>
    </row>
    <row r="2689" spans="70:70" x14ac:dyDescent="0.25">
      <c r="BR2689" s="35"/>
    </row>
    <row r="2690" spans="70:70" x14ac:dyDescent="0.25">
      <c r="BR2690" s="35"/>
    </row>
    <row r="2691" spans="70:70" x14ac:dyDescent="0.25">
      <c r="BR2691" s="35"/>
    </row>
    <row r="2692" spans="70:70" x14ac:dyDescent="0.25">
      <c r="BR2692" s="35"/>
    </row>
    <row r="2693" spans="70:70" x14ac:dyDescent="0.25">
      <c r="BR2693" s="35"/>
    </row>
    <row r="2694" spans="70:70" x14ac:dyDescent="0.25">
      <c r="BR2694" s="35"/>
    </row>
    <row r="2695" spans="70:70" x14ac:dyDescent="0.25">
      <c r="BR2695" s="35"/>
    </row>
    <row r="2696" spans="70:70" x14ac:dyDescent="0.25">
      <c r="BR2696" s="35"/>
    </row>
    <row r="2697" spans="70:70" x14ac:dyDescent="0.25">
      <c r="BR2697" s="35"/>
    </row>
    <row r="2698" spans="70:70" x14ac:dyDescent="0.25">
      <c r="BR2698" s="35"/>
    </row>
    <row r="2699" spans="70:70" x14ac:dyDescent="0.25">
      <c r="BR2699" s="35"/>
    </row>
    <row r="2700" spans="70:70" x14ac:dyDescent="0.25">
      <c r="BR2700" s="35"/>
    </row>
    <row r="2701" spans="70:70" x14ac:dyDescent="0.25">
      <c r="BR2701" s="35"/>
    </row>
    <row r="2702" spans="70:70" x14ac:dyDescent="0.25">
      <c r="BR2702" s="35"/>
    </row>
    <row r="2703" spans="70:70" x14ac:dyDescent="0.25">
      <c r="BR2703" s="35"/>
    </row>
    <row r="2704" spans="70:70" x14ac:dyDescent="0.25">
      <c r="BR2704" s="35"/>
    </row>
    <row r="2705" spans="70:70" x14ac:dyDescent="0.25">
      <c r="BR2705" s="35"/>
    </row>
    <row r="2706" spans="70:70" x14ac:dyDescent="0.25">
      <c r="BR2706" s="35"/>
    </row>
    <row r="2707" spans="70:70" x14ac:dyDescent="0.25">
      <c r="BR2707" s="35"/>
    </row>
    <row r="2708" spans="70:70" x14ac:dyDescent="0.25">
      <c r="BR2708" s="35"/>
    </row>
    <row r="2709" spans="70:70" x14ac:dyDescent="0.25">
      <c r="BR2709" s="35"/>
    </row>
    <row r="2710" spans="70:70" x14ac:dyDescent="0.25">
      <c r="BR2710" s="35"/>
    </row>
    <row r="2711" spans="70:70" x14ac:dyDescent="0.25">
      <c r="BR2711" s="35"/>
    </row>
    <row r="2712" spans="70:70" x14ac:dyDescent="0.25">
      <c r="BR2712" s="35"/>
    </row>
    <row r="2713" spans="70:70" x14ac:dyDescent="0.25">
      <c r="BR2713" s="35"/>
    </row>
    <row r="2714" spans="70:70" x14ac:dyDescent="0.25">
      <c r="BR2714" s="35"/>
    </row>
    <row r="2715" spans="70:70" x14ac:dyDescent="0.25">
      <c r="BR2715" s="35"/>
    </row>
    <row r="2716" spans="70:70" x14ac:dyDescent="0.25">
      <c r="BR2716" s="35"/>
    </row>
    <row r="2717" spans="70:70" x14ac:dyDescent="0.25">
      <c r="BR2717" s="35"/>
    </row>
    <row r="2718" spans="70:70" x14ac:dyDescent="0.25">
      <c r="BR2718" s="35"/>
    </row>
    <row r="2719" spans="70:70" x14ac:dyDescent="0.25">
      <c r="BR2719" s="35"/>
    </row>
    <row r="2720" spans="70:70" x14ac:dyDescent="0.25">
      <c r="BR2720" s="35"/>
    </row>
    <row r="2721" spans="70:70" x14ac:dyDescent="0.25">
      <c r="BR2721" s="35"/>
    </row>
    <row r="2722" spans="70:70" x14ac:dyDescent="0.25">
      <c r="BR2722" s="35"/>
    </row>
    <row r="2723" spans="70:70" x14ac:dyDescent="0.25">
      <c r="BR2723" s="35"/>
    </row>
    <row r="2724" spans="70:70" x14ac:dyDescent="0.25">
      <c r="BR2724" s="35"/>
    </row>
    <row r="2725" spans="70:70" x14ac:dyDescent="0.25">
      <c r="BR2725" s="35"/>
    </row>
    <row r="2726" spans="70:70" x14ac:dyDescent="0.25">
      <c r="BR2726" s="35"/>
    </row>
    <row r="2727" spans="70:70" x14ac:dyDescent="0.25">
      <c r="BR2727" s="35"/>
    </row>
    <row r="2728" spans="70:70" x14ac:dyDescent="0.25">
      <c r="BR2728" s="35"/>
    </row>
    <row r="2729" spans="70:70" x14ac:dyDescent="0.25">
      <c r="BR2729" s="35"/>
    </row>
    <row r="2730" spans="70:70" x14ac:dyDescent="0.25">
      <c r="BR2730" s="35"/>
    </row>
    <row r="2731" spans="70:70" x14ac:dyDescent="0.25">
      <c r="BR2731" s="35"/>
    </row>
    <row r="2732" spans="70:70" x14ac:dyDescent="0.25">
      <c r="BR2732" s="35"/>
    </row>
    <row r="2733" spans="70:70" x14ac:dyDescent="0.25">
      <c r="BR2733" s="35"/>
    </row>
    <row r="2734" spans="70:70" x14ac:dyDescent="0.25">
      <c r="BR2734" s="35"/>
    </row>
    <row r="2735" spans="70:70" x14ac:dyDescent="0.25">
      <c r="BR2735" s="35"/>
    </row>
    <row r="2736" spans="70:70" x14ac:dyDescent="0.25">
      <c r="BR2736" s="35"/>
    </row>
    <row r="2737" spans="70:70" x14ac:dyDescent="0.25">
      <c r="BR2737" s="35"/>
    </row>
    <row r="2738" spans="70:70" x14ac:dyDescent="0.25">
      <c r="BR2738" s="35"/>
    </row>
    <row r="2739" spans="70:70" x14ac:dyDescent="0.25">
      <c r="BR2739" s="35"/>
    </row>
    <row r="2740" spans="70:70" x14ac:dyDescent="0.25">
      <c r="BR2740" s="35"/>
    </row>
    <row r="2741" spans="70:70" x14ac:dyDescent="0.25">
      <c r="BR2741" s="35"/>
    </row>
    <row r="2742" spans="70:70" x14ac:dyDescent="0.25">
      <c r="BR2742" s="35"/>
    </row>
    <row r="2743" spans="70:70" x14ac:dyDescent="0.25">
      <c r="BR2743" s="35"/>
    </row>
    <row r="2744" spans="70:70" x14ac:dyDescent="0.25">
      <c r="BR2744" s="35"/>
    </row>
    <row r="2745" spans="70:70" x14ac:dyDescent="0.25">
      <c r="BR2745" s="35"/>
    </row>
    <row r="2746" spans="70:70" x14ac:dyDescent="0.25">
      <c r="BR2746" s="35"/>
    </row>
    <row r="2747" spans="70:70" x14ac:dyDescent="0.25">
      <c r="BR2747" s="35"/>
    </row>
    <row r="2748" spans="70:70" x14ac:dyDescent="0.25">
      <c r="BR2748" s="35"/>
    </row>
    <row r="2749" spans="70:70" x14ac:dyDescent="0.25">
      <c r="BR2749" s="35"/>
    </row>
    <row r="2750" spans="70:70" x14ac:dyDescent="0.25">
      <c r="BR2750" s="35"/>
    </row>
    <row r="2751" spans="70:70" x14ac:dyDescent="0.25">
      <c r="BR2751" s="35"/>
    </row>
    <row r="2752" spans="70:70" x14ac:dyDescent="0.25">
      <c r="BR2752" s="35"/>
    </row>
    <row r="2753" spans="70:70" x14ac:dyDescent="0.25">
      <c r="BR2753" s="35"/>
    </row>
    <row r="2754" spans="70:70" x14ac:dyDescent="0.25">
      <c r="BR2754" s="35"/>
    </row>
    <row r="2755" spans="70:70" x14ac:dyDescent="0.25">
      <c r="BR2755" s="35"/>
    </row>
    <row r="2756" spans="70:70" x14ac:dyDescent="0.25">
      <c r="BR2756" s="35"/>
    </row>
    <row r="2757" spans="70:70" x14ac:dyDescent="0.25">
      <c r="BR2757" s="35"/>
    </row>
    <row r="2758" spans="70:70" x14ac:dyDescent="0.25">
      <c r="BR2758" s="35"/>
    </row>
    <row r="2759" spans="70:70" x14ac:dyDescent="0.25">
      <c r="BR2759" s="35"/>
    </row>
    <row r="2760" spans="70:70" x14ac:dyDescent="0.25">
      <c r="BR2760" s="35"/>
    </row>
    <row r="2761" spans="70:70" x14ac:dyDescent="0.25">
      <c r="BR2761" s="35"/>
    </row>
    <row r="2762" spans="70:70" x14ac:dyDescent="0.25">
      <c r="BR2762" s="35"/>
    </row>
    <row r="2763" spans="70:70" x14ac:dyDescent="0.25">
      <c r="BR2763" s="35"/>
    </row>
    <row r="2764" spans="70:70" x14ac:dyDescent="0.25">
      <c r="BR2764" s="35"/>
    </row>
    <row r="2765" spans="70:70" x14ac:dyDescent="0.25">
      <c r="BR2765" s="35"/>
    </row>
    <row r="2766" spans="70:70" x14ac:dyDescent="0.25">
      <c r="BR2766" s="35"/>
    </row>
    <row r="2767" spans="70:70" x14ac:dyDescent="0.25">
      <c r="BR2767" s="35"/>
    </row>
    <row r="2768" spans="70:70" x14ac:dyDescent="0.25">
      <c r="BR2768" s="35"/>
    </row>
    <row r="2769" spans="70:70" x14ac:dyDescent="0.25">
      <c r="BR2769" s="35"/>
    </row>
    <row r="2770" spans="70:70" x14ac:dyDescent="0.25">
      <c r="BR2770" s="35"/>
    </row>
    <row r="2771" spans="70:70" x14ac:dyDescent="0.25">
      <c r="BR2771" s="35"/>
    </row>
    <row r="2772" spans="70:70" x14ac:dyDescent="0.25">
      <c r="BR2772" s="35"/>
    </row>
    <row r="2773" spans="70:70" x14ac:dyDescent="0.25">
      <c r="BR2773" s="35"/>
    </row>
    <row r="2774" spans="70:70" x14ac:dyDescent="0.25">
      <c r="BR2774" s="35"/>
    </row>
    <row r="2775" spans="70:70" x14ac:dyDescent="0.25">
      <c r="BR2775" s="35"/>
    </row>
    <row r="2776" spans="70:70" x14ac:dyDescent="0.25">
      <c r="BR2776" s="35"/>
    </row>
    <row r="2777" spans="70:70" x14ac:dyDescent="0.25">
      <c r="BR2777" s="35"/>
    </row>
    <row r="2778" spans="70:70" x14ac:dyDescent="0.25">
      <c r="BR2778" s="35"/>
    </row>
    <row r="2779" spans="70:70" x14ac:dyDescent="0.25">
      <c r="BR2779" s="35"/>
    </row>
    <row r="2780" spans="70:70" x14ac:dyDescent="0.25">
      <c r="BR2780" s="35"/>
    </row>
    <row r="2781" spans="70:70" x14ac:dyDescent="0.25">
      <c r="BR2781" s="35"/>
    </row>
    <row r="2782" spans="70:70" x14ac:dyDescent="0.25">
      <c r="BR2782" s="35"/>
    </row>
    <row r="2783" spans="70:70" x14ac:dyDescent="0.25">
      <c r="BR2783" s="35"/>
    </row>
    <row r="2784" spans="70:70" x14ac:dyDescent="0.25">
      <c r="BR2784" s="35"/>
    </row>
    <row r="2785" spans="70:70" x14ac:dyDescent="0.25">
      <c r="BR2785" s="35"/>
    </row>
    <row r="2786" spans="70:70" x14ac:dyDescent="0.25">
      <c r="BR2786" s="35"/>
    </row>
    <row r="2787" spans="70:70" x14ac:dyDescent="0.25">
      <c r="BR2787" s="35"/>
    </row>
    <row r="2788" spans="70:70" x14ac:dyDescent="0.25">
      <c r="BR2788" s="35"/>
    </row>
    <row r="2789" spans="70:70" x14ac:dyDescent="0.25">
      <c r="BR2789" s="35"/>
    </row>
    <row r="2790" spans="70:70" x14ac:dyDescent="0.25">
      <c r="BR2790" s="35"/>
    </row>
    <row r="2791" spans="70:70" x14ac:dyDescent="0.25">
      <c r="BR2791" s="35"/>
    </row>
    <row r="2792" spans="70:70" x14ac:dyDescent="0.25">
      <c r="BR2792" s="35"/>
    </row>
    <row r="2793" spans="70:70" x14ac:dyDescent="0.25">
      <c r="BR2793" s="35"/>
    </row>
    <row r="2794" spans="70:70" x14ac:dyDescent="0.25">
      <c r="BR2794" s="35"/>
    </row>
    <row r="2795" spans="70:70" x14ac:dyDescent="0.25">
      <c r="BR2795" s="35"/>
    </row>
    <row r="2796" spans="70:70" x14ac:dyDescent="0.25">
      <c r="BR2796" s="35"/>
    </row>
    <row r="2797" spans="70:70" x14ac:dyDescent="0.25">
      <c r="BR2797" s="35"/>
    </row>
    <row r="2798" spans="70:70" x14ac:dyDescent="0.25">
      <c r="BR2798" s="35"/>
    </row>
    <row r="2799" spans="70:70" x14ac:dyDescent="0.25">
      <c r="BR2799" s="35"/>
    </row>
    <row r="2800" spans="70:70" x14ac:dyDescent="0.25">
      <c r="BR2800" s="35"/>
    </row>
    <row r="2801" spans="70:70" x14ac:dyDescent="0.25">
      <c r="BR2801" s="35"/>
    </row>
    <row r="2802" spans="70:70" x14ac:dyDescent="0.25">
      <c r="BR2802" s="35"/>
    </row>
    <row r="2803" spans="70:70" x14ac:dyDescent="0.25">
      <c r="BR2803" s="35"/>
    </row>
    <row r="2804" spans="70:70" x14ac:dyDescent="0.25">
      <c r="BR2804" s="35"/>
    </row>
    <row r="2805" spans="70:70" x14ac:dyDescent="0.25">
      <c r="BR2805" s="35"/>
    </row>
    <row r="2806" spans="70:70" x14ac:dyDescent="0.25">
      <c r="BR2806" s="35"/>
    </row>
    <row r="2807" spans="70:70" x14ac:dyDescent="0.25">
      <c r="BR2807" s="35"/>
    </row>
    <row r="2808" spans="70:70" x14ac:dyDescent="0.25">
      <c r="BR2808" s="35"/>
    </row>
    <row r="2809" spans="70:70" x14ac:dyDescent="0.25">
      <c r="BR2809" s="35"/>
    </row>
    <row r="2810" spans="70:70" x14ac:dyDescent="0.25">
      <c r="BR2810" s="35"/>
    </row>
    <row r="2811" spans="70:70" x14ac:dyDescent="0.25">
      <c r="BR2811" s="35"/>
    </row>
    <row r="2812" spans="70:70" x14ac:dyDescent="0.25">
      <c r="BR2812" s="35"/>
    </row>
    <row r="2813" spans="70:70" x14ac:dyDescent="0.25">
      <c r="BR2813" s="35"/>
    </row>
    <row r="2814" spans="70:70" x14ac:dyDescent="0.25">
      <c r="BR2814" s="35"/>
    </row>
    <row r="2815" spans="70:70" x14ac:dyDescent="0.25">
      <c r="BR2815" s="35"/>
    </row>
    <row r="2816" spans="70:70" x14ac:dyDescent="0.25">
      <c r="BR2816" s="35"/>
    </row>
    <row r="2817" spans="70:70" x14ac:dyDescent="0.25">
      <c r="BR2817" s="35"/>
    </row>
    <row r="2818" spans="70:70" x14ac:dyDescent="0.25">
      <c r="BR2818" s="35"/>
    </row>
    <row r="2819" spans="70:70" x14ac:dyDescent="0.25">
      <c r="BR2819" s="35"/>
    </row>
    <row r="2820" spans="70:70" x14ac:dyDescent="0.25">
      <c r="BR2820" s="35"/>
    </row>
    <row r="2821" spans="70:70" x14ac:dyDescent="0.25">
      <c r="BR2821" s="35"/>
    </row>
    <row r="2822" spans="70:70" x14ac:dyDescent="0.25">
      <c r="BR2822" s="35"/>
    </row>
    <row r="2823" spans="70:70" x14ac:dyDescent="0.25">
      <c r="BR2823" s="35"/>
    </row>
    <row r="2824" spans="70:70" x14ac:dyDescent="0.25">
      <c r="BR2824" s="35"/>
    </row>
    <row r="2825" spans="70:70" x14ac:dyDescent="0.25">
      <c r="BR2825" s="35"/>
    </row>
    <row r="2826" spans="70:70" x14ac:dyDescent="0.25">
      <c r="BR2826" s="35"/>
    </row>
    <row r="2827" spans="70:70" x14ac:dyDescent="0.25">
      <c r="BR2827" s="35"/>
    </row>
    <row r="2828" spans="70:70" x14ac:dyDescent="0.25">
      <c r="BR2828" s="35"/>
    </row>
    <row r="2829" spans="70:70" x14ac:dyDescent="0.25">
      <c r="BR2829" s="35"/>
    </row>
    <row r="2830" spans="70:70" x14ac:dyDescent="0.25">
      <c r="BR2830" s="35"/>
    </row>
    <row r="2831" spans="70:70" x14ac:dyDescent="0.25">
      <c r="BR2831" s="35"/>
    </row>
    <row r="2832" spans="70:70" x14ac:dyDescent="0.25">
      <c r="BR2832" s="35"/>
    </row>
    <row r="2833" spans="70:70" x14ac:dyDescent="0.25">
      <c r="BR2833" s="35"/>
    </row>
    <row r="2834" spans="70:70" x14ac:dyDescent="0.25">
      <c r="BR2834" s="35"/>
    </row>
    <row r="2835" spans="70:70" x14ac:dyDescent="0.25">
      <c r="BR2835" s="35"/>
    </row>
    <row r="2836" spans="70:70" x14ac:dyDescent="0.25">
      <c r="BR2836" s="35"/>
    </row>
    <row r="2837" spans="70:70" x14ac:dyDescent="0.25">
      <c r="BR2837" s="35"/>
    </row>
    <row r="2838" spans="70:70" x14ac:dyDescent="0.25">
      <c r="BR2838" s="35"/>
    </row>
    <row r="2839" spans="70:70" x14ac:dyDescent="0.25">
      <c r="BR2839" s="35"/>
    </row>
    <row r="2840" spans="70:70" x14ac:dyDescent="0.25">
      <c r="BR2840" s="35"/>
    </row>
    <row r="2841" spans="70:70" x14ac:dyDescent="0.25">
      <c r="BR2841" s="35"/>
    </row>
    <row r="2842" spans="70:70" x14ac:dyDescent="0.25">
      <c r="BR2842" s="35"/>
    </row>
    <row r="2843" spans="70:70" x14ac:dyDescent="0.25">
      <c r="BR2843" s="35"/>
    </row>
    <row r="2844" spans="70:70" x14ac:dyDescent="0.25">
      <c r="BR2844" s="35"/>
    </row>
    <row r="2845" spans="70:70" x14ac:dyDescent="0.25">
      <c r="BR2845" s="35"/>
    </row>
    <row r="2846" spans="70:70" x14ac:dyDescent="0.25">
      <c r="BR2846" s="35"/>
    </row>
    <row r="2847" spans="70:70" x14ac:dyDescent="0.25">
      <c r="BR2847" s="35"/>
    </row>
    <row r="2848" spans="70:70" x14ac:dyDescent="0.25">
      <c r="BR2848" s="35"/>
    </row>
    <row r="2849" spans="70:70" x14ac:dyDescent="0.25">
      <c r="BR2849" s="35"/>
    </row>
    <row r="2850" spans="70:70" x14ac:dyDescent="0.25">
      <c r="BR2850" s="35"/>
    </row>
    <row r="2851" spans="70:70" x14ac:dyDescent="0.25">
      <c r="BR2851" s="35"/>
    </row>
    <row r="2852" spans="70:70" x14ac:dyDescent="0.25">
      <c r="BR2852" s="35"/>
    </row>
    <row r="2853" spans="70:70" x14ac:dyDescent="0.25">
      <c r="BR2853" s="35"/>
    </row>
    <row r="2854" spans="70:70" x14ac:dyDescent="0.25">
      <c r="BR2854" s="35"/>
    </row>
    <row r="2855" spans="70:70" x14ac:dyDescent="0.25">
      <c r="BR2855" s="35"/>
    </row>
    <row r="2856" spans="70:70" x14ac:dyDescent="0.25">
      <c r="BR2856" s="35"/>
    </row>
    <row r="2857" spans="70:70" x14ac:dyDescent="0.25">
      <c r="BR2857" s="35"/>
    </row>
    <row r="2858" spans="70:70" x14ac:dyDescent="0.25">
      <c r="BR2858" s="35"/>
    </row>
    <row r="2859" spans="70:70" x14ac:dyDescent="0.25">
      <c r="BR2859" s="35"/>
    </row>
    <row r="2860" spans="70:70" x14ac:dyDescent="0.25">
      <c r="BR2860" s="35"/>
    </row>
    <row r="2861" spans="70:70" x14ac:dyDescent="0.25">
      <c r="BR2861" s="35"/>
    </row>
    <row r="2862" spans="70:70" x14ac:dyDescent="0.25">
      <c r="BR2862" s="35"/>
    </row>
    <row r="2863" spans="70:70" x14ac:dyDescent="0.25">
      <c r="BR2863" s="35"/>
    </row>
    <row r="2864" spans="70:70" x14ac:dyDescent="0.25">
      <c r="BR2864" s="35"/>
    </row>
    <row r="2865" spans="70:70" x14ac:dyDescent="0.25">
      <c r="BR2865" s="35"/>
    </row>
    <row r="2866" spans="70:70" x14ac:dyDescent="0.25">
      <c r="BR2866" s="35"/>
    </row>
    <row r="2867" spans="70:70" x14ac:dyDescent="0.25">
      <c r="BR2867" s="35"/>
    </row>
    <row r="2868" spans="70:70" x14ac:dyDescent="0.25">
      <c r="BR2868" s="35"/>
    </row>
    <row r="2869" spans="70:70" x14ac:dyDescent="0.25">
      <c r="BR2869" s="35"/>
    </row>
    <row r="2870" spans="70:70" x14ac:dyDescent="0.25">
      <c r="BR2870" s="35"/>
    </row>
    <row r="2871" spans="70:70" x14ac:dyDescent="0.25">
      <c r="BR2871" s="35"/>
    </row>
    <row r="2872" spans="70:70" x14ac:dyDescent="0.25">
      <c r="BR2872" s="35"/>
    </row>
    <row r="2873" spans="70:70" x14ac:dyDescent="0.25">
      <c r="BR2873" s="35"/>
    </row>
    <row r="2874" spans="70:70" x14ac:dyDescent="0.25">
      <c r="BR2874" s="35"/>
    </row>
    <row r="2875" spans="70:70" x14ac:dyDescent="0.25">
      <c r="BR2875" s="35"/>
    </row>
    <row r="2876" spans="70:70" x14ac:dyDescent="0.25">
      <c r="BR2876" s="35"/>
    </row>
    <row r="2877" spans="70:70" x14ac:dyDescent="0.25">
      <c r="BR2877" s="35"/>
    </row>
    <row r="2878" spans="70:70" x14ac:dyDescent="0.25">
      <c r="BR2878" s="35"/>
    </row>
    <row r="2879" spans="70:70" x14ac:dyDescent="0.25">
      <c r="BR2879" s="35"/>
    </row>
    <row r="2880" spans="70:70" x14ac:dyDescent="0.25">
      <c r="BR2880" s="35"/>
    </row>
    <row r="2881" spans="70:70" x14ac:dyDescent="0.25">
      <c r="BR2881" s="35"/>
    </row>
    <row r="2882" spans="70:70" x14ac:dyDescent="0.25">
      <c r="BR2882" s="35"/>
    </row>
    <row r="2883" spans="70:70" x14ac:dyDescent="0.25">
      <c r="BR2883" s="35"/>
    </row>
    <row r="2884" spans="70:70" x14ac:dyDescent="0.25">
      <c r="BR2884" s="35"/>
    </row>
    <row r="2885" spans="70:70" x14ac:dyDescent="0.25">
      <c r="BR2885" s="35"/>
    </row>
    <row r="2886" spans="70:70" x14ac:dyDescent="0.25">
      <c r="BR2886" s="35"/>
    </row>
    <row r="2887" spans="70:70" x14ac:dyDescent="0.25">
      <c r="BR2887" s="35"/>
    </row>
    <row r="2888" spans="70:70" x14ac:dyDescent="0.25">
      <c r="BR2888" s="35"/>
    </row>
    <row r="2889" spans="70:70" x14ac:dyDescent="0.25">
      <c r="BR2889" s="35"/>
    </row>
    <row r="2890" spans="70:70" x14ac:dyDescent="0.25">
      <c r="BR2890" s="35"/>
    </row>
    <row r="2891" spans="70:70" x14ac:dyDescent="0.25">
      <c r="BR2891" s="35"/>
    </row>
    <row r="2892" spans="70:70" x14ac:dyDescent="0.25">
      <c r="BR2892" s="35"/>
    </row>
    <row r="2893" spans="70:70" x14ac:dyDescent="0.25">
      <c r="BR2893" s="35"/>
    </row>
    <row r="2894" spans="70:70" x14ac:dyDescent="0.25">
      <c r="BR2894" s="35"/>
    </row>
    <row r="2895" spans="70:70" x14ac:dyDescent="0.25">
      <c r="BR2895" s="35"/>
    </row>
    <row r="2896" spans="70:70" x14ac:dyDescent="0.25">
      <c r="BR2896" s="35"/>
    </row>
    <row r="2897" spans="70:70" x14ac:dyDescent="0.25">
      <c r="BR2897" s="35"/>
    </row>
    <row r="2898" spans="70:70" x14ac:dyDescent="0.25">
      <c r="BR2898" s="35"/>
    </row>
    <row r="2899" spans="70:70" x14ac:dyDescent="0.25">
      <c r="BR2899" s="35"/>
    </row>
    <row r="2900" spans="70:70" x14ac:dyDescent="0.25">
      <c r="BR2900" s="35"/>
    </row>
    <row r="2901" spans="70:70" x14ac:dyDescent="0.25">
      <c r="BR2901" s="35"/>
    </row>
    <row r="2902" spans="70:70" x14ac:dyDescent="0.25">
      <c r="BR2902" s="35"/>
    </row>
    <row r="2903" spans="70:70" x14ac:dyDescent="0.25">
      <c r="BR2903" s="35"/>
    </row>
    <row r="2904" spans="70:70" x14ac:dyDescent="0.25">
      <c r="BR2904" s="35"/>
    </row>
    <row r="2905" spans="70:70" x14ac:dyDescent="0.25">
      <c r="BR2905" s="35"/>
    </row>
    <row r="2906" spans="70:70" x14ac:dyDescent="0.25">
      <c r="BR2906" s="35"/>
    </row>
    <row r="2907" spans="70:70" x14ac:dyDescent="0.25">
      <c r="BR2907" s="35"/>
    </row>
    <row r="2908" spans="70:70" x14ac:dyDescent="0.25">
      <c r="BR2908" s="35"/>
    </row>
    <row r="2909" spans="70:70" x14ac:dyDescent="0.25">
      <c r="BR2909" s="35"/>
    </row>
    <row r="2910" spans="70:70" x14ac:dyDescent="0.25">
      <c r="BR2910" s="35"/>
    </row>
    <row r="2911" spans="70:70" x14ac:dyDescent="0.25">
      <c r="BR2911" s="35"/>
    </row>
    <row r="2912" spans="70:70" x14ac:dyDescent="0.25">
      <c r="BR2912" s="35"/>
    </row>
    <row r="2913" spans="70:70" x14ac:dyDescent="0.25">
      <c r="BR2913" s="35"/>
    </row>
    <row r="2914" spans="70:70" x14ac:dyDescent="0.25">
      <c r="BR2914" s="35"/>
    </row>
    <row r="2915" spans="70:70" x14ac:dyDescent="0.25">
      <c r="BR2915" s="35"/>
    </row>
    <row r="2916" spans="70:70" x14ac:dyDescent="0.25">
      <c r="BR2916" s="35"/>
    </row>
    <row r="2917" spans="70:70" x14ac:dyDescent="0.25">
      <c r="BR2917" s="35"/>
    </row>
    <row r="2918" spans="70:70" x14ac:dyDescent="0.25">
      <c r="BR2918" s="35"/>
    </row>
    <row r="2919" spans="70:70" x14ac:dyDescent="0.25">
      <c r="BR2919" s="35"/>
    </row>
    <row r="2920" spans="70:70" x14ac:dyDescent="0.25">
      <c r="BR2920" s="35"/>
    </row>
    <row r="2921" spans="70:70" x14ac:dyDescent="0.25">
      <c r="BR2921" s="35"/>
    </row>
    <row r="2922" spans="70:70" x14ac:dyDescent="0.25">
      <c r="BR2922" s="35"/>
    </row>
    <row r="2923" spans="70:70" x14ac:dyDescent="0.25">
      <c r="BR2923" s="35"/>
    </row>
    <row r="2924" spans="70:70" x14ac:dyDescent="0.25">
      <c r="BR2924" s="35"/>
    </row>
    <row r="2925" spans="70:70" x14ac:dyDescent="0.25">
      <c r="BR2925" s="35"/>
    </row>
    <row r="2926" spans="70:70" x14ac:dyDescent="0.25">
      <c r="BR2926" s="35"/>
    </row>
    <row r="2927" spans="70:70" x14ac:dyDescent="0.25">
      <c r="BR2927" s="35"/>
    </row>
    <row r="2928" spans="70:70" x14ac:dyDescent="0.25">
      <c r="BR2928" s="35"/>
    </row>
    <row r="2929" spans="70:70" x14ac:dyDescent="0.25">
      <c r="BR2929" s="35"/>
    </row>
    <row r="2930" spans="70:70" x14ac:dyDescent="0.25">
      <c r="BR2930" s="35"/>
    </row>
    <row r="2931" spans="70:70" x14ac:dyDescent="0.25">
      <c r="BR2931" s="35"/>
    </row>
    <row r="2932" spans="70:70" x14ac:dyDescent="0.25">
      <c r="BR2932" s="35"/>
    </row>
    <row r="2933" spans="70:70" x14ac:dyDescent="0.25">
      <c r="BR2933" s="35"/>
    </row>
    <row r="2934" spans="70:70" x14ac:dyDescent="0.25">
      <c r="BR2934" s="35"/>
    </row>
    <row r="2935" spans="70:70" x14ac:dyDescent="0.25">
      <c r="BR2935" s="35"/>
    </row>
    <row r="2936" spans="70:70" x14ac:dyDescent="0.25">
      <c r="BR2936" s="35"/>
    </row>
    <row r="2937" spans="70:70" x14ac:dyDescent="0.25">
      <c r="BR2937" s="35"/>
    </row>
    <row r="2938" spans="70:70" x14ac:dyDescent="0.25">
      <c r="BR2938" s="35"/>
    </row>
    <row r="2939" spans="70:70" x14ac:dyDescent="0.25">
      <c r="BR2939" s="35"/>
    </row>
    <row r="2940" spans="70:70" x14ac:dyDescent="0.25">
      <c r="BR2940" s="35"/>
    </row>
    <row r="2941" spans="70:70" x14ac:dyDescent="0.25">
      <c r="BR2941" s="35"/>
    </row>
    <row r="2942" spans="70:70" x14ac:dyDescent="0.25">
      <c r="BR2942" s="35"/>
    </row>
    <row r="2943" spans="70:70" x14ac:dyDescent="0.25">
      <c r="BR2943" s="35"/>
    </row>
    <row r="2944" spans="70:70" x14ac:dyDescent="0.25">
      <c r="BR2944" s="35"/>
    </row>
    <row r="2945" spans="70:70" x14ac:dyDescent="0.25">
      <c r="BR2945" s="35"/>
    </row>
    <row r="2946" spans="70:70" x14ac:dyDescent="0.25">
      <c r="BR2946" s="35"/>
    </row>
    <row r="2947" spans="70:70" x14ac:dyDescent="0.25">
      <c r="BR2947" s="35"/>
    </row>
    <row r="2948" spans="70:70" x14ac:dyDescent="0.25">
      <c r="BR2948" s="35"/>
    </row>
    <row r="2949" spans="70:70" x14ac:dyDescent="0.25">
      <c r="BR2949" s="35"/>
    </row>
    <row r="2950" spans="70:70" x14ac:dyDescent="0.25">
      <c r="BR2950" s="35"/>
    </row>
    <row r="2951" spans="70:70" x14ac:dyDescent="0.25">
      <c r="BR2951" s="35"/>
    </row>
    <row r="2952" spans="70:70" x14ac:dyDescent="0.25">
      <c r="BR2952" s="35"/>
    </row>
    <row r="2953" spans="70:70" x14ac:dyDescent="0.25">
      <c r="BR2953" s="35"/>
    </row>
    <row r="2954" spans="70:70" x14ac:dyDescent="0.25">
      <c r="BR2954" s="35"/>
    </row>
    <row r="2955" spans="70:70" x14ac:dyDescent="0.25">
      <c r="BR2955" s="35"/>
    </row>
    <row r="2956" spans="70:70" x14ac:dyDescent="0.25">
      <c r="BR2956" s="35"/>
    </row>
    <row r="2957" spans="70:70" x14ac:dyDescent="0.25">
      <c r="BR2957" s="35"/>
    </row>
    <row r="2958" spans="70:70" x14ac:dyDescent="0.25">
      <c r="BR2958" s="35"/>
    </row>
    <row r="2959" spans="70:70" x14ac:dyDescent="0.25">
      <c r="BR2959" s="35"/>
    </row>
    <row r="2960" spans="70:70" x14ac:dyDescent="0.25">
      <c r="BR2960" s="35"/>
    </row>
    <row r="2961" spans="70:70" x14ac:dyDescent="0.25">
      <c r="BR2961" s="35"/>
    </row>
    <row r="2962" spans="70:70" x14ac:dyDescent="0.25">
      <c r="BR2962" s="35"/>
    </row>
    <row r="2963" spans="70:70" x14ac:dyDescent="0.25">
      <c r="BR2963" s="35"/>
    </row>
    <row r="2964" spans="70:70" x14ac:dyDescent="0.25">
      <c r="BR2964" s="35"/>
    </row>
    <row r="2965" spans="70:70" x14ac:dyDescent="0.25">
      <c r="BR2965" s="35"/>
    </row>
    <row r="2966" spans="70:70" x14ac:dyDescent="0.25">
      <c r="BR2966" s="35"/>
    </row>
    <row r="2967" spans="70:70" x14ac:dyDescent="0.25">
      <c r="BR2967" s="35"/>
    </row>
    <row r="2968" spans="70:70" x14ac:dyDescent="0.25">
      <c r="BR2968" s="35"/>
    </row>
    <row r="2969" spans="70:70" x14ac:dyDescent="0.25">
      <c r="BR2969" s="35"/>
    </row>
    <row r="2970" spans="70:70" x14ac:dyDescent="0.25">
      <c r="BR2970" s="35"/>
    </row>
    <row r="2971" spans="70:70" x14ac:dyDescent="0.25">
      <c r="BR2971" s="35"/>
    </row>
    <row r="2972" spans="70:70" x14ac:dyDescent="0.25">
      <c r="BR2972" s="35"/>
    </row>
    <row r="2973" spans="70:70" x14ac:dyDescent="0.25">
      <c r="BR2973" s="35"/>
    </row>
    <row r="2974" spans="70:70" x14ac:dyDescent="0.25">
      <c r="BR2974" s="35"/>
    </row>
    <row r="2975" spans="70:70" x14ac:dyDescent="0.25">
      <c r="BR2975" s="35"/>
    </row>
    <row r="2976" spans="70:70" x14ac:dyDescent="0.25">
      <c r="BR2976" s="35"/>
    </row>
    <row r="2977" spans="70:70" x14ac:dyDescent="0.25">
      <c r="BR2977" s="35"/>
    </row>
    <row r="2978" spans="70:70" x14ac:dyDescent="0.25">
      <c r="BR2978" s="35"/>
    </row>
    <row r="2979" spans="70:70" x14ac:dyDescent="0.25">
      <c r="BR2979" s="35"/>
    </row>
    <row r="2980" spans="70:70" x14ac:dyDescent="0.25">
      <c r="BR2980" s="35"/>
    </row>
    <row r="2981" spans="70:70" x14ac:dyDescent="0.25">
      <c r="BR2981" s="35"/>
    </row>
    <row r="2982" spans="70:70" x14ac:dyDescent="0.25">
      <c r="BR2982" s="35"/>
    </row>
    <row r="2983" spans="70:70" x14ac:dyDescent="0.25">
      <c r="BR2983" s="35"/>
    </row>
    <row r="2984" spans="70:70" x14ac:dyDescent="0.25">
      <c r="BR2984" s="35"/>
    </row>
    <row r="2985" spans="70:70" x14ac:dyDescent="0.25">
      <c r="BR2985" s="35"/>
    </row>
    <row r="2986" spans="70:70" x14ac:dyDescent="0.25">
      <c r="BR2986" s="35"/>
    </row>
    <row r="2987" spans="70:70" x14ac:dyDescent="0.25">
      <c r="BR2987" s="35"/>
    </row>
    <row r="2988" spans="70:70" x14ac:dyDescent="0.25">
      <c r="BR2988" s="35"/>
    </row>
    <row r="2989" spans="70:70" x14ac:dyDescent="0.25">
      <c r="BR2989" s="35"/>
    </row>
    <row r="2990" spans="70:70" x14ac:dyDescent="0.25">
      <c r="BR2990" s="35"/>
    </row>
    <row r="2991" spans="70:70" x14ac:dyDescent="0.25">
      <c r="BR2991" s="35"/>
    </row>
    <row r="2992" spans="70:70" x14ac:dyDescent="0.25">
      <c r="BR2992" s="35"/>
    </row>
    <row r="2993" spans="70:70" x14ac:dyDescent="0.25">
      <c r="BR2993" s="35"/>
    </row>
    <row r="2994" spans="70:70" x14ac:dyDescent="0.25">
      <c r="BR2994" s="35"/>
    </row>
    <row r="2995" spans="70:70" x14ac:dyDescent="0.25">
      <c r="BR2995" s="35"/>
    </row>
    <row r="2996" spans="70:70" x14ac:dyDescent="0.25">
      <c r="BR2996" s="35"/>
    </row>
    <row r="2997" spans="70:70" x14ac:dyDescent="0.25">
      <c r="BR2997" s="35"/>
    </row>
    <row r="2998" spans="70:70" x14ac:dyDescent="0.25">
      <c r="BR2998" s="35"/>
    </row>
    <row r="2999" spans="70:70" x14ac:dyDescent="0.25">
      <c r="BR2999" s="35"/>
    </row>
    <row r="3000" spans="70:70" x14ac:dyDescent="0.25">
      <c r="BR3000" s="35"/>
    </row>
    <row r="3001" spans="70:70" x14ac:dyDescent="0.25">
      <c r="BR3001" s="35"/>
    </row>
    <row r="3002" spans="70:70" x14ac:dyDescent="0.25">
      <c r="BR3002" s="35"/>
    </row>
    <row r="3003" spans="70:70" x14ac:dyDescent="0.25">
      <c r="BR3003" s="35"/>
    </row>
    <row r="3004" spans="70:70" x14ac:dyDescent="0.25">
      <c r="BR3004" s="35"/>
    </row>
    <row r="3005" spans="70:70" x14ac:dyDescent="0.25">
      <c r="BR3005" s="35"/>
    </row>
    <row r="3006" spans="70:70" x14ac:dyDescent="0.25">
      <c r="BR3006" s="35"/>
    </row>
    <row r="3007" spans="70:70" x14ac:dyDescent="0.25">
      <c r="BR3007" s="35"/>
    </row>
    <row r="3008" spans="70:70" x14ac:dyDescent="0.25">
      <c r="BR3008" s="35"/>
    </row>
    <row r="3009" spans="70:70" x14ac:dyDescent="0.25">
      <c r="BR3009" s="35"/>
    </row>
    <row r="3010" spans="70:70" x14ac:dyDescent="0.25">
      <c r="BR3010" s="35"/>
    </row>
    <row r="3011" spans="70:70" x14ac:dyDescent="0.25">
      <c r="BR3011" s="35"/>
    </row>
    <row r="3012" spans="70:70" x14ac:dyDescent="0.25">
      <c r="BR3012" s="35"/>
    </row>
    <row r="3013" spans="70:70" x14ac:dyDescent="0.25">
      <c r="BR3013" s="35"/>
    </row>
    <row r="3014" spans="70:70" x14ac:dyDescent="0.25">
      <c r="BR3014" s="35"/>
    </row>
    <row r="3015" spans="70:70" x14ac:dyDescent="0.25">
      <c r="BR3015" s="35"/>
    </row>
    <row r="3016" spans="70:70" x14ac:dyDescent="0.25">
      <c r="BR3016" s="35"/>
    </row>
    <row r="3017" spans="70:70" x14ac:dyDescent="0.25">
      <c r="BR3017" s="35"/>
    </row>
    <row r="3018" spans="70:70" x14ac:dyDescent="0.25">
      <c r="BR3018" s="35"/>
    </row>
    <row r="3019" spans="70:70" x14ac:dyDescent="0.25">
      <c r="BR3019" s="35"/>
    </row>
    <row r="3020" spans="70:70" x14ac:dyDescent="0.25">
      <c r="BR3020" s="35"/>
    </row>
    <row r="3021" spans="70:70" x14ac:dyDescent="0.25">
      <c r="BR3021" s="35"/>
    </row>
    <row r="3022" spans="70:70" x14ac:dyDescent="0.25">
      <c r="BR3022" s="35"/>
    </row>
    <row r="3023" spans="70:70" x14ac:dyDescent="0.25">
      <c r="BR3023" s="35"/>
    </row>
    <row r="3024" spans="70:70" x14ac:dyDescent="0.25">
      <c r="BR3024" s="35"/>
    </row>
    <row r="3025" spans="70:70" x14ac:dyDescent="0.25">
      <c r="BR3025" s="35"/>
    </row>
    <row r="3026" spans="70:70" x14ac:dyDescent="0.25">
      <c r="BR3026" s="35"/>
    </row>
    <row r="3027" spans="70:70" x14ac:dyDescent="0.25">
      <c r="BR3027" s="35"/>
    </row>
    <row r="3028" spans="70:70" x14ac:dyDescent="0.25">
      <c r="BR3028" s="35"/>
    </row>
    <row r="3029" spans="70:70" x14ac:dyDescent="0.25">
      <c r="BR3029" s="35"/>
    </row>
    <row r="3030" spans="70:70" x14ac:dyDescent="0.25">
      <c r="BR3030" s="35"/>
    </row>
    <row r="3031" spans="70:70" x14ac:dyDescent="0.25">
      <c r="BR3031" s="35"/>
    </row>
    <row r="3032" spans="70:70" x14ac:dyDescent="0.25">
      <c r="BR3032" s="35"/>
    </row>
    <row r="3033" spans="70:70" x14ac:dyDescent="0.25">
      <c r="BR3033" s="35"/>
    </row>
    <row r="3034" spans="70:70" x14ac:dyDescent="0.25">
      <c r="BR3034" s="35"/>
    </row>
    <row r="3035" spans="70:70" x14ac:dyDescent="0.25">
      <c r="BR3035" s="35"/>
    </row>
    <row r="3036" spans="70:70" x14ac:dyDescent="0.25">
      <c r="BR3036" s="35"/>
    </row>
    <row r="3037" spans="70:70" x14ac:dyDescent="0.25">
      <c r="BR3037" s="35"/>
    </row>
    <row r="3038" spans="70:70" x14ac:dyDescent="0.25">
      <c r="BR3038" s="35"/>
    </row>
    <row r="3039" spans="70:70" x14ac:dyDescent="0.25">
      <c r="BR3039" s="35"/>
    </row>
    <row r="3040" spans="70:70" x14ac:dyDescent="0.25">
      <c r="BR3040" s="35"/>
    </row>
    <row r="3041" spans="70:70" x14ac:dyDescent="0.25">
      <c r="BR3041" s="35"/>
    </row>
    <row r="3042" spans="70:70" x14ac:dyDescent="0.25">
      <c r="BR3042" s="35"/>
    </row>
    <row r="3043" spans="70:70" x14ac:dyDescent="0.25">
      <c r="BR3043" s="35"/>
    </row>
    <row r="3044" spans="70:70" x14ac:dyDescent="0.25">
      <c r="BR3044" s="35"/>
    </row>
    <row r="3045" spans="70:70" x14ac:dyDescent="0.25">
      <c r="BR3045" s="35"/>
    </row>
    <row r="3046" spans="70:70" x14ac:dyDescent="0.25">
      <c r="BR3046" s="35"/>
    </row>
    <row r="3047" spans="70:70" x14ac:dyDescent="0.25">
      <c r="BR3047" s="35"/>
    </row>
    <row r="3048" spans="70:70" x14ac:dyDescent="0.25">
      <c r="BR3048" s="35"/>
    </row>
    <row r="3049" spans="70:70" x14ac:dyDescent="0.25">
      <c r="BR3049" s="35"/>
    </row>
    <row r="3050" spans="70:70" x14ac:dyDescent="0.25">
      <c r="BR3050" s="35"/>
    </row>
    <row r="3051" spans="70:70" x14ac:dyDescent="0.25">
      <c r="BR3051" s="35"/>
    </row>
    <row r="3052" spans="70:70" x14ac:dyDescent="0.25">
      <c r="BR3052" s="35"/>
    </row>
    <row r="3053" spans="70:70" x14ac:dyDescent="0.25">
      <c r="BR3053" s="35"/>
    </row>
    <row r="3054" spans="70:70" x14ac:dyDescent="0.25">
      <c r="BR3054" s="35"/>
    </row>
    <row r="3055" spans="70:70" x14ac:dyDescent="0.25">
      <c r="BR3055" s="35"/>
    </row>
    <row r="3056" spans="70:70" x14ac:dyDescent="0.25">
      <c r="BR3056" s="35"/>
    </row>
    <row r="3057" spans="70:70" x14ac:dyDescent="0.25">
      <c r="BR3057" s="35"/>
    </row>
    <row r="3058" spans="70:70" x14ac:dyDescent="0.25">
      <c r="BR3058" s="35"/>
    </row>
    <row r="3059" spans="70:70" x14ac:dyDescent="0.25">
      <c r="BR3059" s="35"/>
    </row>
    <row r="3060" spans="70:70" x14ac:dyDescent="0.25">
      <c r="BR3060" s="35"/>
    </row>
    <row r="3061" spans="70:70" x14ac:dyDescent="0.25">
      <c r="BR3061" s="35"/>
    </row>
    <row r="3062" spans="70:70" x14ac:dyDescent="0.25">
      <c r="BR3062" s="35"/>
    </row>
    <row r="3063" spans="70:70" x14ac:dyDescent="0.25">
      <c r="BR3063" s="35"/>
    </row>
    <row r="3064" spans="70:70" x14ac:dyDescent="0.25">
      <c r="BR3064" s="35"/>
    </row>
    <row r="3065" spans="70:70" x14ac:dyDescent="0.25">
      <c r="BR3065" s="35"/>
    </row>
    <row r="3066" spans="70:70" x14ac:dyDescent="0.25">
      <c r="BR3066" s="35"/>
    </row>
    <row r="3067" spans="70:70" x14ac:dyDescent="0.25">
      <c r="BR3067" s="35"/>
    </row>
    <row r="3068" spans="70:70" x14ac:dyDescent="0.25">
      <c r="BR3068" s="35"/>
    </row>
    <row r="3069" spans="70:70" x14ac:dyDescent="0.25">
      <c r="BR3069" s="35"/>
    </row>
    <row r="3070" spans="70:70" x14ac:dyDescent="0.25">
      <c r="BR3070" s="35"/>
    </row>
    <row r="3071" spans="70:70" x14ac:dyDescent="0.25">
      <c r="BR3071" s="35"/>
    </row>
    <row r="3072" spans="70:70" x14ac:dyDescent="0.25">
      <c r="BR3072" s="35"/>
    </row>
    <row r="3073" spans="70:70" x14ac:dyDescent="0.25">
      <c r="BR3073" s="35"/>
    </row>
    <row r="3074" spans="70:70" x14ac:dyDescent="0.25">
      <c r="BR3074" s="35"/>
    </row>
    <row r="3075" spans="70:70" x14ac:dyDescent="0.25">
      <c r="BR3075" s="35"/>
    </row>
    <row r="3076" spans="70:70" x14ac:dyDescent="0.25">
      <c r="BR3076" s="35"/>
    </row>
    <row r="3077" spans="70:70" x14ac:dyDescent="0.25">
      <c r="BR3077" s="35"/>
    </row>
    <row r="3078" spans="70:70" x14ac:dyDescent="0.25">
      <c r="BR3078" s="35"/>
    </row>
    <row r="3079" spans="70:70" x14ac:dyDescent="0.25">
      <c r="BR3079" s="35"/>
    </row>
    <row r="3080" spans="70:70" x14ac:dyDescent="0.25">
      <c r="BR3080" s="35"/>
    </row>
    <row r="3081" spans="70:70" x14ac:dyDescent="0.25">
      <c r="BR3081" s="35"/>
    </row>
    <row r="3082" spans="70:70" x14ac:dyDescent="0.25">
      <c r="BR3082" s="35"/>
    </row>
    <row r="3083" spans="70:70" x14ac:dyDescent="0.25">
      <c r="BR3083" s="35"/>
    </row>
    <row r="3084" spans="70:70" x14ac:dyDescent="0.25">
      <c r="BR3084" s="35"/>
    </row>
    <row r="3085" spans="70:70" x14ac:dyDescent="0.25">
      <c r="BR3085" s="35"/>
    </row>
    <row r="3086" spans="70:70" x14ac:dyDescent="0.25">
      <c r="BR3086" s="35"/>
    </row>
    <row r="3087" spans="70:70" x14ac:dyDescent="0.25">
      <c r="BR3087" s="35"/>
    </row>
    <row r="3088" spans="70:70" x14ac:dyDescent="0.25">
      <c r="BR3088" s="35"/>
    </row>
    <row r="3089" spans="70:70" x14ac:dyDescent="0.25">
      <c r="BR3089" s="35"/>
    </row>
    <row r="3090" spans="70:70" x14ac:dyDescent="0.25">
      <c r="BR3090" s="35"/>
    </row>
    <row r="3091" spans="70:70" x14ac:dyDescent="0.25">
      <c r="BR3091" s="35"/>
    </row>
    <row r="3092" spans="70:70" x14ac:dyDescent="0.25">
      <c r="BR3092" s="35"/>
    </row>
    <row r="3093" spans="70:70" x14ac:dyDescent="0.25">
      <c r="BR3093" s="35"/>
    </row>
    <row r="3094" spans="70:70" x14ac:dyDescent="0.25">
      <c r="BR3094" s="35"/>
    </row>
    <row r="3095" spans="70:70" x14ac:dyDescent="0.25">
      <c r="BR3095" s="35"/>
    </row>
    <row r="3096" spans="70:70" x14ac:dyDescent="0.25">
      <c r="BR3096" s="35"/>
    </row>
    <row r="3097" spans="70:70" x14ac:dyDescent="0.25">
      <c r="BR3097" s="35"/>
    </row>
    <row r="3098" spans="70:70" x14ac:dyDescent="0.25">
      <c r="BR3098" s="35"/>
    </row>
    <row r="3099" spans="70:70" x14ac:dyDescent="0.25">
      <c r="BR3099" s="35"/>
    </row>
    <row r="3100" spans="70:70" x14ac:dyDescent="0.25">
      <c r="BR3100" s="35"/>
    </row>
    <row r="3101" spans="70:70" x14ac:dyDescent="0.25">
      <c r="BR3101" s="35"/>
    </row>
    <row r="3102" spans="70:70" x14ac:dyDescent="0.25">
      <c r="BR3102" s="35"/>
    </row>
    <row r="3103" spans="70:70" x14ac:dyDescent="0.25">
      <c r="BR3103" s="35"/>
    </row>
    <row r="3104" spans="70:70" x14ac:dyDescent="0.25">
      <c r="BR3104" s="35"/>
    </row>
    <row r="3105" spans="70:70" x14ac:dyDescent="0.25">
      <c r="BR3105" s="35"/>
    </row>
    <row r="3106" spans="70:70" x14ac:dyDescent="0.25">
      <c r="BR3106" s="35"/>
    </row>
    <row r="3107" spans="70:70" x14ac:dyDescent="0.25">
      <c r="BR3107" s="35"/>
    </row>
    <row r="3108" spans="70:70" x14ac:dyDescent="0.25">
      <c r="BR3108" s="35"/>
    </row>
    <row r="3109" spans="70:70" x14ac:dyDescent="0.25">
      <c r="BR3109" s="35"/>
    </row>
    <row r="3110" spans="70:70" x14ac:dyDescent="0.25">
      <c r="BR3110" s="35"/>
    </row>
    <row r="3111" spans="70:70" x14ac:dyDescent="0.25">
      <c r="BR3111" s="35"/>
    </row>
    <row r="3112" spans="70:70" x14ac:dyDescent="0.25">
      <c r="BR3112" s="35"/>
    </row>
    <row r="3113" spans="70:70" x14ac:dyDescent="0.25">
      <c r="BR3113" s="35"/>
    </row>
    <row r="3114" spans="70:70" x14ac:dyDescent="0.25">
      <c r="BR3114" s="35"/>
    </row>
    <row r="3115" spans="70:70" x14ac:dyDescent="0.25">
      <c r="BR3115" s="35"/>
    </row>
    <row r="3116" spans="70:70" x14ac:dyDescent="0.25">
      <c r="BR3116" s="35"/>
    </row>
    <row r="3117" spans="70:70" x14ac:dyDescent="0.25">
      <c r="BR3117" s="35"/>
    </row>
    <row r="3118" spans="70:70" x14ac:dyDescent="0.25">
      <c r="BR3118" s="35"/>
    </row>
    <row r="3119" spans="70:70" x14ac:dyDescent="0.25">
      <c r="BR3119" s="35"/>
    </row>
    <row r="3120" spans="70:70" x14ac:dyDescent="0.25">
      <c r="BR3120" s="35"/>
    </row>
    <row r="3121" spans="70:70" x14ac:dyDescent="0.25">
      <c r="BR3121" s="35"/>
    </row>
    <row r="3122" spans="70:70" x14ac:dyDescent="0.25">
      <c r="BR3122" s="35"/>
    </row>
    <row r="3123" spans="70:70" x14ac:dyDescent="0.25">
      <c r="BR3123" s="35"/>
    </row>
    <row r="3124" spans="70:70" x14ac:dyDescent="0.25">
      <c r="BR3124" s="35"/>
    </row>
    <row r="3125" spans="70:70" x14ac:dyDescent="0.25">
      <c r="BR3125" s="35"/>
    </row>
    <row r="3126" spans="70:70" x14ac:dyDescent="0.25">
      <c r="BR3126" s="35"/>
    </row>
    <row r="3127" spans="70:70" x14ac:dyDescent="0.25">
      <c r="BR3127" s="35"/>
    </row>
    <row r="3128" spans="70:70" x14ac:dyDescent="0.25">
      <c r="BR3128" s="35"/>
    </row>
    <row r="3129" spans="70:70" x14ac:dyDescent="0.25">
      <c r="BR3129" s="35"/>
    </row>
    <row r="3130" spans="70:70" x14ac:dyDescent="0.25">
      <c r="BR3130" s="35"/>
    </row>
    <row r="3131" spans="70:70" x14ac:dyDescent="0.25">
      <c r="BR3131" s="35"/>
    </row>
    <row r="3132" spans="70:70" x14ac:dyDescent="0.25">
      <c r="BR3132" s="35"/>
    </row>
    <row r="3133" spans="70:70" x14ac:dyDescent="0.25">
      <c r="BR3133" s="35"/>
    </row>
    <row r="3134" spans="70:70" x14ac:dyDescent="0.25">
      <c r="BR3134" s="35"/>
    </row>
    <row r="3135" spans="70:70" x14ac:dyDescent="0.25">
      <c r="BR3135" s="35"/>
    </row>
    <row r="3136" spans="70:70" x14ac:dyDescent="0.25">
      <c r="BR3136" s="35"/>
    </row>
    <row r="3137" spans="70:70" x14ac:dyDescent="0.25">
      <c r="BR3137" s="35"/>
    </row>
    <row r="3138" spans="70:70" x14ac:dyDescent="0.25">
      <c r="BR3138" s="35"/>
    </row>
    <row r="3139" spans="70:70" x14ac:dyDescent="0.25">
      <c r="BR3139" s="35"/>
    </row>
    <row r="3140" spans="70:70" x14ac:dyDescent="0.25">
      <c r="BR3140" s="35"/>
    </row>
    <row r="3141" spans="70:70" x14ac:dyDescent="0.25">
      <c r="BR3141" s="35"/>
    </row>
    <row r="3142" spans="70:70" x14ac:dyDescent="0.25">
      <c r="BR3142" s="35"/>
    </row>
    <row r="3143" spans="70:70" x14ac:dyDescent="0.25">
      <c r="BR3143" s="35"/>
    </row>
    <row r="3144" spans="70:70" x14ac:dyDescent="0.25">
      <c r="BR3144" s="35"/>
    </row>
    <row r="3145" spans="70:70" x14ac:dyDescent="0.25">
      <c r="BR3145" s="35"/>
    </row>
    <row r="3146" spans="70:70" x14ac:dyDescent="0.25">
      <c r="BR3146" s="35"/>
    </row>
    <row r="3147" spans="70:70" x14ac:dyDescent="0.25">
      <c r="BR3147" s="35"/>
    </row>
    <row r="3148" spans="70:70" x14ac:dyDescent="0.25">
      <c r="BR3148" s="35"/>
    </row>
    <row r="3149" spans="70:70" x14ac:dyDescent="0.25">
      <c r="BR3149" s="35"/>
    </row>
    <row r="3150" spans="70:70" x14ac:dyDescent="0.25">
      <c r="BR3150" s="35"/>
    </row>
    <row r="3151" spans="70:70" x14ac:dyDescent="0.25">
      <c r="BR3151" s="35"/>
    </row>
    <row r="3152" spans="70:70" x14ac:dyDescent="0.25">
      <c r="BR3152" s="35"/>
    </row>
    <row r="3153" spans="70:70" x14ac:dyDescent="0.25">
      <c r="BR3153" s="35"/>
    </row>
    <row r="3154" spans="70:70" x14ac:dyDescent="0.25">
      <c r="BR3154" s="35"/>
    </row>
    <row r="3155" spans="70:70" x14ac:dyDescent="0.25">
      <c r="BR3155" s="35"/>
    </row>
    <row r="3156" spans="70:70" x14ac:dyDescent="0.25">
      <c r="BR3156" s="35"/>
    </row>
    <row r="3157" spans="70:70" x14ac:dyDescent="0.25">
      <c r="BR3157" s="35"/>
    </row>
    <row r="3158" spans="70:70" x14ac:dyDescent="0.25">
      <c r="BR3158" s="35"/>
    </row>
    <row r="3159" spans="70:70" x14ac:dyDescent="0.25">
      <c r="BR3159" s="35"/>
    </row>
    <row r="3160" spans="70:70" x14ac:dyDescent="0.25">
      <c r="BR3160" s="35"/>
    </row>
    <row r="3161" spans="70:70" x14ac:dyDescent="0.25">
      <c r="BR3161" s="35"/>
    </row>
    <row r="3162" spans="70:70" x14ac:dyDescent="0.25">
      <c r="BR3162" s="35"/>
    </row>
    <row r="3163" spans="70:70" x14ac:dyDescent="0.25">
      <c r="BR3163" s="35"/>
    </row>
    <row r="3164" spans="70:70" x14ac:dyDescent="0.25">
      <c r="BR3164" s="35"/>
    </row>
    <row r="3165" spans="70:70" x14ac:dyDescent="0.25">
      <c r="BR3165" s="35"/>
    </row>
    <row r="3166" spans="70:70" x14ac:dyDescent="0.25">
      <c r="BR3166" s="35"/>
    </row>
    <row r="3167" spans="70:70" x14ac:dyDescent="0.25">
      <c r="BR3167" s="35"/>
    </row>
    <row r="3168" spans="70:70" x14ac:dyDescent="0.25">
      <c r="BR3168" s="35"/>
    </row>
    <row r="3169" spans="70:70" x14ac:dyDescent="0.25">
      <c r="BR3169" s="35"/>
    </row>
    <row r="3170" spans="70:70" x14ac:dyDescent="0.25">
      <c r="BR3170" s="35"/>
    </row>
    <row r="3171" spans="70:70" x14ac:dyDescent="0.25">
      <c r="BR3171" s="35"/>
    </row>
    <row r="3172" spans="70:70" x14ac:dyDescent="0.25">
      <c r="BR3172" s="35"/>
    </row>
    <row r="3173" spans="70:70" x14ac:dyDescent="0.25">
      <c r="BR3173" s="35"/>
    </row>
    <row r="3174" spans="70:70" x14ac:dyDescent="0.25">
      <c r="BR3174" s="35"/>
    </row>
    <row r="3175" spans="70:70" x14ac:dyDescent="0.25">
      <c r="BR3175" s="35"/>
    </row>
    <row r="3176" spans="70:70" x14ac:dyDescent="0.25">
      <c r="BR3176" s="35"/>
    </row>
    <row r="3177" spans="70:70" x14ac:dyDescent="0.25">
      <c r="BR3177" s="35"/>
    </row>
    <row r="3178" spans="70:70" x14ac:dyDescent="0.25">
      <c r="BR3178" s="35"/>
    </row>
    <row r="3179" spans="70:70" x14ac:dyDescent="0.25">
      <c r="BR3179" s="35"/>
    </row>
    <row r="3180" spans="70:70" x14ac:dyDescent="0.25">
      <c r="BR3180" s="35"/>
    </row>
    <row r="3181" spans="70:70" x14ac:dyDescent="0.25">
      <c r="BR3181" s="35"/>
    </row>
    <row r="3182" spans="70:70" x14ac:dyDescent="0.25">
      <c r="BR3182" s="35"/>
    </row>
    <row r="3183" spans="70:70" x14ac:dyDescent="0.25">
      <c r="BR3183" s="35"/>
    </row>
    <row r="3184" spans="70:70" x14ac:dyDescent="0.25">
      <c r="BR3184" s="35"/>
    </row>
    <row r="3185" spans="70:70" x14ac:dyDescent="0.25">
      <c r="BR3185" s="35"/>
    </row>
    <row r="3186" spans="70:70" x14ac:dyDescent="0.25">
      <c r="BR3186" s="35"/>
    </row>
    <row r="3187" spans="70:70" x14ac:dyDescent="0.25">
      <c r="BR3187" s="35"/>
    </row>
    <row r="3188" spans="70:70" x14ac:dyDescent="0.25">
      <c r="BR3188" s="35"/>
    </row>
    <row r="3189" spans="70:70" x14ac:dyDescent="0.25">
      <c r="BR3189" s="35"/>
    </row>
    <row r="3190" spans="70:70" x14ac:dyDescent="0.25">
      <c r="BR3190" s="35"/>
    </row>
    <row r="3191" spans="70:70" x14ac:dyDescent="0.25">
      <c r="BR3191" s="35"/>
    </row>
    <row r="3192" spans="70:70" x14ac:dyDescent="0.25">
      <c r="BR3192" s="35"/>
    </row>
    <row r="3193" spans="70:70" x14ac:dyDescent="0.25">
      <c r="BR3193" s="35"/>
    </row>
    <row r="3194" spans="70:70" x14ac:dyDescent="0.25">
      <c r="BR3194" s="35"/>
    </row>
    <row r="3195" spans="70:70" x14ac:dyDescent="0.25">
      <c r="BR3195" s="35"/>
    </row>
    <row r="3196" spans="70:70" x14ac:dyDescent="0.25">
      <c r="BR3196" s="35"/>
    </row>
    <row r="3197" spans="70:70" x14ac:dyDescent="0.25">
      <c r="BR3197" s="35"/>
    </row>
    <row r="3198" spans="70:70" x14ac:dyDescent="0.25">
      <c r="BR3198" s="35"/>
    </row>
    <row r="3199" spans="70:70" x14ac:dyDescent="0.25">
      <c r="BR3199" s="35"/>
    </row>
    <row r="3200" spans="70:70" x14ac:dyDescent="0.25">
      <c r="BR3200" s="35"/>
    </row>
    <row r="3201" spans="70:70" x14ac:dyDescent="0.25">
      <c r="BR3201" s="35"/>
    </row>
    <row r="3202" spans="70:70" x14ac:dyDescent="0.25">
      <c r="BR3202" s="35"/>
    </row>
    <row r="3203" spans="70:70" x14ac:dyDescent="0.25">
      <c r="BR3203" s="35"/>
    </row>
    <row r="3204" spans="70:70" x14ac:dyDescent="0.25">
      <c r="BR3204" s="35"/>
    </row>
    <row r="3205" spans="70:70" x14ac:dyDescent="0.25">
      <c r="BR3205" s="35"/>
    </row>
    <row r="3206" spans="70:70" x14ac:dyDescent="0.25">
      <c r="BR3206" s="35"/>
    </row>
    <row r="3207" spans="70:70" x14ac:dyDescent="0.25">
      <c r="BR3207" s="35"/>
    </row>
    <row r="3208" spans="70:70" x14ac:dyDescent="0.25">
      <c r="BR3208" s="35"/>
    </row>
    <row r="3209" spans="70:70" x14ac:dyDescent="0.25">
      <c r="BR3209" s="35"/>
    </row>
    <row r="3210" spans="70:70" x14ac:dyDescent="0.25">
      <c r="BR3210" s="35"/>
    </row>
    <row r="3211" spans="70:70" x14ac:dyDescent="0.25">
      <c r="BR3211" s="35"/>
    </row>
    <row r="3212" spans="70:70" x14ac:dyDescent="0.25">
      <c r="BR3212" s="35"/>
    </row>
    <row r="3213" spans="70:70" x14ac:dyDescent="0.25">
      <c r="BR3213" s="35"/>
    </row>
    <row r="3214" spans="70:70" x14ac:dyDescent="0.25">
      <c r="BR3214" s="35"/>
    </row>
    <row r="3215" spans="70:70" x14ac:dyDescent="0.25">
      <c r="BR3215" s="35"/>
    </row>
    <row r="3216" spans="70:70" x14ac:dyDescent="0.25">
      <c r="BR3216" s="35"/>
    </row>
    <row r="3217" spans="70:70" x14ac:dyDescent="0.25">
      <c r="BR3217" s="35"/>
    </row>
    <row r="3218" spans="70:70" x14ac:dyDescent="0.25">
      <c r="BR3218" s="35"/>
    </row>
    <row r="3219" spans="70:70" x14ac:dyDescent="0.25">
      <c r="BR3219" s="35"/>
    </row>
    <row r="3220" spans="70:70" x14ac:dyDescent="0.25">
      <c r="BR3220" s="35"/>
    </row>
    <row r="3221" spans="70:70" x14ac:dyDescent="0.25">
      <c r="BR3221" s="35"/>
    </row>
    <row r="3222" spans="70:70" x14ac:dyDescent="0.25">
      <c r="BR3222" s="35"/>
    </row>
    <row r="3223" spans="70:70" x14ac:dyDescent="0.25">
      <c r="BR3223" s="35"/>
    </row>
    <row r="3224" spans="70:70" x14ac:dyDescent="0.25">
      <c r="BR3224" s="35"/>
    </row>
    <row r="3225" spans="70:70" x14ac:dyDescent="0.25">
      <c r="BR3225" s="35"/>
    </row>
    <row r="3226" spans="70:70" x14ac:dyDescent="0.25">
      <c r="BR3226" s="35"/>
    </row>
    <row r="3227" spans="70:70" x14ac:dyDescent="0.25">
      <c r="BR3227" s="35"/>
    </row>
    <row r="3228" spans="70:70" x14ac:dyDescent="0.25">
      <c r="BR3228" s="35"/>
    </row>
    <row r="3229" spans="70:70" x14ac:dyDescent="0.25">
      <c r="BR3229" s="35"/>
    </row>
    <row r="3230" spans="70:70" x14ac:dyDescent="0.25">
      <c r="BR3230" s="35"/>
    </row>
    <row r="3231" spans="70:70" x14ac:dyDescent="0.25">
      <c r="BR3231" s="35"/>
    </row>
    <row r="3232" spans="70:70" x14ac:dyDescent="0.25">
      <c r="BR3232" s="35"/>
    </row>
    <row r="3233" spans="70:70" x14ac:dyDescent="0.25">
      <c r="BR3233" s="35"/>
    </row>
    <row r="3234" spans="70:70" x14ac:dyDescent="0.25">
      <c r="BR3234" s="35"/>
    </row>
    <row r="3235" spans="70:70" x14ac:dyDescent="0.25">
      <c r="BR3235" s="35"/>
    </row>
    <row r="3236" spans="70:70" x14ac:dyDescent="0.25">
      <c r="BR3236" s="35"/>
    </row>
    <row r="3237" spans="70:70" x14ac:dyDescent="0.25">
      <c r="BR3237" s="35"/>
    </row>
    <row r="3238" spans="70:70" x14ac:dyDescent="0.25">
      <c r="BR3238" s="35"/>
    </row>
    <row r="3239" spans="70:70" x14ac:dyDescent="0.25">
      <c r="BR3239" s="35"/>
    </row>
    <row r="3240" spans="70:70" x14ac:dyDescent="0.25">
      <c r="BR3240" s="35"/>
    </row>
    <row r="3241" spans="70:70" x14ac:dyDescent="0.25">
      <c r="BR3241" s="35"/>
    </row>
    <row r="3242" spans="70:70" x14ac:dyDescent="0.25">
      <c r="BR3242" s="35"/>
    </row>
    <row r="3243" spans="70:70" x14ac:dyDescent="0.25">
      <c r="BR3243" s="35"/>
    </row>
    <row r="3244" spans="70:70" x14ac:dyDescent="0.25">
      <c r="BR3244" s="35"/>
    </row>
    <row r="3245" spans="70:70" x14ac:dyDescent="0.25">
      <c r="BR3245" s="35"/>
    </row>
    <row r="3246" spans="70:70" x14ac:dyDescent="0.25">
      <c r="BR3246" s="35"/>
    </row>
    <row r="3247" spans="70:70" x14ac:dyDescent="0.25">
      <c r="BR3247" s="35"/>
    </row>
    <row r="3248" spans="70:70" x14ac:dyDescent="0.25">
      <c r="BR3248" s="35"/>
    </row>
    <row r="3249" spans="70:70" x14ac:dyDescent="0.25">
      <c r="BR3249" s="35"/>
    </row>
    <row r="3250" spans="70:70" x14ac:dyDescent="0.25">
      <c r="BR3250" s="35"/>
    </row>
    <row r="3251" spans="70:70" x14ac:dyDescent="0.25">
      <c r="BR3251" s="35"/>
    </row>
    <row r="3252" spans="70:70" x14ac:dyDescent="0.25">
      <c r="BR3252" s="35"/>
    </row>
    <row r="3253" spans="70:70" x14ac:dyDescent="0.25">
      <c r="BR3253" s="35"/>
    </row>
    <row r="3254" spans="70:70" x14ac:dyDescent="0.25">
      <c r="BR3254" s="35"/>
    </row>
    <row r="3255" spans="70:70" x14ac:dyDescent="0.25">
      <c r="BR3255" s="35"/>
    </row>
    <row r="3256" spans="70:70" x14ac:dyDescent="0.25">
      <c r="BR3256" s="35"/>
    </row>
    <row r="3257" spans="70:70" x14ac:dyDescent="0.25">
      <c r="BR3257" s="35"/>
    </row>
    <row r="3258" spans="70:70" x14ac:dyDescent="0.25">
      <c r="BR3258" s="35"/>
    </row>
    <row r="3259" spans="70:70" x14ac:dyDescent="0.25">
      <c r="BR3259" s="35"/>
    </row>
    <row r="3260" spans="70:70" x14ac:dyDescent="0.25">
      <c r="BR3260" s="35"/>
    </row>
    <row r="3261" spans="70:70" x14ac:dyDescent="0.25">
      <c r="BR3261" s="35"/>
    </row>
    <row r="3262" spans="70:70" x14ac:dyDescent="0.25">
      <c r="BR3262" s="35"/>
    </row>
    <row r="3263" spans="70:70" x14ac:dyDescent="0.25">
      <c r="BR3263" s="35"/>
    </row>
    <row r="3264" spans="70:70" x14ac:dyDescent="0.25">
      <c r="BR3264" s="35"/>
    </row>
    <row r="3265" spans="70:70" x14ac:dyDescent="0.25">
      <c r="BR3265" s="35"/>
    </row>
    <row r="3266" spans="70:70" x14ac:dyDescent="0.25">
      <c r="BR3266" s="35"/>
    </row>
    <row r="3267" spans="70:70" x14ac:dyDescent="0.25">
      <c r="BR3267" s="35"/>
    </row>
    <row r="3268" spans="70:70" x14ac:dyDescent="0.25">
      <c r="BR3268" s="35"/>
    </row>
    <row r="3269" spans="70:70" x14ac:dyDescent="0.25">
      <c r="BR3269" s="35"/>
    </row>
    <row r="3270" spans="70:70" x14ac:dyDescent="0.25">
      <c r="BR3270" s="35"/>
    </row>
    <row r="3271" spans="70:70" x14ac:dyDescent="0.25">
      <c r="BR3271" s="35"/>
    </row>
    <row r="3272" spans="70:70" x14ac:dyDescent="0.25">
      <c r="BR3272" s="35"/>
    </row>
    <row r="3273" spans="70:70" x14ac:dyDescent="0.25">
      <c r="BR3273" s="35"/>
    </row>
    <row r="3274" spans="70:70" x14ac:dyDescent="0.25">
      <c r="BR3274" s="35"/>
    </row>
    <row r="3275" spans="70:70" x14ac:dyDescent="0.25">
      <c r="BR3275" s="35"/>
    </row>
    <row r="3276" spans="70:70" x14ac:dyDescent="0.25">
      <c r="BR3276" s="35"/>
    </row>
    <row r="3277" spans="70:70" x14ac:dyDescent="0.25">
      <c r="BR3277" s="35"/>
    </row>
    <row r="3278" spans="70:70" x14ac:dyDescent="0.25">
      <c r="BR3278" s="35"/>
    </row>
    <row r="3279" spans="70:70" x14ac:dyDescent="0.25">
      <c r="BR3279" s="35"/>
    </row>
    <row r="3280" spans="70:70" x14ac:dyDescent="0.25">
      <c r="BR3280" s="35"/>
    </row>
    <row r="3281" spans="70:70" x14ac:dyDescent="0.25">
      <c r="BR3281" s="35"/>
    </row>
    <row r="3282" spans="70:70" x14ac:dyDescent="0.25">
      <c r="BR3282" s="35"/>
    </row>
    <row r="3283" spans="70:70" x14ac:dyDescent="0.25">
      <c r="BR3283" s="35"/>
    </row>
    <row r="3284" spans="70:70" x14ac:dyDescent="0.25">
      <c r="BR3284" s="35"/>
    </row>
    <row r="3285" spans="70:70" x14ac:dyDescent="0.25">
      <c r="BR3285" s="35"/>
    </row>
    <row r="3286" spans="70:70" x14ac:dyDescent="0.25">
      <c r="BR3286" s="35"/>
    </row>
    <row r="3287" spans="70:70" x14ac:dyDescent="0.25">
      <c r="BR3287" s="35"/>
    </row>
    <row r="3288" spans="70:70" x14ac:dyDescent="0.25">
      <c r="BR3288" s="35"/>
    </row>
    <row r="3289" spans="70:70" x14ac:dyDescent="0.25">
      <c r="BR3289" s="35"/>
    </row>
    <row r="3290" spans="70:70" x14ac:dyDescent="0.25">
      <c r="BR3290" s="35"/>
    </row>
    <row r="3291" spans="70:70" x14ac:dyDescent="0.25">
      <c r="BR3291" s="35"/>
    </row>
    <row r="3292" spans="70:70" x14ac:dyDescent="0.25">
      <c r="BR3292" s="35"/>
    </row>
    <row r="3293" spans="70:70" x14ac:dyDescent="0.25">
      <c r="BR3293" s="35"/>
    </row>
    <row r="3294" spans="70:70" x14ac:dyDescent="0.25">
      <c r="BR3294" s="35"/>
    </row>
    <row r="3295" spans="70:70" x14ac:dyDescent="0.25">
      <c r="BR3295" s="35"/>
    </row>
    <row r="3296" spans="70:70" x14ac:dyDescent="0.25">
      <c r="BR3296" s="35"/>
    </row>
    <row r="3297" spans="70:70" x14ac:dyDescent="0.25">
      <c r="BR3297" s="35"/>
    </row>
    <row r="3298" spans="70:70" x14ac:dyDescent="0.25">
      <c r="BR3298" s="35"/>
    </row>
    <row r="3299" spans="70:70" x14ac:dyDescent="0.25">
      <c r="BR3299" s="35"/>
    </row>
    <row r="3300" spans="70:70" x14ac:dyDescent="0.25">
      <c r="BR3300" s="35"/>
    </row>
    <row r="3301" spans="70:70" x14ac:dyDescent="0.25">
      <c r="BR3301" s="35"/>
    </row>
    <row r="3302" spans="70:70" x14ac:dyDescent="0.25">
      <c r="BR3302" s="35"/>
    </row>
    <row r="3303" spans="70:70" x14ac:dyDescent="0.25">
      <c r="BR3303" s="35"/>
    </row>
    <row r="3304" spans="70:70" x14ac:dyDescent="0.25">
      <c r="BR3304" s="35"/>
    </row>
    <row r="3305" spans="70:70" x14ac:dyDescent="0.25">
      <c r="BR3305" s="35"/>
    </row>
    <row r="3306" spans="70:70" x14ac:dyDescent="0.25">
      <c r="BR3306" s="35"/>
    </row>
    <row r="3307" spans="70:70" x14ac:dyDescent="0.25">
      <c r="BR3307" s="35"/>
    </row>
    <row r="3308" spans="70:70" x14ac:dyDescent="0.25">
      <c r="BR3308" s="35"/>
    </row>
    <row r="3309" spans="70:70" x14ac:dyDescent="0.25">
      <c r="BR3309" s="35"/>
    </row>
    <row r="3310" spans="70:70" x14ac:dyDescent="0.25">
      <c r="BR3310" s="35"/>
    </row>
    <row r="3311" spans="70:70" x14ac:dyDescent="0.25">
      <c r="BR3311" s="35"/>
    </row>
    <row r="3312" spans="70:70" x14ac:dyDescent="0.25">
      <c r="BR3312" s="35"/>
    </row>
    <row r="3313" spans="70:70" x14ac:dyDescent="0.25">
      <c r="BR3313" s="35"/>
    </row>
    <row r="3314" spans="70:70" x14ac:dyDescent="0.25">
      <c r="BR3314" s="35"/>
    </row>
    <row r="3315" spans="70:70" x14ac:dyDescent="0.25">
      <c r="BR3315" s="35"/>
    </row>
    <row r="3316" spans="70:70" x14ac:dyDescent="0.25">
      <c r="BR3316" s="35"/>
    </row>
    <row r="3317" spans="70:70" x14ac:dyDescent="0.25">
      <c r="BR3317" s="35"/>
    </row>
    <row r="3318" spans="70:70" x14ac:dyDescent="0.25">
      <c r="BR3318" s="35"/>
    </row>
    <row r="3319" spans="70:70" x14ac:dyDescent="0.25">
      <c r="BR3319" s="35"/>
    </row>
    <row r="3320" spans="70:70" x14ac:dyDescent="0.25">
      <c r="BR3320" s="35"/>
    </row>
    <row r="3321" spans="70:70" x14ac:dyDescent="0.25">
      <c r="BR3321" s="35"/>
    </row>
    <row r="3322" spans="70:70" x14ac:dyDescent="0.25">
      <c r="BR3322" s="35"/>
    </row>
    <row r="3323" spans="70:70" x14ac:dyDescent="0.25">
      <c r="BR3323" s="35"/>
    </row>
    <row r="3324" spans="70:70" x14ac:dyDescent="0.25">
      <c r="BR3324" s="35"/>
    </row>
    <row r="3325" spans="70:70" x14ac:dyDescent="0.25">
      <c r="BR3325" s="35"/>
    </row>
    <row r="3326" spans="70:70" x14ac:dyDescent="0.25">
      <c r="BR3326" s="35"/>
    </row>
    <row r="3327" spans="70:70" x14ac:dyDescent="0.25">
      <c r="BR3327" s="35"/>
    </row>
    <row r="3328" spans="70:70" x14ac:dyDescent="0.25">
      <c r="BR3328" s="35"/>
    </row>
    <row r="3329" spans="70:70" x14ac:dyDescent="0.25">
      <c r="BR3329" s="35"/>
    </row>
    <row r="3330" spans="70:70" x14ac:dyDescent="0.25">
      <c r="BR3330" s="35"/>
    </row>
    <row r="3331" spans="70:70" x14ac:dyDescent="0.25">
      <c r="BR3331" s="35"/>
    </row>
    <row r="3332" spans="70:70" x14ac:dyDescent="0.25">
      <c r="BR3332" s="35"/>
    </row>
    <row r="3333" spans="70:70" x14ac:dyDescent="0.25">
      <c r="BR3333" s="35"/>
    </row>
    <row r="3334" spans="70:70" x14ac:dyDescent="0.25">
      <c r="BR3334" s="35"/>
    </row>
    <row r="3335" spans="70:70" x14ac:dyDescent="0.25">
      <c r="BR3335" s="35"/>
    </row>
    <row r="3336" spans="70:70" x14ac:dyDescent="0.25">
      <c r="BR3336" s="35"/>
    </row>
    <row r="3337" spans="70:70" x14ac:dyDescent="0.25">
      <c r="BR3337" s="35"/>
    </row>
    <row r="3338" spans="70:70" x14ac:dyDescent="0.25">
      <c r="BR3338" s="35"/>
    </row>
    <row r="3339" spans="70:70" x14ac:dyDescent="0.25">
      <c r="BR3339" s="35"/>
    </row>
    <row r="3340" spans="70:70" x14ac:dyDescent="0.25">
      <c r="BR3340" s="35"/>
    </row>
    <row r="3341" spans="70:70" x14ac:dyDescent="0.25">
      <c r="BR3341" s="35"/>
    </row>
    <row r="3342" spans="70:70" x14ac:dyDescent="0.25">
      <c r="BR3342" s="35"/>
    </row>
    <row r="3343" spans="70:70" x14ac:dyDescent="0.25">
      <c r="BR3343" s="35"/>
    </row>
    <row r="3344" spans="70:70" x14ac:dyDescent="0.25">
      <c r="BR3344" s="35"/>
    </row>
    <row r="3345" spans="70:70" x14ac:dyDescent="0.25">
      <c r="BR3345" s="35"/>
    </row>
    <row r="3346" spans="70:70" x14ac:dyDescent="0.25">
      <c r="BR3346" s="35"/>
    </row>
    <row r="3347" spans="70:70" x14ac:dyDescent="0.25">
      <c r="BR3347" s="35"/>
    </row>
    <row r="3348" spans="70:70" x14ac:dyDescent="0.25">
      <c r="BR3348" s="35"/>
    </row>
    <row r="3349" spans="70:70" x14ac:dyDescent="0.25">
      <c r="BR3349" s="35"/>
    </row>
    <row r="3350" spans="70:70" x14ac:dyDescent="0.25">
      <c r="BR3350" s="35"/>
    </row>
    <row r="3351" spans="70:70" x14ac:dyDescent="0.25">
      <c r="BR3351" s="35"/>
    </row>
    <row r="3352" spans="70:70" x14ac:dyDescent="0.25">
      <c r="BR3352" s="35"/>
    </row>
    <row r="3353" spans="70:70" x14ac:dyDescent="0.25">
      <c r="BR3353" s="35"/>
    </row>
    <row r="3354" spans="70:70" x14ac:dyDescent="0.25">
      <c r="BR3354" s="35"/>
    </row>
    <row r="3355" spans="70:70" x14ac:dyDescent="0.25">
      <c r="BR3355" s="35"/>
    </row>
    <row r="3356" spans="70:70" x14ac:dyDescent="0.25">
      <c r="BR3356" s="35"/>
    </row>
    <row r="3357" spans="70:70" x14ac:dyDescent="0.25">
      <c r="BR3357" s="35"/>
    </row>
    <row r="3358" spans="70:70" x14ac:dyDescent="0.25">
      <c r="BR3358" s="35"/>
    </row>
    <row r="3359" spans="70:70" x14ac:dyDescent="0.25">
      <c r="BR3359" s="35"/>
    </row>
    <row r="3360" spans="70:70" x14ac:dyDescent="0.25">
      <c r="BR3360" s="35"/>
    </row>
    <row r="3361" spans="70:70" x14ac:dyDescent="0.25">
      <c r="BR3361" s="35"/>
    </row>
    <row r="3362" spans="70:70" x14ac:dyDescent="0.25">
      <c r="BR3362" s="35"/>
    </row>
    <row r="3363" spans="70:70" x14ac:dyDescent="0.25">
      <c r="BR3363" s="35"/>
    </row>
    <row r="3364" spans="70:70" x14ac:dyDescent="0.25">
      <c r="BR3364" s="35"/>
    </row>
    <row r="3365" spans="70:70" x14ac:dyDescent="0.25">
      <c r="BR3365" s="35"/>
    </row>
    <row r="3366" spans="70:70" x14ac:dyDescent="0.25">
      <c r="BR3366" s="35"/>
    </row>
    <row r="3367" spans="70:70" x14ac:dyDescent="0.25">
      <c r="BR3367" s="35"/>
    </row>
    <row r="3368" spans="70:70" x14ac:dyDescent="0.25">
      <c r="BR3368" s="35"/>
    </row>
    <row r="3369" spans="70:70" x14ac:dyDescent="0.25">
      <c r="BR3369" s="35"/>
    </row>
    <row r="3370" spans="70:70" x14ac:dyDescent="0.25">
      <c r="BR3370" s="35"/>
    </row>
    <row r="3371" spans="70:70" x14ac:dyDescent="0.25">
      <c r="BR3371" s="35"/>
    </row>
    <row r="3372" spans="70:70" x14ac:dyDescent="0.25">
      <c r="BR3372" s="35"/>
    </row>
    <row r="3373" spans="70:70" x14ac:dyDescent="0.25">
      <c r="BR3373" s="35"/>
    </row>
    <row r="3374" spans="70:70" x14ac:dyDescent="0.25">
      <c r="BR3374" s="35"/>
    </row>
    <row r="3375" spans="70:70" x14ac:dyDescent="0.25">
      <c r="BR3375" s="35"/>
    </row>
    <row r="3376" spans="70:70" x14ac:dyDescent="0.25">
      <c r="BR3376" s="35"/>
    </row>
    <row r="3377" spans="70:70" x14ac:dyDescent="0.25">
      <c r="BR3377" s="35"/>
    </row>
    <row r="3378" spans="70:70" x14ac:dyDescent="0.25">
      <c r="BR3378" s="35"/>
    </row>
    <row r="3379" spans="70:70" x14ac:dyDescent="0.25">
      <c r="BR3379" s="35"/>
    </row>
    <row r="3380" spans="70:70" x14ac:dyDescent="0.25">
      <c r="BR3380" s="35"/>
    </row>
    <row r="3381" spans="70:70" x14ac:dyDescent="0.25">
      <c r="BR3381" s="35"/>
    </row>
    <row r="3382" spans="70:70" x14ac:dyDescent="0.25">
      <c r="BR3382" s="35"/>
    </row>
    <row r="3383" spans="70:70" x14ac:dyDescent="0.25">
      <c r="BR3383" s="35"/>
    </row>
    <row r="3384" spans="70:70" x14ac:dyDescent="0.25">
      <c r="BR3384" s="35"/>
    </row>
    <row r="3385" spans="70:70" x14ac:dyDescent="0.25">
      <c r="BR3385" s="35"/>
    </row>
    <row r="3386" spans="70:70" x14ac:dyDescent="0.25">
      <c r="BR3386" s="35"/>
    </row>
    <row r="3387" spans="70:70" x14ac:dyDescent="0.25">
      <c r="BR3387" s="35"/>
    </row>
    <row r="3388" spans="70:70" x14ac:dyDescent="0.25">
      <c r="BR3388" s="35"/>
    </row>
    <row r="3389" spans="70:70" x14ac:dyDescent="0.25">
      <c r="BR3389" s="35"/>
    </row>
    <row r="3390" spans="70:70" x14ac:dyDescent="0.25">
      <c r="BR3390" s="35"/>
    </row>
    <row r="3391" spans="70:70" x14ac:dyDescent="0.25">
      <c r="BR3391" s="35"/>
    </row>
    <row r="3392" spans="70:70" x14ac:dyDescent="0.25">
      <c r="BR3392" s="35"/>
    </row>
    <row r="3393" spans="70:70" x14ac:dyDescent="0.25">
      <c r="BR3393" s="35"/>
    </row>
    <row r="3394" spans="70:70" x14ac:dyDescent="0.25">
      <c r="BR3394" s="35"/>
    </row>
    <row r="3395" spans="70:70" x14ac:dyDescent="0.25">
      <c r="BR3395" s="35"/>
    </row>
    <row r="3396" spans="70:70" x14ac:dyDescent="0.25">
      <c r="BR3396" s="35"/>
    </row>
    <row r="3397" spans="70:70" x14ac:dyDescent="0.25">
      <c r="BR3397" s="35"/>
    </row>
    <row r="3398" spans="70:70" x14ac:dyDescent="0.25">
      <c r="BR3398" s="35"/>
    </row>
    <row r="3399" spans="70:70" x14ac:dyDescent="0.25">
      <c r="BR3399" s="35"/>
    </row>
    <row r="3400" spans="70:70" x14ac:dyDescent="0.25">
      <c r="BR3400" s="35"/>
    </row>
    <row r="3401" spans="70:70" x14ac:dyDescent="0.25">
      <c r="BR3401" s="35"/>
    </row>
    <row r="3402" spans="70:70" x14ac:dyDescent="0.25">
      <c r="BR3402" s="35"/>
    </row>
    <row r="3403" spans="70:70" x14ac:dyDescent="0.25">
      <c r="BR3403" s="35"/>
    </row>
    <row r="3404" spans="70:70" x14ac:dyDescent="0.25">
      <c r="BR3404" s="35"/>
    </row>
    <row r="3405" spans="70:70" x14ac:dyDescent="0.25">
      <c r="BR3405" s="35"/>
    </row>
    <row r="3406" spans="70:70" x14ac:dyDescent="0.25">
      <c r="BR3406" s="35"/>
    </row>
    <row r="3407" spans="70:70" x14ac:dyDescent="0.25">
      <c r="BR3407" s="35"/>
    </row>
    <row r="3408" spans="70:70" x14ac:dyDescent="0.25">
      <c r="BR3408" s="35"/>
    </row>
    <row r="3409" spans="70:70" x14ac:dyDescent="0.25">
      <c r="BR3409" s="35"/>
    </row>
    <row r="3410" spans="70:70" x14ac:dyDescent="0.25">
      <c r="BR3410" s="35"/>
    </row>
    <row r="3411" spans="70:70" x14ac:dyDescent="0.25">
      <c r="BR3411" s="35"/>
    </row>
    <row r="3412" spans="70:70" x14ac:dyDescent="0.25">
      <c r="BR3412" s="35"/>
    </row>
    <row r="3413" spans="70:70" x14ac:dyDescent="0.25">
      <c r="BR3413" s="35"/>
    </row>
    <row r="3414" spans="70:70" x14ac:dyDescent="0.25">
      <c r="BR3414" s="35"/>
    </row>
    <row r="3415" spans="70:70" x14ac:dyDescent="0.25">
      <c r="BR3415" s="35"/>
    </row>
    <row r="3416" spans="70:70" x14ac:dyDescent="0.25">
      <c r="BR3416" s="35"/>
    </row>
    <row r="3417" spans="70:70" x14ac:dyDescent="0.25">
      <c r="BR3417" s="35"/>
    </row>
    <row r="3418" spans="70:70" x14ac:dyDescent="0.25">
      <c r="BR3418" s="35"/>
    </row>
    <row r="3419" spans="70:70" x14ac:dyDescent="0.25">
      <c r="BR3419" s="35"/>
    </row>
    <row r="3420" spans="70:70" x14ac:dyDescent="0.25">
      <c r="BR3420" s="35"/>
    </row>
    <row r="3421" spans="70:70" x14ac:dyDescent="0.25">
      <c r="BR3421" s="35"/>
    </row>
    <row r="3422" spans="70:70" x14ac:dyDescent="0.25">
      <c r="BR3422" s="35"/>
    </row>
    <row r="3423" spans="70:70" x14ac:dyDescent="0.25">
      <c r="BR3423" s="35"/>
    </row>
    <row r="3424" spans="70:70" x14ac:dyDescent="0.25">
      <c r="BR3424" s="35"/>
    </row>
    <row r="3425" spans="70:70" x14ac:dyDescent="0.25">
      <c r="BR3425" s="35"/>
    </row>
    <row r="3426" spans="70:70" x14ac:dyDescent="0.25">
      <c r="BR3426" s="35"/>
    </row>
    <row r="3427" spans="70:70" x14ac:dyDescent="0.25">
      <c r="BR3427" s="35"/>
    </row>
    <row r="3428" spans="70:70" x14ac:dyDescent="0.25">
      <c r="BR3428" s="35"/>
    </row>
    <row r="3429" spans="70:70" x14ac:dyDescent="0.25">
      <c r="BR3429" s="35"/>
    </row>
    <row r="3430" spans="70:70" x14ac:dyDescent="0.25">
      <c r="BR3430" s="35"/>
    </row>
    <row r="3431" spans="70:70" x14ac:dyDescent="0.25">
      <c r="BR3431" s="35"/>
    </row>
    <row r="3432" spans="70:70" x14ac:dyDescent="0.25">
      <c r="BR3432" s="35"/>
    </row>
    <row r="3433" spans="70:70" x14ac:dyDescent="0.25">
      <c r="BR3433" s="35"/>
    </row>
    <row r="3434" spans="70:70" x14ac:dyDescent="0.25">
      <c r="BR3434" s="35"/>
    </row>
    <row r="3435" spans="70:70" x14ac:dyDescent="0.25">
      <c r="BR3435" s="35"/>
    </row>
    <row r="3436" spans="70:70" x14ac:dyDescent="0.25">
      <c r="BR3436" s="35"/>
    </row>
    <row r="3437" spans="70:70" x14ac:dyDescent="0.25">
      <c r="BR3437" s="35"/>
    </row>
    <row r="3438" spans="70:70" x14ac:dyDescent="0.25">
      <c r="BR3438" s="35"/>
    </row>
    <row r="3439" spans="70:70" x14ac:dyDescent="0.25">
      <c r="BR3439" s="35"/>
    </row>
    <row r="3440" spans="70:70" x14ac:dyDescent="0.25">
      <c r="BR3440" s="35"/>
    </row>
    <row r="3441" spans="70:70" x14ac:dyDescent="0.25">
      <c r="BR3441" s="35"/>
    </row>
    <row r="3442" spans="70:70" x14ac:dyDescent="0.25">
      <c r="BR3442" s="35"/>
    </row>
    <row r="3443" spans="70:70" x14ac:dyDescent="0.25">
      <c r="BR3443" s="35"/>
    </row>
    <row r="3444" spans="70:70" x14ac:dyDescent="0.25">
      <c r="BR3444" s="35"/>
    </row>
    <row r="3445" spans="70:70" x14ac:dyDescent="0.25">
      <c r="BR3445" s="35"/>
    </row>
    <row r="3446" spans="70:70" x14ac:dyDescent="0.25">
      <c r="BR3446" s="35"/>
    </row>
    <row r="3447" spans="70:70" x14ac:dyDescent="0.25">
      <c r="BR3447" s="35"/>
    </row>
    <row r="3448" spans="70:70" x14ac:dyDescent="0.25">
      <c r="BR3448" s="35"/>
    </row>
    <row r="3449" spans="70:70" x14ac:dyDescent="0.25">
      <c r="BR3449" s="35"/>
    </row>
    <row r="3450" spans="70:70" x14ac:dyDescent="0.25">
      <c r="BR3450" s="35"/>
    </row>
    <row r="3451" spans="70:70" x14ac:dyDescent="0.25">
      <c r="BR3451" s="35"/>
    </row>
    <row r="3452" spans="70:70" x14ac:dyDescent="0.25">
      <c r="BR3452" s="35"/>
    </row>
    <row r="3453" spans="70:70" x14ac:dyDescent="0.25">
      <c r="BR3453" s="35"/>
    </row>
    <row r="3454" spans="70:70" x14ac:dyDescent="0.25">
      <c r="BR3454" s="35"/>
    </row>
    <row r="3455" spans="70:70" x14ac:dyDescent="0.25">
      <c r="BR3455" s="35"/>
    </row>
    <row r="3456" spans="70:70" x14ac:dyDescent="0.25">
      <c r="BR3456" s="35"/>
    </row>
    <row r="3457" spans="70:70" x14ac:dyDescent="0.25">
      <c r="BR3457" s="35"/>
    </row>
    <row r="3458" spans="70:70" x14ac:dyDescent="0.25">
      <c r="BR3458" s="35"/>
    </row>
    <row r="3459" spans="70:70" x14ac:dyDescent="0.25">
      <c r="BR3459" s="35"/>
    </row>
    <row r="3460" spans="70:70" x14ac:dyDescent="0.25">
      <c r="BR3460" s="35"/>
    </row>
    <row r="3461" spans="70:70" x14ac:dyDescent="0.25">
      <c r="BR3461" s="35"/>
    </row>
    <row r="3462" spans="70:70" x14ac:dyDescent="0.25">
      <c r="BR3462" s="35"/>
    </row>
    <row r="3463" spans="70:70" x14ac:dyDescent="0.25">
      <c r="BR3463" s="35"/>
    </row>
    <row r="3464" spans="70:70" x14ac:dyDescent="0.25">
      <c r="BR3464" s="35"/>
    </row>
    <row r="3465" spans="70:70" x14ac:dyDescent="0.25">
      <c r="BR3465" s="35"/>
    </row>
    <row r="3466" spans="70:70" x14ac:dyDescent="0.25">
      <c r="BR3466" s="35"/>
    </row>
    <row r="3467" spans="70:70" x14ac:dyDescent="0.25">
      <c r="BR3467" s="35"/>
    </row>
    <row r="3468" spans="70:70" x14ac:dyDescent="0.25">
      <c r="BR3468" s="35"/>
    </row>
    <row r="3469" spans="70:70" x14ac:dyDescent="0.25">
      <c r="BR3469" s="35"/>
    </row>
    <row r="3470" spans="70:70" x14ac:dyDescent="0.25">
      <c r="BR3470" s="35"/>
    </row>
    <row r="3471" spans="70:70" x14ac:dyDescent="0.25">
      <c r="BR3471" s="35"/>
    </row>
    <row r="3472" spans="70:70" x14ac:dyDescent="0.25">
      <c r="BR3472" s="35"/>
    </row>
    <row r="3473" spans="70:70" x14ac:dyDescent="0.25">
      <c r="BR3473" s="35"/>
    </row>
    <row r="3474" spans="70:70" x14ac:dyDescent="0.25">
      <c r="BR3474" s="35"/>
    </row>
    <row r="3475" spans="70:70" x14ac:dyDescent="0.25">
      <c r="BR3475" s="35"/>
    </row>
    <row r="3476" spans="70:70" x14ac:dyDescent="0.25">
      <c r="BR3476" s="35"/>
    </row>
    <row r="3477" spans="70:70" x14ac:dyDescent="0.25">
      <c r="BR3477" s="35"/>
    </row>
    <row r="3478" spans="70:70" x14ac:dyDescent="0.25">
      <c r="BR3478" s="35"/>
    </row>
    <row r="3479" spans="70:70" x14ac:dyDescent="0.25">
      <c r="BR3479" s="35"/>
    </row>
    <row r="3480" spans="70:70" x14ac:dyDescent="0.25">
      <c r="BR3480" s="35"/>
    </row>
    <row r="3481" spans="70:70" x14ac:dyDescent="0.25">
      <c r="BR3481" s="35"/>
    </row>
    <row r="3482" spans="70:70" x14ac:dyDescent="0.25">
      <c r="BR3482" s="35"/>
    </row>
    <row r="3483" spans="70:70" x14ac:dyDescent="0.25">
      <c r="BR3483" s="35"/>
    </row>
    <row r="3484" spans="70:70" x14ac:dyDescent="0.25">
      <c r="BR3484" s="35"/>
    </row>
    <row r="3485" spans="70:70" x14ac:dyDescent="0.25">
      <c r="BR3485" s="35"/>
    </row>
    <row r="3486" spans="70:70" x14ac:dyDescent="0.25">
      <c r="BR3486" s="35"/>
    </row>
    <row r="3487" spans="70:70" x14ac:dyDescent="0.25">
      <c r="BR3487" s="35"/>
    </row>
    <row r="3488" spans="70:70" x14ac:dyDescent="0.25">
      <c r="BR3488" s="35"/>
    </row>
    <row r="3489" spans="70:70" x14ac:dyDescent="0.25">
      <c r="BR3489" s="35"/>
    </row>
    <row r="3490" spans="70:70" x14ac:dyDescent="0.25">
      <c r="BR3490" s="35"/>
    </row>
    <row r="3491" spans="70:70" x14ac:dyDescent="0.25">
      <c r="BR3491" s="35"/>
    </row>
    <row r="3492" spans="70:70" x14ac:dyDescent="0.25">
      <c r="BR3492" s="35"/>
    </row>
    <row r="3493" spans="70:70" x14ac:dyDescent="0.25">
      <c r="BR3493" s="35"/>
    </row>
    <row r="3494" spans="70:70" x14ac:dyDescent="0.25">
      <c r="BR3494" s="35"/>
    </row>
    <row r="3495" spans="70:70" x14ac:dyDescent="0.25">
      <c r="BR3495" s="35"/>
    </row>
    <row r="3496" spans="70:70" x14ac:dyDescent="0.25">
      <c r="BR3496" s="35"/>
    </row>
    <row r="3497" spans="70:70" x14ac:dyDescent="0.25">
      <c r="BR3497" s="35"/>
    </row>
    <row r="3498" spans="70:70" x14ac:dyDescent="0.25">
      <c r="BR3498" s="35"/>
    </row>
    <row r="3499" spans="70:70" x14ac:dyDescent="0.25">
      <c r="BR3499" s="35"/>
    </row>
    <row r="3500" spans="70:70" x14ac:dyDescent="0.25">
      <c r="BR3500" s="35"/>
    </row>
    <row r="3501" spans="70:70" x14ac:dyDescent="0.25">
      <c r="BR3501" s="35"/>
    </row>
    <row r="3502" spans="70:70" x14ac:dyDescent="0.25">
      <c r="BR3502" s="35"/>
    </row>
    <row r="3503" spans="70:70" x14ac:dyDescent="0.25">
      <c r="BR3503" s="35"/>
    </row>
    <row r="3504" spans="70:70" x14ac:dyDescent="0.25">
      <c r="BR3504" s="35"/>
    </row>
    <row r="3505" spans="70:70" x14ac:dyDescent="0.25">
      <c r="BR3505" s="35"/>
    </row>
    <row r="3506" spans="70:70" x14ac:dyDescent="0.25">
      <c r="BR3506" s="35"/>
    </row>
    <row r="3507" spans="70:70" x14ac:dyDescent="0.25">
      <c r="BR3507" s="35"/>
    </row>
    <row r="3508" spans="70:70" x14ac:dyDescent="0.25">
      <c r="BR3508" s="35"/>
    </row>
    <row r="3509" spans="70:70" x14ac:dyDescent="0.25">
      <c r="BR3509" s="35"/>
    </row>
    <row r="3510" spans="70:70" x14ac:dyDescent="0.25">
      <c r="BR3510" s="35"/>
    </row>
    <row r="3511" spans="70:70" x14ac:dyDescent="0.25">
      <c r="BR3511" s="35"/>
    </row>
    <row r="3512" spans="70:70" x14ac:dyDescent="0.25">
      <c r="BR3512" s="35"/>
    </row>
    <row r="3513" spans="70:70" x14ac:dyDescent="0.25">
      <c r="BR3513" s="35"/>
    </row>
    <row r="3514" spans="70:70" x14ac:dyDescent="0.25">
      <c r="BR3514" s="35"/>
    </row>
    <row r="3515" spans="70:70" x14ac:dyDescent="0.25">
      <c r="BR3515" s="35"/>
    </row>
    <row r="3516" spans="70:70" x14ac:dyDescent="0.25">
      <c r="BR3516" s="35"/>
    </row>
    <row r="3517" spans="70:70" x14ac:dyDescent="0.25">
      <c r="BR3517" s="35"/>
    </row>
    <row r="3518" spans="70:70" x14ac:dyDescent="0.25">
      <c r="BR3518" s="35"/>
    </row>
    <row r="3519" spans="70:70" x14ac:dyDescent="0.25">
      <c r="BR3519" s="35"/>
    </row>
    <row r="3520" spans="70:70" x14ac:dyDescent="0.25">
      <c r="BR3520" s="35"/>
    </row>
    <row r="3521" spans="70:70" x14ac:dyDescent="0.25">
      <c r="BR3521" s="35"/>
    </row>
    <row r="3522" spans="70:70" x14ac:dyDescent="0.25">
      <c r="BR3522" s="35"/>
    </row>
    <row r="3523" spans="70:70" x14ac:dyDescent="0.25">
      <c r="BR3523" s="35"/>
    </row>
    <row r="3524" spans="70:70" x14ac:dyDescent="0.25">
      <c r="BR3524" s="35"/>
    </row>
    <row r="3525" spans="70:70" x14ac:dyDescent="0.25">
      <c r="BR3525" s="35"/>
    </row>
    <row r="3526" spans="70:70" x14ac:dyDescent="0.25">
      <c r="BR3526" s="35"/>
    </row>
    <row r="3527" spans="70:70" x14ac:dyDescent="0.25">
      <c r="BR3527" s="35"/>
    </row>
    <row r="3528" spans="70:70" x14ac:dyDescent="0.25">
      <c r="BR3528" s="35"/>
    </row>
    <row r="3529" spans="70:70" x14ac:dyDescent="0.25">
      <c r="BR3529" s="35"/>
    </row>
    <row r="3530" spans="70:70" x14ac:dyDescent="0.25">
      <c r="BR3530" s="35"/>
    </row>
    <row r="3531" spans="70:70" x14ac:dyDescent="0.25">
      <c r="BR3531" s="35"/>
    </row>
    <row r="3532" spans="70:70" x14ac:dyDescent="0.25">
      <c r="BR3532" s="35"/>
    </row>
    <row r="3533" spans="70:70" x14ac:dyDescent="0.25">
      <c r="BR3533" s="35"/>
    </row>
    <row r="3534" spans="70:70" x14ac:dyDescent="0.25">
      <c r="BR3534" s="35"/>
    </row>
    <row r="3535" spans="70:70" x14ac:dyDescent="0.25">
      <c r="BR3535" s="35"/>
    </row>
    <row r="3536" spans="70:70" x14ac:dyDescent="0.25">
      <c r="BR3536" s="35"/>
    </row>
    <row r="3537" spans="70:70" x14ac:dyDescent="0.25">
      <c r="BR3537" s="35"/>
    </row>
    <row r="3538" spans="70:70" x14ac:dyDescent="0.25">
      <c r="BR3538" s="35"/>
    </row>
    <row r="3539" spans="70:70" x14ac:dyDescent="0.25">
      <c r="BR3539" s="35"/>
    </row>
    <row r="3540" spans="70:70" x14ac:dyDescent="0.25">
      <c r="BR3540" s="35"/>
    </row>
    <row r="3541" spans="70:70" x14ac:dyDescent="0.25">
      <c r="BR3541" s="35"/>
    </row>
    <row r="3542" spans="70:70" x14ac:dyDescent="0.25">
      <c r="BR3542" s="35"/>
    </row>
    <row r="3543" spans="70:70" x14ac:dyDescent="0.25">
      <c r="BR3543" s="35"/>
    </row>
    <row r="3544" spans="70:70" x14ac:dyDescent="0.25">
      <c r="BR3544" s="35"/>
    </row>
    <row r="3545" spans="70:70" x14ac:dyDescent="0.25">
      <c r="BR3545" s="35"/>
    </row>
    <row r="3546" spans="70:70" x14ac:dyDescent="0.25">
      <c r="BR3546" s="35"/>
    </row>
    <row r="3547" spans="70:70" x14ac:dyDescent="0.25">
      <c r="BR3547" s="35"/>
    </row>
    <row r="3548" spans="70:70" x14ac:dyDescent="0.25">
      <c r="BR3548" s="35"/>
    </row>
    <row r="3549" spans="70:70" x14ac:dyDescent="0.25">
      <c r="BR3549" s="35"/>
    </row>
    <row r="3550" spans="70:70" x14ac:dyDescent="0.25">
      <c r="BR3550" s="35"/>
    </row>
    <row r="3551" spans="70:70" x14ac:dyDescent="0.25">
      <c r="BR3551" s="35"/>
    </row>
    <row r="3552" spans="70:70" x14ac:dyDescent="0.25">
      <c r="BR3552" s="35"/>
    </row>
    <row r="3553" spans="70:70" x14ac:dyDescent="0.25">
      <c r="BR3553" s="35"/>
    </row>
    <row r="3554" spans="70:70" x14ac:dyDescent="0.25">
      <c r="BR3554" s="35"/>
    </row>
    <row r="3555" spans="70:70" x14ac:dyDescent="0.25">
      <c r="BR3555" s="35"/>
    </row>
    <row r="3556" spans="70:70" x14ac:dyDescent="0.25">
      <c r="BR3556" s="35"/>
    </row>
    <row r="3557" spans="70:70" x14ac:dyDescent="0.25">
      <c r="BR3557" s="35"/>
    </row>
    <row r="3558" spans="70:70" x14ac:dyDescent="0.25">
      <c r="BR3558" s="35"/>
    </row>
    <row r="3559" spans="70:70" x14ac:dyDescent="0.25">
      <c r="BR3559" s="35"/>
    </row>
    <row r="3560" spans="70:70" x14ac:dyDescent="0.25">
      <c r="BR3560" s="35"/>
    </row>
    <row r="3561" spans="70:70" x14ac:dyDescent="0.25">
      <c r="BR3561" s="35"/>
    </row>
    <row r="3562" spans="70:70" x14ac:dyDescent="0.25">
      <c r="BR3562" s="35"/>
    </row>
    <row r="3563" spans="70:70" x14ac:dyDescent="0.25">
      <c r="BR3563" s="35"/>
    </row>
    <row r="3564" spans="70:70" x14ac:dyDescent="0.25">
      <c r="BR3564" s="35"/>
    </row>
    <row r="3565" spans="70:70" x14ac:dyDescent="0.25">
      <c r="BR3565" s="35"/>
    </row>
    <row r="3566" spans="70:70" x14ac:dyDescent="0.25">
      <c r="BR3566" s="35"/>
    </row>
    <row r="3567" spans="70:70" x14ac:dyDescent="0.25">
      <c r="BR3567" s="35"/>
    </row>
    <row r="3568" spans="70:70" x14ac:dyDescent="0.25">
      <c r="BR3568" s="35"/>
    </row>
    <row r="3569" spans="70:70" x14ac:dyDescent="0.25">
      <c r="BR3569" s="35"/>
    </row>
    <row r="3570" spans="70:70" x14ac:dyDescent="0.25">
      <c r="BR3570" s="35"/>
    </row>
    <row r="3571" spans="70:70" x14ac:dyDescent="0.25">
      <c r="BR3571" s="35"/>
    </row>
    <row r="3572" spans="70:70" x14ac:dyDescent="0.25">
      <c r="BR3572" s="35"/>
    </row>
    <row r="3573" spans="70:70" x14ac:dyDescent="0.25">
      <c r="BR3573" s="35"/>
    </row>
    <row r="3574" spans="70:70" x14ac:dyDescent="0.25">
      <c r="BR3574" s="35"/>
    </row>
    <row r="3575" spans="70:70" x14ac:dyDescent="0.25">
      <c r="BR3575" s="35"/>
    </row>
    <row r="3576" spans="70:70" x14ac:dyDescent="0.25">
      <c r="BR3576" s="35"/>
    </row>
    <row r="3577" spans="70:70" x14ac:dyDescent="0.25">
      <c r="BR3577" s="35"/>
    </row>
    <row r="3578" spans="70:70" x14ac:dyDescent="0.25">
      <c r="BR3578" s="35"/>
    </row>
    <row r="3579" spans="70:70" x14ac:dyDescent="0.25">
      <c r="BR3579" s="35"/>
    </row>
    <row r="3580" spans="70:70" x14ac:dyDescent="0.25">
      <c r="BR3580" s="35"/>
    </row>
    <row r="3581" spans="70:70" x14ac:dyDescent="0.25">
      <c r="BR3581" s="35"/>
    </row>
    <row r="3582" spans="70:70" x14ac:dyDescent="0.25">
      <c r="BR3582" s="35"/>
    </row>
    <row r="3583" spans="70:70" x14ac:dyDescent="0.25">
      <c r="BR3583" s="35"/>
    </row>
    <row r="3584" spans="70:70" x14ac:dyDescent="0.25">
      <c r="BR3584" s="35"/>
    </row>
    <row r="3585" spans="70:70" x14ac:dyDescent="0.25">
      <c r="BR3585" s="35"/>
    </row>
    <row r="3586" spans="70:70" x14ac:dyDescent="0.25">
      <c r="BR3586" s="35"/>
    </row>
    <row r="3587" spans="70:70" x14ac:dyDescent="0.25">
      <c r="BR3587" s="35"/>
    </row>
    <row r="3588" spans="70:70" x14ac:dyDescent="0.25">
      <c r="BR3588" s="35"/>
    </row>
    <row r="3589" spans="70:70" x14ac:dyDescent="0.25">
      <c r="BR3589" s="35"/>
    </row>
    <row r="3590" spans="70:70" x14ac:dyDescent="0.25">
      <c r="BR3590" s="35"/>
    </row>
    <row r="3591" spans="70:70" x14ac:dyDescent="0.25">
      <c r="BR3591" s="35"/>
    </row>
    <row r="3592" spans="70:70" x14ac:dyDescent="0.25">
      <c r="BR3592" s="35"/>
    </row>
    <row r="3593" spans="70:70" x14ac:dyDescent="0.25">
      <c r="BR3593" s="35"/>
    </row>
    <row r="3594" spans="70:70" x14ac:dyDescent="0.25">
      <c r="BR3594" s="35"/>
    </row>
    <row r="3595" spans="70:70" x14ac:dyDescent="0.25">
      <c r="BR3595" s="35"/>
    </row>
    <row r="3596" spans="70:70" x14ac:dyDescent="0.25">
      <c r="BR3596" s="35"/>
    </row>
    <row r="3597" spans="70:70" x14ac:dyDescent="0.25">
      <c r="BR3597" s="35"/>
    </row>
    <row r="3598" spans="70:70" x14ac:dyDescent="0.25">
      <c r="BR3598" s="35"/>
    </row>
    <row r="3599" spans="70:70" x14ac:dyDescent="0.25">
      <c r="BR3599" s="35"/>
    </row>
    <row r="3600" spans="70:70" x14ac:dyDescent="0.25">
      <c r="BR3600" s="35"/>
    </row>
    <row r="3601" spans="70:70" x14ac:dyDescent="0.25">
      <c r="BR3601" s="35"/>
    </row>
    <row r="3602" spans="70:70" x14ac:dyDescent="0.25">
      <c r="BR3602" s="35"/>
    </row>
    <row r="3603" spans="70:70" x14ac:dyDescent="0.25">
      <c r="BR3603" s="35"/>
    </row>
    <row r="3604" spans="70:70" x14ac:dyDescent="0.25">
      <c r="BR3604" s="35"/>
    </row>
    <row r="3605" spans="70:70" x14ac:dyDescent="0.25">
      <c r="BR3605" s="35"/>
    </row>
    <row r="3606" spans="70:70" x14ac:dyDescent="0.25">
      <c r="BR3606" s="35"/>
    </row>
    <row r="3607" spans="70:70" x14ac:dyDescent="0.25">
      <c r="BR3607" s="35"/>
    </row>
    <row r="3608" spans="70:70" x14ac:dyDescent="0.25">
      <c r="BR3608" s="35"/>
    </row>
    <row r="3609" spans="70:70" x14ac:dyDescent="0.25">
      <c r="BR3609" s="35"/>
    </row>
    <row r="3610" spans="70:70" x14ac:dyDescent="0.25">
      <c r="BR3610" s="35"/>
    </row>
    <row r="3611" spans="70:70" x14ac:dyDescent="0.25">
      <c r="BR3611" s="35"/>
    </row>
    <row r="3612" spans="70:70" x14ac:dyDescent="0.25">
      <c r="BR3612" s="35"/>
    </row>
    <row r="3613" spans="70:70" x14ac:dyDescent="0.25">
      <c r="BR3613" s="35"/>
    </row>
    <row r="3614" spans="70:70" x14ac:dyDescent="0.25">
      <c r="BR3614" s="35"/>
    </row>
    <row r="3615" spans="70:70" x14ac:dyDescent="0.25">
      <c r="BR3615" s="35"/>
    </row>
    <row r="3616" spans="70:70" x14ac:dyDescent="0.25">
      <c r="BR3616" s="35"/>
    </row>
    <row r="3617" spans="70:70" x14ac:dyDescent="0.25">
      <c r="BR3617" s="35"/>
    </row>
    <row r="3618" spans="70:70" x14ac:dyDescent="0.25">
      <c r="BR3618" s="35"/>
    </row>
    <row r="3619" spans="70:70" x14ac:dyDescent="0.25">
      <c r="BR3619" s="35"/>
    </row>
    <row r="3620" spans="70:70" x14ac:dyDescent="0.25">
      <c r="BR3620" s="35"/>
    </row>
    <row r="3621" spans="70:70" x14ac:dyDescent="0.25">
      <c r="BR3621" s="35"/>
    </row>
    <row r="3622" spans="70:70" x14ac:dyDescent="0.25">
      <c r="BR3622" s="35"/>
    </row>
    <row r="3623" spans="70:70" x14ac:dyDescent="0.25">
      <c r="BR3623" s="35"/>
    </row>
    <row r="3624" spans="70:70" x14ac:dyDescent="0.25">
      <c r="BR3624" s="35"/>
    </row>
    <row r="3625" spans="70:70" x14ac:dyDescent="0.25">
      <c r="BR3625" s="35"/>
    </row>
    <row r="3626" spans="70:70" x14ac:dyDescent="0.25">
      <c r="BR3626" s="35"/>
    </row>
    <row r="3627" spans="70:70" x14ac:dyDescent="0.25">
      <c r="BR3627" s="35"/>
    </row>
    <row r="3628" spans="70:70" x14ac:dyDescent="0.25">
      <c r="BR3628" s="35"/>
    </row>
    <row r="3629" spans="70:70" x14ac:dyDescent="0.25">
      <c r="BR3629" s="35"/>
    </row>
    <row r="3630" spans="70:70" x14ac:dyDescent="0.25">
      <c r="BR3630" s="35"/>
    </row>
    <row r="3631" spans="70:70" x14ac:dyDescent="0.25">
      <c r="BR3631" s="35"/>
    </row>
    <row r="3632" spans="70:70" x14ac:dyDescent="0.25">
      <c r="BR3632" s="35"/>
    </row>
    <row r="3633" spans="70:70" x14ac:dyDescent="0.25">
      <c r="BR3633" s="35"/>
    </row>
    <row r="3634" spans="70:70" x14ac:dyDescent="0.25">
      <c r="BR3634" s="35"/>
    </row>
    <row r="3635" spans="70:70" x14ac:dyDescent="0.25">
      <c r="BR3635" s="35"/>
    </row>
    <row r="3636" spans="70:70" x14ac:dyDescent="0.25">
      <c r="BR3636" s="35"/>
    </row>
    <row r="3637" spans="70:70" x14ac:dyDescent="0.25">
      <c r="BR3637" s="35"/>
    </row>
    <row r="3638" spans="70:70" x14ac:dyDescent="0.25">
      <c r="BR3638" s="35"/>
    </row>
    <row r="3639" spans="70:70" x14ac:dyDescent="0.25">
      <c r="BR3639" s="35"/>
    </row>
    <row r="3640" spans="70:70" x14ac:dyDescent="0.25">
      <c r="BR3640" s="35"/>
    </row>
    <row r="3641" spans="70:70" x14ac:dyDescent="0.25">
      <c r="BR3641" s="35"/>
    </row>
    <row r="3642" spans="70:70" x14ac:dyDescent="0.25">
      <c r="BR3642" s="35"/>
    </row>
    <row r="3643" spans="70:70" x14ac:dyDescent="0.25">
      <c r="BR3643" s="35"/>
    </row>
    <row r="3644" spans="70:70" x14ac:dyDescent="0.25">
      <c r="BR3644" s="35"/>
    </row>
    <row r="3645" spans="70:70" x14ac:dyDescent="0.25">
      <c r="BR3645" s="35"/>
    </row>
    <row r="3646" spans="70:70" x14ac:dyDescent="0.25">
      <c r="BR3646" s="35"/>
    </row>
    <row r="3647" spans="70:70" x14ac:dyDescent="0.25">
      <c r="BR3647" s="35"/>
    </row>
    <row r="3648" spans="70:70" x14ac:dyDescent="0.25">
      <c r="BR3648" s="35"/>
    </row>
    <row r="3649" spans="70:70" x14ac:dyDescent="0.25">
      <c r="BR3649" s="35"/>
    </row>
    <row r="3650" spans="70:70" x14ac:dyDescent="0.25">
      <c r="BR3650" s="35"/>
    </row>
    <row r="3651" spans="70:70" x14ac:dyDescent="0.25">
      <c r="BR3651" s="35"/>
    </row>
    <row r="3652" spans="70:70" x14ac:dyDescent="0.25">
      <c r="BR3652" s="35"/>
    </row>
    <row r="3653" spans="70:70" x14ac:dyDescent="0.25">
      <c r="BR3653" s="35"/>
    </row>
    <row r="3654" spans="70:70" x14ac:dyDescent="0.25">
      <c r="BR3654" s="35"/>
    </row>
    <row r="3655" spans="70:70" x14ac:dyDescent="0.25">
      <c r="BR3655" s="35"/>
    </row>
    <row r="3656" spans="70:70" x14ac:dyDescent="0.25">
      <c r="BR3656" s="35"/>
    </row>
    <row r="3657" spans="70:70" x14ac:dyDescent="0.25">
      <c r="BR3657" s="35"/>
    </row>
    <row r="3658" spans="70:70" x14ac:dyDescent="0.25">
      <c r="BR3658" s="35"/>
    </row>
    <row r="3659" spans="70:70" x14ac:dyDescent="0.25">
      <c r="BR3659" s="35"/>
    </row>
    <row r="3660" spans="70:70" x14ac:dyDescent="0.25">
      <c r="BR3660" s="35"/>
    </row>
    <row r="3661" spans="70:70" x14ac:dyDescent="0.25">
      <c r="BR3661" s="35"/>
    </row>
    <row r="3662" spans="70:70" x14ac:dyDescent="0.25">
      <c r="BR3662" s="35"/>
    </row>
    <row r="3663" spans="70:70" x14ac:dyDescent="0.25">
      <c r="BR3663" s="35"/>
    </row>
    <row r="3664" spans="70:70" x14ac:dyDescent="0.25">
      <c r="BR3664" s="35"/>
    </row>
    <row r="3665" spans="70:70" x14ac:dyDescent="0.25">
      <c r="BR3665" s="35"/>
    </row>
    <row r="3666" spans="70:70" x14ac:dyDescent="0.25">
      <c r="BR3666" s="35"/>
    </row>
    <row r="3667" spans="70:70" x14ac:dyDescent="0.25">
      <c r="BR3667" s="35"/>
    </row>
    <row r="3668" spans="70:70" x14ac:dyDescent="0.25">
      <c r="BR3668" s="35"/>
    </row>
    <row r="3669" spans="70:70" x14ac:dyDescent="0.25">
      <c r="BR3669" s="35"/>
    </row>
    <row r="3670" spans="70:70" x14ac:dyDescent="0.25">
      <c r="BR3670" s="35"/>
    </row>
    <row r="3671" spans="70:70" x14ac:dyDescent="0.25">
      <c r="BR3671" s="35"/>
    </row>
    <row r="3672" spans="70:70" x14ac:dyDescent="0.25">
      <c r="BR3672" s="35"/>
    </row>
    <row r="3673" spans="70:70" x14ac:dyDescent="0.25">
      <c r="BR3673" s="35"/>
    </row>
    <row r="3674" spans="70:70" x14ac:dyDescent="0.25">
      <c r="BR3674" s="35"/>
    </row>
    <row r="3675" spans="70:70" x14ac:dyDescent="0.25">
      <c r="BR3675" s="35"/>
    </row>
    <row r="3676" spans="70:70" x14ac:dyDescent="0.25">
      <c r="BR3676" s="35"/>
    </row>
    <row r="3677" spans="70:70" x14ac:dyDescent="0.25">
      <c r="BR3677" s="35"/>
    </row>
    <row r="3678" spans="70:70" x14ac:dyDescent="0.25">
      <c r="BR3678" s="35"/>
    </row>
    <row r="3679" spans="70:70" x14ac:dyDescent="0.25">
      <c r="BR3679" s="35"/>
    </row>
    <row r="3680" spans="70:70" x14ac:dyDescent="0.25">
      <c r="BR3680" s="35"/>
    </row>
    <row r="3681" spans="70:70" x14ac:dyDescent="0.25">
      <c r="BR3681" s="35"/>
    </row>
    <row r="3682" spans="70:70" x14ac:dyDescent="0.25">
      <c r="BR3682" s="35"/>
    </row>
    <row r="3683" spans="70:70" x14ac:dyDescent="0.25">
      <c r="BR3683" s="35"/>
    </row>
    <row r="3684" spans="70:70" x14ac:dyDescent="0.25">
      <c r="BR3684" s="35"/>
    </row>
    <row r="3685" spans="70:70" x14ac:dyDescent="0.25">
      <c r="BR3685" s="35"/>
    </row>
    <row r="3686" spans="70:70" x14ac:dyDescent="0.25">
      <c r="BR3686" s="35"/>
    </row>
    <row r="3687" spans="70:70" x14ac:dyDescent="0.25">
      <c r="BR3687" s="35"/>
    </row>
    <row r="3688" spans="70:70" x14ac:dyDescent="0.25">
      <c r="BR3688" s="35"/>
    </row>
    <row r="3689" spans="70:70" x14ac:dyDescent="0.25">
      <c r="BR3689" s="35"/>
    </row>
    <row r="3690" spans="70:70" x14ac:dyDescent="0.25">
      <c r="BR3690" s="35"/>
    </row>
    <row r="3691" spans="70:70" x14ac:dyDescent="0.25">
      <c r="BR3691" s="35"/>
    </row>
    <row r="3692" spans="70:70" x14ac:dyDescent="0.25">
      <c r="BR3692" s="35"/>
    </row>
    <row r="3693" spans="70:70" x14ac:dyDescent="0.25">
      <c r="BR3693" s="35"/>
    </row>
    <row r="3694" spans="70:70" x14ac:dyDescent="0.25">
      <c r="BR3694" s="35"/>
    </row>
    <row r="3695" spans="70:70" x14ac:dyDescent="0.25">
      <c r="BR3695" s="35"/>
    </row>
    <row r="3696" spans="70:70" x14ac:dyDescent="0.25">
      <c r="BR3696" s="35"/>
    </row>
    <row r="3697" spans="70:70" x14ac:dyDescent="0.25">
      <c r="BR3697" s="35"/>
    </row>
    <row r="3698" spans="70:70" x14ac:dyDescent="0.25">
      <c r="BR3698" s="35"/>
    </row>
    <row r="3699" spans="70:70" x14ac:dyDescent="0.25">
      <c r="BR3699" s="35"/>
    </row>
    <row r="3700" spans="70:70" x14ac:dyDescent="0.25">
      <c r="BR3700" s="35"/>
    </row>
    <row r="3701" spans="70:70" x14ac:dyDescent="0.25">
      <c r="BR3701" s="35"/>
    </row>
    <row r="3702" spans="70:70" x14ac:dyDescent="0.25">
      <c r="BR3702" s="35"/>
    </row>
    <row r="3703" spans="70:70" x14ac:dyDescent="0.25">
      <c r="BR3703" s="35"/>
    </row>
    <row r="3704" spans="70:70" x14ac:dyDescent="0.25">
      <c r="BR3704" s="35"/>
    </row>
    <row r="3705" spans="70:70" x14ac:dyDescent="0.25">
      <c r="BR3705" s="35"/>
    </row>
    <row r="3706" spans="70:70" x14ac:dyDescent="0.25">
      <c r="BR3706" s="35"/>
    </row>
    <row r="3707" spans="70:70" x14ac:dyDescent="0.25">
      <c r="BR3707" s="35"/>
    </row>
    <row r="3708" spans="70:70" x14ac:dyDescent="0.25">
      <c r="BR3708" s="35"/>
    </row>
    <row r="3709" spans="70:70" x14ac:dyDescent="0.25">
      <c r="BR3709" s="35"/>
    </row>
    <row r="3710" spans="70:70" x14ac:dyDescent="0.25">
      <c r="BR3710" s="35"/>
    </row>
    <row r="3711" spans="70:70" x14ac:dyDescent="0.25">
      <c r="BR3711" s="35"/>
    </row>
    <row r="3712" spans="70:70" x14ac:dyDescent="0.25">
      <c r="BR3712" s="35"/>
    </row>
    <row r="3713" spans="70:70" x14ac:dyDescent="0.25">
      <c r="BR3713" s="35"/>
    </row>
    <row r="3714" spans="70:70" x14ac:dyDescent="0.25">
      <c r="BR3714" s="35"/>
    </row>
    <row r="3715" spans="70:70" x14ac:dyDescent="0.25">
      <c r="BR3715" s="35"/>
    </row>
    <row r="3716" spans="70:70" x14ac:dyDescent="0.25">
      <c r="BR3716" s="35"/>
    </row>
    <row r="3717" spans="70:70" x14ac:dyDescent="0.25">
      <c r="BR3717" s="35"/>
    </row>
    <row r="3718" spans="70:70" x14ac:dyDescent="0.25">
      <c r="BR3718" s="35"/>
    </row>
    <row r="3719" spans="70:70" x14ac:dyDescent="0.25">
      <c r="BR3719" s="35"/>
    </row>
    <row r="3720" spans="70:70" x14ac:dyDescent="0.25">
      <c r="BR3720" s="35"/>
    </row>
    <row r="3721" spans="70:70" x14ac:dyDescent="0.25">
      <c r="BR3721" s="35"/>
    </row>
    <row r="3722" spans="70:70" x14ac:dyDescent="0.25">
      <c r="BR3722" s="35"/>
    </row>
    <row r="3723" spans="70:70" x14ac:dyDescent="0.25">
      <c r="BR3723" s="35"/>
    </row>
    <row r="3724" spans="70:70" x14ac:dyDescent="0.25">
      <c r="BR3724" s="35"/>
    </row>
    <row r="3725" spans="70:70" x14ac:dyDescent="0.25">
      <c r="BR3725" s="35"/>
    </row>
    <row r="3726" spans="70:70" x14ac:dyDescent="0.25">
      <c r="BR3726" s="35"/>
    </row>
    <row r="3727" spans="70:70" x14ac:dyDescent="0.25">
      <c r="BR3727" s="35"/>
    </row>
    <row r="3728" spans="70:70" x14ac:dyDescent="0.25">
      <c r="BR3728" s="35"/>
    </row>
    <row r="3729" spans="70:70" x14ac:dyDescent="0.25">
      <c r="BR3729" s="35"/>
    </row>
    <row r="3730" spans="70:70" x14ac:dyDescent="0.25">
      <c r="BR3730" s="35"/>
    </row>
    <row r="3731" spans="70:70" x14ac:dyDescent="0.25">
      <c r="BR3731" s="35"/>
    </row>
    <row r="3732" spans="70:70" x14ac:dyDescent="0.25">
      <c r="BR3732" s="35"/>
    </row>
    <row r="3733" spans="70:70" x14ac:dyDescent="0.25">
      <c r="BR3733" s="35"/>
    </row>
    <row r="3734" spans="70:70" x14ac:dyDescent="0.25">
      <c r="BR3734" s="35"/>
    </row>
    <row r="3735" spans="70:70" x14ac:dyDescent="0.25">
      <c r="BR3735" s="35"/>
    </row>
    <row r="3736" spans="70:70" x14ac:dyDescent="0.25">
      <c r="BR3736" s="35"/>
    </row>
    <row r="3737" spans="70:70" x14ac:dyDescent="0.25">
      <c r="BR3737" s="35"/>
    </row>
    <row r="3738" spans="70:70" x14ac:dyDescent="0.25">
      <c r="BR3738" s="35"/>
    </row>
    <row r="3739" spans="70:70" x14ac:dyDescent="0.25">
      <c r="BR3739" s="35"/>
    </row>
    <row r="3740" spans="70:70" x14ac:dyDescent="0.25">
      <c r="BR3740" s="35"/>
    </row>
    <row r="3741" spans="70:70" x14ac:dyDescent="0.25">
      <c r="BR3741" s="35"/>
    </row>
    <row r="3742" spans="70:70" x14ac:dyDescent="0.25">
      <c r="BR3742" s="35"/>
    </row>
    <row r="3743" spans="70:70" x14ac:dyDescent="0.25">
      <c r="BR3743" s="35"/>
    </row>
    <row r="3744" spans="70:70" x14ac:dyDescent="0.25">
      <c r="BR3744" s="35"/>
    </row>
    <row r="3745" spans="70:70" x14ac:dyDescent="0.25">
      <c r="BR3745" s="35"/>
    </row>
    <row r="3746" spans="70:70" x14ac:dyDescent="0.25">
      <c r="BR3746" s="35"/>
    </row>
    <row r="3747" spans="70:70" x14ac:dyDescent="0.25">
      <c r="BR3747" s="35"/>
    </row>
    <row r="3748" spans="70:70" x14ac:dyDescent="0.25">
      <c r="BR3748" s="35"/>
    </row>
    <row r="3749" spans="70:70" x14ac:dyDescent="0.25">
      <c r="BR3749" s="35"/>
    </row>
    <row r="3750" spans="70:70" x14ac:dyDescent="0.25">
      <c r="BR3750" s="35"/>
    </row>
    <row r="3751" spans="70:70" x14ac:dyDescent="0.25">
      <c r="BR3751" s="35"/>
    </row>
    <row r="3752" spans="70:70" x14ac:dyDescent="0.25">
      <c r="BR3752" s="35"/>
    </row>
    <row r="3753" spans="70:70" x14ac:dyDescent="0.25">
      <c r="BR3753" s="35"/>
    </row>
    <row r="3754" spans="70:70" x14ac:dyDescent="0.25">
      <c r="BR3754" s="35"/>
    </row>
    <row r="3755" spans="70:70" x14ac:dyDescent="0.25">
      <c r="BR3755" s="35"/>
    </row>
    <row r="3756" spans="70:70" x14ac:dyDescent="0.25">
      <c r="BR3756" s="35"/>
    </row>
    <row r="3757" spans="70:70" x14ac:dyDescent="0.25">
      <c r="BR3757" s="35"/>
    </row>
    <row r="3758" spans="70:70" x14ac:dyDescent="0.25">
      <c r="BR3758" s="35"/>
    </row>
    <row r="3759" spans="70:70" x14ac:dyDescent="0.25">
      <c r="BR3759" s="35"/>
    </row>
    <row r="3760" spans="70:70" x14ac:dyDescent="0.25">
      <c r="BR3760" s="35"/>
    </row>
    <row r="3761" spans="70:70" x14ac:dyDescent="0.25">
      <c r="BR3761" s="35"/>
    </row>
    <row r="3762" spans="70:70" x14ac:dyDescent="0.25">
      <c r="BR3762" s="35"/>
    </row>
    <row r="3763" spans="70:70" x14ac:dyDescent="0.25">
      <c r="BR3763" s="35"/>
    </row>
    <row r="3764" spans="70:70" x14ac:dyDescent="0.25">
      <c r="BR3764" s="35"/>
    </row>
    <row r="3765" spans="70:70" x14ac:dyDescent="0.25">
      <c r="BR3765" s="35"/>
    </row>
    <row r="3766" spans="70:70" x14ac:dyDescent="0.25">
      <c r="BR3766" s="35"/>
    </row>
    <row r="3767" spans="70:70" x14ac:dyDescent="0.25">
      <c r="BR3767" s="35"/>
    </row>
    <row r="3768" spans="70:70" x14ac:dyDescent="0.25">
      <c r="BR3768" s="35"/>
    </row>
    <row r="3769" spans="70:70" x14ac:dyDescent="0.25">
      <c r="BR3769" s="35"/>
    </row>
    <row r="3770" spans="70:70" x14ac:dyDescent="0.25">
      <c r="BR3770" s="35"/>
    </row>
    <row r="3771" spans="70:70" x14ac:dyDescent="0.25">
      <c r="BR3771" s="35"/>
    </row>
    <row r="3772" spans="70:70" x14ac:dyDescent="0.25">
      <c r="BR3772" s="35"/>
    </row>
    <row r="3773" spans="70:70" x14ac:dyDescent="0.25">
      <c r="BR3773" s="35"/>
    </row>
    <row r="3774" spans="70:70" x14ac:dyDescent="0.25">
      <c r="BR3774" s="35"/>
    </row>
    <row r="3775" spans="70:70" x14ac:dyDescent="0.25">
      <c r="BR3775" s="35"/>
    </row>
    <row r="3776" spans="70:70" x14ac:dyDescent="0.25">
      <c r="BR3776" s="35"/>
    </row>
    <row r="3777" spans="70:70" x14ac:dyDescent="0.25">
      <c r="BR3777" s="35"/>
    </row>
    <row r="3778" spans="70:70" x14ac:dyDescent="0.25">
      <c r="BR3778" s="35"/>
    </row>
    <row r="3779" spans="70:70" x14ac:dyDescent="0.25">
      <c r="BR3779" s="35"/>
    </row>
    <row r="3780" spans="70:70" x14ac:dyDescent="0.25">
      <c r="BR3780" s="35"/>
    </row>
    <row r="3781" spans="70:70" x14ac:dyDescent="0.25">
      <c r="BR3781" s="35"/>
    </row>
    <row r="3782" spans="70:70" x14ac:dyDescent="0.25">
      <c r="BR3782" s="35"/>
    </row>
    <row r="3783" spans="70:70" x14ac:dyDescent="0.25">
      <c r="BR3783" s="35"/>
    </row>
    <row r="3784" spans="70:70" x14ac:dyDescent="0.25">
      <c r="BR3784" s="35"/>
    </row>
    <row r="3785" spans="70:70" x14ac:dyDescent="0.25">
      <c r="BR3785" s="35"/>
    </row>
    <row r="3786" spans="70:70" x14ac:dyDescent="0.25">
      <c r="BR3786" s="35"/>
    </row>
    <row r="3787" spans="70:70" x14ac:dyDescent="0.25">
      <c r="BR3787" s="35"/>
    </row>
    <row r="3788" spans="70:70" x14ac:dyDescent="0.25">
      <c r="BR3788" s="35"/>
    </row>
    <row r="3789" spans="70:70" x14ac:dyDescent="0.25">
      <c r="BR3789" s="35"/>
    </row>
    <row r="3790" spans="70:70" x14ac:dyDescent="0.25">
      <c r="BR3790" s="35"/>
    </row>
    <row r="3791" spans="70:70" x14ac:dyDescent="0.25">
      <c r="BR3791" s="35"/>
    </row>
    <row r="3792" spans="70:70" x14ac:dyDescent="0.25">
      <c r="BR3792" s="35"/>
    </row>
    <row r="3793" spans="70:70" x14ac:dyDescent="0.25">
      <c r="BR3793" s="35"/>
    </row>
    <row r="3794" spans="70:70" x14ac:dyDescent="0.25">
      <c r="BR3794" s="35"/>
    </row>
    <row r="3795" spans="70:70" x14ac:dyDescent="0.25">
      <c r="BR3795" s="35"/>
    </row>
    <row r="3796" spans="70:70" x14ac:dyDescent="0.25">
      <c r="BR3796" s="35"/>
    </row>
    <row r="3797" spans="70:70" x14ac:dyDescent="0.25">
      <c r="BR3797" s="35"/>
    </row>
    <row r="3798" spans="70:70" x14ac:dyDescent="0.25">
      <c r="BR3798" s="35"/>
    </row>
    <row r="3799" spans="70:70" x14ac:dyDescent="0.25">
      <c r="BR3799" s="35"/>
    </row>
    <row r="3800" spans="70:70" x14ac:dyDescent="0.25">
      <c r="BR3800" s="35"/>
    </row>
    <row r="3801" spans="70:70" x14ac:dyDescent="0.25">
      <c r="BR3801" s="35"/>
    </row>
    <row r="3802" spans="70:70" x14ac:dyDescent="0.25">
      <c r="BR3802" s="35"/>
    </row>
    <row r="3803" spans="70:70" x14ac:dyDescent="0.25">
      <c r="BR3803" s="35"/>
    </row>
    <row r="3804" spans="70:70" x14ac:dyDescent="0.25">
      <c r="BR3804" s="35"/>
    </row>
    <row r="3805" spans="70:70" x14ac:dyDescent="0.25">
      <c r="BR3805" s="35"/>
    </row>
    <row r="3806" spans="70:70" x14ac:dyDescent="0.25">
      <c r="BR3806" s="35"/>
    </row>
    <row r="3807" spans="70:70" x14ac:dyDescent="0.25">
      <c r="BR3807" s="35"/>
    </row>
    <row r="3808" spans="70:70" x14ac:dyDescent="0.25">
      <c r="BR3808" s="35"/>
    </row>
    <row r="3809" spans="70:70" x14ac:dyDescent="0.25">
      <c r="BR3809" s="35"/>
    </row>
    <row r="3810" spans="70:70" x14ac:dyDescent="0.25">
      <c r="BR3810" s="35"/>
    </row>
    <row r="3811" spans="70:70" x14ac:dyDescent="0.25">
      <c r="BR3811" s="35"/>
    </row>
    <row r="3812" spans="70:70" x14ac:dyDescent="0.25">
      <c r="BR3812" s="35"/>
    </row>
    <row r="3813" spans="70:70" x14ac:dyDescent="0.25">
      <c r="BR3813" s="35"/>
    </row>
    <row r="3814" spans="70:70" x14ac:dyDescent="0.25">
      <c r="BR3814" s="35"/>
    </row>
    <row r="3815" spans="70:70" x14ac:dyDescent="0.25">
      <c r="BR3815" s="35"/>
    </row>
    <row r="3816" spans="70:70" x14ac:dyDescent="0.25">
      <c r="BR3816" s="35"/>
    </row>
    <row r="3817" spans="70:70" x14ac:dyDescent="0.25">
      <c r="BR3817" s="35"/>
    </row>
    <row r="3818" spans="70:70" x14ac:dyDescent="0.25">
      <c r="BR3818" s="35"/>
    </row>
    <row r="3819" spans="70:70" x14ac:dyDescent="0.25">
      <c r="BR3819" s="35"/>
    </row>
    <row r="3820" spans="70:70" x14ac:dyDescent="0.25">
      <c r="BR3820" s="35"/>
    </row>
    <row r="3821" spans="70:70" x14ac:dyDescent="0.25">
      <c r="BR3821" s="35"/>
    </row>
    <row r="3822" spans="70:70" x14ac:dyDescent="0.25">
      <c r="BR3822" s="35"/>
    </row>
    <row r="3823" spans="70:70" x14ac:dyDescent="0.25">
      <c r="BR3823" s="35"/>
    </row>
    <row r="3824" spans="70:70" x14ac:dyDescent="0.25">
      <c r="BR3824" s="35"/>
    </row>
    <row r="3825" spans="70:70" x14ac:dyDescent="0.25">
      <c r="BR3825" s="35"/>
    </row>
    <row r="3826" spans="70:70" x14ac:dyDescent="0.25">
      <c r="BR3826" s="35"/>
    </row>
    <row r="3827" spans="70:70" x14ac:dyDescent="0.25">
      <c r="BR3827" s="35"/>
    </row>
    <row r="3828" spans="70:70" x14ac:dyDescent="0.25">
      <c r="BR3828" s="35"/>
    </row>
    <row r="3829" spans="70:70" x14ac:dyDescent="0.25">
      <c r="BR3829" s="35"/>
    </row>
    <row r="3830" spans="70:70" x14ac:dyDescent="0.25">
      <c r="BR3830" s="35"/>
    </row>
    <row r="3831" spans="70:70" x14ac:dyDescent="0.25">
      <c r="BR3831" s="35"/>
    </row>
    <row r="3832" spans="70:70" x14ac:dyDescent="0.25">
      <c r="BR3832" s="35"/>
    </row>
    <row r="3833" spans="70:70" x14ac:dyDescent="0.25">
      <c r="BR3833" s="35"/>
    </row>
    <row r="3834" spans="70:70" x14ac:dyDescent="0.25">
      <c r="BR3834" s="35"/>
    </row>
    <row r="3835" spans="70:70" x14ac:dyDescent="0.25">
      <c r="BR3835" s="35"/>
    </row>
    <row r="3836" spans="70:70" x14ac:dyDescent="0.25">
      <c r="BR3836" s="35"/>
    </row>
    <row r="3837" spans="70:70" x14ac:dyDescent="0.25">
      <c r="BR3837" s="35"/>
    </row>
    <row r="3838" spans="70:70" x14ac:dyDescent="0.25">
      <c r="BR3838" s="35"/>
    </row>
    <row r="3839" spans="70:70" x14ac:dyDescent="0.25">
      <c r="BR3839" s="35"/>
    </row>
    <row r="3840" spans="70:70" x14ac:dyDescent="0.25">
      <c r="BR3840" s="35"/>
    </row>
    <row r="3841" spans="70:70" x14ac:dyDescent="0.25">
      <c r="BR3841" s="35"/>
    </row>
    <row r="3842" spans="70:70" x14ac:dyDescent="0.25">
      <c r="BR3842" s="35"/>
    </row>
    <row r="3843" spans="70:70" x14ac:dyDescent="0.25">
      <c r="BR3843" s="35"/>
    </row>
    <row r="3844" spans="70:70" x14ac:dyDescent="0.25">
      <c r="BR3844" s="35"/>
    </row>
    <row r="3845" spans="70:70" x14ac:dyDescent="0.25">
      <c r="BR3845" s="35"/>
    </row>
    <row r="3846" spans="70:70" x14ac:dyDescent="0.25">
      <c r="BR3846" s="35"/>
    </row>
    <row r="3847" spans="70:70" x14ac:dyDescent="0.25">
      <c r="BR3847" s="35"/>
    </row>
    <row r="3848" spans="70:70" x14ac:dyDescent="0.25">
      <c r="BR3848" s="35"/>
    </row>
    <row r="3849" spans="70:70" x14ac:dyDescent="0.25">
      <c r="BR3849" s="35"/>
    </row>
    <row r="3850" spans="70:70" x14ac:dyDescent="0.25">
      <c r="BR3850" s="35"/>
    </row>
    <row r="3851" spans="70:70" x14ac:dyDescent="0.25">
      <c r="BR3851" s="35"/>
    </row>
    <row r="3852" spans="70:70" x14ac:dyDescent="0.25">
      <c r="BR3852" s="35"/>
    </row>
    <row r="3853" spans="70:70" x14ac:dyDescent="0.25">
      <c r="BR3853" s="35"/>
    </row>
    <row r="3854" spans="70:70" x14ac:dyDescent="0.25">
      <c r="BR3854" s="35"/>
    </row>
    <row r="3855" spans="70:70" x14ac:dyDescent="0.25">
      <c r="BR3855" s="35"/>
    </row>
    <row r="3856" spans="70:70" x14ac:dyDescent="0.25">
      <c r="BR3856" s="35"/>
    </row>
    <row r="3857" spans="70:70" x14ac:dyDescent="0.25">
      <c r="BR3857" s="35"/>
    </row>
    <row r="3858" spans="70:70" x14ac:dyDescent="0.25">
      <c r="BR3858" s="35"/>
    </row>
    <row r="3859" spans="70:70" x14ac:dyDescent="0.25">
      <c r="BR3859" s="35"/>
    </row>
    <row r="3860" spans="70:70" x14ac:dyDescent="0.25">
      <c r="BR3860" s="35"/>
    </row>
    <row r="3861" spans="70:70" x14ac:dyDescent="0.25">
      <c r="BR3861" s="35"/>
    </row>
    <row r="3862" spans="70:70" x14ac:dyDescent="0.25">
      <c r="BR3862" s="35"/>
    </row>
    <row r="3863" spans="70:70" x14ac:dyDescent="0.25">
      <c r="BR3863" s="35"/>
    </row>
    <row r="3864" spans="70:70" x14ac:dyDescent="0.25">
      <c r="BR3864" s="35"/>
    </row>
    <row r="3865" spans="70:70" x14ac:dyDescent="0.25">
      <c r="BR3865" s="35"/>
    </row>
    <row r="3866" spans="70:70" x14ac:dyDescent="0.25">
      <c r="BR3866" s="35"/>
    </row>
    <row r="3867" spans="70:70" x14ac:dyDescent="0.25">
      <c r="BR3867" s="35"/>
    </row>
    <row r="3868" spans="70:70" x14ac:dyDescent="0.25">
      <c r="BR3868" s="35"/>
    </row>
    <row r="3869" spans="70:70" x14ac:dyDescent="0.25">
      <c r="BR3869" s="35"/>
    </row>
    <row r="3870" spans="70:70" x14ac:dyDescent="0.25">
      <c r="BR3870" s="35"/>
    </row>
    <row r="3871" spans="70:70" x14ac:dyDescent="0.25">
      <c r="BR3871" s="35"/>
    </row>
    <row r="3872" spans="70:70" x14ac:dyDescent="0.25">
      <c r="BR3872" s="35"/>
    </row>
    <row r="3873" spans="70:70" x14ac:dyDescent="0.25">
      <c r="BR3873" s="35"/>
    </row>
    <row r="3874" spans="70:70" x14ac:dyDescent="0.25">
      <c r="BR3874" s="35"/>
    </row>
    <row r="3875" spans="70:70" x14ac:dyDescent="0.25">
      <c r="BR3875" s="35"/>
    </row>
    <row r="3876" spans="70:70" x14ac:dyDescent="0.25">
      <c r="BR3876" s="35"/>
    </row>
    <row r="3877" spans="70:70" x14ac:dyDescent="0.25">
      <c r="BR3877" s="35"/>
    </row>
    <row r="3878" spans="70:70" x14ac:dyDescent="0.25">
      <c r="BR3878" s="35"/>
    </row>
    <row r="3879" spans="70:70" x14ac:dyDescent="0.25">
      <c r="BR3879" s="35"/>
    </row>
    <row r="3880" spans="70:70" x14ac:dyDescent="0.25">
      <c r="BR3880" s="35"/>
    </row>
    <row r="3881" spans="70:70" x14ac:dyDescent="0.25">
      <c r="BR3881" s="35"/>
    </row>
    <row r="3882" spans="70:70" x14ac:dyDescent="0.25">
      <c r="BR3882" s="35"/>
    </row>
    <row r="3883" spans="70:70" x14ac:dyDescent="0.25">
      <c r="BR3883" s="35"/>
    </row>
    <row r="3884" spans="70:70" x14ac:dyDescent="0.25">
      <c r="BR3884" s="35"/>
    </row>
    <row r="3885" spans="70:70" x14ac:dyDescent="0.25">
      <c r="BR3885" s="35"/>
    </row>
    <row r="3886" spans="70:70" x14ac:dyDescent="0.25">
      <c r="BR3886" s="35"/>
    </row>
    <row r="3887" spans="70:70" x14ac:dyDescent="0.25">
      <c r="BR3887" s="35"/>
    </row>
    <row r="3888" spans="70:70" x14ac:dyDescent="0.25">
      <c r="BR3888" s="35"/>
    </row>
    <row r="3889" spans="70:70" x14ac:dyDescent="0.25">
      <c r="BR3889" s="35"/>
    </row>
    <row r="3890" spans="70:70" x14ac:dyDescent="0.25">
      <c r="BR3890" s="35"/>
    </row>
    <row r="3891" spans="70:70" x14ac:dyDescent="0.25">
      <c r="BR3891" s="35"/>
    </row>
    <row r="3892" spans="70:70" x14ac:dyDescent="0.25">
      <c r="BR3892" s="35"/>
    </row>
    <row r="3893" spans="70:70" x14ac:dyDescent="0.25">
      <c r="BR3893" s="35"/>
    </row>
    <row r="3894" spans="70:70" x14ac:dyDescent="0.25">
      <c r="BR3894" s="35"/>
    </row>
    <row r="3895" spans="70:70" x14ac:dyDescent="0.25">
      <c r="BR3895" s="35"/>
    </row>
    <row r="3896" spans="70:70" x14ac:dyDescent="0.25">
      <c r="BR3896" s="35"/>
    </row>
    <row r="3897" spans="70:70" x14ac:dyDescent="0.25">
      <c r="BR3897" s="35"/>
    </row>
    <row r="3898" spans="70:70" x14ac:dyDescent="0.25">
      <c r="BR3898" s="35"/>
    </row>
    <row r="3899" spans="70:70" x14ac:dyDescent="0.25">
      <c r="BR3899" s="35"/>
    </row>
    <row r="3900" spans="70:70" x14ac:dyDescent="0.25">
      <c r="BR3900" s="35"/>
    </row>
    <row r="3901" spans="70:70" x14ac:dyDescent="0.25">
      <c r="BR3901" s="35"/>
    </row>
    <row r="3902" spans="70:70" x14ac:dyDescent="0.25">
      <c r="BR3902" s="35"/>
    </row>
    <row r="3903" spans="70:70" x14ac:dyDescent="0.25">
      <c r="BR3903" s="35"/>
    </row>
    <row r="3904" spans="70:70" x14ac:dyDescent="0.25">
      <c r="BR3904" s="35"/>
    </row>
    <row r="3905" spans="70:70" x14ac:dyDescent="0.25">
      <c r="BR3905" s="35"/>
    </row>
    <row r="3906" spans="70:70" x14ac:dyDescent="0.25">
      <c r="BR3906" s="35"/>
    </row>
    <row r="3907" spans="70:70" x14ac:dyDescent="0.25">
      <c r="BR3907" s="35"/>
    </row>
    <row r="3908" spans="70:70" x14ac:dyDescent="0.25">
      <c r="BR3908" s="35"/>
    </row>
    <row r="3909" spans="70:70" x14ac:dyDescent="0.25">
      <c r="BR3909" s="35"/>
    </row>
    <row r="3910" spans="70:70" x14ac:dyDescent="0.25">
      <c r="BR3910" s="35"/>
    </row>
    <row r="3911" spans="70:70" x14ac:dyDescent="0.25">
      <c r="BR3911" s="35"/>
    </row>
    <row r="3912" spans="70:70" x14ac:dyDescent="0.25">
      <c r="BR3912" s="35"/>
    </row>
    <row r="3913" spans="70:70" x14ac:dyDescent="0.25">
      <c r="BR3913" s="35"/>
    </row>
    <row r="3914" spans="70:70" x14ac:dyDescent="0.25">
      <c r="BR3914" s="35"/>
    </row>
    <row r="3915" spans="70:70" x14ac:dyDescent="0.25">
      <c r="BR3915" s="35"/>
    </row>
    <row r="3916" spans="70:70" x14ac:dyDescent="0.25">
      <c r="BR3916" s="35"/>
    </row>
    <row r="3917" spans="70:70" x14ac:dyDescent="0.25">
      <c r="BR3917" s="35"/>
    </row>
    <row r="3918" spans="70:70" x14ac:dyDescent="0.25">
      <c r="BR3918" s="35"/>
    </row>
    <row r="3919" spans="70:70" x14ac:dyDescent="0.25">
      <c r="BR3919" s="35"/>
    </row>
    <row r="3920" spans="70:70" x14ac:dyDescent="0.25">
      <c r="BR3920" s="35"/>
    </row>
    <row r="3921" spans="70:70" x14ac:dyDescent="0.25">
      <c r="BR3921" s="35"/>
    </row>
    <row r="3922" spans="70:70" x14ac:dyDescent="0.25">
      <c r="BR3922" s="35"/>
    </row>
    <row r="3923" spans="70:70" x14ac:dyDescent="0.25">
      <c r="BR3923" s="35"/>
    </row>
    <row r="3924" spans="70:70" x14ac:dyDescent="0.25">
      <c r="BR3924" s="35"/>
    </row>
    <row r="3925" spans="70:70" x14ac:dyDescent="0.25">
      <c r="BR3925" s="35"/>
    </row>
    <row r="3926" spans="70:70" x14ac:dyDescent="0.25">
      <c r="BR3926" s="35"/>
    </row>
    <row r="3927" spans="70:70" x14ac:dyDescent="0.25">
      <c r="BR3927" s="35"/>
    </row>
    <row r="3928" spans="70:70" x14ac:dyDescent="0.25">
      <c r="BR3928" s="35"/>
    </row>
    <row r="3929" spans="70:70" x14ac:dyDescent="0.25">
      <c r="BR3929" s="35"/>
    </row>
    <row r="3930" spans="70:70" x14ac:dyDescent="0.25">
      <c r="BR3930" s="35"/>
    </row>
    <row r="3931" spans="70:70" x14ac:dyDescent="0.25">
      <c r="BR3931" s="35"/>
    </row>
    <row r="3932" spans="70:70" x14ac:dyDescent="0.25">
      <c r="BR3932" s="35"/>
    </row>
    <row r="3933" spans="70:70" x14ac:dyDescent="0.25">
      <c r="BR3933" s="35"/>
    </row>
    <row r="3934" spans="70:70" x14ac:dyDescent="0.25">
      <c r="BR3934" s="35"/>
    </row>
    <row r="3935" spans="70:70" x14ac:dyDescent="0.25">
      <c r="BR3935" s="35"/>
    </row>
    <row r="3936" spans="70:70" x14ac:dyDescent="0.25">
      <c r="BR3936" s="35"/>
    </row>
    <row r="3937" spans="70:70" x14ac:dyDescent="0.25">
      <c r="BR3937" s="35"/>
    </row>
    <row r="3938" spans="70:70" x14ac:dyDescent="0.25">
      <c r="BR3938" s="35"/>
    </row>
    <row r="3939" spans="70:70" x14ac:dyDescent="0.25">
      <c r="BR3939" s="35"/>
    </row>
    <row r="3940" spans="70:70" x14ac:dyDescent="0.25">
      <c r="BR3940" s="35"/>
    </row>
    <row r="3941" spans="70:70" x14ac:dyDescent="0.25">
      <c r="BR3941" s="35"/>
    </row>
    <row r="3942" spans="70:70" x14ac:dyDescent="0.25">
      <c r="BR3942" s="35"/>
    </row>
    <row r="3943" spans="70:70" x14ac:dyDescent="0.25">
      <c r="BR3943" s="35"/>
    </row>
    <row r="3944" spans="70:70" x14ac:dyDescent="0.25">
      <c r="BR3944" s="35"/>
    </row>
    <row r="3945" spans="70:70" x14ac:dyDescent="0.25">
      <c r="BR3945" s="35"/>
    </row>
    <row r="3946" spans="70:70" x14ac:dyDescent="0.25">
      <c r="BR3946" s="35"/>
    </row>
    <row r="3947" spans="70:70" x14ac:dyDescent="0.25">
      <c r="BR3947" s="35"/>
    </row>
    <row r="3948" spans="70:70" x14ac:dyDescent="0.25">
      <c r="BR3948" s="35"/>
    </row>
    <row r="3949" spans="70:70" x14ac:dyDescent="0.25">
      <c r="BR3949" s="35"/>
    </row>
    <row r="3950" spans="70:70" x14ac:dyDescent="0.25">
      <c r="BR3950" s="35"/>
    </row>
    <row r="3951" spans="70:70" x14ac:dyDescent="0.25">
      <c r="BR3951" s="35"/>
    </row>
    <row r="3952" spans="70:70" x14ac:dyDescent="0.25">
      <c r="BR3952" s="35"/>
    </row>
    <row r="3953" spans="70:70" x14ac:dyDescent="0.25">
      <c r="BR3953" s="35"/>
    </row>
    <row r="3954" spans="70:70" x14ac:dyDescent="0.25">
      <c r="BR3954" s="35"/>
    </row>
    <row r="3955" spans="70:70" x14ac:dyDescent="0.25">
      <c r="BR3955" s="35"/>
    </row>
    <row r="3956" spans="70:70" x14ac:dyDescent="0.25">
      <c r="BR3956" s="35"/>
    </row>
    <row r="3957" spans="70:70" x14ac:dyDescent="0.25">
      <c r="BR3957" s="35"/>
    </row>
    <row r="3958" spans="70:70" x14ac:dyDescent="0.25">
      <c r="BR3958" s="35"/>
    </row>
    <row r="3959" spans="70:70" x14ac:dyDescent="0.25">
      <c r="BR3959" s="35"/>
    </row>
    <row r="3960" spans="70:70" x14ac:dyDescent="0.25">
      <c r="BR3960" s="35"/>
    </row>
    <row r="3961" spans="70:70" x14ac:dyDescent="0.25">
      <c r="BR3961" s="35"/>
    </row>
    <row r="3962" spans="70:70" x14ac:dyDescent="0.25">
      <c r="BR3962" s="35"/>
    </row>
    <row r="3963" spans="70:70" x14ac:dyDescent="0.25">
      <c r="BR3963" s="35"/>
    </row>
    <row r="3964" spans="70:70" x14ac:dyDescent="0.25">
      <c r="BR3964" s="35"/>
    </row>
    <row r="3965" spans="70:70" x14ac:dyDescent="0.25">
      <c r="BR3965" s="35"/>
    </row>
    <row r="3966" spans="70:70" x14ac:dyDescent="0.25">
      <c r="BR3966" s="35"/>
    </row>
    <row r="3967" spans="70:70" x14ac:dyDescent="0.25">
      <c r="BR3967" s="35"/>
    </row>
    <row r="3968" spans="70:70" x14ac:dyDescent="0.25">
      <c r="BR3968" s="35"/>
    </row>
    <row r="3969" spans="70:70" x14ac:dyDescent="0.25">
      <c r="BR3969" s="35"/>
    </row>
    <row r="3970" spans="70:70" x14ac:dyDescent="0.25">
      <c r="BR3970" s="35"/>
    </row>
    <row r="3971" spans="70:70" x14ac:dyDescent="0.25">
      <c r="BR3971" s="35"/>
    </row>
    <row r="3972" spans="70:70" x14ac:dyDescent="0.25">
      <c r="BR3972" s="35"/>
    </row>
    <row r="3973" spans="70:70" x14ac:dyDescent="0.25">
      <c r="BR3973" s="35"/>
    </row>
    <row r="3974" spans="70:70" x14ac:dyDescent="0.25">
      <c r="BR3974" s="35"/>
    </row>
    <row r="3975" spans="70:70" x14ac:dyDescent="0.25">
      <c r="BR3975" s="35"/>
    </row>
    <row r="3976" spans="70:70" x14ac:dyDescent="0.25">
      <c r="BR3976" s="35"/>
    </row>
    <row r="3977" spans="70:70" x14ac:dyDescent="0.25">
      <c r="BR3977" s="35"/>
    </row>
    <row r="3978" spans="70:70" x14ac:dyDescent="0.25">
      <c r="BR3978" s="35"/>
    </row>
    <row r="3979" spans="70:70" x14ac:dyDescent="0.25">
      <c r="BR3979" s="35"/>
    </row>
    <row r="3980" spans="70:70" x14ac:dyDescent="0.25">
      <c r="BR3980" s="35"/>
    </row>
    <row r="3981" spans="70:70" x14ac:dyDescent="0.25">
      <c r="BR3981" s="35"/>
    </row>
    <row r="3982" spans="70:70" x14ac:dyDescent="0.25">
      <c r="BR3982" s="35"/>
    </row>
    <row r="3983" spans="70:70" x14ac:dyDescent="0.25">
      <c r="BR3983" s="35"/>
    </row>
    <row r="3984" spans="70:70" x14ac:dyDescent="0.25">
      <c r="BR3984" s="35"/>
    </row>
    <row r="3985" spans="70:70" x14ac:dyDescent="0.25">
      <c r="BR3985" s="35"/>
    </row>
    <row r="3986" spans="70:70" x14ac:dyDescent="0.25">
      <c r="BR3986" s="35"/>
    </row>
    <row r="3987" spans="70:70" x14ac:dyDescent="0.25">
      <c r="BR3987" s="35"/>
    </row>
    <row r="3988" spans="70:70" x14ac:dyDescent="0.25">
      <c r="BR3988" s="35"/>
    </row>
    <row r="3989" spans="70:70" x14ac:dyDescent="0.25">
      <c r="BR3989" s="35"/>
    </row>
    <row r="3990" spans="70:70" x14ac:dyDescent="0.25">
      <c r="BR3990" s="35"/>
    </row>
    <row r="3991" spans="70:70" x14ac:dyDescent="0.25">
      <c r="BR3991" s="35"/>
    </row>
    <row r="3992" spans="70:70" x14ac:dyDescent="0.25">
      <c r="BR3992" s="35"/>
    </row>
    <row r="3993" spans="70:70" x14ac:dyDescent="0.25">
      <c r="BR3993" s="35"/>
    </row>
    <row r="3994" spans="70:70" x14ac:dyDescent="0.25">
      <c r="BR3994" s="35"/>
    </row>
    <row r="3995" spans="70:70" x14ac:dyDescent="0.25">
      <c r="BR3995" s="35"/>
    </row>
    <row r="3996" spans="70:70" x14ac:dyDescent="0.25">
      <c r="BR3996" s="35"/>
    </row>
    <row r="3997" spans="70:70" x14ac:dyDescent="0.25">
      <c r="BR3997" s="35"/>
    </row>
    <row r="3998" spans="70:70" x14ac:dyDescent="0.25">
      <c r="BR3998" s="35"/>
    </row>
    <row r="3999" spans="70:70" x14ac:dyDescent="0.25">
      <c r="BR3999" s="35"/>
    </row>
    <row r="4000" spans="70:70" x14ac:dyDescent="0.25">
      <c r="BR4000" s="35"/>
    </row>
    <row r="4001" spans="70:70" x14ac:dyDescent="0.25">
      <c r="BR4001" s="35"/>
    </row>
    <row r="4002" spans="70:70" x14ac:dyDescent="0.25">
      <c r="BR4002" s="35"/>
    </row>
    <row r="4003" spans="70:70" x14ac:dyDescent="0.25">
      <c r="BR4003" s="35"/>
    </row>
    <row r="4004" spans="70:70" x14ac:dyDescent="0.25">
      <c r="BR4004" s="35"/>
    </row>
    <row r="4005" spans="70:70" x14ac:dyDescent="0.25">
      <c r="BR4005" s="35"/>
    </row>
    <row r="4006" spans="70:70" x14ac:dyDescent="0.25">
      <c r="BR4006" s="35"/>
    </row>
    <row r="4007" spans="70:70" x14ac:dyDescent="0.25">
      <c r="BR4007" s="35"/>
    </row>
    <row r="4008" spans="70:70" x14ac:dyDescent="0.25">
      <c r="BR4008" s="35"/>
    </row>
    <row r="4009" spans="70:70" x14ac:dyDescent="0.25">
      <c r="BR4009" s="35"/>
    </row>
    <row r="4010" spans="70:70" x14ac:dyDescent="0.25">
      <c r="BR4010" s="35"/>
    </row>
    <row r="4011" spans="70:70" x14ac:dyDescent="0.25">
      <c r="BR4011" s="35"/>
    </row>
    <row r="4012" spans="70:70" x14ac:dyDescent="0.25">
      <c r="BR4012" s="35"/>
    </row>
    <row r="4013" spans="70:70" x14ac:dyDescent="0.25">
      <c r="BR4013" s="35"/>
    </row>
    <row r="4014" spans="70:70" x14ac:dyDescent="0.25">
      <c r="BR4014" s="35"/>
    </row>
    <row r="4015" spans="70:70" x14ac:dyDescent="0.25">
      <c r="BR4015" s="35"/>
    </row>
    <row r="4016" spans="70:70" x14ac:dyDescent="0.25">
      <c r="BR4016" s="35"/>
    </row>
    <row r="4017" spans="70:70" x14ac:dyDescent="0.25">
      <c r="BR4017" s="35"/>
    </row>
    <row r="4018" spans="70:70" x14ac:dyDescent="0.25">
      <c r="BR4018" s="35"/>
    </row>
    <row r="4019" spans="70:70" x14ac:dyDescent="0.25">
      <c r="BR4019" s="35"/>
    </row>
    <row r="4020" spans="70:70" x14ac:dyDescent="0.25">
      <c r="BR4020" s="35"/>
    </row>
    <row r="4021" spans="70:70" x14ac:dyDescent="0.25">
      <c r="BR4021" s="35"/>
    </row>
    <row r="4022" spans="70:70" x14ac:dyDescent="0.25">
      <c r="BR4022" s="35"/>
    </row>
    <row r="4023" spans="70:70" x14ac:dyDescent="0.25">
      <c r="BR4023" s="35"/>
    </row>
    <row r="4024" spans="70:70" x14ac:dyDescent="0.25">
      <c r="BR4024" s="35"/>
    </row>
    <row r="4025" spans="70:70" x14ac:dyDescent="0.25">
      <c r="BR4025" s="35"/>
    </row>
    <row r="4026" spans="70:70" x14ac:dyDescent="0.25">
      <c r="BR4026" s="35"/>
    </row>
    <row r="4027" spans="70:70" x14ac:dyDescent="0.25">
      <c r="BR4027" s="35"/>
    </row>
    <row r="4028" spans="70:70" x14ac:dyDescent="0.25">
      <c r="BR4028" s="35"/>
    </row>
    <row r="4029" spans="70:70" x14ac:dyDescent="0.25">
      <c r="BR4029" s="35"/>
    </row>
    <row r="4030" spans="70:70" x14ac:dyDescent="0.25">
      <c r="BR4030" s="35"/>
    </row>
    <row r="4031" spans="70:70" x14ac:dyDescent="0.25">
      <c r="BR4031" s="35"/>
    </row>
    <row r="4032" spans="70:70" x14ac:dyDescent="0.25">
      <c r="BR4032" s="35"/>
    </row>
    <row r="4033" spans="70:70" x14ac:dyDescent="0.25">
      <c r="BR4033" s="35"/>
    </row>
    <row r="4034" spans="70:70" x14ac:dyDescent="0.25">
      <c r="BR4034" s="35"/>
    </row>
    <row r="4035" spans="70:70" x14ac:dyDescent="0.25">
      <c r="BR4035" s="35"/>
    </row>
    <row r="4036" spans="70:70" x14ac:dyDescent="0.25">
      <c r="BR4036" s="35"/>
    </row>
    <row r="4037" spans="70:70" x14ac:dyDescent="0.25">
      <c r="BR4037" s="35"/>
    </row>
    <row r="4038" spans="70:70" x14ac:dyDescent="0.25">
      <c r="BR4038" s="35"/>
    </row>
    <row r="4039" spans="70:70" x14ac:dyDescent="0.25">
      <c r="BR4039" s="35"/>
    </row>
    <row r="4040" spans="70:70" x14ac:dyDescent="0.25">
      <c r="BR4040" s="35"/>
    </row>
    <row r="4041" spans="70:70" x14ac:dyDescent="0.25">
      <c r="BR4041" s="35"/>
    </row>
    <row r="4042" spans="70:70" x14ac:dyDescent="0.25">
      <c r="BR4042" s="35"/>
    </row>
    <row r="4043" spans="70:70" x14ac:dyDescent="0.25">
      <c r="BR4043" s="35"/>
    </row>
    <row r="4044" spans="70:70" x14ac:dyDescent="0.25">
      <c r="BR4044" s="35"/>
    </row>
    <row r="4045" spans="70:70" x14ac:dyDescent="0.25">
      <c r="BR4045" s="35"/>
    </row>
    <row r="4046" spans="70:70" x14ac:dyDescent="0.25">
      <c r="BR4046" s="35"/>
    </row>
    <row r="4047" spans="70:70" x14ac:dyDescent="0.25">
      <c r="BR4047" s="35"/>
    </row>
    <row r="4048" spans="70:70" x14ac:dyDescent="0.25">
      <c r="BR4048" s="35"/>
    </row>
    <row r="4049" spans="70:70" x14ac:dyDescent="0.25">
      <c r="BR4049" s="35"/>
    </row>
    <row r="4050" spans="70:70" x14ac:dyDescent="0.25">
      <c r="BR4050" s="35"/>
    </row>
    <row r="4051" spans="70:70" x14ac:dyDescent="0.25">
      <c r="BR4051" s="35"/>
    </row>
    <row r="4052" spans="70:70" x14ac:dyDescent="0.25">
      <c r="BR4052" s="35"/>
    </row>
    <row r="4053" spans="70:70" x14ac:dyDescent="0.25">
      <c r="BR4053" s="35"/>
    </row>
    <row r="4054" spans="70:70" x14ac:dyDescent="0.25">
      <c r="BR4054" s="35"/>
    </row>
    <row r="4055" spans="70:70" x14ac:dyDescent="0.25">
      <c r="BR4055" s="35"/>
    </row>
    <row r="4056" spans="70:70" x14ac:dyDescent="0.25">
      <c r="BR4056" s="35"/>
    </row>
    <row r="4057" spans="70:70" x14ac:dyDescent="0.25">
      <c r="BR4057" s="35"/>
    </row>
    <row r="4058" spans="70:70" x14ac:dyDescent="0.25">
      <c r="BR4058" s="35"/>
    </row>
    <row r="4059" spans="70:70" x14ac:dyDescent="0.25">
      <c r="BR4059" s="35"/>
    </row>
    <row r="4060" spans="70:70" x14ac:dyDescent="0.25">
      <c r="BR4060" s="35"/>
    </row>
    <row r="4061" spans="70:70" x14ac:dyDescent="0.25">
      <c r="BR4061" s="35"/>
    </row>
    <row r="4062" spans="70:70" x14ac:dyDescent="0.25">
      <c r="BR4062" s="35"/>
    </row>
    <row r="4063" spans="70:70" x14ac:dyDescent="0.25">
      <c r="BR4063" s="35"/>
    </row>
    <row r="4064" spans="70:70" x14ac:dyDescent="0.25">
      <c r="BR4064" s="35"/>
    </row>
    <row r="4065" spans="70:70" x14ac:dyDescent="0.25">
      <c r="BR4065" s="35"/>
    </row>
    <row r="4066" spans="70:70" x14ac:dyDescent="0.25">
      <c r="BR4066" s="35"/>
    </row>
    <row r="4067" spans="70:70" x14ac:dyDescent="0.25">
      <c r="BR4067" s="35"/>
    </row>
    <row r="4068" spans="70:70" x14ac:dyDescent="0.25">
      <c r="BR4068" s="35"/>
    </row>
    <row r="4069" spans="70:70" x14ac:dyDescent="0.25">
      <c r="BR4069" s="35"/>
    </row>
    <row r="4070" spans="70:70" x14ac:dyDescent="0.25">
      <c r="BR4070" s="35"/>
    </row>
    <row r="4071" spans="70:70" x14ac:dyDescent="0.25">
      <c r="BR4071" s="35"/>
    </row>
    <row r="4072" spans="70:70" x14ac:dyDescent="0.25">
      <c r="BR4072" s="35"/>
    </row>
    <row r="4073" spans="70:70" x14ac:dyDescent="0.25">
      <c r="BR4073" s="35"/>
    </row>
    <row r="4074" spans="70:70" x14ac:dyDescent="0.25">
      <c r="BR4074" s="35"/>
    </row>
    <row r="4075" spans="70:70" x14ac:dyDescent="0.25">
      <c r="BR4075" s="35"/>
    </row>
    <row r="4076" spans="70:70" x14ac:dyDescent="0.25">
      <c r="BR4076" s="35"/>
    </row>
    <row r="4077" spans="70:70" x14ac:dyDescent="0.25">
      <c r="BR4077" s="35"/>
    </row>
    <row r="4078" spans="70:70" x14ac:dyDescent="0.25">
      <c r="BR4078" s="35"/>
    </row>
    <row r="4079" spans="70:70" x14ac:dyDescent="0.25">
      <c r="BR4079" s="35"/>
    </row>
    <row r="4080" spans="70:70" x14ac:dyDescent="0.25">
      <c r="BR4080" s="35"/>
    </row>
    <row r="4081" spans="70:70" x14ac:dyDescent="0.25">
      <c r="BR4081" s="35"/>
    </row>
    <row r="4082" spans="70:70" x14ac:dyDescent="0.25">
      <c r="BR4082" s="35"/>
    </row>
    <row r="4083" spans="70:70" x14ac:dyDescent="0.25">
      <c r="BR4083" s="35"/>
    </row>
    <row r="4084" spans="70:70" x14ac:dyDescent="0.25">
      <c r="BR4084" s="35"/>
    </row>
    <row r="4085" spans="70:70" x14ac:dyDescent="0.25">
      <c r="BR4085" s="35"/>
    </row>
    <row r="4086" spans="70:70" x14ac:dyDescent="0.25">
      <c r="BR4086" s="35"/>
    </row>
    <row r="4087" spans="70:70" x14ac:dyDescent="0.25">
      <c r="BR4087" s="35"/>
    </row>
    <row r="4088" spans="70:70" x14ac:dyDescent="0.25">
      <c r="BR4088" s="35"/>
    </row>
    <row r="4089" spans="70:70" x14ac:dyDescent="0.25">
      <c r="BR4089" s="35"/>
    </row>
    <row r="4090" spans="70:70" x14ac:dyDescent="0.25">
      <c r="BR4090" s="35"/>
    </row>
    <row r="4091" spans="70:70" x14ac:dyDescent="0.25">
      <c r="BR4091" s="35"/>
    </row>
    <row r="4092" spans="70:70" x14ac:dyDescent="0.25">
      <c r="BR4092" s="35"/>
    </row>
    <row r="4093" spans="70:70" x14ac:dyDescent="0.25">
      <c r="BR4093" s="35"/>
    </row>
    <row r="4094" spans="70:70" x14ac:dyDescent="0.25">
      <c r="BR4094" s="35"/>
    </row>
    <row r="4095" spans="70:70" x14ac:dyDescent="0.25">
      <c r="BR4095" s="35"/>
    </row>
    <row r="4096" spans="70:70" x14ac:dyDescent="0.25">
      <c r="BR4096" s="35"/>
    </row>
    <row r="4097" spans="70:70" x14ac:dyDescent="0.25">
      <c r="BR4097" s="35"/>
    </row>
    <row r="4098" spans="70:70" x14ac:dyDescent="0.25">
      <c r="BR4098" s="35"/>
    </row>
    <row r="4099" spans="70:70" x14ac:dyDescent="0.25">
      <c r="BR4099" s="35"/>
    </row>
    <row r="4100" spans="70:70" x14ac:dyDescent="0.25">
      <c r="BR4100" s="35"/>
    </row>
    <row r="4101" spans="70:70" x14ac:dyDescent="0.25">
      <c r="BR4101" s="35"/>
    </row>
    <row r="4102" spans="70:70" x14ac:dyDescent="0.25">
      <c r="BR4102" s="35"/>
    </row>
    <row r="4103" spans="70:70" x14ac:dyDescent="0.25">
      <c r="BR4103" s="35"/>
    </row>
    <row r="4104" spans="70:70" x14ac:dyDescent="0.25">
      <c r="BR4104" s="35"/>
    </row>
    <row r="4105" spans="70:70" x14ac:dyDescent="0.25">
      <c r="BR4105" s="35"/>
    </row>
    <row r="4106" spans="70:70" x14ac:dyDescent="0.25">
      <c r="BR4106" s="35"/>
    </row>
    <row r="4107" spans="70:70" x14ac:dyDescent="0.25">
      <c r="BR4107" s="35"/>
    </row>
    <row r="4108" spans="70:70" x14ac:dyDescent="0.25">
      <c r="BR4108" s="35"/>
    </row>
    <row r="4109" spans="70:70" x14ac:dyDescent="0.25">
      <c r="BR4109" s="35"/>
    </row>
    <row r="4110" spans="70:70" x14ac:dyDescent="0.25">
      <c r="BR4110" s="35"/>
    </row>
    <row r="4111" spans="70:70" x14ac:dyDescent="0.25">
      <c r="BR4111" s="35"/>
    </row>
    <row r="4112" spans="70:70" x14ac:dyDescent="0.25">
      <c r="BR4112" s="35"/>
    </row>
    <row r="4113" spans="70:70" x14ac:dyDescent="0.25">
      <c r="BR4113" s="35"/>
    </row>
    <row r="4114" spans="70:70" x14ac:dyDescent="0.25">
      <c r="BR4114" s="35"/>
    </row>
    <row r="4115" spans="70:70" x14ac:dyDescent="0.25">
      <c r="BR4115" s="35"/>
    </row>
    <row r="4116" spans="70:70" x14ac:dyDescent="0.25">
      <c r="BR4116" s="35"/>
    </row>
    <row r="4117" spans="70:70" x14ac:dyDescent="0.25">
      <c r="BR4117" s="35"/>
    </row>
    <row r="4118" spans="70:70" x14ac:dyDescent="0.25">
      <c r="BR4118" s="35"/>
    </row>
    <row r="4119" spans="70:70" x14ac:dyDescent="0.25">
      <c r="BR4119" s="35"/>
    </row>
    <row r="4120" spans="70:70" x14ac:dyDescent="0.25">
      <c r="BR4120" s="35"/>
    </row>
    <row r="4121" spans="70:70" x14ac:dyDescent="0.25">
      <c r="BR4121" s="35"/>
    </row>
    <row r="4122" spans="70:70" x14ac:dyDescent="0.25">
      <c r="BR4122" s="35"/>
    </row>
    <row r="4123" spans="70:70" x14ac:dyDescent="0.25">
      <c r="BR4123" s="35"/>
    </row>
    <row r="4124" spans="70:70" x14ac:dyDescent="0.25">
      <c r="BR4124" s="35"/>
    </row>
    <row r="4125" spans="70:70" x14ac:dyDescent="0.25">
      <c r="BR4125" s="35"/>
    </row>
    <row r="4126" spans="70:70" x14ac:dyDescent="0.25">
      <c r="BR4126" s="35"/>
    </row>
    <row r="4127" spans="70:70" x14ac:dyDescent="0.25">
      <c r="BR4127" s="35"/>
    </row>
    <row r="4128" spans="70:70" x14ac:dyDescent="0.25">
      <c r="BR4128" s="35"/>
    </row>
    <row r="4129" spans="70:70" x14ac:dyDescent="0.25">
      <c r="BR4129" s="35"/>
    </row>
    <row r="4130" spans="70:70" x14ac:dyDescent="0.25">
      <c r="BR4130" s="35"/>
    </row>
    <row r="4131" spans="70:70" x14ac:dyDescent="0.25">
      <c r="BR4131" s="35"/>
    </row>
    <row r="4132" spans="70:70" x14ac:dyDescent="0.25">
      <c r="BR4132" s="35"/>
    </row>
    <row r="4133" spans="70:70" x14ac:dyDescent="0.25">
      <c r="BR4133" s="35"/>
    </row>
    <row r="4134" spans="70:70" x14ac:dyDescent="0.25">
      <c r="BR4134" s="35"/>
    </row>
    <row r="4135" spans="70:70" x14ac:dyDescent="0.25">
      <c r="BR4135" s="35"/>
    </row>
    <row r="4136" spans="70:70" x14ac:dyDescent="0.25">
      <c r="BR4136" s="35"/>
    </row>
    <row r="4137" spans="70:70" x14ac:dyDescent="0.25">
      <c r="BR4137" s="35"/>
    </row>
    <row r="4138" spans="70:70" x14ac:dyDescent="0.25">
      <c r="BR4138" s="35"/>
    </row>
    <row r="4139" spans="70:70" x14ac:dyDescent="0.25">
      <c r="BR4139" s="35"/>
    </row>
    <row r="4140" spans="70:70" x14ac:dyDescent="0.25">
      <c r="BR4140" s="35"/>
    </row>
    <row r="4141" spans="70:70" x14ac:dyDescent="0.25">
      <c r="BR4141" s="35"/>
    </row>
    <row r="4142" spans="70:70" x14ac:dyDescent="0.25">
      <c r="BR4142" s="35"/>
    </row>
    <row r="4143" spans="70:70" x14ac:dyDescent="0.25">
      <c r="BR4143" s="35"/>
    </row>
    <row r="4144" spans="70:70" x14ac:dyDescent="0.25">
      <c r="BR4144" s="35"/>
    </row>
    <row r="4145" spans="70:70" x14ac:dyDescent="0.25">
      <c r="BR4145" s="35"/>
    </row>
    <row r="4146" spans="70:70" x14ac:dyDescent="0.25">
      <c r="BR4146" s="35"/>
    </row>
    <row r="4147" spans="70:70" x14ac:dyDescent="0.25">
      <c r="BR4147" s="35"/>
    </row>
    <row r="4148" spans="70:70" x14ac:dyDescent="0.25">
      <c r="BR4148" s="35"/>
    </row>
    <row r="4149" spans="70:70" x14ac:dyDescent="0.25">
      <c r="BR4149" s="35"/>
    </row>
    <row r="4150" spans="70:70" x14ac:dyDescent="0.25">
      <c r="BR4150" s="35"/>
    </row>
    <row r="4151" spans="70:70" x14ac:dyDescent="0.25">
      <c r="BR4151" s="35"/>
    </row>
    <row r="4152" spans="70:70" x14ac:dyDescent="0.25">
      <c r="BR4152" s="35"/>
    </row>
    <row r="4153" spans="70:70" x14ac:dyDescent="0.25">
      <c r="BR4153" s="35"/>
    </row>
    <row r="4154" spans="70:70" x14ac:dyDescent="0.25">
      <c r="BR4154" s="35"/>
    </row>
    <row r="4155" spans="70:70" x14ac:dyDescent="0.25">
      <c r="BR4155" s="35"/>
    </row>
    <row r="4156" spans="70:70" x14ac:dyDescent="0.25">
      <c r="BR4156" s="35"/>
    </row>
    <row r="4157" spans="70:70" x14ac:dyDescent="0.25">
      <c r="BR4157" s="35"/>
    </row>
    <row r="4158" spans="70:70" x14ac:dyDescent="0.25">
      <c r="BR4158" s="35"/>
    </row>
    <row r="4159" spans="70:70" x14ac:dyDescent="0.25">
      <c r="BR4159" s="35"/>
    </row>
    <row r="4160" spans="70:70" x14ac:dyDescent="0.25">
      <c r="BR4160" s="35"/>
    </row>
    <row r="4161" spans="70:70" x14ac:dyDescent="0.25">
      <c r="BR4161" s="35"/>
    </row>
    <row r="4162" spans="70:70" x14ac:dyDescent="0.25">
      <c r="BR4162" s="35"/>
    </row>
    <row r="4163" spans="70:70" x14ac:dyDescent="0.25">
      <c r="BR4163" s="35"/>
    </row>
    <row r="4164" spans="70:70" x14ac:dyDescent="0.25">
      <c r="BR4164" s="35"/>
    </row>
    <row r="4165" spans="70:70" x14ac:dyDescent="0.25">
      <c r="BR4165" s="35"/>
    </row>
    <row r="4166" spans="70:70" x14ac:dyDescent="0.25">
      <c r="BR4166" s="35"/>
    </row>
    <row r="4167" spans="70:70" x14ac:dyDescent="0.25">
      <c r="BR4167" s="35"/>
    </row>
    <row r="4168" spans="70:70" x14ac:dyDescent="0.25">
      <c r="BR4168" s="35"/>
    </row>
    <row r="4169" spans="70:70" x14ac:dyDescent="0.25">
      <c r="BR4169" s="35"/>
    </row>
    <row r="4170" spans="70:70" x14ac:dyDescent="0.25">
      <c r="BR4170" s="35"/>
    </row>
    <row r="4171" spans="70:70" x14ac:dyDescent="0.25">
      <c r="BR4171" s="35"/>
    </row>
    <row r="4172" spans="70:70" x14ac:dyDescent="0.25">
      <c r="BR4172" s="35"/>
    </row>
    <row r="4173" spans="70:70" x14ac:dyDescent="0.25">
      <c r="BR4173" s="35"/>
    </row>
    <row r="4174" spans="70:70" x14ac:dyDescent="0.25">
      <c r="BR4174" s="35"/>
    </row>
    <row r="4175" spans="70:70" x14ac:dyDescent="0.25">
      <c r="BR4175" s="35"/>
    </row>
    <row r="4176" spans="70:70" x14ac:dyDescent="0.25">
      <c r="BR4176" s="35"/>
    </row>
    <row r="4177" spans="70:70" x14ac:dyDescent="0.25">
      <c r="BR4177" s="35"/>
    </row>
    <row r="4178" spans="70:70" x14ac:dyDescent="0.25">
      <c r="BR4178" s="35"/>
    </row>
    <row r="4179" spans="70:70" x14ac:dyDescent="0.25">
      <c r="BR4179" s="35"/>
    </row>
    <row r="4180" spans="70:70" x14ac:dyDescent="0.25">
      <c r="BR4180" s="35"/>
    </row>
    <row r="4181" spans="70:70" x14ac:dyDescent="0.25">
      <c r="BR4181" s="35"/>
    </row>
    <row r="4182" spans="70:70" x14ac:dyDescent="0.25">
      <c r="BR4182" s="35"/>
    </row>
    <row r="4183" spans="70:70" x14ac:dyDescent="0.25">
      <c r="BR4183" s="35"/>
    </row>
    <row r="4184" spans="70:70" x14ac:dyDescent="0.25">
      <c r="BR4184" s="35"/>
    </row>
    <row r="4185" spans="70:70" x14ac:dyDescent="0.25">
      <c r="BR4185" s="35"/>
    </row>
    <row r="4186" spans="70:70" x14ac:dyDescent="0.25">
      <c r="BR4186" s="35"/>
    </row>
    <row r="4187" spans="70:70" x14ac:dyDescent="0.25">
      <c r="BR4187" s="35"/>
    </row>
    <row r="4188" spans="70:70" x14ac:dyDescent="0.25">
      <c r="BR4188" s="35"/>
    </row>
    <row r="4189" spans="70:70" x14ac:dyDescent="0.25">
      <c r="BR4189" s="35"/>
    </row>
    <row r="4190" spans="70:70" x14ac:dyDescent="0.25">
      <c r="BR4190" s="35"/>
    </row>
    <row r="4191" spans="70:70" x14ac:dyDescent="0.25">
      <c r="BR4191" s="35"/>
    </row>
    <row r="4192" spans="70:70" x14ac:dyDescent="0.25">
      <c r="BR4192" s="35"/>
    </row>
    <row r="4193" spans="70:70" x14ac:dyDescent="0.25">
      <c r="BR4193" s="35"/>
    </row>
    <row r="4194" spans="70:70" x14ac:dyDescent="0.25">
      <c r="BR4194" s="35"/>
    </row>
    <row r="4195" spans="70:70" x14ac:dyDescent="0.25">
      <c r="BR4195" s="35"/>
    </row>
    <row r="4196" spans="70:70" x14ac:dyDescent="0.25">
      <c r="BR4196" s="35"/>
    </row>
    <row r="4197" spans="70:70" x14ac:dyDescent="0.25">
      <c r="BR4197" s="35"/>
    </row>
    <row r="4198" spans="70:70" x14ac:dyDescent="0.25">
      <c r="BR4198" s="35"/>
    </row>
    <row r="4199" spans="70:70" x14ac:dyDescent="0.25">
      <c r="BR4199" s="35"/>
    </row>
    <row r="4200" spans="70:70" x14ac:dyDescent="0.25">
      <c r="BR4200" s="35"/>
    </row>
    <row r="4201" spans="70:70" x14ac:dyDescent="0.25">
      <c r="BR4201" s="35"/>
    </row>
    <row r="4202" spans="70:70" x14ac:dyDescent="0.25">
      <c r="BR4202" s="35"/>
    </row>
    <row r="4203" spans="70:70" x14ac:dyDescent="0.25">
      <c r="BR4203" s="35"/>
    </row>
    <row r="4204" spans="70:70" x14ac:dyDescent="0.25">
      <c r="BR4204" s="35"/>
    </row>
    <row r="4205" spans="70:70" x14ac:dyDescent="0.25">
      <c r="BR4205" s="35"/>
    </row>
    <row r="4206" spans="70:70" x14ac:dyDescent="0.25">
      <c r="BR4206" s="35"/>
    </row>
    <row r="4207" spans="70:70" x14ac:dyDescent="0.25">
      <c r="BR4207" s="35"/>
    </row>
    <row r="4208" spans="70:70" x14ac:dyDescent="0.25">
      <c r="BR4208" s="35"/>
    </row>
    <row r="4209" spans="70:70" x14ac:dyDescent="0.25">
      <c r="BR4209" s="35"/>
    </row>
    <row r="4210" spans="70:70" x14ac:dyDescent="0.25">
      <c r="BR4210" s="35"/>
    </row>
    <row r="4211" spans="70:70" x14ac:dyDescent="0.25">
      <c r="BR4211" s="35"/>
    </row>
    <row r="4212" spans="70:70" x14ac:dyDescent="0.25">
      <c r="BR4212" s="35"/>
    </row>
    <row r="4213" spans="70:70" x14ac:dyDescent="0.25">
      <c r="BR4213" s="35"/>
    </row>
    <row r="4214" spans="70:70" x14ac:dyDescent="0.25">
      <c r="BR4214" s="35"/>
    </row>
    <row r="4215" spans="70:70" x14ac:dyDescent="0.25">
      <c r="BR4215" s="35"/>
    </row>
    <row r="4216" spans="70:70" x14ac:dyDescent="0.25">
      <c r="BR4216" s="35"/>
    </row>
    <row r="4217" spans="70:70" x14ac:dyDescent="0.25">
      <c r="BR4217" s="35"/>
    </row>
    <row r="4218" spans="70:70" x14ac:dyDescent="0.25">
      <c r="BR4218" s="35"/>
    </row>
    <row r="4219" spans="70:70" x14ac:dyDescent="0.25">
      <c r="BR4219" s="35"/>
    </row>
    <row r="4220" spans="70:70" x14ac:dyDescent="0.25">
      <c r="BR4220" s="35"/>
    </row>
    <row r="4221" spans="70:70" x14ac:dyDescent="0.25">
      <c r="BR4221" s="35"/>
    </row>
    <row r="4222" spans="70:70" x14ac:dyDescent="0.25">
      <c r="BR4222" s="35"/>
    </row>
    <row r="4223" spans="70:70" x14ac:dyDescent="0.25">
      <c r="BR4223" s="35"/>
    </row>
    <row r="4224" spans="70:70" x14ac:dyDescent="0.25">
      <c r="BR4224" s="35"/>
    </row>
    <row r="4225" spans="70:70" x14ac:dyDescent="0.25">
      <c r="BR4225" s="35"/>
    </row>
    <row r="4226" spans="70:70" x14ac:dyDescent="0.25">
      <c r="BR4226" s="35"/>
    </row>
    <row r="4227" spans="70:70" x14ac:dyDescent="0.25">
      <c r="BR4227" s="35"/>
    </row>
    <row r="4228" spans="70:70" x14ac:dyDescent="0.25">
      <c r="BR4228" s="35"/>
    </row>
    <row r="4229" spans="70:70" x14ac:dyDescent="0.25">
      <c r="BR4229" s="35"/>
    </row>
    <row r="4230" spans="70:70" x14ac:dyDescent="0.25">
      <c r="BR4230" s="35"/>
    </row>
    <row r="4231" spans="70:70" x14ac:dyDescent="0.25">
      <c r="BR4231" s="35"/>
    </row>
    <row r="4232" spans="70:70" x14ac:dyDescent="0.25">
      <c r="BR4232" s="35"/>
    </row>
    <row r="4233" spans="70:70" x14ac:dyDescent="0.25">
      <c r="BR4233" s="35"/>
    </row>
    <row r="4234" spans="70:70" x14ac:dyDescent="0.25">
      <c r="BR4234" s="35"/>
    </row>
    <row r="4235" spans="70:70" x14ac:dyDescent="0.25">
      <c r="BR4235" s="35"/>
    </row>
    <row r="4236" spans="70:70" x14ac:dyDescent="0.25">
      <c r="BR4236" s="35"/>
    </row>
    <row r="4237" spans="70:70" x14ac:dyDescent="0.25">
      <c r="BR4237" s="35"/>
    </row>
    <row r="4238" spans="70:70" x14ac:dyDescent="0.25">
      <c r="BR4238" s="35"/>
    </row>
    <row r="4239" spans="70:70" x14ac:dyDescent="0.25">
      <c r="BR4239" s="35"/>
    </row>
    <row r="4240" spans="70:70" x14ac:dyDescent="0.25">
      <c r="BR4240" s="35"/>
    </row>
    <row r="4241" spans="70:70" x14ac:dyDescent="0.25">
      <c r="BR4241" s="35"/>
    </row>
    <row r="4242" spans="70:70" x14ac:dyDescent="0.25">
      <c r="BR4242" s="35"/>
    </row>
    <row r="4243" spans="70:70" x14ac:dyDescent="0.25">
      <c r="BR4243" s="35"/>
    </row>
    <row r="4244" spans="70:70" x14ac:dyDescent="0.25">
      <c r="BR4244" s="35"/>
    </row>
    <row r="4245" spans="70:70" x14ac:dyDescent="0.25">
      <c r="BR4245" s="35"/>
    </row>
    <row r="4246" spans="70:70" x14ac:dyDescent="0.25">
      <c r="BR4246" s="35"/>
    </row>
    <row r="4247" spans="70:70" x14ac:dyDescent="0.25">
      <c r="BR4247" s="35"/>
    </row>
    <row r="4248" spans="70:70" x14ac:dyDescent="0.25">
      <c r="BR4248" s="35"/>
    </row>
    <row r="4249" spans="70:70" x14ac:dyDescent="0.25">
      <c r="BR4249" s="35"/>
    </row>
    <row r="4250" spans="70:70" x14ac:dyDescent="0.25">
      <c r="BR4250" s="35"/>
    </row>
    <row r="4251" spans="70:70" x14ac:dyDescent="0.25">
      <c r="BR4251" s="35"/>
    </row>
    <row r="4252" spans="70:70" x14ac:dyDescent="0.25">
      <c r="BR4252" s="35"/>
    </row>
    <row r="4253" spans="70:70" x14ac:dyDescent="0.25">
      <c r="BR4253" s="35"/>
    </row>
    <row r="4254" spans="70:70" x14ac:dyDescent="0.25">
      <c r="BR4254" s="35"/>
    </row>
    <row r="4255" spans="70:70" x14ac:dyDescent="0.25">
      <c r="BR4255" s="35"/>
    </row>
    <row r="4256" spans="70:70" x14ac:dyDescent="0.25">
      <c r="BR4256" s="35"/>
    </row>
    <row r="4257" spans="70:70" x14ac:dyDescent="0.25">
      <c r="BR4257" s="35"/>
    </row>
    <row r="4258" spans="70:70" x14ac:dyDescent="0.25">
      <c r="BR4258" s="35"/>
    </row>
    <row r="4259" spans="70:70" x14ac:dyDescent="0.25">
      <c r="BR4259" s="35"/>
    </row>
    <row r="4260" spans="70:70" x14ac:dyDescent="0.25">
      <c r="BR4260" s="35"/>
    </row>
    <row r="4261" spans="70:70" x14ac:dyDescent="0.25">
      <c r="BR4261" s="35"/>
    </row>
    <row r="4262" spans="70:70" x14ac:dyDescent="0.25">
      <c r="BR4262" s="35"/>
    </row>
    <row r="4263" spans="70:70" x14ac:dyDescent="0.25">
      <c r="BR4263" s="35"/>
    </row>
    <row r="4264" spans="70:70" x14ac:dyDescent="0.25">
      <c r="BR4264" s="35"/>
    </row>
    <row r="4265" spans="70:70" x14ac:dyDescent="0.25">
      <c r="BR4265" s="35"/>
    </row>
    <row r="4266" spans="70:70" x14ac:dyDescent="0.25">
      <c r="BR4266" s="35"/>
    </row>
    <row r="4267" spans="70:70" x14ac:dyDescent="0.25">
      <c r="BR4267" s="35"/>
    </row>
    <row r="4268" spans="70:70" x14ac:dyDescent="0.25">
      <c r="BR4268" s="35"/>
    </row>
    <row r="4269" spans="70:70" x14ac:dyDescent="0.25">
      <c r="BR4269" s="35"/>
    </row>
    <row r="4270" spans="70:70" x14ac:dyDescent="0.25">
      <c r="BR4270" s="35"/>
    </row>
    <row r="4271" spans="70:70" x14ac:dyDescent="0.25">
      <c r="BR4271" s="35"/>
    </row>
    <row r="4272" spans="70:70" x14ac:dyDescent="0.25">
      <c r="BR4272" s="35"/>
    </row>
    <row r="4273" spans="70:70" x14ac:dyDescent="0.25">
      <c r="BR4273" s="35"/>
    </row>
    <row r="4274" spans="70:70" x14ac:dyDescent="0.25">
      <c r="BR4274" s="35"/>
    </row>
    <row r="4275" spans="70:70" x14ac:dyDescent="0.25">
      <c r="BR4275" s="35"/>
    </row>
    <row r="4276" spans="70:70" x14ac:dyDescent="0.25">
      <c r="BR4276" s="35"/>
    </row>
    <row r="4277" spans="70:70" x14ac:dyDescent="0.25">
      <c r="BR4277" s="35"/>
    </row>
    <row r="4278" spans="70:70" x14ac:dyDescent="0.25">
      <c r="BR4278" s="35"/>
    </row>
    <row r="4279" spans="70:70" x14ac:dyDescent="0.25">
      <c r="BR4279" s="35"/>
    </row>
    <row r="4280" spans="70:70" x14ac:dyDescent="0.25">
      <c r="BR4280" s="35"/>
    </row>
    <row r="4281" spans="70:70" x14ac:dyDescent="0.25">
      <c r="BR4281" s="35"/>
    </row>
    <row r="4282" spans="70:70" x14ac:dyDescent="0.25">
      <c r="BR4282" s="35"/>
    </row>
    <row r="4283" spans="70:70" x14ac:dyDescent="0.25">
      <c r="BR4283" s="35"/>
    </row>
    <row r="4284" spans="70:70" x14ac:dyDescent="0.25">
      <c r="BR4284" s="35"/>
    </row>
    <row r="4285" spans="70:70" x14ac:dyDescent="0.25">
      <c r="BR4285" s="35"/>
    </row>
    <row r="4286" spans="70:70" x14ac:dyDescent="0.25">
      <c r="BR4286" s="35"/>
    </row>
    <row r="4287" spans="70:70" x14ac:dyDescent="0.25">
      <c r="BR4287" s="35"/>
    </row>
    <row r="4288" spans="70:70" x14ac:dyDescent="0.25">
      <c r="BR4288" s="35"/>
    </row>
    <row r="4289" spans="70:70" x14ac:dyDescent="0.25">
      <c r="BR4289" s="35"/>
    </row>
    <row r="4290" spans="70:70" x14ac:dyDescent="0.25">
      <c r="BR4290" s="35"/>
    </row>
    <row r="4291" spans="70:70" x14ac:dyDescent="0.25">
      <c r="BR4291" s="35"/>
    </row>
    <row r="4292" spans="70:70" x14ac:dyDescent="0.25">
      <c r="BR4292" s="35"/>
    </row>
    <row r="4293" spans="70:70" x14ac:dyDescent="0.25">
      <c r="BR4293" s="35"/>
    </row>
    <row r="4294" spans="70:70" x14ac:dyDescent="0.25">
      <c r="BR4294" s="35"/>
    </row>
    <row r="4295" spans="70:70" x14ac:dyDescent="0.25">
      <c r="BR4295" s="35"/>
    </row>
    <row r="4296" spans="70:70" x14ac:dyDescent="0.25">
      <c r="BR4296" s="35"/>
    </row>
    <row r="4297" spans="70:70" x14ac:dyDescent="0.25">
      <c r="BR4297" s="35"/>
    </row>
    <row r="4298" spans="70:70" x14ac:dyDescent="0.25">
      <c r="BR4298" s="35"/>
    </row>
    <row r="4299" spans="70:70" x14ac:dyDescent="0.25">
      <c r="BR4299" s="35"/>
    </row>
    <row r="4300" spans="70:70" x14ac:dyDescent="0.25">
      <c r="BR4300" s="35"/>
    </row>
    <row r="4301" spans="70:70" x14ac:dyDescent="0.25">
      <c r="BR4301" s="35"/>
    </row>
    <row r="4302" spans="70:70" x14ac:dyDescent="0.25">
      <c r="BR4302" s="35"/>
    </row>
    <row r="4303" spans="70:70" x14ac:dyDescent="0.25">
      <c r="BR4303" s="35"/>
    </row>
    <row r="4304" spans="70:70" x14ac:dyDescent="0.25">
      <c r="BR4304" s="35"/>
    </row>
    <row r="4305" spans="70:70" x14ac:dyDescent="0.25">
      <c r="BR4305" s="35"/>
    </row>
    <row r="4306" spans="70:70" x14ac:dyDescent="0.25">
      <c r="BR4306" s="35"/>
    </row>
    <row r="4307" spans="70:70" x14ac:dyDescent="0.25">
      <c r="BR4307" s="35"/>
    </row>
    <row r="4308" spans="70:70" x14ac:dyDescent="0.25">
      <c r="BR4308" s="35"/>
    </row>
    <row r="4309" spans="70:70" x14ac:dyDescent="0.25">
      <c r="BR4309" s="35"/>
    </row>
    <row r="4310" spans="70:70" x14ac:dyDescent="0.25">
      <c r="BR4310" s="35"/>
    </row>
    <row r="4311" spans="70:70" x14ac:dyDescent="0.25">
      <c r="BR4311" s="35"/>
    </row>
    <row r="4312" spans="70:70" x14ac:dyDescent="0.25">
      <c r="BR4312" s="35"/>
    </row>
    <row r="4313" spans="70:70" x14ac:dyDescent="0.25">
      <c r="BR4313" s="35"/>
    </row>
    <row r="4314" spans="70:70" x14ac:dyDescent="0.25">
      <c r="BR4314" s="35"/>
    </row>
    <row r="4315" spans="70:70" x14ac:dyDescent="0.25">
      <c r="BR4315" s="35"/>
    </row>
    <row r="4316" spans="70:70" x14ac:dyDescent="0.25">
      <c r="BR4316" s="35"/>
    </row>
    <row r="4317" spans="70:70" x14ac:dyDescent="0.25">
      <c r="BR4317" s="35"/>
    </row>
    <row r="4318" spans="70:70" x14ac:dyDescent="0.25">
      <c r="BR4318" s="35"/>
    </row>
    <row r="4319" spans="70:70" x14ac:dyDescent="0.25">
      <c r="BR4319" s="35"/>
    </row>
    <row r="4320" spans="70:70" x14ac:dyDescent="0.25">
      <c r="BR4320" s="35"/>
    </row>
    <row r="4321" spans="70:70" x14ac:dyDescent="0.25">
      <c r="BR4321" s="35"/>
    </row>
    <row r="4322" spans="70:70" x14ac:dyDescent="0.25">
      <c r="BR4322" s="35"/>
    </row>
    <row r="4323" spans="70:70" x14ac:dyDescent="0.25">
      <c r="BR4323" s="35"/>
    </row>
    <row r="4324" spans="70:70" x14ac:dyDescent="0.25">
      <c r="BR4324" s="35"/>
    </row>
    <row r="4325" spans="70:70" x14ac:dyDescent="0.25">
      <c r="BR4325" s="35"/>
    </row>
    <row r="4326" spans="70:70" x14ac:dyDescent="0.25">
      <c r="BR4326" s="35"/>
    </row>
    <row r="4327" spans="70:70" x14ac:dyDescent="0.25">
      <c r="BR4327" s="35"/>
    </row>
    <row r="4328" spans="70:70" x14ac:dyDescent="0.25">
      <c r="BR4328" s="35"/>
    </row>
    <row r="4329" spans="70:70" x14ac:dyDescent="0.25">
      <c r="BR4329" s="35"/>
    </row>
    <row r="4330" spans="70:70" x14ac:dyDescent="0.25">
      <c r="BR4330" s="35"/>
    </row>
    <row r="4331" spans="70:70" x14ac:dyDescent="0.25">
      <c r="BR4331" s="35"/>
    </row>
    <row r="4332" spans="70:70" x14ac:dyDescent="0.25">
      <c r="BR4332" s="35"/>
    </row>
    <row r="4333" spans="70:70" x14ac:dyDescent="0.25">
      <c r="BR4333" s="35"/>
    </row>
    <row r="4334" spans="70:70" x14ac:dyDescent="0.25">
      <c r="BR4334" s="35"/>
    </row>
    <row r="4335" spans="70:70" x14ac:dyDescent="0.25">
      <c r="BR4335" s="35"/>
    </row>
    <row r="4336" spans="70:70" x14ac:dyDescent="0.25">
      <c r="BR4336" s="35"/>
    </row>
    <row r="4337" spans="70:70" x14ac:dyDescent="0.25">
      <c r="BR4337" s="35"/>
    </row>
    <row r="4338" spans="70:70" x14ac:dyDescent="0.25">
      <c r="BR4338" s="35"/>
    </row>
    <row r="4339" spans="70:70" x14ac:dyDescent="0.25">
      <c r="BR4339" s="35"/>
    </row>
    <row r="4340" spans="70:70" x14ac:dyDescent="0.25">
      <c r="BR4340" s="35"/>
    </row>
    <row r="4341" spans="70:70" x14ac:dyDescent="0.25">
      <c r="BR4341" s="35"/>
    </row>
    <row r="4342" spans="70:70" x14ac:dyDescent="0.25">
      <c r="BR4342" s="35"/>
    </row>
    <row r="4343" spans="70:70" x14ac:dyDescent="0.25">
      <c r="BR4343" s="35"/>
    </row>
    <row r="4344" spans="70:70" x14ac:dyDescent="0.25">
      <c r="BR4344" s="35"/>
    </row>
    <row r="4345" spans="70:70" x14ac:dyDescent="0.25">
      <c r="BR4345" s="35"/>
    </row>
    <row r="4346" spans="70:70" x14ac:dyDescent="0.25">
      <c r="BR4346" s="35"/>
    </row>
    <row r="4347" spans="70:70" x14ac:dyDescent="0.25">
      <c r="BR4347" s="35"/>
    </row>
    <row r="4348" spans="70:70" x14ac:dyDescent="0.25">
      <c r="BR4348" s="35"/>
    </row>
    <row r="4349" spans="70:70" x14ac:dyDescent="0.25">
      <c r="BR4349" s="35"/>
    </row>
    <row r="4350" spans="70:70" x14ac:dyDescent="0.25">
      <c r="BR4350" s="35"/>
    </row>
    <row r="4351" spans="70:70" x14ac:dyDescent="0.25">
      <c r="BR4351" s="35"/>
    </row>
    <row r="4352" spans="70:70" x14ac:dyDescent="0.25">
      <c r="BR4352" s="35"/>
    </row>
    <row r="4353" spans="70:70" x14ac:dyDescent="0.25">
      <c r="BR4353" s="35"/>
    </row>
    <row r="4354" spans="70:70" x14ac:dyDescent="0.25">
      <c r="BR4354" s="35"/>
    </row>
    <row r="4355" spans="70:70" x14ac:dyDescent="0.25">
      <c r="BR4355" s="35"/>
    </row>
    <row r="4356" spans="70:70" x14ac:dyDescent="0.25">
      <c r="BR4356" s="35"/>
    </row>
    <row r="4357" spans="70:70" x14ac:dyDescent="0.25">
      <c r="BR4357" s="35"/>
    </row>
    <row r="4358" spans="70:70" x14ac:dyDescent="0.25">
      <c r="BR4358" s="35"/>
    </row>
    <row r="4359" spans="70:70" x14ac:dyDescent="0.25">
      <c r="BR4359" s="35"/>
    </row>
    <row r="4360" spans="70:70" x14ac:dyDescent="0.25">
      <c r="BR4360" s="35"/>
    </row>
    <row r="4361" spans="70:70" x14ac:dyDescent="0.25">
      <c r="BR4361" s="35"/>
    </row>
    <row r="4362" spans="70:70" x14ac:dyDescent="0.25">
      <c r="BR4362" s="35"/>
    </row>
    <row r="4363" spans="70:70" x14ac:dyDescent="0.25">
      <c r="BR4363" s="35"/>
    </row>
    <row r="4364" spans="70:70" x14ac:dyDescent="0.25">
      <c r="BR4364" s="35"/>
    </row>
    <row r="4365" spans="70:70" x14ac:dyDescent="0.25">
      <c r="BR4365" s="35"/>
    </row>
    <row r="4366" spans="70:70" x14ac:dyDescent="0.25">
      <c r="BR4366" s="35"/>
    </row>
    <row r="4367" spans="70:70" x14ac:dyDescent="0.25">
      <c r="BR4367" s="35"/>
    </row>
    <row r="4368" spans="70:70" x14ac:dyDescent="0.25">
      <c r="BR4368" s="35"/>
    </row>
    <row r="4369" spans="70:70" x14ac:dyDescent="0.25">
      <c r="BR4369" s="35"/>
    </row>
    <row r="4370" spans="70:70" x14ac:dyDescent="0.25">
      <c r="BR4370" s="35"/>
    </row>
    <row r="4371" spans="70:70" x14ac:dyDescent="0.25">
      <c r="BR4371" s="35"/>
    </row>
    <row r="4372" spans="70:70" x14ac:dyDescent="0.25">
      <c r="BR4372" s="35"/>
    </row>
    <row r="4373" spans="70:70" x14ac:dyDescent="0.25">
      <c r="BR4373" s="35"/>
    </row>
    <row r="4374" spans="70:70" x14ac:dyDescent="0.25">
      <c r="BR4374" s="35"/>
    </row>
    <row r="4375" spans="70:70" x14ac:dyDescent="0.25">
      <c r="BR4375" s="35"/>
    </row>
    <row r="4376" spans="70:70" x14ac:dyDescent="0.25">
      <c r="BR4376" s="35"/>
    </row>
    <row r="4377" spans="70:70" x14ac:dyDescent="0.25">
      <c r="BR4377" s="35"/>
    </row>
    <row r="4378" spans="70:70" x14ac:dyDescent="0.25">
      <c r="BR4378" s="35"/>
    </row>
    <row r="4379" spans="70:70" x14ac:dyDescent="0.25">
      <c r="BR4379" s="35"/>
    </row>
    <row r="4380" spans="70:70" x14ac:dyDescent="0.25">
      <c r="BR4380" s="35"/>
    </row>
    <row r="4381" spans="70:70" x14ac:dyDescent="0.25">
      <c r="BR4381" s="35"/>
    </row>
    <row r="4382" spans="70:70" x14ac:dyDescent="0.25">
      <c r="BR4382" s="35"/>
    </row>
    <row r="4383" spans="70:70" x14ac:dyDescent="0.25">
      <c r="BR4383" s="35"/>
    </row>
    <row r="4384" spans="70:70" x14ac:dyDescent="0.25">
      <c r="BR4384" s="35"/>
    </row>
    <row r="4385" spans="70:70" x14ac:dyDescent="0.25">
      <c r="BR4385" s="35"/>
    </row>
    <row r="4386" spans="70:70" x14ac:dyDescent="0.25">
      <c r="BR4386" s="35"/>
    </row>
    <row r="4387" spans="70:70" x14ac:dyDescent="0.25">
      <c r="BR4387" s="35"/>
    </row>
    <row r="4388" spans="70:70" x14ac:dyDescent="0.25">
      <c r="BR4388" s="35"/>
    </row>
    <row r="4389" spans="70:70" x14ac:dyDescent="0.25">
      <c r="BR4389" s="35"/>
    </row>
    <row r="4390" spans="70:70" x14ac:dyDescent="0.25">
      <c r="BR4390" s="35"/>
    </row>
    <row r="4391" spans="70:70" x14ac:dyDescent="0.25">
      <c r="BR4391" s="35"/>
    </row>
    <row r="4392" spans="70:70" x14ac:dyDescent="0.25">
      <c r="BR4392" s="35"/>
    </row>
    <row r="4393" spans="70:70" x14ac:dyDescent="0.25">
      <c r="BR4393" s="35"/>
    </row>
    <row r="4394" spans="70:70" x14ac:dyDescent="0.25">
      <c r="BR4394" s="35"/>
    </row>
    <row r="4395" spans="70:70" x14ac:dyDescent="0.25">
      <c r="BR4395" s="35"/>
    </row>
    <row r="4396" spans="70:70" x14ac:dyDescent="0.25">
      <c r="BR4396" s="35"/>
    </row>
    <row r="4397" spans="70:70" x14ac:dyDescent="0.25">
      <c r="BR4397" s="35"/>
    </row>
    <row r="4398" spans="70:70" x14ac:dyDescent="0.25">
      <c r="BR4398" s="35"/>
    </row>
    <row r="4399" spans="70:70" x14ac:dyDescent="0.25">
      <c r="BR4399" s="35"/>
    </row>
    <row r="4400" spans="70:70" x14ac:dyDescent="0.25">
      <c r="BR4400" s="35"/>
    </row>
    <row r="4401" spans="70:70" x14ac:dyDescent="0.25">
      <c r="BR4401" s="35"/>
    </row>
    <row r="4402" spans="70:70" x14ac:dyDescent="0.25">
      <c r="BR4402" s="35"/>
    </row>
    <row r="4403" spans="70:70" x14ac:dyDescent="0.25">
      <c r="BR4403" s="35"/>
    </row>
    <row r="4404" spans="70:70" x14ac:dyDescent="0.25">
      <c r="BR4404" s="35"/>
    </row>
    <row r="4405" spans="70:70" x14ac:dyDescent="0.25">
      <c r="BR4405" s="35"/>
    </row>
    <row r="4406" spans="70:70" x14ac:dyDescent="0.25">
      <c r="BR4406" s="35"/>
    </row>
    <row r="4407" spans="70:70" x14ac:dyDescent="0.25">
      <c r="BR4407" s="35"/>
    </row>
    <row r="4408" spans="70:70" x14ac:dyDescent="0.25">
      <c r="BR4408" s="35"/>
    </row>
    <row r="4409" spans="70:70" x14ac:dyDescent="0.25">
      <c r="BR4409" s="35"/>
    </row>
    <row r="4410" spans="70:70" x14ac:dyDescent="0.25">
      <c r="BR4410" s="35"/>
    </row>
    <row r="4411" spans="70:70" x14ac:dyDescent="0.25">
      <c r="BR4411" s="35"/>
    </row>
    <row r="4412" spans="70:70" x14ac:dyDescent="0.25">
      <c r="BR4412" s="35"/>
    </row>
    <row r="4413" spans="70:70" x14ac:dyDescent="0.25">
      <c r="BR4413" s="35"/>
    </row>
    <row r="4414" spans="70:70" x14ac:dyDescent="0.25">
      <c r="BR4414" s="35"/>
    </row>
    <row r="4415" spans="70:70" x14ac:dyDescent="0.25">
      <c r="BR4415" s="35"/>
    </row>
    <row r="4416" spans="70:70" x14ac:dyDescent="0.25">
      <c r="BR4416" s="35"/>
    </row>
    <row r="4417" spans="70:70" x14ac:dyDescent="0.25">
      <c r="BR4417" s="35"/>
    </row>
    <row r="4418" spans="70:70" x14ac:dyDescent="0.25">
      <c r="BR4418" s="35"/>
    </row>
    <row r="4419" spans="70:70" x14ac:dyDescent="0.25">
      <c r="BR4419" s="35"/>
    </row>
    <row r="4420" spans="70:70" x14ac:dyDescent="0.25">
      <c r="BR4420" s="35"/>
    </row>
    <row r="4421" spans="70:70" x14ac:dyDescent="0.25">
      <c r="BR4421" s="35"/>
    </row>
    <row r="4422" spans="70:70" x14ac:dyDescent="0.25">
      <c r="BR4422" s="35"/>
    </row>
    <row r="4423" spans="70:70" x14ac:dyDescent="0.25">
      <c r="BR4423" s="35"/>
    </row>
    <row r="4424" spans="70:70" x14ac:dyDescent="0.25">
      <c r="BR4424" s="35"/>
    </row>
    <row r="4425" spans="70:70" x14ac:dyDescent="0.25">
      <c r="BR4425" s="35"/>
    </row>
    <row r="4426" spans="70:70" x14ac:dyDescent="0.25">
      <c r="BR4426" s="35"/>
    </row>
    <row r="4427" spans="70:70" x14ac:dyDescent="0.25">
      <c r="BR4427" s="35"/>
    </row>
    <row r="4428" spans="70:70" x14ac:dyDescent="0.25">
      <c r="BR4428" s="35"/>
    </row>
    <row r="4429" spans="70:70" x14ac:dyDescent="0.25">
      <c r="BR4429" s="35"/>
    </row>
    <row r="4430" spans="70:70" x14ac:dyDescent="0.25">
      <c r="BR4430" s="35"/>
    </row>
    <row r="4431" spans="70:70" x14ac:dyDescent="0.25">
      <c r="BR4431" s="35"/>
    </row>
    <row r="4432" spans="70:70" x14ac:dyDescent="0.25">
      <c r="BR4432" s="35"/>
    </row>
    <row r="4433" spans="70:70" x14ac:dyDescent="0.25">
      <c r="BR4433" s="35"/>
    </row>
    <row r="4434" spans="70:70" x14ac:dyDescent="0.25">
      <c r="BR4434" s="35"/>
    </row>
    <row r="4435" spans="70:70" x14ac:dyDescent="0.25">
      <c r="BR4435" s="35"/>
    </row>
    <row r="4436" spans="70:70" x14ac:dyDescent="0.25">
      <c r="BR4436" s="35"/>
    </row>
    <row r="4437" spans="70:70" x14ac:dyDescent="0.25">
      <c r="BR4437" s="35"/>
    </row>
    <row r="4438" spans="70:70" x14ac:dyDescent="0.25">
      <c r="BR4438" s="35"/>
    </row>
    <row r="4439" spans="70:70" x14ac:dyDescent="0.25">
      <c r="BR4439" s="35"/>
    </row>
    <row r="4440" spans="70:70" x14ac:dyDescent="0.25">
      <c r="BR4440" s="35"/>
    </row>
    <row r="4441" spans="70:70" x14ac:dyDescent="0.25">
      <c r="BR4441" s="35"/>
    </row>
    <row r="4442" spans="70:70" x14ac:dyDescent="0.25">
      <c r="BR4442" s="35"/>
    </row>
    <row r="4443" spans="70:70" x14ac:dyDescent="0.25">
      <c r="BR4443" s="35"/>
    </row>
    <row r="4444" spans="70:70" x14ac:dyDescent="0.25">
      <c r="BR4444" s="35"/>
    </row>
    <row r="4445" spans="70:70" x14ac:dyDescent="0.25">
      <c r="BR4445" s="35"/>
    </row>
    <row r="4446" spans="70:70" x14ac:dyDescent="0.25">
      <c r="BR4446" s="35"/>
    </row>
    <row r="4447" spans="70:70" x14ac:dyDescent="0.25">
      <c r="BR4447" s="35"/>
    </row>
    <row r="4448" spans="70:70" x14ac:dyDescent="0.25">
      <c r="BR4448" s="35"/>
    </row>
    <row r="4449" spans="70:70" x14ac:dyDescent="0.25">
      <c r="BR4449" s="35"/>
    </row>
    <row r="4450" spans="70:70" x14ac:dyDescent="0.25">
      <c r="BR4450" s="35"/>
    </row>
    <row r="4451" spans="70:70" x14ac:dyDescent="0.25">
      <c r="BR4451" s="35"/>
    </row>
    <row r="4452" spans="70:70" x14ac:dyDescent="0.25">
      <c r="BR4452" s="35"/>
    </row>
    <row r="4453" spans="70:70" x14ac:dyDescent="0.25">
      <c r="BR4453" s="35"/>
    </row>
    <row r="4454" spans="70:70" x14ac:dyDescent="0.25">
      <c r="BR4454" s="35"/>
    </row>
    <row r="4455" spans="70:70" x14ac:dyDescent="0.25">
      <c r="BR4455" s="35"/>
    </row>
    <row r="4456" spans="70:70" x14ac:dyDescent="0.25">
      <c r="BR4456" s="35"/>
    </row>
    <row r="4457" spans="70:70" x14ac:dyDescent="0.25">
      <c r="BR4457" s="35"/>
    </row>
    <row r="4458" spans="70:70" x14ac:dyDescent="0.25">
      <c r="BR4458" s="35"/>
    </row>
    <row r="4459" spans="70:70" x14ac:dyDescent="0.25">
      <c r="BR4459" s="35"/>
    </row>
    <row r="4460" spans="70:70" x14ac:dyDescent="0.25">
      <c r="BR4460" s="35"/>
    </row>
    <row r="4461" spans="70:70" x14ac:dyDescent="0.25">
      <c r="BR4461" s="35"/>
    </row>
    <row r="4462" spans="70:70" x14ac:dyDescent="0.25">
      <c r="BR4462" s="35"/>
    </row>
    <row r="4463" spans="70:70" x14ac:dyDescent="0.25">
      <c r="BR4463" s="35"/>
    </row>
    <row r="4464" spans="70:70" x14ac:dyDescent="0.25">
      <c r="BR4464" s="35"/>
    </row>
    <row r="4465" spans="70:70" x14ac:dyDescent="0.25">
      <c r="BR4465" s="35"/>
    </row>
    <row r="4466" spans="70:70" x14ac:dyDescent="0.25">
      <c r="BR4466" s="35"/>
    </row>
    <row r="4467" spans="70:70" x14ac:dyDescent="0.25">
      <c r="BR4467" s="35"/>
    </row>
    <row r="4468" spans="70:70" x14ac:dyDescent="0.25">
      <c r="BR4468" s="35"/>
    </row>
    <row r="4469" spans="70:70" x14ac:dyDescent="0.25">
      <c r="BR4469" s="35"/>
    </row>
    <row r="4470" spans="70:70" x14ac:dyDescent="0.25">
      <c r="BR4470" s="35"/>
    </row>
    <row r="4471" spans="70:70" x14ac:dyDescent="0.25">
      <c r="BR4471" s="35"/>
    </row>
    <row r="4472" spans="70:70" x14ac:dyDescent="0.25">
      <c r="BR4472" s="35"/>
    </row>
    <row r="4473" spans="70:70" x14ac:dyDescent="0.25">
      <c r="BR4473" s="35"/>
    </row>
    <row r="4474" spans="70:70" x14ac:dyDescent="0.25">
      <c r="BR4474" s="35"/>
    </row>
    <row r="4475" spans="70:70" x14ac:dyDescent="0.25">
      <c r="BR4475" s="35"/>
    </row>
    <row r="4476" spans="70:70" x14ac:dyDescent="0.25">
      <c r="BR4476" s="35"/>
    </row>
    <row r="4477" spans="70:70" x14ac:dyDescent="0.25">
      <c r="BR4477" s="35"/>
    </row>
    <row r="4478" spans="70:70" x14ac:dyDescent="0.25">
      <c r="BR4478" s="35"/>
    </row>
    <row r="4479" spans="70:70" x14ac:dyDescent="0.25">
      <c r="BR4479" s="35"/>
    </row>
    <row r="4480" spans="70:70" x14ac:dyDescent="0.25">
      <c r="BR4480" s="35"/>
    </row>
    <row r="4481" spans="70:70" x14ac:dyDescent="0.25">
      <c r="BR4481" s="35"/>
    </row>
    <row r="4482" spans="70:70" x14ac:dyDescent="0.25">
      <c r="BR4482" s="35"/>
    </row>
    <row r="4483" spans="70:70" x14ac:dyDescent="0.25">
      <c r="BR4483" s="35"/>
    </row>
    <row r="4484" spans="70:70" x14ac:dyDescent="0.25">
      <c r="BR4484" s="35"/>
    </row>
    <row r="4485" spans="70:70" x14ac:dyDescent="0.25">
      <c r="BR4485" s="35"/>
    </row>
    <row r="4486" spans="70:70" x14ac:dyDescent="0.25">
      <c r="BR4486" s="35"/>
    </row>
    <row r="4487" spans="70:70" x14ac:dyDescent="0.25">
      <c r="BR4487" s="35"/>
    </row>
    <row r="4488" spans="70:70" x14ac:dyDescent="0.25">
      <c r="BR4488" s="35"/>
    </row>
    <row r="4489" spans="70:70" x14ac:dyDescent="0.25">
      <c r="BR4489" s="35"/>
    </row>
    <row r="4490" spans="70:70" x14ac:dyDescent="0.25">
      <c r="BR4490" s="35"/>
    </row>
    <row r="4491" spans="70:70" x14ac:dyDescent="0.25">
      <c r="BR4491" s="35"/>
    </row>
    <row r="4492" spans="70:70" x14ac:dyDescent="0.25">
      <c r="BR4492" s="35"/>
    </row>
    <row r="4493" spans="70:70" x14ac:dyDescent="0.25">
      <c r="BR4493" s="35"/>
    </row>
    <row r="4494" spans="70:70" x14ac:dyDescent="0.25">
      <c r="BR4494" s="35"/>
    </row>
    <row r="4495" spans="70:70" x14ac:dyDescent="0.25">
      <c r="BR4495" s="35"/>
    </row>
    <row r="4496" spans="70:70" x14ac:dyDescent="0.25">
      <c r="BR4496" s="35"/>
    </row>
    <row r="4497" spans="70:70" x14ac:dyDescent="0.25">
      <c r="BR4497" s="35"/>
    </row>
    <row r="4498" spans="70:70" x14ac:dyDescent="0.25">
      <c r="BR4498" s="35"/>
    </row>
    <row r="4499" spans="70:70" x14ac:dyDescent="0.25">
      <c r="BR4499" s="35"/>
    </row>
    <row r="4500" spans="70:70" x14ac:dyDescent="0.25">
      <c r="BR4500" s="35"/>
    </row>
    <row r="4501" spans="70:70" x14ac:dyDescent="0.25">
      <c r="BR4501" s="35"/>
    </row>
    <row r="4502" spans="70:70" x14ac:dyDescent="0.25">
      <c r="BR4502" s="35"/>
    </row>
    <row r="4503" spans="70:70" x14ac:dyDescent="0.25">
      <c r="BR4503" s="35"/>
    </row>
    <row r="4504" spans="70:70" x14ac:dyDescent="0.25">
      <c r="BR4504" s="35"/>
    </row>
    <row r="4505" spans="70:70" x14ac:dyDescent="0.25">
      <c r="BR4505" s="35"/>
    </row>
    <row r="4506" spans="70:70" x14ac:dyDescent="0.25">
      <c r="BR4506" s="35"/>
    </row>
    <row r="4507" spans="70:70" x14ac:dyDescent="0.25">
      <c r="BR4507" s="35"/>
    </row>
    <row r="4508" spans="70:70" x14ac:dyDescent="0.25">
      <c r="BR4508" s="35"/>
    </row>
    <row r="4509" spans="70:70" x14ac:dyDescent="0.25">
      <c r="BR4509" s="35"/>
    </row>
    <row r="4510" spans="70:70" x14ac:dyDescent="0.25">
      <c r="BR4510" s="35"/>
    </row>
    <row r="4511" spans="70:70" x14ac:dyDescent="0.25">
      <c r="BR4511" s="35"/>
    </row>
    <row r="4512" spans="70:70" x14ac:dyDescent="0.25">
      <c r="BR4512" s="35"/>
    </row>
    <row r="4513" spans="70:70" x14ac:dyDescent="0.25">
      <c r="BR4513" s="35"/>
    </row>
    <row r="4514" spans="70:70" x14ac:dyDescent="0.25">
      <c r="BR4514" s="35"/>
    </row>
    <row r="4515" spans="70:70" x14ac:dyDescent="0.25">
      <c r="BR4515" s="35"/>
    </row>
    <row r="4516" spans="70:70" x14ac:dyDescent="0.25">
      <c r="BR4516" s="35"/>
    </row>
    <row r="4517" spans="70:70" x14ac:dyDescent="0.25">
      <c r="BR4517" s="35"/>
    </row>
    <row r="4518" spans="70:70" x14ac:dyDescent="0.25">
      <c r="BR4518" s="35"/>
    </row>
    <row r="4519" spans="70:70" x14ac:dyDescent="0.25">
      <c r="BR4519" s="35"/>
    </row>
    <row r="4520" spans="70:70" x14ac:dyDescent="0.25">
      <c r="BR4520" s="35"/>
    </row>
    <row r="4521" spans="70:70" x14ac:dyDescent="0.25">
      <c r="BR4521" s="35"/>
    </row>
    <row r="4522" spans="70:70" x14ac:dyDescent="0.25">
      <c r="BR4522" s="35"/>
    </row>
    <row r="4523" spans="70:70" x14ac:dyDescent="0.25">
      <c r="BR4523" s="35"/>
    </row>
    <row r="4524" spans="70:70" x14ac:dyDescent="0.25">
      <c r="BR4524" s="35"/>
    </row>
    <row r="4525" spans="70:70" x14ac:dyDescent="0.25">
      <c r="BR4525" s="35"/>
    </row>
    <row r="4526" spans="70:70" x14ac:dyDescent="0.25">
      <c r="BR4526" s="35"/>
    </row>
    <row r="4527" spans="70:70" x14ac:dyDescent="0.25">
      <c r="BR4527" s="35"/>
    </row>
    <row r="4528" spans="70:70" x14ac:dyDescent="0.25">
      <c r="BR4528" s="35"/>
    </row>
    <row r="4529" spans="70:70" x14ac:dyDescent="0.25">
      <c r="BR4529" s="35"/>
    </row>
    <row r="4530" spans="70:70" x14ac:dyDescent="0.25">
      <c r="BR4530" s="35"/>
    </row>
    <row r="4531" spans="70:70" x14ac:dyDescent="0.25">
      <c r="BR4531" s="35"/>
    </row>
    <row r="4532" spans="70:70" x14ac:dyDescent="0.25">
      <c r="BR4532" s="35"/>
    </row>
    <row r="4533" spans="70:70" x14ac:dyDescent="0.25">
      <c r="BR4533" s="35"/>
    </row>
    <row r="4534" spans="70:70" x14ac:dyDescent="0.25">
      <c r="BR4534" s="35"/>
    </row>
    <row r="4535" spans="70:70" x14ac:dyDescent="0.25">
      <c r="BR4535" s="35"/>
    </row>
    <row r="4536" spans="70:70" x14ac:dyDescent="0.25">
      <c r="BR4536" s="35"/>
    </row>
    <row r="4537" spans="70:70" x14ac:dyDescent="0.25">
      <c r="BR4537" s="35"/>
    </row>
    <row r="4538" spans="70:70" x14ac:dyDescent="0.25">
      <c r="BR4538" s="35"/>
    </row>
    <row r="4539" spans="70:70" x14ac:dyDescent="0.25">
      <c r="BR4539" s="35"/>
    </row>
    <row r="4540" spans="70:70" x14ac:dyDescent="0.25">
      <c r="BR4540" s="35"/>
    </row>
    <row r="4541" spans="70:70" x14ac:dyDescent="0.25">
      <c r="BR4541" s="35"/>
    </row>
    <row r="4542" spans="70:70" x14ac:dyDescent="0.25">
      <c r="BR4542" s="35"/>
    </row>
    <row r="4543" spans="70:70" x14ac:dyDescent="0.25">
      <c r="BR4543" s="35"/>
    </row>
    <row r="4544" spans="70:70" x14ac:dyDescent="0.25">
      <c r="BR4544" s="35"/>
    </row>
    <row r="4545" spans="70:70" x14ac:dyDescent="0.25">
      <c r="BR4545" s="35"/>
    </row>
    <row r="4546" spans="70:70" x14ac:dyDescent="0.25">
      <c r="BR4546" s="35"/>
    </row>
    <row r="4547" spans="70:70" x14ac:dyDescent="0.25">
      <c r="BR4547" s="35"/>
    </row>
    <row r="4548" spans="70:70" x14ac:dyDescent="0.25">
      <c r="BR4548" s="35"/>
    </row>
    <row r="4549" spans="70:70" x14ac:dyDescent="0.25">
      <c r="BR4549" s="35"/>
    </row>
    <row r="4550" spans="70:70" x14ac:dyDescent="0.25">
      <c r="BR4550" s="35"/>
    </row>
    <row r="4551" spans="70:70" x14ac:dyDescent="0.25">
      <c r="BR4551" s="35"/>
    </row>
    <row r="4552" spans="70:70" x14ac:dyDescent="0.25">
      <c r="BR4552" s="35"/>
    </row>
    <row r="4553" spans="70:70" x14ac:dyDescent="0.25">
      <c r="BR4553" s="35"/>
    </row>
    <row r="4554" spans="70:70" x14ac:dyDescent="0.25">
      <c r="BR4554" s="35"/>
    </row>
    <row r="4555" spans="70:70" x14ac:dyDescent="0.25">
      <c r="BR4555" s="35"/>
    </row>
    <row r="4556" spans="70:70" x14ac:dyDescent="0.25">
      <c r="BR4556" s="35"/>
    </row>
    <row r="4557" spans="70:70" x14ac:dyDescent="0.25">
      <c r="BR4557" s="35"/>
    </row>
    <row r="4558" spans="70:70" x14ac:dyDescent="0.25">
      <c r="BR4558" s="35"/>
    </row>
    <row r="4559" spans="70:70" x14ac:dyDescent="0.25">
      <c r="BR4559" s="35"/>
    </row>
    <row r="4560" spans="70:70" x14ac:dyDescent="0.25">
      <c r="BR4560" s="35"/>
    </row>
    <row r="4561" spans="70:70" x14ac:dyDescent="0.25">
      <c r="BR4561" s="35"/>
    </row>
    <row r="4562" spans="70:70" x14ac:dyDescent="0.25">
      <c r="BR4562" s="35"/>
    </row>
    <row r="4563" spans="70:70" x14ac:dyDescent="0.25">
      <c r="BR4563" s="35"/>
    </row>
    <row r="4564" spans="70:70" x14ac:dyDescent="0.25">
      <c r="BR4564" s="35"/>
    </row>
    <row r="4565" spans="70:70" x14ac:dyDescent="0.25">
      <c r="BR4565" s="35"/>
    </row>
    <row r="4566" spans="70:70" x14ac:dyDescent="0.25">
      <c r="BR4566" s="35"/>
    </row>
    <row r="4567" spans="70:70" x14ac:dyDescent="0.25">
      <c r="BR4567" s="35"/>
    </row>
    <row r="4568" spans="70:70" x14ac:dyDescent="0.25">
      <c r="BR4568" s="35"/>
    </row>
    <row r="4569" spans="70:70" x14ac:dyDescent="0.25">
      <c r="BR4569" s="35"/>
    </row>
    <row r="4570" spans="70:70" x14ac:dyDescent="0.25">
      <c r="BR4570" s="35"/>
    </row>
    <row r="4571" spans="70:70" x14ac:dyDescent="0.25">
      <c r="BR4571" s="35"/>
    </row>
    <row r="4572" spans="70:70" x14ac:dyDescent="0.25">
      <c r="BR4572" s="35"/>
    </row>
    <row r="4573" spans="70:70" x14ac:dyDescent="0.25">
      <c r="BR4573" s="35"/>
    </row>
    <row r="4574" spans="70:70" x14ac:dyDescent="0.25">
      <c r="BR4574" s="35"/>
    </row>
    <row r="4575" spans="70:70" x14ac:dyDescent="0.25">
      <c r="BR4575" s="35"/>
    </row>
    <row r="4576" spans="70:70" x14ac:dyDescent="0.25">
      <c r="BR4576" s="35"/>
    </row>
    <row r="4577" spans="70:70" x14ac:dyDescent="0.25">
      <c r="BR4577" s="35"/>
    </row>
    <row r="4578" spans="70:70" x14ac:dyDescent="0.25">
      <c r="BR4578" s="35"/>
    </row>
    <row r="4579" spans="70:70" x14ac:dyDescent="0.25">
      <c r="BR4579" s="35"/>
    </row>
    <row r="4580" spans="70:70" x14ac:dyDescent="0.25">
      <c r="BR4580" s="35"/>
    </row>
    <row r="4581" spans="70:70" x14ac:dyDescent="0.25">
      <c r="BR4581" s="35"/>
    </row>
    <row r="4582" spans="70:70" x14ac:dyDescent="0.25">
      <c r="BR4582" s="35"/>
    </row>
    <row r="4583" spans="70:70" x14ac:dyDescent="0.25">
      <c r="BR4583" s="35"/>
    </row>
    <row r="4584" spans="70:70" x14ac:dyDescent="0.25">
      <c r="BR4584" s="35"/>
    </row>
    <row r="4585" spans="70:70" x14ac:dyDescent="0.25">
      <c r="BR4585" s="35"/>
    </row>
    <row r="4586" spans="70:70" x14ac:dyDescent="0.25">
      <c r="BR4586" s="35"/>
    </row>
    <row r="4587" spans="70:70" x14ac:dyDescent="0.25">
      <c r="BR4587" s="35"/>
    </row>
    <row r="4588" spans="70:70" x14ac:dyDescent="0.25">
      <c r="BR4588" s="35"/>
    </row>
    <row r="4589" spans="70:70" x14ac:dyDescent="0.25">
      <c r="BR4589" s="35"/>
    </row>
    <row r="4590" spans="70:70" x14ac:dyDescent="0.25">
      <c r="BR4590" s="35"/>
    </row>
    <row r="4591" spans="70:70" x14ac:dyDescent="0.25">
      <c r="BR4591" s="35"/>
    </row>
    <row r="4592" spans="70:70" x14ac:dyDescent="0.25">
      <c r="BR4592" s="35"/>
    </row>
    <row r="4593" spans="70:70" x14ac:dyDescent="0.25">
      <c r="BR4593" s="35"/>
    </row>
    <row r="4594" spans="70:70" x14ac:dyDescent="0.25">
      <c r="BR4594" s="35"/>
    </row>
    <row r="4595" spans="70:70" x14ac:dyDescent="0.25">
      <c r="BR4595" s="35"/>
    </row>
    <row r="4596" spans="70:70" x14ac:dyDescent="0.25">
      <c r="BR4596" s="35"/>
    </row>
    <row r="4597" spans="70:70" x14ac:dyDescent="0.25">
      <c r="BR4597" s="35"/>
    </row>
    <row r="4598" spans="70:70" x14ac:dyDescent="0.25">
      <c r="BR4598" s="35"/>
    </row>
    <row r="4599" spans="70:70" x14ac:dyDescent="0.25">
      <c r="BR4599" s="35"/>
    </row>
    <row r="4600" spans="70:70" x14ac:dyDescent="0.25">
      <c r="BR4600" s="35"/>
    </row>
    <row r="4601" spans="70:70" x14ac:dyDescent="0.25">
      <c r="BR4601" s="35"/>
    </row>
    <row r="4602" spans="70:70" x14ac:dyDescent="0.25">
      <c r="BR4602" s="35"/>
    </row>
    <row r="4603" spans="70:70" x14ac:dyDescent="0.25">
      <c r="BR4603" s="35"/>
    </row>
    <row r="4604" spans="70:70" x14ac:dyDescent="0.25">
      <c r="BR4604" s="35"/>
    </row>
    <row r="4605" spans="70:70" x14ac:dyDescent="0.25">
      <c r="BR4605" s="35"/>
    </row>
    <row r="4606" spans="70:70" x14ac:dyDescent="0.25">
      <c r="BR4606" s="35"/>
    </row>
    <row r="4607" spans="70:70" x14ac:dyDescent="0.25">
      <c r="BR4607" s="35"/>
    </row>
    <row r="4608" spans="70:70" x14ac:dyDescent="0.25">
      <c r="BR4608" s="35"/>
    </row>
    <row r="4609" spans="70:70" x14ac:dyDescent="0.25">
      <c r="BR4609" s="35"/>
    </row>
    <row r="4610" spans="70:70" x14ac:dyDescent="0.25">
      <c r="BR4610" s="35"/>
    </row>
    <row r="4611" spans="70:70" x14ac:dyDescent="0.25">
      <c r="BR4611" s="35"/>
    </row>
    <row r="4612" spans="70:70" x14ac:dyDescent="0.25">
      <c r="BR4612" s="35"/>
    </row>
    <row r="4613" spans="70:70" x14ac:dyDescent="0.25">
      <c r="BR4613" s="35"/>
    </row>
    <row r="4614" spans="70:70" x14ac:dyDescent="0.25">
      <c r="BR4614" s="35"/>
    </row>
    <row r="4615" spans="70:70" x14ac:dyDescent="0.25">
      <c r="BR4615" s="35"/>
    </row>
    <row r="4616" spans="70:70" x14ac:dyDescent="0.25">
      <c r="BR4616" s="35"/>
    </row>
    <row r="4617" spans="70:70" x14ac:dyDescent="0.25">
      <c r="BR4617" s="35"/>
    </row>
    <row r="4618" spans="70:70" x14ac:dyDescent="0.25">
      <c r="BR4618" s="35"/>
    </row>
    <row r="4619" spans="70:70" x14ac:dyDescent="0.25">
      <c r="BR4619" s="35"/>
    </row>
    <row r="4620" spans="70:70" x14ac:dyDescent="0.25">
      <c r="BR4620" s="35"/>
    </row>
    <row r="4621" spans="70:70" x14ac:dyDescent="0.25">
      <c r="BR4621" s="35"/>
    </row>
    <row r="4622" spans="70:70" x14ac:dyDescent="0.25">
      <c r="BR4622" s="35"/>
    </row>
    <row r="4623" spans="70:70" x14ac:dyDescent="0.25">
      <c r="BR4623" s="35"/>
    </row>
    <row r="4624" spans="70:70" x14ac:dyDescent="0.25">
      <c r="BR4624" s="35"/>
    </row>
    <row r="4625" spans="70:70" x14ac:dyDescent="0.25">
      <c r="BR4625" s="35"/>
    </row>
    <row r="4626" spans="70:70" x14ac:dyDescent="0.25">
      <c r="BR4626" s="35"/>
    </row>
    <row r="4627" spans="70:70" x14ac:dyDescent="0.25">
      <c r="BR4627" s="35"/>
    </row>
    <row r="4628" spans="70:70" x14ac:dyDescent="0.25">
      <c r="BR4628" s="35"/>
    </row>
    <row r="4629" spans="70:70" x14ac:dyDescent="0.25">
      <c r="BR4629" s="35"/>
    </row>
    <row r="4630" spans="70:70" x14ac:dyDescent="0.25">
      <c r="BR4630" s="35"/>
    </row>
    <row r="4631" spans="70:70" x14ac:dyDescent="0.25">
      <c r="BR4631" s="35"/>
    </row>
    <row r="4632" spans="70:70" x14ac:dyDescent="0.25">
      <c r="BR4632" s="35"/>
    </row>
    <row r="4633" spans="70:70" x14ac:dyDescent="0.25">
      <c r="BR4633" s="35"/>
    </row>
    <row r="4634" spans="70:70" x14ac:dyDescent="0.25">
      <c r="BR4634" s="35"/>
    </row>
    <row r="4635" spans="70:70" x14ac:dyDescent="0.25">
      <c r="BR4635" s="35"/>
    </row>
    <row r="4636" spans="70:70" x14ac:dyDescent="0.25">
      <c r="BR4636" s="35"/>
    </row>
    <row r="4637" spans="70:70" x14ac:dyDescent="0.25">
      <c r="BR4637" s="35"/>
    </row>
    <row r="4638" spans="70:70" x14ac:dyDescent="0.25">
      <c r="BR4638" s="35"/>
    </row>
    <row r="4639" spans="70:70" x14ac:dyDescent="0.25">
      <c r="BR4639" s="35"/>
    </row>
    <row r="4640" spans="70:70" x14ac:dyDescent="0.25">
      <c r="BR4640" s="35"/>
    </row>
    <row r="4641" spans="70:70" x14ac:dyDescent="0.25">
      <c r="BR4641" s="35"/>
    </row>
    <row r="4642" spans="70:70" x14ac:dyDescent="0.25">
      <c r="BR4642" s="35"/>
    </row>
    <row r="4643" spans="70:70" x14ac:dyDescent="0.25">
      <c r="BR4643" s="35"/>
    </row>
    <row r="4644" spans="70:70" x14ac:dyDescent="0.25">
      <c r="BR4644" s="35"/>
    </row>
    <row r="4645" spans="70:70" x14ac:dyDescent="0.25">
      <c r="BR4645" s="35"/>
    </row>
    <row r="4646" spans="70:70" x14ac:dyDescent="0.25">
      <c r="BR4646" s="35"/>
    </row>
    <row r="4647" spans="70:70" x14ac:dyDescent="0.25">
      <c r="BR4647" s="35"/>
    </row>
    <row r="4648" spans="70:70" x14ac:dyDescent="0.25">
      <c r="BR4648" s="35"/>
    </row>
    <row r="4649" spans="70:70" x14ac:dyDescent="0.25">
      <c r="BR4649" s="35"/>
    </row>
    <row r="4650" spans="70:70" x14ac:dyDescent="0.25">
      <c r="BR4650" s="35"/>
    </row>
    <row r="4651" spans="70:70" x14ac:dyDescent="0.25">
      <c r="BR4651" s="35"/>
    </row>
    <row r="4652" spans="70:70" x14ac:dyDescent="0.25">
      <c r="BR4652" s="35"/>
    </row>
    <row r="4653" spans="70:70" x14ac:dyDescent="0.25">
      <c r="BR4653" s="35"/>
    </row>
    <row r="4654" spans="70:70" x14ac:dyDescent="0.25">
      <c r="BR4654" s="35"/>
    </row>
    <row r="4655" spans="70:70" x14ac:dyDescent="0.25">
      <c r="BR4655" s="35"/>
    </row>
    <row r="4656" spans="70:70" x14ac:dyDescent="0.25">
      <c r="BR4656" s="35"/>
    </row>
    <row r="4657" spans="70:70" x14ac:dyDescent="0.25">
      <c r="BR4657" s="35"/>
    </row>
    <row r="4658" spans="70:70" x14ac:dyDescent="0.25">
      <c r="BR4658" s="35"/>
    </row>
    <row r="4659" spans="70:70" x14ac:dyDescent="0.25">
      <c r="BR4659" s="35"/>
    </row>
    <row r="4660" spans="70:70" x14ac:dyDescent="0.25">
      <c r="BR4660" s="35"/>
    </row>
    <row r="4661" spans="70:70" x14ac:dyDescent="0.25">
      <c r="BR4661" s="35"/>
    </row>
    <row r="4662" spans="70:70" x14ac:dyDescent="0.25">
      <c r="BR4662" s="35"/>
    </row>
    <row r="4663" spans="70:70" x14ac:dyDescent="0.25">
      <c r="BR4663" s="35"/>
    </row>
    <row r="4664" spans="70:70" x14ac:dyDescent="0.25">
      <c r="BR4664" s="35"/>
    </row>
    <row r="4665" spans="70:70" x14ac:dyDescent="0.25">
      <c r="BR4665" s="35"/>
    </row>
    <row r="4666" spans="70:70" x14ac:dyDescent="0.25">
      <c r="BR4666" s="35"/>
    </row>
    <row r="4667" spans="70:70" x14ac:dyDescent="0.25">
      <c r="BR4667" s="35"/>
    </row>
    <row r="4668" spans="70:70" x14ac:dyDescent="0.25">
      <c r="BR4668" s="35"/>
    </row>
    <row r="4669" spans="70:70" x14ac:dyDescent="0.25">
      <c r="BR4669" s="35"/>
    </row>
    <row r="4670" spans="70:70" x14ac:dyDescent="0.25">
      <c r="BR4670" s="35"/>
    </row>
    <row r="4671" spans="70:70" x14ac:dyDescent="0.25">
      <c r="BR4671" s="35"/>
    </row>
    <row r="4672" spans="70:70" x14ac:dyDescent="0.25">
      <c r="BR4672" s="35"/>
    </row>
    <row r="4673" spans="70:70" x14ac:dyDescent="0.25">
      <c r="BR4673" s="35"/>
    </row>
    <row r="4674" spans="70:70" x14ac:dyDescent="0.25">
      <c r="BR4674" s="35"/>
    </row>
    <row r="4675" spans="70:70" x14ac:dyDescent="0.25">
      <c r="BR4675" s="35"/>
    </row>
    <row r="4676" spans="70:70" x14ac:dyDescent="0.25">
      <c r="BR4676" s="35"/>
    </row>
    <row r="4677" spans="70:70" x14ac:dyDescent="0.25">
      <c r="BR4677" s="35"/>
    </row>
    <row r="4678" spans="70:70" x14ac:dyDescent="0.25">
      <c r="BR4678" s="35"/>
    </row>
    <row r="4679" spans="70:70" x14ac:dyDescent="0.25">
      <c r="BR4679" s="35"/>
    </row>
    <row r="4680" spans="70:70" x14ac:dyDescent="0.25">
      <c r="BR4680" s="35"/>
    </row>
    <row r="4681" spans="70:70" x14ac:dyDescent="0.25">
      <c r="BR4681" s="35"/>
    </row>
    <row r="4682" spans="70:70" x14ac:dyDescent="0.25">
      <c r="BR4682" s="35"/>
    </row>
    <row r="4683" spans="70:70" x14ac:dyDescent="0.25">
      <c r="BR4683" s="35"/>
    </row>
    <row r="4684" spans="70:70" x14ac:dyDescent="0.25">
      <c r="BR4684" s="35"/>
    </row>
    <row r="4685" spans="70:70" x14ac:dyDescent="0.25">
      <c r="BR4685" s="35"/>
    </row>
    <row r="4686" spans="70:70" x14ac:dyDescent="0.25">
      <c r="BR4686" s="35"/>
    </row>
    <row r="4687" spans="70:70" x14ac:dyDescent="0.25">
      <c r="BR4687" s="35"/>
    </row>
    <row r="4688" spans="70:70" x14ac:dyDescent="0.25">
      <c r="BR4688" s="35"/>
    </row>
    <row r="4689" spans="70:70" x14ac:dyDescent="0.25">
      <c r="BR4689" s="35"/>
    </row>
    <row r="4690" spans="70:70" x14ac:dyDescent="0.25">
      <c r="BR4690" s="35"/>
    </row>
    <row r="4691" spans="70:70" x14ac:dyDescent="0.25">
      <c r="BR4691" s="35"/>
    </row>
    <row r="4692" spans="70:70" x14ac:dyDescent="0.25">
      <c r="BR4692" s="35"/>
    </row>
    <row r="4693" spans="70:70" x14ac:dyDescent="0.25">
      <c r="BR4693" s="35"/>
    </row>
    <row r="4694" spans="70:70" x14ac:dyDescent="0.25">
      <c r="BR4694" s="35"/>
    </row>
    <row r="4695" spans="70:70" x14ac:dyDescent="0.25">
      <c r="BR4695" s="35"/>
    </row>
    <row r="4696" spans="70:70" x14ac:dyDescent="0.25">
      <c r="BR4696" s="35"/>
    </row>
    <row r="4697" spans="70:70" x14ac:dyDescent="0.25">
      <c r="BR4697" s="35"/>
    </row>
    <row r="4698" spans="70:70" x14ac:dyDescent="0.25">
      <c r="BR4698" s="35"/>
    </row>
    <row r="4699" spans="70:70" x14ac:dyDescent="0.25">
      <c r="BR4699" s="35"/>
    </row>
    <row r="4700" spans="70:70" x14ac:dyDescent="0.25">
      <c r="BR4700" s="35"/>
    </row>
    <row r="4701" spans="70:70" x14ac:dyDescent="0.25">
      <c r="BR4701" s="35"/>
    </row>
    <row r="4702" spans="70:70" x14ac:dyDescent="0.25">
      <c r="BR4702" s="35"/>
    </row>
    <row r="4703" spans="70:70" x14ac:dyDescent="0.25">
      <c r="BR4703" s="35"/>
    </row>
    <row r="4704" spans="70:70" x14ac:dyDescent="0.25">
      <c r="BR4704" s="35"/>
    </row>
    <row r="4705" spans="70:70" x14ac:dyDescent="0.25">
      <c r="BR4705" s="35"/>
    </row>
    <row r="4706" spans="70:70" x14ac:dyDescent="0.25">
      <c r="BR4706" s="35"/>
    </row>
    <row r="4707" spans="70:70" x14ac:dyDescent="0.25">
      <c r="BR4707" s="35"/>
    </row>
    <row r="4708" spans="70:70" x14ac:dyDescent="0.25">
      <c r="BR4708" s="35"/>
    </row>
    <row r="4709" spans="70:70" x14ac:dyDescent="0.25">
      <c r="BR4709" s="35"/>
    </row>
    <row r="4710" spans="70:70" x14ac:dyDescent="0.25">
      <c r="BR4710" s="35"/>
    </row>
    <row r="4711" spans="70:70" x14ac:dyDescent="0.25">
      <c r="BR4711" s="35"/>
    </row>
    <row r="4712" spans="70:70" x14ac:dyDescent="0.25">
      <c r="BR4712" s="35"/>
    </row>
    <row r="4713" spans="70:70" x14ac:dyDescent="0.25">
      <c r="BR4713" s="35"/>
    </row>
    <row r="4714" spans="70:70" x14ac:dyDescent="0.25">
      <c r="BR4714" s="35"/>
    </row>
    <row r="4715" spans="70:70" x14ac:dyDescent="0.25">
      <c r="BR4715" s="35"/>
    </row>
    <row r="4716" spans="70:70" x14ac:dyDescent="0.25">
      <c r="BR4716" s="35"/>
    </row>
    <row r="4717" spans="70:70" x14ac:dyDescent="0.25">
      <c r="BR4717" s="35"/>
    </row>
    <row r="4718" spans="70:70" x14ac:dyDescent="0.25">
      <c r="BR4718" s="35"/>
    </row>
    <row r="4719" spans="70:70" x14ac:dyDescent="0.25">
      <c r="BR4719" s="35"/>
    </row>
    <row r="4720" spans="70:70" x14ac:dyDescent="0.25">
      <c r="BR4720" s="35"/>
    </row>
    <row r="4721" spans="70:70" x14ac:dyDescent="0.25">
      <c r="BR4721" s="35"/>
    </row>
    <row r="4722" spans="70:70" x14ac:dyDescent="0.25">
      <c r="BR4722" s="35"/>
    </row>
    <row r="4723" spans="70:70" x14ac:dyDescent="0.25">
      <c r="BR4723" s="35"/>
    </row>
    <row r="4724" spans="70:70" x14ac:dyDescent="0.25">
      <c r="BR4724" s="35"/>
    </row>
    <row r="4725" spans="70:70" x14ac:dyDescent="0.25">
      <c r="BR4725" s="35"/>
    </row>
    <row r="4726" spans="70:70" x14ac:dyDescent="0.25">
      <c r="BR4726" s="35"/>
    </row>
    <row r="4727" spans="70:70" x14ac:dyDescent="0.25">
      <c r="BR4727" s="35"/>
    </row>
    <row r="4728" spans="70:70" x14ac:dyDescent="0.25">
      <c r="BR4728" s="35"/>
    </row>
    <row r="4729" spans="70:70" x14ac:dyDescent="0.25">
      <c r="BR4729" s="35"/>
    </row>
    <row r="4730" spans="70:70" x14ac:dyDescent="0.25">
      <c r="BR4730" s="35"/>
    </row>
    <row r="4731" spans="70:70" x14ac:dyDescent="0.25">
      <c r="BR4731" s="35"/>
    </row>
    <row r="4732" spans="70:70" x14ac:dyDescent="0.25">
      <c r="BR4732" s="35"/>
    </row>
    <row r="4733" spans="70:70" x14ac:dyDescent="0.25">
      <c r="BR4733" s="35"/>
    </row>
    <row r="4734" spans="70:70" x14ac:dyDescent="0.25">
      <c r="BR4734" s="35"/>
    </row>
    <row r="4735" spans="70:70" x14ac:dyDescent="0.25">
      <c r="BR4735" s="35"/>
    </row>
    <row r="4736" spans="70:70" x14ac:dyDescent="0.25">
      <c r="BR4736" s="35"/>
    </row>
    <row r="4737" spans="70:70" x14ac:dyDescent="0.25">
      <c r="BR4737" s="35"/>
    </row>
    <row r="4738" spans="70:70" x14ac:dyDescent="0.25">
      <c r="BR4738" s="35"/>
    </row>
    <row r="4739" spans="70:70" x14ac:dyDescent="0.25">
      <c r="BR4739" s="35"/>
    </row>
    <row r="4740" spans="70:70" x14ac:dyDescent="0.25">
      <c r="BR4740" s="35"/>
    </row>
    <row r="4741" spans="70:70" x14ac:dyDescent="0.25">
      <c r="BR4741" s="35"/>
    </row>
    <row r="4742" spans="70:70" x14ac:dyDescent="0.25">
      <c r="BR4742" s="35"/>
    </row>
    <row r="4743" spans="70:70" x14ac:dyDescent="0.25">
      <c r="BR4743" s="35"/>
    </row>
    <row r="4744" spans="70:70" x14ac:dyDescent="0.25">
      <c r="BR4744" s="35"/>
    </row>
    <row r="4745" spans="70:70" x14ac:dyDescent="0.25">
      <c r="BR4745" s="35"/>
    </row>
    <row r="4746" spans="70:70" x14ac:dyDescent="0.25">
      <c r="BR4746" s="35"/>
    </row>
    <row r="4747" spans="70:70" x14ac:dyDescent="0.25">
      <c r="BR4747" s="35"/>
    </row>
    <row r="4748" spans="70:70" x14ac:dyDescent="0.25">
      <c r="BR4748" s="35"/>
    </row>
    <row r="4749" spans="70:70" x14ac:dyDescent="0.25">
      <c r="BR4749" s="35"/>
    </row>
    <row r="4750" spans="70:70" x14ac:dyDescent="0.25">
      <c r="BR4750" s="35"/>
    </row>
    <row r="4751" spans="70:70" x14ac:dyDescent="0.25">
      <c r="BR4751" s="35"/>
    </row>
    <row r="4752" spans="70:70" x14ac:dyDescent="0.25">
      <c r="BR4752" s="35"/>
    </row>
    <row r="4753" spans="70:70" x14ac:dyDescent="0.25">
      <c r="BR4753" s="35"/>
    </row>
    <row r="4754" spans="70:70" x14ac:dyDescent="0.25">
      <c r="BR4754" s="35"/>
    </row>
    <row r="4755" spans="70:70" x14ac:dyDescent="0.25">
      <c r="BR4755" s="35"/>
    </row>
    <row r="4756" spans="70:70" x14ac:dyDescent="0.25">
      <c r="BR4756" s="35"/>
    </row>
    <row r="4757" spans="70:70" x14ac:dyDescent="0.25">
      <c r="BR4757" s="35"/>
    </row>
    <row r="4758" spans="70:70" x14ac:dyDescent="0.25">
      <c r="BR4758" s="35"/>
    </row>
    <row r="4759" spans="70:70" x14ac:dyDescent="0.25">
      <c r="BR4759" s="35"/>
    </row>
    <row r="4760" spans="70:70" x14ac:dyDescent="0.25">
      <c r="BR4760" s="35"/>
    </row>
    <row r="4761" spans="70:70" x14ac:dyDescent="0.25">
      <c r="BR4761" s="35"/>
    </row>
    <row r="4762" spans="70:70" x14ac:dyDescent="0.25">
      <c r="BR4762" s="35"/>
    </row>
    <row r="4763" spans="70:70" x14ac:dyDescent="0.25">
      <c r="BR4763" s="35"/>
    </row>
    <row r="4764" spans="70:70" x14ac:dyDescent="0.25">
      <c r="BR4764" s="35"/>
    </row>
    <row r="4765" spans="70:70" x14ac:dyDescent="0.25">
      <c r="BR4765" s="35"/>
    </row>
    <row r="4766" spans="70:70" x14ac:dyDescent="0.25">
      <c r="BR4766" s="35"/>
    </row>
    <row r="4767" spans="70:70" x14ac:dyDescent="0.25">
      <c r="BR4767" s="35"/>
    </row>
    <row r="4768" spans="70:70" x14ac:dyDescent="0.25">
      <c r="BR4768" s="35"/>
    </row>
    <row r="4769" spans="70:70" x14ac:dyDescent="0.25">
      <c r="BR4769" s="35"/>
    </row>
    <row r="4770" spans="70:70" x14ac:dyDescent="0.25">
      <c r="BR4770" s="35"/>
    </row>
    <row r="4771" spans="70:70" x14ac:dyDescent="0.25">
      <c r="BR4771" s="35"/>
    </row>
    <row r="4772" spans="70:70" x14ac:dyDescent="0.25">
      <c r="BR4772" s="35"/>
    </row>
    <row r="4773" spans="70:70" x14ac:dyDescent="0.25">
      <c r="BR4773" s="35"/>
    </row>
    <row r="4774" spans="70:70" x14ac:dyDescent="0.25">
      <c r="BR4774" s="35"/>
    </row>
    <row r="4775" spans="70:70" x14ac:dyDescent="0.25">
      <c r="BR4775" s="35"/>
    </row>
    <row r="4776" spans="70:70" x14ac:dyDescent="0.25">
      <c r="BR4776" s="35"/>
    </row>
    <row r="4777" spans="70:70" x14ac:dyDescent="0.25">
      <c r="BR4777" s="35"/>
    </row>
    <row r="4778" spans="70:70" x14ac:dyDescent="0.25">
      <c r="BR4778" s="35"/>
    </row>
    <row r="4779" spans="70:70" x14ac:dyDescent="0.25">
      <c r="BR4779" s="35"/>
    </row>
    <row r="4780" spans="70:70" x14ac:dyDescent="0.25">
      <c r="BR4780" s="35"/>
    </row>
    <row r="4781" spans="70:70" x14ac:dyDescent="0.25">
      <c r="BR4781" s="35"/>
    </row>
    <row r="4782" spans="70:70" x14ac:dyDescent="0.25">
      <c r="BR4782" s="35"/>
    </row>
    <row r="4783" spans="70:70" x14ac:dyDescent="0.25">
      <c r="BR4783" s="35"/>
    </row>
    <row r="4784" spans="70:70" x14ac:dyDescent="0.25">
      <c r="BR4784" s="35"/>
    </row>
    <row r="4785" spans="70:70" x14ac:dyDescent="0.25">
      <c r="BR4785" s="35"/>
    </row>
    <row r="4786" spans="70:70" x14ac:dyDescent="0.25">
      <c r="BR4786" s="35"/>
    </row>
    <row r="4787" spans="70:70" x14ac:dyDescent="0.25">
      <c r="BR4787" s="35"/>
    </row>
    <row r="4788" spans="70:70" x14ac:dyDescent="0.25">
      <c r="BR4788" s="35"/>
    </row>
    <row r="4789" spans="70:70" x14ac:dyDescent="0.25">
      <c r="BR4789" s="35"/>
    </row>
    <row r="4790" spans="70:70" x14ac:dyDescent="0.25">
      <c r="BR4790" s="35"/>
    </row>
    <row r="4791" spans="70:70" x14ac:dyDescent="0.25">
      <c r="BR4791" s="35"/>
    </row>
    <row r="4792" spans="70:70" x14ac:dyDescent="0.25">
      <c r="BR4792" s="35"/>
    </row>
    <row r="4793" spans="70:70" x14ac:dyDescent="0.25">
      <c r="BR4793" s="35"/>
    </row>
    <row r="4794" spans="70:70" x14ac:dyDescent="0.25">
      <c r="BR4794" s="35"/>
    </row>
    <row r="4795" spans="70:70" x14ac:dyDescent="0.25">
      <c r="BR4795" s="35"/>
    </row>
    <row r="4796" spans="70:70" x14ac:dyDescent="0.25">
      <c r="BR4796" s="35"/>
    </row>
    <row r="4797" spans="70:70" x14ac:dyDescent="0.25">
      <c r="BR4797" s="35"/>
    </row>
    <row r="4798" spans="70:70" x14ac:dyDescent="0.25">
      <c r="BR4798" s="35"/>
    </row>
    <row r="4799" spans="70:70" x14ac:dyDescent="0.25">
      <c r="BR4799" s="35"/>
    </row>
    <row r="4800" spans="70:70" x14ac:dyDescent="0.25">
      <c r="BR4800" s="35"/>
    </row>
    <row r="4801" spans="70:70" x14ac:dyDescent="0.25">
      <c r="BR4801" s="35"/>
    </row>
    <row r="4802" spans="70:70" x14ac:dyDescent="0.25">
      <c r="BR4802" s="35"/>
    </row>
    <row r="4803" spans="70:70" x14ac:dyDescent="0.25">
      <c r="BR4803" s="35"/>
    </row>
    <row r="4804" spans="70:70" x14ac:dyDescent="0.25">
      <c r="BR4804" s="35"/>
    </row>
    <row r="4805" spans="70:70" x14ac:dyDescent="0.25">
      <c r="BR4805" s="35"/>
    </row>
    <row r="4806" spans="70:70" x14ac:dyDescent="0.25">
      <c r="BR4806" s="35"/>
    </row>
    <row r="4807" spans="70:70" x14ac:dyDescent="0.25">
      <c r="BR4807" s="35"/>
    </row>
    <row r="4808" spans="70:70" x14ac:dyDescent="0.25">
      <c r="BR4808" s="35"/>
    </row>
    <row r="4809" spans="70:70" x14ac:dyDescent="0.25">
      <c r="BR4809" s="35"/>
    </row>
    <row r="4810" spans="70:70" x14ac:dyDescent="0.25">
      <c r="BR4810" s="35"/>
    </row>
    <row r="4811" spans="70:70" x14ac:dyDescent="0.25">
      <c r="BR4811" s="35"/>
    </row>
    <row r="4812" spans="70:70" x14ac:dyDescent="0.25">
      <c r="BR4812" s="35"/>
    </row>
    <row r="4813" spans="70:70" x14ac:dyDescent="0.25">
      <c r="BR4813" s="35"/>
    </row>
    <row r="4814" spans="70:70" x14ac:dyDescent="0.25">
      <c r="BR4814" s="35"/>
    </row>
    <row r="4815" spans="70:70" x14ac:dyDescent="0.25">
      <c r="BR4815" s="35"/>
    </row>
    <row r="4816" spans="70:70" x14ac:dyDescent="0.25">
      <c r="BR4816" s="35"/>
    </row>
    <row r="4817" spans="70:70" x14ac:dyDescent="0.25">
      <c r="BR4817" s="35"/>
    </row>
    <row r="4818" spans="70:70" x14ac:dyDescent="0.25">
      <c r="BR4818" s="35"/>
    </row>
    <row r="4819" spans="70:70" x14ac:dyDescent="0.25">
      <c r="BR4819" s="35"/>
    </row>
    <row r="4820" spans="70:70" x14ac:dyDescent="0.25">
      <c r="BR4820" s="35"/>
    </row>
    <row r="4821" spans="70:70" x14ac:dyDescent="0.25">
      <c r="BR4821" s="35"/>
    </row>
    <row r="4822" spans="70:70" x14ac:dyDescent="0.25">
      <c r="BR4822" s="35"/>
    </row>
    <row r="4823" spans="70:70" x14ac:dyDescent="0.25">
      <c r="BR4823" s="35"/>
    </row>
    <row r="4824" spans="70:70" x14ac:dyDescent="0.25">
      <c r="BR4824" s="35"/>
    </row>
    <row r="4825" spans="70:70" x14ac:dyDescent="0.25">
      <c r="BR4825" s="35"/>
    </row>
    <row r="4826" spans="70:70" x14ac:dyDescent="0.25">
      <c r="BR4826" s="35"/>
    </row>
    <row r="4827" spans="70:70" x14ac:dyDescent="0.25">
      <c r="BR4827" s="35"/>
    </row>
    <row r="4828" spans="70:70" x14ac:dyDescent="0.25">
      <c r="BR4828" s="35"/>
    </row>
    <row r="4829" spans="70:70" x14ac:dyDescent="0.25">
      <c r="BR4829" s="35"/>
    </row>
    <row r="4830" spans="70:70" x14ac:dyDescent="0.25">
      <c r="BR4830" s="35"/>
    </row>
    <row r="4831" spans="70:70" x14ac:dyDescent="0.25">
      <c r="BR4831" s="35"/>
    </row>
    <row r="4832" spans="70:70" x14ac:dyDescent="0.25">
      <c r="BR4832" s="35"/>
    </row>
    <row r="4833" spans="70:70" x14ac:dyDescent="0.25">
      <c r="BR4833" s="35"/>
    </row>
    <row r="4834" spans="70:70" x14ac:dyDescent="0.25">
      <c r="BR4834" s="35"/>
    </row>
    <row r="4835" spans="70:70" x14ac:dyDescent="0.25">
      <c r="BR4835" s="35"/>
    </row>
    <row r="4836" spans="70:70" x14ac:dyDescent="0.25">
      <c r="BR4836" s="35"/>
    </row>
    <row r="4837" spans="70:70" x14ac:dyDescent="0.25">
      <c r="BR4837" s="35"/>
    </row>
    <row r="4838" spans="70:70" x14ac:dyDescent="0.25">
      <c r="BR4838" s="35"/>
    </row>
    <row r="4839" spans="70:70" x14ac:dyDescent="0.25">
      <c r="BR4839" s="35"/>
    </row>
    <row r="4840" spans="70:70" x14ac:dyDescent="0.25">
      <c r="BR4840" s="35"/>
    </row>
    <row r="4841" spans="70:70" x14ac:dyDescent="0.25">
      <c r="BR4841" s="35"/>
    </row>
    <row r="4842" spans="70:70" x14ac:dyDescent="0.25">
      <c r="BR4842" s="35"/>
    </row>
    <row r="4843" spans="70:70" x14ac:dyDescent="0.25">
      <c r="BR4843" s="35"/>
    </row>
    <row r="4844" spans="70:70" x14ac:dyDescent="0.25">
      <c r="BR4844" s="35"/>
    </row>
    <row r="4845" spans="70:70" x14ac:dyDescent="0.25">
      <c r="BR4845" s="35"/>
    </row>
    <row r="4846" spans="70:70" x14ac:dyDescent="0.25">
      <c r="BR4846" s="35"/>
    </row>
    <row r="4847" spans="70:70" x14ac:dyDescent="0.25">
      <c r="BR4847" s="35"/>
    </row>
    <row r="4848" spans="70:70" x14ac:dyDescent="0.25">
      <c r="BR4848" s="35"/>
    </row>
    <row r="4849" spans="70:70" x14ac:dyDescent="0.25">
      <c r="BR4849" s="35"/>
    </row>
    <row r="4850" spans="70:70" x14ac:dyDescent="0.25">
      <c r="BR4850" s="35"/>
    </row>
    <row r="4851" spans="70:70" x14ac:dyDescent="0.25">
      <c r="BR4851" s="35"/>
    </row>
    <row r="4852" spans="70:70" x14ac:dyDescent="0.25">
      <c r="BR4852" s="35"/>
    </row>
    <row r="4853" spans="70:70" x14ac:dyDescent="0.25">
      <c r="BR4853" s="35"/>
    </row>
    <row r="4854" spans="70:70" x14ac:dyDescent="0.25">
      <c r="BR4854" s="35"/>
    </row>
    <row r="4855" spans="70:70" x14ac:dyDescent="0.25">
      <c r="BR4855" s="35"/>
    </row>
    <row r="4856" spans="70:70" x14ac:dyDescent="0.25">
      <c r="BR4856" s="35"/>
    </row>
    <row r="4857" spans="70:70" x14ac:dyDescent="0.25">
      <c r="BR4857" s="35"/>
    </row>
    <row r="4858" spans="70:70" x14ac:dyDescent="0.25">
      <c r="BR4858" s="35"/>
    </row>
    <row r="4859" spans="70:70" x14ac:dyDescent="0.25">
      <c r="BR4859" s="35"/>
    </row>
    <row r="4860" spans="70:70" x14ac:dyDescent="0.25">
      <c r="BR4860" s="35"/>
    </row>
    <row r="4861" spans="70:70" x14ac:dyDescent="0.25">
      <c r="BR4861" s="35"/>
    </row>
    <row r="4862" spans="70:70" x14ac:dyDescent="0.25">
      <c r="BR4862" s="35"/>
    </row>
    <row r="4863" spans="70:70" x14ac:dyDescent="0.25">
      <c r="BR4863" s="35"/>
    </row>
    <row r="4864" spans="70:70" x14ac:dyDescent="0.25">
      <c r="BR4864" s="35"/>
    </row>
    <row r="4865" spans="70:70" x14ac:dyDescent="0.25">
      <c r="BR4865" s="35"/>
    </row>
    <row r="4866" spans="70:70" x14ac:dyDescent="0.25">
      <c r="BR4866" s="35"/>
    </row>
    <row r="4867" spans="70:70" x14ac:dyDescent="0.25">
      <c r="BR4867" s="35"/>
    </row>
    <row r="4868" spans="70:70" x14ac:dyDescent="0.25">
      <c r="BR4868" s="35"/>
    </row>
    <row r="4869" spans="70:70" x14ac:dyDescent="0.25">
      <c r="BR4869" s="35"/>
    </row>
    <row r="4870" spans="70:70" x14ac:dyDescent="0.25">
      <c r="BR4870" s="35"/>
    </row>
    <row r="4871" spans="70:70" x14ac:dyDescent="0.25">
      <c r="BR4871" s="35"/>
    </row>
    <row r="4872" spans="70:70" x14ac:dyDescent="0.25">
      <c r="BR4872" s="35"/>
    </row>
    <row r="4873" spans="70:70" x14ac:dyDescent="0.25">
      <c r="BR4873" s="35"/>
    </row>
    <row r="4874" spans="70:70" x14ac:dyDescent="0.25">
      <c r="BR4874" s="35"/>
    </row>
    <row r="4875" spans="70:70" x14ac:dyDescent="0.25">
      <c r="BR4875" s="35"/>
    </row>
    <row r="4876" spans="70:70" x14ac:dyDescent="0.25">
      <c r="BR4876" s="35"/>
    </row>
    <row r="4877" spans="70:70" x14ac:dyDescent="0.25">
      <c r="BR4877" s="35"/>
    </row>
    <row r="4878" spans="70:70" x14ac:dyDescent="0.25">
      <c r="BR4878" s="35"/>
    </row>
    <row r="4879" spans="70:70" x14ac:dyDescent="0.25">
      <c r="BR4879" s="35"/>
    </row>
    <row r="4880" spans="70:70" x14ac:dyDescent="0.25">
      <c r="BR4880" s="35"/>
    </row>
    <row r="4881" spans="70:70" x14ac:dyDescent="0.25">
      <c r="BR4881" s="35"/>
    </row>
    <row r="4882" spans="70:70" x14ac:dyDescent="0.25">
      <c r="BR4882" s="35"/>
    </row>
    <row r="4883" spans="70:70" x14ac:dyDescent="0.25">
      <c r="BR4883" s="35"/>
    </row>
    <row r="4884" spans="70:70" x14ac:dyDescent="0.25">
      <c r="BR4884" s="35"/>
    </row>
    <row r="4885" spans="70:70" x14ac:dyDescent="0.25">
      <c r="BR4885" s="35"/>
    </row>
    <row r="4886" spans="70:70" x14ac:dyDescent="0.25">
      <c r="BR4886" s="35"/>
    </row>
    <row r="4887" spans="70:70" x14ac:dyDescent="0.25">
      <c r="BR4887" s="35"/>
    </row>
    <row r="4888" spans="70:70" x14ac:dyDescent="0.25">
      <c r="BR4888" s="35"/>
    </row>
    <row r="4889" spans="70:70" x14ac:dyDescent="0.25">
      <c r="BR4889" s="35"/>
    </row>
    <row r="4890" spans="70:70" x14ac:dyDescent="0.25">
      <c r="BR4890" s="35"/>
    </row>
    <row r="4891" spans="70:70" x14ac:dyDescent="0.25">
      <c r="BR4891" s="35"/>
    </row>
    <row r="4892" spans="70:70" x14ac:dyDescent="0.25">
      <c r="BR4892" s="35"/>
    </row>
    <row r="4893" spans="70:70" x14ac:dyDescent="0.25">
      <c r="BR4893" s="35"/>
    </row>
    <row r="4894" spans="70:70" x14ac:dyDescent="0.25">
      <c r="BR4894" s="35"/>
    </row>
    <row r="4895" spans="70:70" x14ac:dyDescent="0.25">
      <c r="BR4895" s="35"/>
    </row>
    <row r="4896" spans="70:70" x14ac:dyDescent="0.25">
      <c r="BR4896" s="35"/>
    </row>
    <row r="4897" spans="70:70" x14ac:dyDescent="0.25">
      <c r="BR4897" s="35"/>
    </row>
    <row r="4898" spans="70:70" x14ac:dyDescent="0.25">
      <c r="BR4898" s="35"/>
    </row>
    <row r="4899" spans="70:70" x14ac:dyDescent="0.25">
      <c r="BR4899" s="35"/>
    </row>
    <row r="4900" spans="70:70" x14ac:dyDescent="0.25">
      <c r="BR4900" s="35"/>
    </row>
    <row r="4901" spans="70:70" x14ac:dyDescent="0.25">
      <c r="BR4901" s="35"/>
    </row>
    <row r="4902" spans="70:70" x14ac:dyDescent="0.25">
      <c r="BR4902" s="35"/>
    </row>
    <row r="4903" spans="70:70" x14ac:dyDescent="0.25">
      <c r="BR4903" s="35"/>
    </row>
    <row r="4904" spans="70:70" x14ac:dyDescent="0.25">
      <c r="BR4904" s="35"/>
    </row>
    <row r="4905" spans="70:70" x14ac:dyDescent="0.25">
      <c r="BR4905" s="35"/>
    </row>
    <row r="4906" spans="70:70" x14ac:dyDescent="0.25">
      <c r="BR4906" s="35"/>
    </row>
    <row r="4907" spans="70:70" x14ac:dyDescent="0.25">
      <c r="BR4907" s="35"/>
    </row>
    <row r="4908" spans="70:70" x14ac:dyDescent="0.25">
      <c r="BR4908" s="35"/>
    </row>
    <row r="4909" spans="70:70" x14ac:dyDescent="0.25">
      <c r="BR4909" s="35"/>
    </row>
    <row r="4910" spans="70:70" x14ac:dyDescent="0.25">
      <c r="BR4910" s="35"/>
    </row>
    <row r="4911" spans="70:70" x14ac:dyDescent="0.25">
      <c r="BR4911" s="35"/>
    </row>
    <row r="4912" spans="70:70" x14ac:dyDescent="0.25">
      <c r="BR4912" s="35"/>
    </row>
    <row r="4913" spans="70:70" x14ac:dyDescent="0.25">
      <c r="BR4913" s="35"/>
    </row>
    <row r="4914" spans="70:70" x14ac:dyDescent="0.25">
      <c r="BR4914" s="35"/>
    </row>
    <row r="4915" spans="70:70" x14ac:dyDescent="0.25">
      <c r="BR4915" s="35"/>
    </row>
    <row r="4916" spans="70:70" x14ac:dyDescent="0.25">
      <c r="BR4916" s="35"/>
    </row>
    <row r="4917" spans="70:70" x14ac:dyDescent="0.25">
      <c r="BR4917" s="35"/>
    </row>
    <row r="4918" spans="70:70" x14ac:dyDescent="0.25">
      <c r="BR4918" s="35"/>
    </row>
    <row r="4919" spans="70:70" x14ac:dyDescent="0.25">
      <c r="BR4919" s="35"/>
    </row>
    <row r="4920" spans="70:70" x14ac:dyDescent="0.25">
      <c r="BR4920" s="35"/>
    </row>
    <row r="4921" spans="70:70" x14ac:dyDescent="0.25">
      <c r="BR4921" s="35"/>
    </row>
    <row r="4922" spans="70:70" x14ac:dyDescent="0.25">
      <c r="BR4922" s="35"/>
    </row>
    <row r="4923" spans="70:70" x14ac:dyDescent="0.25">
      <c r="BR4923" s="35"/>
    </row>
    <row r="4924" spans="70:70" x14ac:dyDescent="0.25">
      <c r="BR4924" s="35"/>
    </row>
    <row r="4925" spans="70:70" x14ac:dyDescent="0.25">
      <c r="BR4925" s="35"/>
    </row>
    <row r="4926" spans="70:70" x14ac:dyDescent="0.25">
      <c r="BR4926" s="35"/>
    </row>
    <row r="4927" spans="70:70" x14ac:dyDescent="0.25">
      <c r="BR4927" s="35"/>
    </row>
    <row r="4928" spans="70:70" x14ac:dyDescent="0.25">
      <c r="BR4928" s="35"/>
    </row>
    <row r="4929" spans="70:70" x14ac:dyDescent="0.25">
      <c r="BR4929" s="35"/>
    </row>
    <row r="4930" spans="70:70" x14ac:dyDescent="0.25">
      <c r="BR4930" s="35"/>
    </row>
    <row r="4931" spans="70:70" x14ac:dyDescent="0.25">
      <c r="BR4931" s="35"/>
    </row>
    <row r="4932" spans="70:70" x14ac:dyDescent="0.25">
      <c r="BR4932" s="35"/>
    </row>
    <row r="4933" spans="70:70" x14ac:dyDescent="0.25">
      <c r="BR4933" s="35"/>
    </row>
    <row r="4934" spans="70:70" x14ac:dyDescent="0.25">
      <c r="BR4934" s="35"/>
    </row>
    <row r="4935" spans="70:70" x14ac:dyDescent="0.25">
      <c r="BR4935" s="35"/>
    </row>
    <row r="4936" spans="70:70" x14ac:dyDescent="0.25">
      <c r="BR4936" s="35"/>
    </row>
    <row r="4937" spans="70:70" x14ac:dyDescent="0.25">
      <c r="BR4937" s="35"/>
    </row>
    <row r="4938" spans="70:70" x14ac:dyDescent="0.25">
      <c r="BR4938" s="35"/>
    </row>
    <row r="4939" spans="70:70" x14ac:dyDescent="0.25">
      <c r="BR4939" s="35"/>
    </row>
    <row r="4940" spans="70:70" x14ac:dyDescent="0.25">
      <c r="BR4940" s="35"/>
    </row>
    <row r="4941" spans="70:70" x14ac:dyDescent="0.25">
      <c r="BR4941" s="35"/>
    </row>
    <row r="4942" spans="70:70" x14ac:dyDescent="0.25">
      <c r="BR4942" s="35"/>
    </row>
    <row r="4943" spans="70:70" x14ac:dyDescent="0.25">
      <c r="BR4943" s="35"/>
    </row>
    <row r="4944" spans="70:70" x14ac:dyDescent="0.25">
      <c r="BR4944" s="35"/>
    </row>
    <row r="4945" spans="70:70" x14ac:dyDescent="0.25">
      <c r="BR4945" s="35"/>
    </row>
    <row r="4946" spans="70:70" x14ac:dyDescent="0.25">
      <c r="BR4946" s="35"/>
    </row>
    <row r="4947" spans="70:70" x14ac:dyDescent="0.25">
      <c r="BR4947" s="35"/>
    </row>
    <row r="4948" spans="70:70" x14ac:dyDescent="0.25">
      <c r="BR4948" s="35"/>
    </row>
    <row r="4949" spans="70:70" x14ac:dyDescent="0.25">
      <c r="BR4949" s="35"/>
    </row>
    <row r="4950" spans="70:70" x14ac:dyDescent="0.25">
      <c r="BR4950" s="35"/>
    </row>
    <row r="4951" spans="70:70" x14ac:dyDescent="0.25">
      <c r="BR4951" s="35"/>
    </row>
    <row r="4952" spans="70:70" x14ac:dyDescent="0.25">
      <c r="BR4952" s="35"/>
    </row>
    <row r="4953" spans="70:70" x14ac:dyDescent="0.25">
      <c r="BR4953" s="35"/>
    </row>
    <row r="4954" spans="70:70" x14ac:dyDescent="0.25">
      <c r="BR4954" s="35"/>
    </row>
    <row r="4955" spans="70:70" x14ac:dyDescent="0.25">
      <c r="BR4955" s="35"/>
    </row>
    <row r="4956" spans="70:70" x14ac:dyDescent="0.25">
      <c r="BR4956" s="35"/>
    </row>
    <row r="4957" spans="70:70" x14ac:dyDescent="0.25">
      <c r="BR4957" s="35"/>
    </row>
    <row r="4958" spans="70:70" x14ac:dyDescent="0.25">
      <c r="BR4958" s="35"/>
    </row>
    <row r="4959" spans="70:70" x14ac:dyDescent="0.25">
      <c r="BR4959" s="35"/>
    </row>
    <row r="4960" spans="70:70" x14ac:dyDescent="0.25">
      <c r="BR4960" s="35"/>
    </row>
    <row r="4961" spans="70:70" x14ac:dyDescent="0.25">
      <c r="BR4961" s="35"/>
    </row>
    <row r="4962" spans="70:70" x14ac:dyDescent="0.25">
      <c r="BR4962" s="35"/>
    </row>
    <row r="4963" spans="70:70" x14ac:dyDescent="0.25">
      <c r="BR4963" s="35"/>
    </row>
    <row r="4964" spans="70:70" x14ac:dyDescent="0.25">
      <c r="BR4964" s="35"/>
    </row>
    <row r="4965" spans="70:70" x14ac:dyDescent="0.25">
      <c r="BR4965" s="35"/>
    </row>
    <row r="4966" spans="70:70" x14ac:dyDescent="0.25">
      <c r="BR4966" s="35"/>
    </row>
    <row r="4967" spans="70:70" x14ac:dyDescent="0.25">
      <c r="BR4967" s="35"/>
    </row>
    <row r="4968" spans="70:70" x14ac:dyDescent="0.25">
      <c r="BR4968" s="35"/>
    </row>
    <row r="4969" spans="70:70" x14ac:dyDescent="0.25">
      <c r="BR4969" s="35"/>
    </row>
    <row r="4970" spans="70:70" x14ac:dyDescent="0.25">
      <c r="BR4970" s="35"/>
    </row>
    <row r="4971" spans="70:70" x14ac:dyDescent="0.25">
      <c r="BR4971" s="35"/>
    </row>
    <row r="4972" spans="70:70" x14ac:dyDescent="0.25">
      <c r="BR4972" s="35"/>
    </row>
    <row r="4973" spans="70:70" x14ac:dyDescent="0.25">
      <c r="BR4973" s="35"/>
    </row>
    <row r="4974" spans="70:70" x14ac:dyDescent="0.25">
      <c r="BR4974" s="35"/>
    </row>
    <row r="4975" spans="70:70" x14ac:dyDescent="0.25">
      <c r="BR4975" s="35"/>
    </row>
    <row r="4976" spans="70:70" x14ac:dyDescent="0.25">
      <c r="BR4976" s="35"/>
    </row>
    <row r="4977" spans="70:70" x14ac:dyDescent="0.25">
      <c r="BR4977" s="35"/>
    </row>
    <row r="4978" spans="70:70" x14ac:dyDescent="0.25">
      <c r="BR4978" s="35"/>
    </row>
    <row r="4979" spans="70:70" x14ac:dyDescent="0.25">
      <c r="BR4979" s="35"/>
    </row>
    <row r="4980" spans="70:70" x14ac:dyDescent="0.25">
      <c r="BR4980" s="35"/>
    </row>
    <row r="4981" spans="70:70" x14ac:dyDescent="0.25">
      <c r="BR4981" s="35"/>
    </row>
    <row r="4982" spans="70:70" x14ac:dyDescent="0.25">
      <c r="BR4982" s="35"/>
    </row>
    <row r="4983" spans="70:70" x14ac:dyDescent="0.25">
      <c r="BR4983" s="35"/>
    </row>
    <row r="4984" spans="70:70" x14ac:dyDescent="0.25">
      <c r="BR4984" s="35"/>
    </row>
    <row r="4985" spans="70:70" x14ac:dyDescent="0.25">
      <c r="BR4985" s="35"/>
    </row>
    <row r="4986" spans="70:70" x14ac:dyDescent="0.25">
      <c r="BR4986" s="35"/>
    </row>
    <row r="4987" spans="70:70" x14ac:dyDescent="0.25">
      <c r="BR4987" s="35"/>
    </row>
    <row r="4988" spans="70:70" x14ac:dyDescent="0.25">
      <c r="BR4988" s="35"/>
    </row>
    <row r="4989" spans="70:70" x14ac:dyDescent="0.25">
      <c r="BR4989" s="35"/>
    </row>
    <row r="4990" spans="70:70" x14ac:dyDescent="0.25">
      <c r="BR4990" s="35"/>
    </row>
    <row r="4991" spans="70:70" x14ac:dyDescent="0.25">
      <c r="BR4991" s="35"/>
    </row>
    <row r="4992" spans="70:70" x14ac:dyDescent="0.25">
      <c r="BR4992" s="35"/>
    </row>
    <row r="4993" spans="70:70" x14ac:dyDescent="0.25">
      <c r="BR4993" s="35"/>
    </row>
    <row r="4994" spans="70:70" x14ac:dyDescent="0.25">
      <c r="BR4994" s="35"/>
    </row>
    <row r="4995" spans="70:70" x14ac:dyDescent="0.25">
      <c r="BR4995" s="35"/>
    </row>
    <row r="4996" spans="70:70" x14ac:dyDescent="0.25">
      <c r="BR4996" s="35"/>
    </row>
    <row r="4997" spans="70:70" x14ac:dyDescent="0.25">
      <c r="BR4997" s="35"/>
    </row>
    <row r="4998" spans="70:70" x14ac:dyDescent="0.25">
      <c r="BR4998" s="35"/>
    </row>
    <row r="4999" spans="70:70" x14ac:dyDescent="0.25">
      <c r="BR4999" s="35"/>
    </row>
    <row r="5000" spans="70:70" x14ac:dyDescent="0.25">
      <c r="BR5000" s="35"/>
    </row>
    <row r="5001" spans="70:70" x14ac:dyDescent="0.25">
      <c r="BR5001" s="35"/>
    </row>
    <row r="5002" spans="70:70" x14ac:dyDescent="0.25">
      <c r="BR5002" s="35"/>
    </row>
    <row r="5003" spans="70:70" x14ac:dyDescent="0.25">
      <c r="BR5003" s="35"/>
    </row>
    <row r="5004" spans="70:70" x14ac:dyDescent="0.25">
      <c r="BR5004" s="35"/>
    </row>
    <row r="5005" spans="70:70" x14ac:dyDescent="0.25">
      <c r="BR5005" s="35"/>
    </row>
    <row r="5006" spans="70:70" x14ac:dyDescent="0.25">
      <c r="BR5006" s="35"/>
    </row>
    <row r="5007" spans="70:70" x14ac:dyDescent="0.25">
      <c r="BR5007" s="35"/>
    </row>
    <row r="5008" spans="70:70" x14ac:dyDescent="0.25">
      <c r="BR5008" s="35"/>
    </row>
    <row r="5009" spans="70:70" x14ac:dyDescent="0.25">
      <c r="BR5009" s="35"/>
    </row>
    <row r="5010" spans="70:70" x14ac:dyDescent="0.25">
      <c r="BR5010" s="35"/>
    </row>
    <row r="5011" spans="70:70" x14ac:dyDescent="0.25">
      <c r="BR5011" s="35"/>
    </row>
    <row r="5012" spans="70:70" x14ac:dyDescent="0.25">
      <c r="BR5012" s="35"/>
    </row>
    <row r="5013" spans="70:70" x14ac:dyDescent="0.25">
      <c r="BR5013" s="35"/>
    </row>
    <row r="5014" spans="70:70" x14ac:dyDescent="0.25">
      <c r="BR5014" s="35"/>
    </row>
    <row r="5015" spans="70:70" x14ac:dyDescent="0.25">
      <c r="BR5015" s="35"/>
    </row>
    <row r="5016" spans="70:70" x14ac:dyDescent="0.25">
      <c r="BR5016" s="35"/>
    </row>
    <row r="5017" spans="70:70" x14ac:dyDescent="0.25">
      <c r="BR5017" s="35"/>
    </row>
    <row r="5018" spans="70:70" x14ac:dyDescent="0.25">
      <c r="BR5018" s="35"/>
    </row>
    <row r="5019" spans="70:70" x14ac:dyDescent="0.25">
      <c r="BR5019" s="35"/>
    </row>
    <row r="5020" spans="70:70" x14ac:dyDescent="0.25">
      <c r="BR5020" s="35"/>
    </row>
    <row r="5021" spans="70:70" x14ac:dyDescent="0.25">
      <c r="BR5021" s="35"/>
    </row>
    <row r="5022" spans="70:70" x14ac:dyDescent="0.25">
      <c r="BR5022" s="35"/>
    </row>
    <row r="5023" spans="70:70" x14ac:dyDescent="0.25">
      <c r="BR5023" s="35"/>
    </row>
    <row r="5024" spans="70:70" x14ac:dyDescent="0.25">
      <c r="BR5024" s="35"/>
    </row>
    <row r="5025" spans="70:70" x14ac:dyDescent="0.25">
      <c r="BR5025" s="35"/>
    </row>
    <row r="5026" spans="70:70" x14ac:dyDescent="0.25">
      <c r="BR5026" s="35"/>
    </row>
    <row r="5027" spans="70:70" x14ac:dyDescent="0.25">
      <c r="BR5027" s="35"/>
    </row>
    <row r="5028" spans="70:70" x14ac:dyDescent="0.25">
      <c r="BR5028" s="35"/>
    </row>
    <row r="5029" spans="70:70" x14ac:dyDescent="0.25">
      <c r="BR5029" s="35"/>
    </row>
    <row r="5030" spans="70:70" x14ac:dyDescent="0.25">
      <c r="BR5030" s="35"/>
    </row>
    <row r="5031" spans="70:70" x14ac:dyDescent="0.25">
      <c r="BR5031" s="35"/>
    </row>
    <row r="5032" spans="70:70" x14ac:dyDescent="0.25">
      <c r="BR5032" s="35"/>
    </row>
    <row r="5033" spans="70:70" x14ac:dyDescent="0.25">
      <c r="BR5033" s="35"/>
    </row>
    <row r="5034" spans="70:70" x14ac:dyDescent="0.25">
      <c r="BR5034" s="35"/>
    </row>
    <row r="5035" spans="70:70" x14ac:dyDescent="0.25">
      <c r="BR5035" s="35"/>
    </row>
    <row r="5036" spans="70:70" x14ac:dyDescent="0.25">
      <c r="BR5036" s="35"/>
    </row>
    <row r="5037" spans="70:70" x14ac:dyDescent="0.25">
      <c r="BR5037" s="35"/>
    </row>
    <row r="5038" spans="70:70" x14ac:dyDescent="0.25">
      <c r="BR5038" s="35"/>
    </row>
    <row r="5039" spans="70:70" x14ac:dyDescent="0.25">
      <c r="BR5039" s="35"/>
    </row>
    <row r="5040" spans="70:70" x14ac:dyDescent="0.25">
      <c r="BR5040" s="35"/>
    </row>
    <row r="5041" spans="70:70" x14ac:dyDescent="0.25">
      <c r="BR5041" s="35"/>
    </row>
    <row r="5042" spans="70:70" x14ac:dyDescent="0.25">
      <c r="BR5042" s="35"/>
    </row>
    <row r="5043" spans="70:70" x14ac:dyDescent="0.25">
      <c r="BR5043" s="35"/>
    </row>
    <row r="5044" spans="70:70" x14ac:dyDescent="0.25">
      <c r="BR5044" s="35"/>
    </row>
    <row r="5045" spans="70:70" x14ac:dyDescent="0.25">
      <c r="BR5045" s="35"/>
    </row>
    <row r="5046" spans="70:70" x14ac:dyDescent="0.25">
      <c r="BR5046" s="35"/>
    </row>
    <row r="5047" spans="70:70" x14ac:dyDescent="0.25">
      <c r="BR5047" s="35"/>
    </row>
    <row r="5048" spans="70:70" x14ac:dyDescent="0.25">
      <c r="BR5048" s="35"/>
    </row>
    <row r="5049" spans="70:70" x14ac:dyDescent="0.25">
      <c r="BR5049" s="35"/>
    </row>
    <row r="5050" spans="70:70" x14ac:dyDescent="0.25">
      <c r="BR5050" s="35"/>
    </row>
    <row r="5051" spans="70:70" x14ac:dyDescent="0.25">
      <c r="BR5051" s="35"/>
    </row>
    <row r="5052" spans="70:70" x14ac:dyDescent="0.25">
      <c r="BR5052" s="35"/>
    </row>
    <row r="5053" spans="70:70" x14ac:dyDescent="0.25">
      <c r="BR5053" s="35"/>
    </row>
    <row r="5054" spans="70:70" x14ac:dyDescent="0.25">
      <c r="BR5054" s="35"/>
    </row>
    <row r="5055" spans="70:70" x14ac:dyDescent="0.25">
      <c r="BR5055" s="35"/>
    </row>
    <row r="5056" spans="70:70" x14ac:dyDescent="0.25">
      <c r="BR5056" s="35"/>
    </row>
    <row r="5057" spans="70:70" x14ac:dyDescent="0.25">
      <c r="BR5057" s="35"/>
    </row>
    <row r="5058" spans="70:70" x14ac:dyDescent="0.25">
      <c r="BR5058" s="35"/>
    </row>
    <row r="5059" spans="70:70" x14ac:dyDescent="0.25">
      <c r="BR5059" s="35"/>
    </row>
    <row r="5060" spans="70:70" x14ac:dyDescent="0.25">
      <c r="BR5060" s="35"/>
    </row>
    <row r="5061" spans="70:70" x14ac:dyDescent="0.25">
      <c r="BR5061" s="35"/>
    </row>
    <row r="5062" spans="70:70" x14ac:dyDescent="0.25">
      <c r="BR5062" s="35"/>
    </row>
    <row r="5063" spans="70:70" x14ac:dyDescent="0.25">
      <c r="BR5063" s="35"/>
    </row>
    <row r="5064" spans="70:70" x14ac:dyDescent="0.25">
      <c r="BR5064" s="35"/>
    </row>
    <row r="5065" spans="70:70" x14ac:dyDescent="0.25">
      <c r="BR5065" s="35"/>
    </row>
    <row r="5066" spans="70:70" x14ac:dyDescent="0.25">
      <c r="BR5066" s="35"/>
    </row>
    <row r="5067" spans="70:70" x14ac:dyDescent="0.25">
      <c r="BR5067" s="35"/>
    </row>
    <row r="5068" spans="70:70" x14ac:dyDescent="0.25">
      <c r="BR5068" s="35"/>
    </row>
    <row r="5069" spans="70:70" x14ac:dyDescent="0.25">
      <c r="BR5069" s="35"/>
    </row>
    <row r="5070" spans="70:70" x14ac:dyDescent="0.25">
      <c r="BR5070" s="35"/>
    </row>
    <row r="5071" spans="70:70" x14ac:dyDescent="0.25">
      <c r="BR5071" s="35"/>
    </row>
    <row r="5072" spans="70:70" x14ac:dyDescent="0.25">
      <c r="BR5072" s="35"/>
    </row>
    <row r="5073" spans="70:70" x14ac:dyDescent="0.25">
      <c r="BR5073" s="35"/>
    </row>
    <row r="5074" spans="70:70" x14ac:dyDescent="0.25">
      <c r="BR5074" s="35"/>
    </row>
    <row r="5075" spans="70:70" x14ac:dyDescent="0.25">
      <c r="BR5075" s="35"/>
    </row>
    <row r="5076" spans="70:70" x14ac:dyDescent="0.25">
      <c r="BR5076" s="35"/>
    </row>
    <row r="5077" spans="70:70" x14ac:dyDescent="0.25">
      <c r="BR5077" s="35"/>
    </row>
    <row r="5078" spans="70:70" x14ac:dyDescent="0.25">
      <c r="BR5078" s="35"/>
    </row>
    <row r="5079" spans="70:70" x14ac:dyDescent="0.25">
      <c r="BR5079" s="35"/>
    </row>
    <row r="5080" spans="70:70" x14ac:dyDescent="0.25">
      <c r="BR5080" s="35"/>
    </row>
    <row r="5081" spans="70:70" x14ac:dyDescent="0.25">
      <c r="BR5081" s="35"/>
    </row>
    <row r="5082" spans="70:70" x14ac:dyDescent="0.25">
      <c r="BR5082" s="35"/>
    </row>
    <row r="5083" spans="70:70" x14ac:dyDescent="0.25">
      <c r="BR5083" s="35"/>
    </row>
    <row r="5084" spans="70:70" x14ac:dyDescent="0.25">
      <c r="BR5084" s="35"/>
    </row>
    <row r="5085" spans="70:70" x14ac:dyDescent="0.25">
      <c r="BR5085" s="35"/>
    </row>
    <row r="5086" spans="70:70" x14ac:dyDescent="0.25">
      <c r="BR5086" s="35"/>
    </row>
    <row r="5087" spans="70:70" x14ac:dyDescent="0.25">
      <c r="BR5087" s="35"/>
    </row>
    <row r="5088" spans="70:70" x14ac:dyDescent="0.25">
      <c r="BR5088" s="35"/>
    </row>
    <row r="5089" spans="70:70" x14ac:dyDescent="0.25">
      <c r="BR5089" s="35"/>
    </row>
    <row r="5090" spans="70:70" x14ac:dyDescent="0.25">
      <c r="BR5090" s="35"/>
    </row>
    <row r="5091" spans="70:70" x14ac:dyDescent="0.25">
      <c r="BR5091" s="35"/>
    </row>
    <row r="5092" spans="70:70" x14ac:dyDescent="0.25">
      <c r="BR5092" s="35"/>
    </row>
    <row r="5093" spans="70:70" x14ac:dyDescent="0.25">
      <c r="BR5093" s="35"/>
    </row>
    <row r="5094" spans="70:70" x14ac:dyDescent="0.25">
      <c r="BR5094" s="35"/>
    </row>
    <row r="5095" spans="70:70" x14ac:dyDescent="0.25">
      <c r="BR5095" s="35"/>
    </row>
    <row r="5096" spans="70:70" x14ac:dyDescent="0.25">
      <c r="BR5096" s="35"/>
    </row>
    <row r="5097" spans="70:70" x14ac:dyDescent="0.25">
      <c r="BR5097" s="35"/>
    </row>
    <row r="5098" spans="70:70" x14ac:dyDescent="0.25">
      <c r="BR5098" s="35"/>
    </row>
    <row r="5099" spans="70:70" x14ac:dyDescent="0.25">
      <c r="BR5099" s="35"/>
    </row>
    <row r="5100" spans="70:70" x14ac:dyDescent="0.25">
      <c r="BR5100" s="35"/>
    </row>
    <row r="5101" spans="70:70" x14ac:dyDescent="0.25">
      <c r="BR5101" s="35"/>
    </row>
    <row r="5102" spans="70:70" x14ac:dyDescent="0.25">
      <c r="BR5102" s="35"/>
    </row>
    <row r="5103" spans="70:70" x14ac:dyDescent="0.25">
      <c r="BR5103" s="35"/>
    </row>
    <row r="5104" spans="70:70" x14ac:dyDescent="0.25">
      <c r="BR5104" s="35"/>
    </row>
    <row r="5105" spans="70:70" x14ac:dyDescent="0.25">
      <c r="BR5105" s="35"/>
    </row>
    <row r="5106" spans="70:70" x14ac:dyDescent="0.25">
      <c r="BR5106" s="35"/>
    </row>
    <row r="5107" spans="70:70" x14ac:dyDescent="0.25">
      <c r="BR5107" s="35"/>
    </row>
    <row r="5108" spans="70:70" x14ac:dyDescent="0.25">
      <c r="BR5108" s="35"/>
    </row>
    <row r="5109" spans="70:70" x14ac:dyDescent="0.25">
      <c r="BR5109" s="35"/>
    </row>
    <row r="5110" spans="70:70" x14ac:dyDescent="0.25">
      <c r="BR5110" s="35"/>
    </row>
    <row r="5111" spans="70:70" x14ac:dyDescent="0.25">
      <c r="BR5111" s="35"/>
    </row>
    <row r="5112" spans="70:70" x14ac:dyDescent="0.25">
      <c r="BR5112" s="35"/>
    </row>
    <row r="5113" spans="70:70" x14ac:dyDescent="0.25">
      <c r="BR5113" s="35"/>
    </row>
    <row r="5114" spans="70:70" x14ac:dyDescent="0.25">
      <c r="BR5114" s="35"/>
    </row>
    <row r="5115" spans="70:70" x14ac:dyDescent="0.25">
      <c r="BR5115" s="35"/>
    </row>
    <row r="5116" spans="70:70" x14ac:dyDescent="0.25">
      <c r="BR5116" s="35"/>
    </row>
    <row r="5117" spans="70:70" x14ac:dyDescent="0.25">
      <c r="BR5117" s="35"/>
    </row>
    <row r="5118" spans="70:70" x14ac:dyDescent="0.25">
      <c r="BR5118" s="35"/>
    </row>
    <row r="5119" spans="70:70" x14ac:dyDescent="0.25">
      <c r="BR5119" s="35"/>
    </row>
    <row r="5120" spans="70:70" x14ac:dyDescent="0.25">
      <c r="BR5120" s="35"/>
    </row>
    <row r="5121" spans="70:70" x14ac:dyDescent="0.25">
      <c r="BR5121" s="35"/>
    </row>
    <row r="5122" spans="70:70" x14ac:dyDescent="0.25">
      <c r="BR5122" s="35"/>
    </row>
    <row r="5123" spans="70:70" x14ac:dyDescent="0.25">
      <c r="BR5123" s="35"/>
    </row>
    <row r="5124" spans="70:70" x14ac:dyDescent="0.25">
      <c r="BR5124" s="35"/>
    </row>
    <row r="5125" spans="70:70" x14ac:dyDescent="0.25">
      <c r="BR5125" s="35"/>
    </row>
    <row r="5126" spans="70:70" x14ac:dyDescent="0.25">
      <c r="BR5126" s="35"/>
    </row>
    <row r="5127" spans="70:70" x14ac:dyDescent="0.25">
      <c r="BR5127" s="35"/>
    </row>
    <row r="5128" spans="70:70" x14ac:dyDescent="0.25">
      <c r="BR5128" s="35"/>
    </row>
    <row r="5129" spans="70:70" x14ac:dyDescent="0.25">
      <c r="BR5129" s="35"/>
    </row>
    <row r="5130" spans="70:70" x14ac:dyDescent="0.25">
      <c r="BR5130" s="35"/>
    </row>
    <row r="5131" spans="70:70" x14ac:dyDescent="0.25">
      <c r="BR5131" s="35"/>
    </row>
    <row r="5132" spans="70:70" x14ac:dyDescent="0.25">
      <c r="BR5132" s="35"/>
    </row>
    <row r="5133" spans="70:70" x14ac:dyDescent="0.25">
      <c r="BR5133" s="35"/>
    </row>
    <row r="5134" spans="70:70" x14ac:dyDescent="0.25">
      <c r="BR5134" s="35"/>
    </row>
    <row r="5135" spans="70:70" x14ac:dyDescent="0.25">
      <c r="BR5135" s="35"/>
    </row>
    <row r="5136" spans="70:70" x14ac:dyDescent="0.25">
      <c r="BR5136" s="35"/>
    </row>
    <row r="5137" spans="70:70" x14ac:dyDescent="0.25">
      <c r="BR5137" s="35"/>
    </row>
    <row r="5138" spans="70:70" x14ac:dyDescent="0.25">
      <c r="BR5138" s="35"/>
    </row>
    <row r="5139" spans="70:70" x14ac:dyDescent="0.25">
      <c r="BR5139" s="35"/>
    </row>
    <row r="5140" spans="70:70" x14ac:dyDescent="0.25">
      <c r="BR5140" s="35"/>
    </row>
    <row r="5141" spans="70:70" x14ac:dyDescent="0.25">
      <c r="BR5141" s="35"/>
    </row>
    <row r="5142" spans="70:70" x14ac:dyDescent="0.25">
      <c r="BR5142" s="35"/>
    </row>
    <row r="5143" spans="70:70" x14ac:dyDescent="0.25">
      <c r="BR5143" s="35"/>
    </row>
    <row r="5144" spans="70:70" x14ac:dyDescent="0.25">
      <c r="BR5144" s="35"/>
    </row>
    <row r="5145" spans="70:70" x14ac:dyDescent="0.25">
      <c r="BR5145" s="35"/>
    </row>
    <row r="5146" spans="70:70" x14ac:dyDescent="0.25">
      <c r="BR5146" s="35"/>
    </row>
    <row r="5147" spans="70:70" x14ac:dyDescent="0.25">
      <c r="BR5147" s="35"/>
    </row>
    <row r="5148" spans="70:70" x14ac:dyDescent="0.25">
      <c r="BR5148" s="35"/>
    </row>
    <row r="5149" spans="70:70" x14ac:dyDescent="0.25">
      <c r="BR5149" s="35"/>
    </row>
    <row r="5150" spans="70:70" x14ac:dyDescent="0.25">
      <c r="BR5150" s="35"/>
    </row>
    <row r="5151" spans="70:70" x14ac:dyDescent="0.25">
      <c r="BR5151" s="35"/>
    </row>
    <row r="5152" spans="70:70" x14ac:dyDescent="0.25">
      <c r="BR5152" s="35"/>
    </row>
    <row r="5153" spans="70:70" x14ac:dyDescent="0.25">
      <c r="BR5153" s="35"/>
    </row>
    <row r="5154" spans="70:70" x14ac:dyDescent="0.25">
      <c r="BR5154" s="35"/>
    </row>
    <row r="5155" spans="70:70" x14ac:dyDescent="0.25">
      <c r="BR5155" s="35"/>
    </row>
    <row r="5156" spans="70:70" x14ac:dyDescent="0.25">
      <c r="BR5156" s="35"/>
    </row>
    <row r="5157" spans="70:70" x14ac:dyDescent="0.25">
      <c r="BR5157" s="35"/>
    </row>
    <row r="5158" spans="70:70" x14ac:dyDescent="0.25">
      <c r="BR5158" s="35"/>
    </row>
    <row r="5159" spans="70:70" x14ac:dyDescent="0.25">
      <c r="BR5159" s="35"/>
    </row>
    <row r="5160" spans="70:70" x14ac:dyDescent="0.25">
      <c r="BR5160" s="35"/>
    </row>
    <row r="5161" spans="70:70" x14ac:dyDescent="0.25">
      <c r="BR5161" s="35"/>
    </row>
    <row r="5162" spans="70:70" x14ac:dyDescent="0.25">
      <c r="BR5162" s="35"/>
    </row>
    <row r="5163" spans="70:70" x14ac:dyDescent="0.25">
      <c r="BR5163" s="35"/>
    </row>
    <row r="5164" spans="70:70" x14ac:dyDescent="0.25">
      <c r="BR5164" s="35"/>
    </row>
    <row r="5165" spans="70:70" x14ac:dyDescent="0.25">
      <c r="BR5165" s="35"/>
    </row>
    <row r="5166" spans="70:70" x14ac:dyDescent="0.25">
      <c r="BR5166" s="35"/>
    </row>
    <row r="5167" spans="70:70" x14ac:dyDescent="0.25">
      <c r="BR5167" s="35"/>
    </row>
    <row r="5168" spans="70:70" x14ac:dyDescent="0.25">
      <c r="BR5168" s="35"/>
    </row>
    <row r="5169" spans="70:70" x14ac:dyDescent="0.25">
      <c r="BR5169" s="35"/>
    </row>
    <row r="5170" spans="70:70" x14ac:dyDescent="0.25">
      <c r="BR5170" s="35"/>
    </row>
    <row r="5171" spans="70:70" x14ac:dyDescent="0.25">
      <c r="BR5171" s="35"/>
    </row>
    <row r="5172" spans="70:70" x14ac:dyDescent="0.25">
      <c r="BR5172" s="35"/>
    </row>
    <row r="5173" spans="70:70" x14ac:dyDescent="0.25">
      <c r="BR5173" s="35"/>
    </row>
    <row r="5174" spans="70:70" x14ac:dyDescent="0.25">
      <c r="BR5174" s="35"/>
    </row>
    <row r="5175" spans="70:70" x14ac:dyDescent="0.25">
      <c r="BR5175" s="35"/>
    </row>
    <row r="5176" spans="70:70" x14ac:dyDescent="0.25">
      <c r="BR5176" s="35"/>
    </row>
    <row r="5177" spans="70:70" x14ac:dyDescent="0.25">
      <c r="BR5177" s="35"/>
    </row>
    <row r="5178" spans="70:70" x14ac:dyDescent="0.25">
      <c r="BR5178" s="35"/>
    </row>
    <row r="5179" spans="70:70" x14ac:dyDescent="0.25">
      <c r="BR5179" s="35"/>
    </row>
    <row r="5180" spans="70:70" x14ac:dyDescent="0.25">
      <c r="BR5180" s="35"/>
    </row>
    <row r="5181" spans="70:70" x14ac:dyDescent="0.25">
      <c r="BR5181" s="35"/>
    </row>
    <row r="5182" spans="70:70" x14ac:dyDescent="0.25">
      <c r="BR5182" s="35"/>
    </row>
    <row r="5183" spans="70:70" x14ac:dyDescent="0.25">
      <c r="BR5183" s="35"/>
    </row>
    <row r="5184" spans="70:70" x14ac:dyDescent="0.25">
      <c r="BR5184" s="35"/>
    </row>
    <row r="5185" spans="70:70" x14ac:dyDescent="0.25">
      <c r="BR5185" s="35"/>
    </row>
    <row r="5186" spans="70:70" x14ac:dyDescent="0.25">
      <c r="BR5186" s="35"/>
    </row>
    <row r="5187" spans="70:70" x14ac:dyDescent="0.25">
      <c r="BR5187" s="35"/>
    </row>
    <row r="5188" spans="70:70" x14ac:dyDescent="0.25">
      <c r="BR5188" s="35"/>
    </row>
    <row r="5189" spans="70:70" x14ac:dyDescent="0.25">
      <c r="BR5189" s="35"/>
    </row>
    <row r="5190" spans="70:70" x14ac:dyDescent="0.25">
      <c r="BR5190" s="35"/>
    </row>
    <row r="5191" spans="70:70" x14ac:dyDescent="0.25">
      <c r="BR5191" s="35"/>
    </row>
    <row r="5192" spans="70:70" x14ac:dyDescent="0.25">
      <c r="BR5192" s="35"/>
    </row>
    <row r="5193" spans="70:70" x14ac:dyDescent="0.25">
      <c r="BR5193" s="35"/>
    </row>
    <row r="5194" spans="70:70" x14ac:dyDescent="0.25">
      <c r="BR5194" s="35"/>
    </row>
    <row r="5195" spans="70:70" x14ac:dyDescent="0.25">
      <c r="BR5195" s="35"/>
    </row>
    <row r="5196" spans="70:70" x14ac:dyDescent="0.25">
      <c r="BR5196" s="35"/>
    </row>
    <row r="5197" spans="70:70" x14ac:dyDescent="0.25">
      <c r="BR5197" s="35"/>
    </row>
    <row r="5198" spans="70:70" x14ac:dyDescent="0.25">
      <c r="BR5198" s="35"/>
    </row>
    <row r="5199" spans="70:70" x14ac:dyDescent="0.25">
      <c r="BR5199" s="35"/>
    </row>
    <row r="5200" spans="70:70" x14ac:dyDescent="0.25">
      <c r="BR5200" s="35"/>
    </row>
    <row r="5201" spans="70:70" x14ac:dyDescent="0.25">
      <c r="BR5201" s="35"/>
    </row>
    <row r="5202" spans="70:70" x14ac:dyDescent="0.25">
      <c r="BR5202" s="35"/>
    </row>
    <row r="5203" spans="70:70" x14ac:dyDescent="0.25">
      <c r="BR5203" s="35"/>
    </row>
    <row r="5204" spans="70:70" x14ac:dyDescent="0.25">
      <c r="BR5204" s="35"/>
    </row>
    <row r="5205" spans="70:70" x14ac:dyDescent="0.25">
      <c r="BR5205" s="35"/>
    </row>
    <row r="5206" spans="70:70" x14ac:dyDescent="0.25">
      <c r="BR5206" s="35"/>
    </row>
    <row r="5207" spans="70:70" x14ac:dyDescent="0.25">
      <c r="BR5207" s="35"/>
    </row>
    <row r="5208" spans="70:70" x14ac:dyDescent="0.25">
      <c r="BR5208" s="35"/>
    </row>
    <row r="5209" spans="70:70" x14ac:dyDescent="0.25">
      <c r="BR5209" s="35"/>
    </row>
    <row r="5210" spans="70:70" x14ac:dyDescent="0.25">
      <c r="BR5210" s="35"/>
    </row>
    <row r="5211" spans="70:70" x14ac:dyDescent="0.25">
      <c r="BR5211" s="35"/>
    </row>
    <row r="5212" spans="70:70" x14ac:dyDescent="0.25">
      <c r="BR5212" s="35"/>
    </row>
    <row r="5213" spans="70:70" x14ac:dyDescent="0.25">
      <c r="BR5213" s="35"/>
    </row>
    <row r="5214" spans="70:70" x14ac:dyDescent="0.25">
      <c r="BR5214" s="35"/>
    </row>
    <row r="5215" spans="70:70" x14ac:dyDescent="0.25">
      <c r="BR5215" s="35"/>
    </row>
    <row r="5216" spans="70:70" x14ac:dyDescent="0.25">
      <c r="BR5216" s="35"/>
    </row>
    <row r="5217" spans="70:70" x14ac:dyDescent="0.25">
      <c r="BR5217" s="35"/>
    </row>
    <row r="5218" spans="70:70" x14ac:dyDescent="0.25">
      <c r="BR5218" s="35"/>
    </row>
    <row r="5219" spans="70:70" x14ac:dyDescent="0.25">
      <c r="BR5219" s="35"/>
    </row>
    <row r="5220" spans="70:70" x14ac:dyDescent="0.25">
      <c r="BR5220" s="35"/>
    </row>
    <row r="5221" spans="70:70" x14ac:dyDescent="0.25">
      <c r="BR5221" s="35"/>
    </row>
    <row r="5222" spans="70:70" x14ac:dyDescent="0.25">
      <c r="BR5222" s="35"/>
    </row>
    <row r="5223" spans="70:70" x14ac:dyDescent="0.25">
      <c r="BR5223" s="35"/>
    </row>
    <row r="5224" spans="70:70" x14ac:dyDescent="0.25">
      <c r="BR5224" s="35"/>
    </row>
    <row r="5225" spans="70:70" x14ac:dyDescent="0.25">
      <c r="BR5225" s="35"/>
    </row>
    <row r="5226" spans="70:70" x14ac:dyDescent="0.25">
      <c r="BR5226" s="35"/>
    </row>
    <row r="5227" spans="70:70" x14ac:dyDescent="0.25">
      <c r="BR5227" s="35"/>
    </row>
    <row r="5228" spans="70:70" x14ac:dyDescent="0.25">
      <c r="BR5228" s="35"/>
    </row>
    <row r="5229" spans="70:70" x14ac:dyDescent="0.25">
      <c r="BR5229" s="35"/>
    </row>
    <row r="5230" spans="70:70" x14ac:dyDescent="0.25">
      <c r="BR5230" s="35"/>
    </row>
    <row r="5231" spans="70:70" x14ac:dyDescent="0.25">
      <c r="BR5231" s="35"/>
    </row>
    <row r="5232" spans="70:70" x14ac:dyDescent="0.25">
      <c r="BR5232" s="35"/>
    </row>
    <row r="5233" spans="70:70" x14ac:dyDescent="0.25">
      <c r="BR5233" s="35"/>
    </row>
    <row r="5234" spans="70:70" x14ac:dyDescent="0.25">
      <c r="BR5234" s="35"/>
    </row>
    <row r="5235" spans="70:70" x14ac:dyDescent="0.25">
      <c r="BR5235" s="35"/>
    </row>
    <row r="5236" spans="70:70" x14ac:dyDescent="0.25">
      <c r="BR5236" s="35"/>
    </row>
    <row r="5237" spans="70:70" x14ac:dyDescent="0.25">
      <c r="BR5237" s="35"/>
    </row>
    <row r="5238" spans="70:70" x14ac:dyDescent="0.25">
      <c r="BR5238" s="35"/>
    </row>
    <row r="5239" spans="70:70" x14ac:dyDescent="0.25">
      <c r="BR5239" s="35"/>
    </row>
    <row r="5240" spans="70:70" x14ac:dyDescent="0.25">
      <c r="BR5240" s="35"/>
    </row>
    <row r="5241" spans="70:70" x14ac:dyDescent="0.25">
      <c r="BR5241" s="35"/>
    </row>
    <row r="5242" spans="70:70" x14ac:dyDescent="0.25">
      <c r="BR5242" s="35"/>
    </row>
    <row r="5243" spans="70:70" x14ac:dyDescent="0.25">
      <c r="BR5243" s="35"/>
    </row>
    <row r="5244" spans="70:70" x14ac:dyDescent="0.25">
      <c r="BR5244" s="35"/>
    </row>
    <row r="5245" spans="70:70" x14ac:dyDescent="0.25">
      <c r="BR5245" s="35"/>
    </row>
    <row r="5246" spans="70:70" x14ac:dyDescent="0.25">
      <c r="BR5246" s="35"/>
    </row>
    <row r="5247" spans="70:70" x14ac:dyDescent="0.25">
      <c r="BR5247" s="35"/>
    </row>
    <row r="5248" spans="70:70" x14ac:dyDescent="0.25">
      <c r="BR5248" s="35"/>
    </row>
    <row r="5249" spans="70:70" x14ac:dyDescent="0.25">
      <c r="BR5249" s="35"/>
    </row>
    <row r="5250" spans="70:70" x14ac:dyDescent="0.25">
      <c r="BR5250" s="35"/>
    </row>
    <row r="5251" spans="70:70" x14ac:dyDescent="0.25">
      <c r="BR5251" s="35"/>
    </row>
    <row r="5252" spans="70:70" x14ac:dyDescent="0.25">
      <c r="BR5252" s="35"/>
    </row>
    <row r="5253" spans="70:70" x14ac:dyDescent="0.25">
      <c r="BR5253" s="35"/>
    </row>
    <row r="5254" spans="70:70" x14ac:dyDescent="0.25">
      <c r="BR5254" s="35"/>
    </row>
    <row r="5255" spans="70:70" x14ac:dyDescent="0.25">
      <c r="BR5255" s="35"/>
    </row>
    <row r="5256" spans="70:70" x14ac:dyDescent="0.25">
      <c r="BR5256" s="35"/>
    </row>
    <row r="5257" spans="70:70" x14ac:dyDescent="0.25">
      <c r="BR5257" s="35"/>
    </row>
    <row r="5258" spans="70:70" x14ac:dyDescent="0.25">
      <c r="BR5258" s="35"/>
    </row>
    <row r="5259" spans="70:70" x14ac:dyDescent="0.25">
      <c r="BR5259" s="35"/>
    </row>
    <row r="5260" spans="70:70" x14ac:dyDescent="0.25">
      <c r="BR5260" s="35"/>
    </row>
    <row r="5261" spans="70:70" x14ac:dyDescent="0.25">
      <c r="BR5261" s="35"/>
    </row>
    <row r="5262" spans="70:70" x14ac:dyDescent="0.25">
      <c r="BR5262" s="35"/>
    </row>
    <row r="5263" spans="70:70" x14ac:dyDescent="0.25">
      <c r="BR5263" s="35"/>
    </row>
    <row r="5264" spans="70:70" x14ac:dyDescent="0.25">
      <c r="BR5264" s="35"/>
    </row>
    <row r="5265" spans="70:70" x14ac:dyDescent="0.25">
      <c r="BR5265" s="35"/>
    </row>
    <row r="5266" spans="70:70" x14ac:dyDescent="0.25">
      <c r="BR5266" s="35"/>
    </row>
    <row r="5267" spans="70:70" x14ac:dyDescent="0.25">
      <c r="BR5267" s="35"/>
    </row>
    <row r="5268" spans="70:70" x14ac:dyDescent="0.25">
      <c r="BR5268" s="35"/>
    </row>
    <row r="5269" spans="70:70" x14ac:dyDescent="0.25">
      <c r="BR5269" s="35"/>
    </row>
    <row r="5270" spans="70:70" x14ac:dyDescent="0.25">
      <c r="BR5270" s="35"/>
    </row>
    <row r="5271" spans="70:70" x14ac:dyDescent="0.25">
      <c r="BR5271" s="35"/>
    </row>
    <row r="5272" spans="70:70" x14ac:dyDescent="0.25">
      <c r="BR5272" s="35"/>
    </row>
    <row r="5273" spans="70:70" x14ac:dyDescent="0.25">
      <c r="BR5273" s="35"/>
    </row>
    <row r="5274" spans="70:70" x14ac:dyDescent="0.25">
      <c r="BR5274" s="35"/>
    </row>
    <row r="5275" spans="70:70" x14ac:dyDescent="0.25">
      <c r="BR5275" s="35"/>
    </row>
    <row r="5276" spans="70:70" x14ac:dyDescent="0.25">
      <c r="BR5276" s="35"/>
    </row>
    <row r="5277" spans="70:70" x14ac:dyDescent="0.25">
      <c r="BR5277" s="35"/>
    </row>
    <row r="5278" spans="70:70" x14ac:dyDescent="0.25">
      <c r="BR5278" s="35"/>
    </row>
    <row r="5279" spans="70:70" x14ac:dyDescent="0.25">
      <c r="BR5279" s="35"/>
    </row>
    <row r="5280" spans="70:70" x14ac:dyDescent="0.25">
      <c r="BR5280" s="35"/>
    </row>
    <row r="5281" spans="70:70" x14ac:dyDescent="0.25">
      <c r="BR5281" s="35"/>
    </row>
    <row r="5282" spans="70:70" x14ac:dyDescent="0.25">
      <c r="BR5282" s="35"/>
    </row>
    <row r="5283" spans="70:70" x14ac:dyDescent="0.25">
      <c r="BR5283" s="35"/>
    </row>
    <row r="5284" spans="70:70" x14ac:dyDescent="0.25">
      <c r="BR5284" s="35"/>
    </row>
    <row r="5285" spans="70:70" x14ac:dyDescent="0.25">
      <c r="BR5285" s="35"/>
    </row>
    <row r="5286" spans="70:70" x14ac:dyDescent="0.25">
      <c r="BR5286" s="35"/>
    </row>
    <row r="5287" spans="70:70" x14ac:dyDescent="0.25">
      <c r="BR5287" s="35"/>
    </row>
    <row r="5288" spans="70:70" x14ac:dyDescent="0.25">
      <c r="BR5288" s="35"/>
    </row>
    <row r="5289" spans="70:70" x14ac:dyDescent="0.25">
      <c r="BR5289" s="35"/>
    </row>
    <row r="5290" spans="70:70" x14ac:dyDescent="0.25">
      <c r="BR5290" s="35"/>
    </row>
    <row r="5291" spans="70:70" x14ac:dyDescent="0.25">
      <c r="BR5291" s="35"/>
    </row>
    <row r="5292" spans="70:70" x14ac:dyDescent="0.25">
      <c r="BR5292" s="35"/>
    </row>
    <row r="5293" spans="70:70" x14ac:dyDescent="0.25">
      <c r="BR5293" s="35"/>
    </row>
    <row r="5294" spans="70:70" x14ac:dyDescent="0.25">
      <c r="BR5294" s="35"/>
    </row>
    <row r="5295" spans="70:70" x14ac:dyDescent="0.25">
      <c r="BR5295" s="35"/>
    </row>
    <row r="5296" spans="70:70" x14ac:dyDescent="0.25">
      <c r="BR5296" s="35"/>
    </row>
    <row r="5297" spans="70:70" x14ac:dyDescent="0.25">
      <c r="BR5297" s="35"/>
    </row>
    <row r="5298" spans="70:70" x14ac:dyDescent="0.25">
      <c r="BR5298" s="35"/>
    </row>
    <row r="5299" spans="70:70" x14ac:dyDescent="0.25">
      <c r="BR5299" s="35"/>
    </row>
    <row r="5300" spans="70:70" x14ac:dyDescent="0.25">
      <c r="BR5300" s="35"/>
    </row>
    <row r="5301" spans="70:70" x14ac:dyDescent="0.25">
      <c r="BR5301" s="35"/>
    </row>
    <row r="5302" spans="70:70" x14ac:dyDescent="0.25">
      <c r="BR5302" s="35"/>
    </row>
    <row r="5303" spans="70:70" x14ac:dyDescent="0.25">
      <c r="BR5303" s="35"/>
    </row>
    <row r="5304" spans="70:70" x14ac:dyDescent="0.25">
      <c r="BR5304" s="35"/>
    </row>
    <row r="5305" spans="70:70" x14ac:dyDescent="0.25">
      <c r="BR5305" s="35"/>
    </row>
    <row r="5306" spans="70:70" x14ac:dyDescent="0.25">
      <c r="BR5306" s="35"/>
    </row>
    <row r="5307" spans="70:70" x14ac:dyDescent="0.25">
      <c r="BR5307" s="35"/>
    </row>
    <row r="5308" spans="70:70" x14ac:dyDescent="0.25">
      <c r="BR5308" s="35"/>
    </row>
    <row r="5309" spans="70:70" x14ac:dyDescent="0.25">
      <c r="BR5309" s="35"/>
    </row>
    <row r="5310" spans="70:70" x14ac:dyDescent="0.25">
      <c r="BR5310" s="35"/>
    </row>
    <row r="5311" spans="70:70" x14ac:dyDescent="0.25">
      <c r="BR5311" s="35"/>
    </row>
    <row r="5312" spans="70:70" x14ac:dyDescent="0.25">
      <c r="BR5312" s="35"/>
    </row>
    <row r="5313" spans="70:70" x14ac:dyDescent="0.25">
      <c r="BR5313" s="35"/>
    </row>
    <row r="5314" spans="70:70" x14ac:dyDescent="0.25">
      <c r="BR5314" s="35"/>
    </row>
    <row r="5315" spans="70:70" x14ac:dyDescent="0.25">
      <c r="BR5315" s="35"/>
    </row>
    <row r="5316" spans="70:70" x14ac:dyDescent="0.25">
      <c r="BR5316" s="35"/>
    </row>
    <row r="5317" spans="70:70" x14ac:dyDescent="0.25">
      <c r="BR5317" s="35"/>
    </row>
    <row r="5318" spans="70:70" x14ac:dyDescent="0.25">
      <c r="BR5318" s="35"/>
    </row>
    <row r="5319" spans="70:70" x14ac:dyDescent="0.25">
      <c r="BR5319" s="35"/>
    </row>
    <row r="5320" spans="70:70" x14ac:dyDescent="0.25">
      <c r="BR5320" s="35"/>
    </row>
    <row r="5321" spans="70:70" x14ac:dyDescent="0.25">
      <c r="BR5321" s="35"/>
    </row>
    <row r="5322" spans="70:70" x14ac:dyDescent="0.25">
      <c r="BR5322" s="35"/>
    </row>
    <row r="5323" spans="70:70" x14ac:dyDescent="0.25">
      <c r="BR5323" s="35"/>
    </row>
    <row r="5324" spans="70:70" x14ac:dyDescent="0.25">
      <c r="BR5324" s="35"/>
    </row>
    <row r="5325" spans="70:70" x14ac:dyDescent="0.25">
      <c r="BR5325" s="35"/>
    </row>
    <row r="5326" spans="70:70" x14ac:dyDescent="0.25">
      <c r="BR5326" s="35"/>
    </row>
    <row r="5327" spans="70:70" x14ac:dyDescent="0.25">
      <c r="BR5327" s="35"/>
    </row>
    <row r="5328" spans="70:70" x14ac:dyDescent="0.25">
      <c r="BR5328" s="35"/>
    </row>
    <row r="5329" spans="70:70" x14ac:dyDescent="0.25">
      <c r="BR5329" s="35"/>
    </row>
    <row r="5330" spans="70:70" x14ac:dyDescent="0.25">
      <c r="BR5330" s="35"/>
    </row>
    <row r="5331" spans="70:70" x14ac:dyDescent="0.25">
      <c r="BR5331" s="35"/>
    </row>
    <row r="5332" spans="70:70" x14ac:dyDescent="0.25">
      <c r="BR5332" s="35"/>
    </row>
    <row r="5333" spans="70:70" x14ac:dyDescent="0.25">
      <c r="BR5333" s="35"/>
    </row>
    <row r="5334" spans="70:70" x14ac:dyDescent="0.25">
      <c r="BR5334" s="35"/>
    </row>
    <row r="5335" spans="70:70" x14ac:dyDescent="0.25">
      <c r="BR5335" s="35"/>
    </row>
    <row r="5336" spans="70:70" x14ac:dyDescent="0.25">
      <c r="BR5336" s="35"/>
    </row>
    <row r="5337" spans="70:70" x14ac:dyDescent="0.25">
      <c r="BR5337" s="35"/>
    </row>
    <row r="5338" spans="70:70" x14ac:dyDescent="0.25">
      <c r="BR5338" s="35"/>
    </row>
    <row r="5339" spans="70:70" x14ac:dyDescent="0.25">
      <c r="BR5339" s="35"/>
    </row>
    <row r="5340" spans="70:70" x14ac:dyDescent="0.25">
      <c r="BR5340" s="35"/>
    </row>
    <row r="5341" spans="70:70" x14ac:dyDescent="0.25">
      <c r="BR5341" s="35"/>
    </row>
    <row r="5342" spans="70:70" x14ac:dyDescent="0.25">
      <c r="BR5342" s="35"/>
    </row>
    <row r="5343" spans="70:70" x14ac:dyDescent="0.25">
      <c r="BR5343" s="35"/>
    </row>
    <row r="5344" spans="70:70" x14ac:dyDescent="0.25">
      <c r="BR5344" s="35"/>
    </row>
    <row r="5345" spans="70:70" x14ac:dyDescent="0.25">
      <c r="BR5345" s="35"/>
    </row>
    <row r="5346" spans="70:70" x14ac:dyDescent="0.25">
      <c r="BR5346" s="35"/>
    </row>
    <row r="5347" spans="70:70" x14ac:dyDescent="0.25">
      <c r="BR5347" s="35"/>
    </row>
    <row r="5348" spans="70:70" x14ac:dyDescent="0.25">
      <c r="BR5348" s="35"/>
    </row>
    <row r="5349" spans="70:70" x14ac:dyDescent="0.25">
      <c r="BR5349" s="35"/>
    </row>
    <row r="5350" spans="70:70" x14ac:dyDescent="0.25">
      <c r="BR5350" s="35"/>
    </row>
    <row r="5351" spans="70:70" x14ac:dyDescent="0.25">
      <c r="BR5351" s="35"/>
    </row>
    <row r="5352" spans="70:70" x14ac:dyDescent="0.25">
      <c r="BR5352" s="35"/>
    </row>
    <row r="5353" spans="70:70" x14ac:dyDescent="0.25">
      <c r="BR5353" s="35"/>
    </row>
    <row r="5354" spans="70:70" x14ac:dyDescent="0.25">
      <c r="BR5354" s="35"/>
    </row>
    <row r="5355" spans="70:70" x14ac:dyDescent="0.25">
      <c r="BR5355" s="35"/>
    </row>
    <row r="5356" spans="70:70" x14ac:dyDescent="0.25">
      <c r="BR5356" s="35"/>
    </row>
    <row r="5357" spans="70:70" x14ac:dyDescent="0.25">
      <c r="BR5357" s="35"/>
    </row>
    <row r="5358" spans="70:70" x14ac:dyDescent="0.25">
      <c r="BR5358" s="35"/>
    </row>
    <row r="5359" spans="70:70" x14ac:dyDescent="0.25">
      <c r="BR5359" s="35"/>
    </row>
    <row r="5360" spans="70:70" x14ac:dyDescent="0.25">
      <c r="BR5360" s="35"/>
    </row>
    <row r="5361" spans="70:70" x14ac:dyDescent="0.25">
      <c r="BR5361" s="35"/>
    </row>
    <row r="5362" spans="70:70" x14ac:dyDescent="0.25">
      <c r="BR5362" s="35"/>
    </row>
    <row r="5363" spans="70:70" x14ac:dyDescent="0.25">
      <c r="BR5363" s="35"/>
    </row>
    <row r="5364" spans="70:70" x14ac:dyDescent="0.25">
      <c r="BR5364" s="35"/>
    </row>
    <row r="5365" spans="70:70" x14ac:dyDescent="0.25">
      <c r="BR5365" s="35"/>
    </row>
    <row r="5366" spans="70:70" x14ac:dyDescent="0.25">
      <c r="BR5366" s="35"/>
    </row>
    <row r="5367" spans="70:70" x14ac:dyDescent="0.25">
      <c r="BR5367" s="35"/>
    </row>
    <row r="5368" spans="70:70" x14ac:dyDescent="0.25">
      <c r="BR5368" s="35"/>
    </row>
    <row r="5369" spans="70:70" x14ac:dyDescent="0.25">
      <c r="BR5369" s="35"/>
    </row>
    <row r="5370" spans="70:70" x14ac:dyDescent="0.25">
      <c r="BR5370" s="35"/>
    </row>
    <row r="5371" spans="70:70" x14ac:dyDescent="0.25">
      <c r="BR5371" s="35"/>
    </row>
    <row r="5372" spans="70:70" x14ac:dyDescent="0.25">
      <c r="BR5372" s="35"/>
    </row>
    <row r="5373" spans="70:70" x14ac:dyDescent="0.25">
      <c r="BR5373" s="35"/>
    </row>
    <row r="5374" spans="70:70" x14ac:dyDescent="0.25">
      <c r="BR5374" s="35"/>
    </row>
    <row r="5375" spans="70:70" x14ac:dyDescent="0.25">
      <c r="BR5375" s="35"/>
    </row>
    <row r="5376" spans="70:70" x14ac:dyDescent="0.25">
      <c r="BR5376" s="35"/>
    </row>
    <row r="5377" spans="70:70" x14ac:dyDescent="0.25">
      <c r="BR5377" s="35"/>
    </row>
    <row r="5378" spans="70:70" x14ac:dyDescent="0.25">
      <c r="BR5378" s="35"/>
    </row>
    <row r="5379" spans="70:70" x14ac:dyDescent="0.25">
      <c r="BR5379" s="35"/>
    </row>
    <row r="5380" spans="70:70" x14ac:dyDescent="0.25">
      <c r="BR5380" s="35"/>
    </row>
    <row r="5381" spans="70:70" x14ac:dyDescent="0.25">
      <c r="BR5381" s="35"/>
    </row>
    <row r="5382" spans="70:70" x14ac:dyDescent="0.25">
      <c r="BR5382" s="35"/>
    </row>
    <row r="5383" spans="70:70" x14ac:dyDescent="0.25">
      <c r="BR5383" s="35"/>
    </row>
    <row r="5384" spans="70:70" x14ac:dyDescent="0.25">
      <c r="BR5384" s="35"/>
    </row>
    <row r="5385" spans="70:70" x14ac:dyDescent="0.25">
      <c r="BR5385" s="35"/>
    </row>
    <row r="5386" spans="70:70" x14ac:dyDescent="0.25">
      <c r="BR5386" s="35"/>
    </row>
    <row r="5387" spans="70:70" x14ac:dyDescent="0.25">
      <c r="BR5387" s="35"/>
    </row>
    <row r="5388" spans="70:70" x14ac:dyDescent="0.25">
      <c r="BR5388" s="35"/>
    </row>
    <row r="5389" spans="70:70" x14ac:dyDescent="0.25">
      <c r="BR5389" s="35"/>
    </row>
    <row r="5390" spans="70:70" x14ac:dyDescent="0.25">
      <c r="BR5390" s="35"/>
    </row>
    <row r="5391" spans="70:70" x14ac:dyDescent="0.25">
      <c r="BR5391" s="35"/>
    </row>
    <row r="5392" spans="70:70" x14ac:dyDescent="0.25">
      <c r="BR5392" s="35"/>
    </row>
    <row r="5393" spans="70:70" x14ac:dyDescent="0.25">
      <c r="BR5393" s="35"/>
    </row>
    <row r="5394" spans="70:70" x14ac:dyDescent="0.25">
      <c r="BR5394" s="35"/>
    </row>
    <row r="5395" spans="70:70" x14ac:dyDescent="0.25">
      <c r="BR5395" s="35"/>
    </row>
    <row r="5396" spans="70:70" x14ac:dyDescent="0.25">
      <c r="BR5396" s="35"/>
    </row>
    <row r="5397" spans="70:70" x14ac:dyDescent="0.25">
      <c r="BR5397" s="35"/>
    </row>
    <row r="5398" spans="70:70" x14ac:dyDescent="0.25">
      <c r="BR5398" s="35"/>
    </row>
    <row r="5399" spans="70:70" x14ac:dyDescent="0.25">
      <c r="BR5399" s="35"/>
    </row>
    <row r="5400" spans="70:70" x14ac:dyDescent="0.25">
      <c r="BR5400" s="35"/>
    </row>
    <row r="5401" spans="70:70" x14ac:dyDescent="0.25">
      <c r="BR5401" s="35"/>
    </row>
    <row r="5402" spans="70:70" x14ac:dyDescent="0.25">
      <c r="BR5402" s="35"/>
    </row>
    <row r="5403" spans="70:70" x14ac:dyDescent="0.25">
      <c r="BR5403" s="35"/>
    </row>
    <row r="5404" spans="70:70" x14ac:dyDescent="0.25">
      <c r="BR5404" s="35"/>
    </row>
    <row r="5405" spans="70:70" x14ac:dyDescent="0.25">
      <c r="BR5405" s="35"/>
    </row>
    <row r="5406" spans="70:70" x14ac:dyDescent="0.25">
      <c r="BR5406" s="35"/>
    </row>
    <row r="5407" spans="70:70" x14ac:dyDescent="0.25">
      <c r="BR5407" s="35"/>
    </row>
    <row r="5408" spans="70:70" x14ac:dyDescent="0.25">
      <c r="BR5408" s="35"/>
    </row>
    <row r="5409" spans="70:70" x14ac:dyDescent="0.25">
      <c r="BR5409" s="35"/>
    </row>
    <row r="5410" spans="70:70" x14ac:dyDescent="0.25">
      <c r="BR5410" s="35"/>
    </row>
    <row r="5411" spans="70:70" x14ac:dyDescent="0.25">
      <c r="BR5411" s="35"/>
    </row>
    <row r="5412" spans="70:70" x14ac:dyDescent="0.25">
      <c r="BR5412" s="35"/>
    </row>
    <row r="5413" spans="70:70" x14ac:dyDescent="0.25">
      <c r="BR5413" s="35"/>
    </row>
    <row r="5414" spans="70:70" x14ac:dyDescent="0.25">
      <c r="BR5414" s="35"/>
    </row>
    <row r="5415" spans="70:70" x14ac:dyDescent="0.25">
      <c r="BR5415" s="35"/>
    </row>
    <row r="5416" spans="70:70" x14ac:dyDescent="0.25">
      <c r="BR5416" s="35"/>
    </row>
    <row r="5417" spans="70:70" x14ac:dyDescent="0.25">
      <c r="BR5417" s="35"/>
    </row>
    <row r="5418" spans="70:70" x14ac:dyDescent="0.25">
      <c r="BR5418" s="35"/>
    </row>
    <row r="5419" spans="70:70" x14ac:dyDescent="0.25">
      <c r="BR5419" s="35"/>
    </row>
    <row r="5420" spans="70:70" x14ac:dyDescent="0.25">
      <c r="BR5420" s="35"/>
    </row>
    <row r="5421" spans="70:70" x14ac:dyDescent="0.25">
      <c r="BR5421" s="35"/>
    </row>
    <row r="5422" spans="70:70" x14ac:dyDescent="0.25">
      <c r="BR5422" s="35"/>
    </row>
    <row r="5423" spans="70:70" x14ac:dyDescent="0.25">
      <c r="BR5423" s="35"/>
    </row>
    <row r="5424" spans="70:70" x14ac:dyDescent="0.25">
      <c r="BR5424" s="35"/>
    </row>
    <row r="5425" spans="70:70" x14ac:dyDescent="0.25">
      <c r="BR5425" s="35"/>
    </row>
    <row r="5426" spans="70:70" x14ac:dyDescent="0.25">
      <c r="BR5426" s="35"/>
    </row>
    <row r="5427" spans="70:70" x14ac:dyDescent="0.25">
      <c r="BR5427" s="35"/>
    </row>
    <row r="5428" spans="70:70" x14ac:dyDescent="0.25">
      <c r="BR5428" s="35"/>
    </row>
    <row r="5429" spans="70:70" x14ac:dyDescent="0.25">
      <c r="BR5429" s="35"/>
    </row>
    <row r="5430" spans="70:70" x14ac:dyDescent="0.25">
      <c r="BR5430" s="35"/>
    </row>
    <row r="5431" spans="70:70" x14ac:dyDescent="0.25">
      <c r="BR5431" s="35"/>
    </row>
    <row r="5432" spans="70:70" x14ac:dyDescent="0.25">
      <c r="BR5432" s="35"/>
    </row>
    <row r="5433" spans="70:70" x14ac:dyDescent="0.25">
      <c r="BR5433" s="35"/>
    </row>
    <row r="5434" spans="70:70" x14ac:dyDescent="0.25">
      <c r="BR5434" s="35"/>
    </row>
    <row r="5435" spans="70:70" x14ac:dyDescent="0.25">
      <c r="BR5435" s="35"/>
    </row>
    <row r="5436" spans="70:70" x14ac:dyDescent="0.25">
      <c r="BR5436" s="35"/>
    </row>
    <row r="5437" spans="70:70" x14ac:dyDescent="0.25">
      <c r="BR5437" s="35"/>
    </row>
    <row r="5438" spans="70:70" x14ac:dyDescent="0.25">
      <c r="BR5438" s="35"/>
    </row>
    <row r="5439" spans="70:70" x14ac:dyDescent="0.25">
      <c r="BR5439" s="35"/>
    </row>
    <row r="5440" spans="70:70" x14ac:dyDescent="0.25">
      <c r="BR5440" s="35"/>
    </row>
    <row r="5441" spans="70:70" x14ac:dyDescent="0.25">
      <c r="BR5441" s="35"/>
    </row>
    <row r="5442" spans="70:70" x14ac:dyDescent="0.25">
      <c r="BR5442" s="35"/>
    </row>
    <row r="5443" spans="70:70" x14ac:dyDescent="0.25">
      <c r="BR5443" s="35"/>
    </row>
    <row r="5444" spans="70:70" x14ac:dyDescent="0.25">
      <c r="BR5444" s="35"/>
    </row>
    <row r="5445" spans="70:70" x14ac:dyDescent="0.25">
      <c r="BR5445" s="35"/>
    </row>
    <row r="5446" spans="70:70" x14ac:dyDescent="0.25">
      <c r="BR5446" s="35"/>
    </row>
    <row r="5447" spans="70:70" x14ac:dyDescent="0.25">
      <c r="BR5447" s="35"/>
    </row>
    <row r="5448" spans="70:70" x14ac:dyDescent="0.25">
      <c r="BR5448" s="35"/>
    </row>
    <row r="5449" spans="70:70" x14ac:dyDescent="0.25">
      <c r="BR5449" s="35"/>
    </row>
    <row r="5450" spans="70:70" x14ac:dyDescent="0.25">
      <c r="BR5450" s="35"/>
    </row>
    <row r="5451" spans="70:70" x14ac:dyDescent="0.25">
      <c r="BR5451" s="35"/>
    </row>
    <row r="5452" spans="70:70" x14ac:dyDescent="0.25">
      <c r="BR5452" s="35"/>
    </row>
    <row r="5453" spans="70:70" x14ac:dyDescent="0.25">
      <c r="BR5453" s="35"/>
    </row>
    <row r="5454" spans="70:70" x14ac:dyDescent="0.25">
      <c r="BR5454" s="35"/>
    </row>
    <row r="5455" spans="70:70" x14ac:dyDescent="0.25">
      <c r="BR5455" s="35"/>
    </row>
    <row r="5456" spans="70:70" x14ac:dyDescent="0.25">
      <c r="BR5456" s="35"/>
    </row>
    <row r="5457" spans="70:70" x14ac:dyDescent="0.25">
      <c r="BR5457" s="35"/>
    </row>
    <row r="5458" spans="70:70" x14ac:dyDescent="0.25">
      <c r="BR5458" s="35"/>
    </row>
    <row r="5459" spans="70:70" x14ac:dyDescent="0.25">
      <c r="BR5459" s="35"/>
    </row>
    <row r="5460" spans="70:70" x14ac:dyDescent="0.25">
      <c r="BR5460" s="35"/>
    </row>
    <row r="5461" spans="70:70" x14ac:dyDescent="0.25">
      <c r="BR5461" s="35"/>
    </row>
    <row r="5462" spans="70:70" x14ac:dyDescent="0.25">
      <c r="BR5462" s="35"/>
    </row>
    <row r="5463" spans="70:70" x14ac:dyDescent="0.25">
      <c r="BR5463" s="35"/>
    </row>
    <row r="5464" spans="70:70" x14ac:dyDescent="0.25">
      <c r="BR5464" s="35"/>
    </row>
    <row r="5465" spans="70:70" x14ac:dyDescent="0.25">
      <c r="BR5465" s="35"/>
    </row>
    <row r="5466" spans="70:70" x14ac:dyDescent="0.25">
      <c r="BR5466" s="35"/>
    </row>
    <row r="5467" spans="70:70" x14ac:dyDescent="0.25">
      <c r="BR5467" s="35"/>
    </row>
    <row r="5468" spans="70:70" x14ac:dyDescent="0.25">
      <c r="BR5468" s="35"/>
    </row>
    <row r="5469" spans="70:70" x14ac:dyDescent="0.25">
      <c r="BR5469" s="35"/>
    </row>
    <row r="5470" spans="70:70" x14ac:dyDescent="0.25">
      <c r="BR5470" s="35"/>
    </row>
    <row r="5471" spans="70:70" x14ac:dyDescent="0.25">
      <c r="BR5471" s="35"/>
    </row>
    <row r="5472" spans="70:70" x14ac:dyDescent="0.25">
      <c r="BR5472" s="35"/>
    </row>
    <row r="5473" spans="70:70" x14ac:dyDescent="0.25">
      <c r="BR5473" s="35"/>
    </row>
    <row r="5474" spans="70:70" x14ac:dyDescent="0.25">
      <c r="BR5474" s="35"/>
    </row>
    <row r="5475" spans="70:70" x14ac:dyDescent="0.25">
      <c r="BR5475" s="35"/>
    </row>
    <row r="5476" spans="70:70" x14ac:dyDescent="0.25">
      <c r="BR5476" s="35"/>
    </row>
    <row r="5477" spans="70:70" x14ac:dyDescent="0.25">
      <c r="BR5477" s="35"/>
    </row>
    <row r="5478" spans="70:70" x14ac:dyDescent="0.25">
      <c r="BR5478" s="35"/>
    </row>
    <row r="5479" spans="70:70" x14ac:dyDescent="0.25">
      <c r="BR5479" s="35"/>
    </row>
    <row r="5480" spans="70:70" x14ac:dyDescent="0.25">
      <c r="BR5480" s="35"/>
    </row>
    <row r="5481" spans="70:70" x14ac:dyDescent="0.25">
      <c r="BR5481" s="35"/>
    </row>
    <row r="5482" spans="70:70" x14ac:dyDescent="0.25">
      <c r="BR5482" s="35"/>
    </row>
    <row r="5483" spans="70:70" x14ac:dyDescent="0.25">
      <c r="BR5483" s="35"/>
    </row>
    <row r="5484" spans="70:70" x14ac:dyDescent="0.25">
      <c r="BR5484" s="35"/>
    </row>
    <row r="5485" spans="70:70" x14ac:dyDescent="0.25">
      <c r="BR5485" s="35"/>
    </row>
    <row r="5486" spans="70:70" x14ac:dyDescent="0.25">
      <c r="BR5486" s="35"/>
    </row>
    <row r="5487" spans="70:70" x14ac:dyDescent="0.25">
      <c r="BR5487" s="35"/>
    </row>
    <row r="5488" spans="70:70" x14ac:dyDescent="0.25">
      <c r="BR5488" s="35"/>
    </row>
    <row r="5489" spans="70:70" x14ac:dyDescent="0.25">
      <c r="BR5489" s="35"/>
    </row>
    <row r="5490" spans="70:70" x14ac:dyDescent="0.25">
      <c r="BR5490" s="35"/>
    </row>
    <row r="5491" spans="70:70" x14ac:dyDescent="0.25">
      <c r="BR5491" s="35"/>
    </row>
    <row r="5492" spans="70:70" x14ac:dyDescent="0.25">
      <c r="BR5492" s="35"/>
    </row>
    <row r="5493" spans="70:70" x14ac:dyDescent="0.25">
      <c r="BR5493" s="35"/>
    </row>
    <row r="5494" spans="70:70" x14ac:dyDescent="0.25">
      <c r="BR5494" s="35"/>
    </row>
    <row r="5495" spans="70:70" x14ac:dyDescent="0.25">
      <c r="BR5495" s="35"/>
    </row>
    <row r="5496" spans="70:70" x14ac:dyDescent="0.25">
      <c r="BR5496" s="35"/>
    </row>
    <row r="5497" spans="70:70" x14ac:dyDescent="0.25">
      <c r="BR5497" s="35"/>
    </row>
    <row r="5498" spans="70:70" x14ac:dyDescent="0.25">
      <c r="BR5498" s="35"/>
    </row>
    <row r="5499" spans="70:70" x14ac:dyDescent="0.25">
      <c r="BR5499" s="35"/>
    </row>
    <row r="5500" spans="70:70" x14ac:dyDescent="0.25">
      <c r="BR5500" s="35"/>
    </row>
    <row r="5501" spans="70:70" x14ac:dyDescent="0.25">
      <c r="BR5501" s="35"/>
    </row>
    <row r="5502" spans="70:70" x14ac:dyDescent="0.25">
      <c r="BR5502" s="35"/>
    </row>
    <row r="5503" spans="70:70" x14ac:dyDescent="0.25">
      <c r="BR5503" s="35"/>
    </row>
    <row r="5504" spans="70:70" x14ac:dyDescent="0.25">
      <c r="BR5504" s="35"/>
    </row>
    <row r="5505" spans="70:70" x14ac:dyDescent="0.25">
      <c r="BR5505" s="35"/>
    </row>
    <row r="5506" spans="70:70" x14ac:dyDescent="0.25">
      <c r="BR5506" s="35"/>
    </row>
    <row r="5507" spans="70:70" x14ac:dyDescent="0.25">
      <c r="BR5507" s="35"/>
    </row>
    <row r="5508" spans="70:70" x14ac:dyDescent="0.25">
      <c r="BR5508" s="35"/>
    </row>
    <row r="5509" spans="70:70" x14ac:dyDescent="0.25">
      <c r="BR5509" s="35"/>
    </row>
    <row r="5510" spans="70:70" x14ac:dyDescent="0.25">
      <c r="BR5510" s="35"/>
    </row>
    <row r="5511" spans="70:70" x14ac:dyDescent="0.25">
      <c r="BR5511" s="35"/>
    </row>
    <row r="5512" spans="70:70" x14ac:dyDescent="0.25">
      <c r="BR5512" s="35"/>
    </row>
    <row r="5513" spans="70:70" x14ac:dyDescent="0.25">
      <c r="BR5513" s="35"/>
    </row>
    <row r="5514" spans="70:70" x14ac:dyDescent="0.25">
      <c r="BR5514" s="35"/>
    </row>
    <row r="5515" spans="70:70" x14ac:dyDescent="0.25">
      <c r="BR5515" s="35"/>
    </row>
    <row r="5516" spans="70:70" x14ac:dyDescent="0.25">
      <c r="BR5516" s="35"/>
    </row>
    <row r="5517" spans="70:70" x14ac:dyDescent="0.25">
      <c r="BR5517" s="35"/>
    </row>
    <row r="5518" spans="70:70" x14ac:dyDescent="0.25">
      <c r="BR5518" s="35"/>
    </row>
    <row r="5519" spans="70:70" x14ac:dyDescent="0.25">
      <c r="BR5519" s="35"/>
    </row>
    <row r="5520" spans="70:70" x14ac:dyDescent="0.25">
      <c r="BR5520" s="35"/>
    </row>
    <row r="5521" spans="70:70" x14ac:dyDescent="0.25">
      <c r="BR5521" s="35"/>
    </row>
    <row r="5522" spans="70:70" x14ac:dyDescent="0.25">
      <c r="BR5522" s="35"/>
    </row>
    <row r="5523" spans="70:70" x14ac:dyDescent="0.25">
      <c r="BR5523" s="35"/>
    </row>
    <row r="5524" spans="70:70" x14ac:dyDescent="0.25">
      <c r="BR5524" s="35"/>
    </row>
    <row r="5525" spans="70:70" x14ac:dyDescent="0.25">
      <c r="BR5525" s="35"/>
    </row>
    <row r="5526" spans="70:70" x14ac:dyDescent="0.25">
      <c r="BR5526" s="35"/>
    </row>
    <row r="5527" spans="70:70" x14ac:dyDescent="0.25">
      <c r="BR5527" s="35"/>
    </row>
    <row r="5528" spans="70:70" x14ac:dyDescent="0.25">
      <c r="BR5528" s="35"/>
    </row>
    <row r="5529" spans="70:70" x14ac:dyDescent="0.25">
      <c r="BR5529" s="35"/>
    </row>
    <row r="5530" spans="70:70" x14ac:dyDescent="0.25">
      <c r="BR5530" s="35"/>
    </row>
    <row r="5531" spans="70:70" x14ac:dyDescent="0.25">
      <c r="BR5531" s="35"/>
    </row>
    <row r="5532" spans="70:70" x14ac:dyDescent="0.25">
      <c r="BR5532" s="35"/>
    </row>
    <row r="5533" spans="70:70" x14ac:dyDescent="0.25">
      <c r="BR5533" s="35"/>
    </row>
    <row r="5534" spans="70:70" x14ac:dyDescent="0.25">
      <c r="BR5534" s="35"/>
    </row>
    <row r="5535" spans="70:70" x14ac:dyDescent="0.25">
      <c r="BR5535" s="35"/>
    </row>
    <row r="5536" spans="70:70" x14ac:dyDescent="0.25">
      <c r="BR5536" s="35"/>
    </row>
    <row r="5537" spans="70:70" x14ac:dyDescent="0.25">
      <c r="BR5537" s="35"/>
    </row>
    <row r="5538" spans="70:70" x14ac:dyDescent="0.25">
      <c r="BR5538" s="35"/>
    </row>
    <row r="5539" spans="70:70" x14ac:dyDescent="0.25">
      <c r="BR5539" s="35"/>
    </row>
    <row r="5540" spans="70:70" x14ac:dyDescent="0.25">
      <c r="BR5540" s="35"/>
    </row>
  </sheetData>
  <mergeCells count="15">
    <mergeCell ref="AF3:AH3"/>
    <mergeCell ref="AI3:AN3"/>
    <mergeCell ref="AO3:AP3"/>
    <mergeCell ref="AQ3:AR3"/>
    <mergeCell ref="M3:N3"/>
    <mergeCell ref="O3:Q3"/>
    <mergeCell ref="R3:W3"/>
    <mergeCell ref="X3:Y3"/>
    <mergeCell ref="Z3:AA3"/>
    <mergeCell ref="AD3:AE3"/>
    <mergeCell ref="CT4:CU4"/>
    <mergeCell ref="CL4:CM4"/>
    <mergeCell ref="CN4:CO4"/>
    <mergeCell ref="CP4:CQ4"/>
    <mergeCell ref="CR4:CS4"/>
  </mergeCells>
  <conditionalFormatting sqref="CJ6:CU24 CJ27:CU31 CJ33:CU45">
    <cfRule type="cellIs" dxfId="2" priority="3" operator="equal">
      <formula>0</formula>
    </cfRule>
  </conditionalFormatting>
  <conditionalFormatting sqref="CJ25:CU26">
    <cfRule type="cellIs" dxfId="1" priority="2" operator="equal">
      <formula>0</formula>
    </cfRule>
  </conditionalFormatting>
  <conditionalFormatting sqref="CJ32:CU32">
    <cfRule type="cellIs" dxfId="0" priority="1" operator="equal">
      <formula>0</formula>
    </cfRule>
  </conditionalFormatting>
  <pageMargins left="0.70866141732283472" right="0.70866141732283472" top="0.74803149606299213" bottom="0.74803149606299213" header="0.31496062992125984" footer="0.31496062992125984"/>
  <pageSetup paperSize="9" scale="16" orientation="landscape" r:id="rId1"/>
  <colBreaks count="2" manualBreakCount="2">
    <brk id="28" max="1048575" man="1"/>
    <brk id="52" max="1048575" man="1"/>
  </colBreaks>
  <ignoredErrors>
    <ignoredError sqref="E146:E176 N150 Z150"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Portada</vt:lpstr>
      <vt:lpstr>Datos de Entrada</vt:lpstr>
      <vt:lpstr>Resumo</vt:lpstr>
      <vt:lpstr>Datos</vt:lpstr>
      <vt:lpstr>'Datos de Entrada'!Área_de_impresión</vt:lpstr>
      <vt:lpstr>Portada!Área_de_impresión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dc:creator>
  <cp:lastModifiedBy>José Miguel Dorribo Rivera</cp:lastModifiedBy>
  <cp:lastPrinted>2021-03-23T11:42:36Z</cp:lastPrinted>
  <dcterms:created xsi:type="dcterms:W3CDTF">2016-05-02T14:35:13Z</dcterms:created>
  <dcterms:modified xsi:type="dcterms:W3CDTF">2021-03-23T11:54:56Z</dcterms:modified>
</cp:coreProperties>
</file>