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personal\UVIGODAT_Indicadores formación\"/>
    </mc:Choice>
  </mc:AlternateContent>
  <xr:revisionPtr revIDLastSave="0" documentId="8_{098169E5-072D-4FF8-AC4C-BE18E5EA7B84}" xr6:coauthVersionLast="47" xr6:coauthVersionMax="47" xr10:uidLastSave="{00000000-0000-0000-0000-000000000000}"/>
  <bookViews>
    <workbookView xWindow="-120" yWindow="-120" windowWidth="29040" windowHeight="15720" xr2:uid="{2C4FA9BF-61CD-4FBF-895A-F6E8E833CA7F}"/>
  </bookViews>
  <sheets>
    <sheet name="2023_Plan formación_PTXAS" sheetId="1" r:id="rId1"/>
    <sheet name="2023_Formación externa_PTXAS" sheetId="2" r:id="rId2"/>
    <sheet name="2023_Formación PDI" sheetId="3" r:id="rId3"/>
    <sheet name="2023_Grupos_innovación_docente" sheetId="4" r:id="rId4"/>
    <sheet name="ANL" sheetId="5" r:id="rId5"/>
    <sheet name="Unidade de Igualdade" sheetId="6" r:id="rId6"/>
    <sheet name="SPRL" sheetId="7" r:id="rId7"/>
    <sheet name="Outros" sheetId="8" r:id="rId8"/>
  </sheets>
  <externalReferences>
    <externalReference r:id="rId9"/>
    <externalReference r:id="rId10"/>
    <externalReference r:id="rId11"/>
  </externalReferences>
  <definedNames>
    <definedName name="calculo">#REF!</definedName>
    <definedName name="departament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8" l="1"/>
  <c r="K23" i="8"/>
  <c r="J23" i="8"/>
  <c r="I23" i="8"/>
  <c r="H23" i="8"/>
  <c r="G23" i="8"/>
  <c r="F23" i="8"/>
  <c r="E23" i="8"/>
  <c r="D23" i="8"/>
  <c r="C23" i="8"/>
  <c r="D14" i="8"/>
  <c r="E14" i="8" s="1"/>
  <c r="C14" i="8"/>
  <c r="E13" i="8"/>
  <c r="E12" i="8"/>
  <c r="E11" i="8"/>
  <c r="E10" i="8"/>
  <c r="P25" i="7"/>
  <c r="O25" i="7"/>
  <c r="N25" i="7"/>
  <c r="M25" i="7"/>
  <c r="L25" i="7"/>
  <c r="K25" i="7"/>
  <c r="J25" i="7"/>
  <c r="I25" i="7"/>
  <c r="H25" i="7"/>
  <c r="G25" i="7"/>
  <c r="C25" i="7"/>
  <c r="D25" i="7" s="1"/>
  <c r="B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P41" i="6"/>
  <c r="O41" i="6"/>
  <c r="N41" i="6"/>
  <c r="M41" i="6"/>
  <c r="L41" i="6"/>
  <c r="K41" i="6"/>
  <c r="J41" i="6"/>
  <c r="I41" i="6"/>
  <c r="H41" i="6"/>
  <c r="G41" i="6"/>
  <c r="C41" i="6"/>
  <c r="D41" i="6" s="1"/>
  <c r="B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Q19" i="5"/>
  <c r="P19" i="5"/>
  <c r="O19" i="5"/>
  <c r="N19" i="5"/>
  <c r="M19" i="5"/>
  <c r="L19" i="5"/>
  <c r="K19" i="5"/>
  <c r="J19" i="5"/>
  <c r="I19" i="5"/>
  <c r="H19" i="5"/>
  <c r="C18" i="5"/>
  <c r="D18" i="5" s="1"/>
  <c r="B18" i="5"/>
  <c r="D17" i="5"/>
  <c r="D16" i="5"/>
  <c r="D15" i="5"/>
  <c r="D14" i="5"/>
  <c r="D13" i="5"/>
  <c r="D12" i="5"/>
  <c r="D11" i="5"/>
  <c r="C64" i="4"/>
  <c r="B64" i="4"/>
  <c r="D64" i="4" s="1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E50" i="3"/>
  <c r="D50" i="3"/>
  <c r="L46" i="3"/>
  <c r="O23" i="3"/>
  <c r="L23" i="3"/>
  <c r="J32" i="2" l="1"/>
  <c r="K32" i="2" s="1"/>
  <c r="I32" i="2"/>
  <c r="H32" i="2"/>
  <c r="G32" i="2"/>
  <c r="F32" i="2"/>
  <c r="E32" i="2"/>
  <c r="D32" i="2"/>
  <c r="C32" i="2"/>
  <c r="B32" i="2"/>
  <c r="J31" i="2"/>
  <c r="K31" i="2" s="1"/>
  <c r="G31" i="2"/>
  <c r="D31" i="2"/>
  <c r="J30" i="2"/>
  <c r="K30" i="2" s="1"/>
  <c r="G30" i="2"/>
  <c r="D30" i="2"/>
  <c r="J29" i="2"/>
  <c r="K29" i="2" s="1"/>
  <c r="G29" i="2"/>
  <c r="D29" i="2"/>
  <c r="J28" i="2"/>
  <c r="K28" i="2" s="1"/>
  <c r="G28" i="2"/>
  <c r="D28" i="2"/>
  <c r="J27" i="2"/>
  <c r="K27" i="2" s="1"/>
  <c r="G27" i="2"/>
  <c r="D27" i="2"/>
  <c r="J26" i="2"/>
  <c r="K26" i="2" s="1"/>
  <c r="G26" i="2"/>
  <c r="D26" i="2"/>
  <c r="E17" i="2"/>
  <c r="G17" i="2" s="1"/>
  <c r="D17" i="2"/>
  <c r="C17" i="2"/>
  <c r="B17" i="2"/>
  <c r="F17" i="2" s="1"/>
  <c r="G16" i="2"/>
  <c r="F16" i="2"/>
  <c r="G15" i="2"/>
  <c r="F15" i="2"/>
  <c r="G14" i="2"/>
  <c r="F14" i="2"/>
  <c r="G13" i="2"/>
  <c r="F13" i="2"/>
  <c r="G12" i="2"/>
  <c r="F12" i="2"/>
  <c r="G11" i="2"/>
  <c r="F11" i="2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C23" i="1"/>
  <c r="D23" i="1" s="1"/>
  <c r="B23" i="1"/>
  <c r="D22" i="1"/>
  <c r="D21" i="1"/>
  <c r="D20" i="1"/>
  <c r="D19" i="1"/>
  <c r="B14" i="1"/>
</calcChain>
</file>

<file path=xl/sharedStrings.xml><?xml version="1.0" encoding="utf-8"?>
<sst xmlns="http://schemas.openxmlformats.org/spreadsheetml/2006/main" count="902" uniqueCount="496">
  <si>
    <t>Unidade de Análises e Programas</t>
  </si>
  <si>
    <t>Formación interna do Persoal técnico, de xestión e de Administración e Servizos 2023</t>
  </si>
  <si>
    <t>Fonte: Servizo de PTXAS</t>
  </si>
  <si>
    <t>Data de publicación: marzo 2024</t>
  </si>
  <si>
    <t>Custo Formación Interna</t>
  </si>
  <si>
    <t>Campus/Modalidade</t>
  </si>
  <si>
    <t>Custo</t>
  </si>
  <si>
    <t>En liña</t>
  </si>
  <si>
    <t>Ourense</t>
  </si>
  <si>
    <t>Pontevedra</t>
  </si>
  <si>
    <t>Vigo</t>
  </si>
  <si>
    <t>Total</t>
  </si>
  <si>
    <t>Participación por campus</t>
  </si>
  <si>
    <t>Asistentes</t>
  </si>
  <si>
    <t>Nº mulleres</t>
  </si>
  <si>
    <t>% mulleres sobre total</t>
  </si>
  <si>
    <t>Cursos por área</t>
  </si>
  <si>
    <t>Nº de cursos</t>
  </si>
  <si>
    <t>Ofimática</t>
  </si>
  <si>
    <t>Xurídico procedimental</t>
  </si>
  <si>
    <t>Avaliación por área</t>
  </si>
  <si>
    <t>Promedio avaliación</t>
  </si>
  <si>
    <t>N.D.</t>
  </si>
  <si>
    <t>Promedio xeral</t>
  </si>
  <si>
    <t>Área</t>
  </si>
  <si>
    <t>Nome do curso ou acción formativa</t>
  </si>
  <si>
    <t>Campus</t>
  </si>
  <si>
    <t>Avaliación global do curso</t>
  </si>
  <si>
    <t>Nº Enquisas</t>
  </si>
  <si>
    <t>Horas totais curso</t>
  </si>
  <si>
    <t>Horas totais asistentes</t>
  </si>
  <si>
    <t>Horás fóra da xornada laboral</t>
  </si>
  <si>
    <t>Curso: Trucos e boas prácticas na elaboración de documentos dixitais (1ª edición)</t>
  </si>
  <si>
    <t>Curso: Creación e tratamento de imaxes e fotografías con GIMP</t>
  </si>
  <si>
    <t>Curso: Creación de infografías e deseños vectoriais</t>
  </si>
  <si>
    <t>Curso: Administración electrónica. Obradoiro sobre simplificación administrativa e innovación (Quenda A)</t>
  </si>
  <si>
    <t>Curso: Administración electrónica. Obradoiro sobre simplificación administrativa e innovación (Quenda B)</t>
  </si>
  <si>
    <t>Curso: Trucos e boas prácticas na elaboración de documentos dixitais (2ª edición)</t>
  </si>
  <si>
    <t>Curso: LibreOffice calc Avanzado (1ª edición)</t>
  </si>
  <si>
    <t>Curso: MS-900 Microsoft 365 Fundamentals</t>
  </si>
  <si>
    <t>Curso: Microsoft 365</t>
  </si>
  <si>
    <t>Curso: Aplicación informática tratamento de textos Microsoft Office 2019 (Autoformación)</t>
  </si>
  <si>
    <t>Curso: Aplicación informática tratamento de textos Microsoft Office 2019 (Teleformación)</t>
  </si>
  <si>
    <t>Curso: Aplicación informática follas de cálculo Microsoft Office 2019 (Autoformación)</t>
  </si>
  <si>
    <t>Curso: Aplicación informática follas de cálculo Microsoft Office 2019 (Teleformación)</t>
  </si>
  <si>
    <t>A.F.: Organización e xestión de persoal CegidPeopleNet (Quenda A)</t>
  </si>
  <si>
    <t>A.F.: Organización e xestión de persoal CegidPeopleNet (Quenda B)</t>
  </si>
  <si>
    <t>A.F.: Organización e xestión de persoal CegidPeopleNet</t>
  </si>
  <si>
    <t>A.F.:: SIGMA - Xestión de prezos públicos</t>
  </si>
  <si>
    <t>Formación externa do Persoal técnico, de xestión e de Administración e Servizos 2023</t>
  </si>
  <si>
    <t>Formación por área</t>
  </si>
  <si>
    <t xml:space="preserve">Asistentes </t>
  </si>
  <si>
    <t xml:space="preserve">Custo </t>
  </si>
  <si>
    <t>Total asistentes</t>
  </si>
  <si>
    <t>Total custo</t>
  </si>
  <si>
    <t>Biblioteca</t>
  </si>
  <si>
    <t>Habilidades</t>
  </si>
  <si>
    <t>Idiomas</t>
  </si>
  <si>
    <t>Investigación</t>
  </si>
  <si>
    <t>Laboratorio</t>
  </si>
  <si>
    <t>CAMPUS DE OURENSE</t>
  </si>
  <si>
    <t>CAMPUS DE PONTEVEDRA</t>
  </si>
  <si>
    <t>CAMPUS DE VIGO</t>
  </si>
  <si>
    <t>Formación por área e campus</t>
  </si>
  <si>
    <t>Homes</t>
  </si>
  <si>
    <t>Mulleres</t>
  </si>
  <si>
    <t>Total Ourense</t>
  </si>
  <si>
    <t xml:space="preserve">Homes </t>
  </si>
  <si>
    <t xml:space="preserve">Mulleres </t>
  </si>
  <si>
    <t>Total Pontevedra</t>
  </si>
  <si>
    <t xml:space="preserve">Homes  </t>
  </si>
  <si>
    <t xml:space="preserve">Mulleres  </t>
  </si>
  <si>
    <t>Total Vigo</t>
  </si>
  <si>
    <t>Nome do curso</t>
  </si>
  <si>
    <t>Lugar</t>
  </si>
  <si>
    <t>Organización</t>
  </si>
  <si>
    <t>Datas</t>
  </si>
  <si>
    <t>Asistencia</t>
  </si>
  <si>
    <t>20 Conferencia de Forzas e Túnel FyT 2023</t>
  </si>
  <si>
    <t>Zamora</t>
  </si>
  <si>
    <t>UAM / CSIC</t>
  </si>
  <si>
    <t>3 ao 5 de xullo 2023</t>
  </si>
  <si>
    <t>6ª Reunión de técnicos de servizos de infracción</t>
  </si>
  <si>
    <t>A Coruña</t>
  </si>
  <si>
    <t>UDC</t>
  </si>
  <si>
    <t>25 ao 27 de outubro de 2023</t>
  </si>
  <si>
    <t>AFM User Meeting</t>
  </si>
  <si>
    <t>Cádiz</t>
  </si>
  <si>
    <t>Univ. Cádiz, IUMEM, BRUKER e TELSTAR</t>
  </si>
  <si>
    <t>7  e 8 Novembro de 2023</t>
  </si>
  <si>
    <t>Altmetrics: Métricas alternativas para a avaliación científica</t>
  </si>
  <si>
    <t>SEDIC</t>
  </si>
  <si>
    <t>08 ao 26 de maio de 2023</t>
  </si>
  <si>
    <t>Catalogación con formato MARC 21</t>
  </si>
  <si>
    <t>(en blanco)</t>
  </si>
  <si>
    <t>5 ao 23 de xuño de 2023</t>
  </si>
  <si>
    <t>Congreso REDU 2023 (Red de Docencia Universitaria)</t>
  </si>
  <si>
    <t>Burgos</t>
  </si>
  <si>
    <t>Universidade de Burgos</t>
  </si>
  <si>
    <t>20  e  21 de novembro de 2023</t>
  </si>
  <si>
    <t>Congreso sobre a lei orgánica 2/2023 do Sistema Universitario. Gobernanza, Control Interno e Réxime Económico</t>
  </si>
  <si>
    <t>Toledo</t>
  </si>
  <si>
    <t>UCLM</t>
  </si>
  <si>
    <t>20 ao 22 de setembro de 2023</t>
  </si>
  <si>
    <t>Curso de raios X básico: Fundamentos e aplicacions da caracterización de materiais mediante DRX de mostra policristalina (fases) e FRX (composición química)</t>
  </si>
  <si>
    <t>Leioa (Bilbao)</t>
  </si>
  <si>
    <t>UPV/EHU</t>
  </si>
  <si>
    <t>25 ao 27 de abril d e2023</t>
  </si>
  <si>
    <t>Curso intensivo ISO9001:2015</t>
  </si>
  <si>
    <t>AENOR</t>
  </si>
  <si>
    <t>11  ao 29 de setembro de 2023</t>
  </si>
  <si>
    <t>Curso medio de linguaxe administrativa galega (proba final)</t>
  </si>
  <si>
    <t>Santiago de Compostela</t>
  </si>
  <si>
    <t>EGAP</t>
  </si>
  <si>
    <t>4 de setembro ao 5 de novembro de 2023</t>
  </si>
  <si>
    <t>Curso para persoal de xestión e promoción da I+D, transferencia e innovación 2023</t>
  </si>
  <si>
    <t>Oficina de I+D</t>
  </si>
  <si>
    <t>11 de abril ao 9 de maio de 2023</t>
  </si>
  <si>
    <t>Curso Profesional de técnicos/as responsables de emprendemento</t>
  </si>
  <si>
    <t>Fundación Universidade Empresa da Provincia de Cádiz</t>
  </si>
  <si>
    <t>6 de febreiro ao 28 de  abril de 2024</t>
  </si>
  <si>
    <t>Curso Superior de Linguaxe Administativa (Poba final)</t>
  </si>
  <si>
    <t>Curso superior sobre o Plan Xeral de Contabilidade</t>
  </si>
  <si>
    <t>30 de outubro  ao 4 de decembro de 2023</t>
  </si>
  <si>
    <t>Curso: Renovación capacitación profesional (CAP)</t>
  </si>
  <si>
    <t>Centro de Conducción Arias S.L.</t>
  </si>
  <si>
    <t>24, 25 e 26 de febreiro de 2023
3, 4 e 5 de marzo de 2023</t>
  </si>
  <si>
    <t>Data Stewardship e xestión de datos de investigación</t>
  </si>
  <si>
    <t>30 de outubro ao 24 de novembro de 2023</t>
  </si>
  <si>
    <t>Ecografía clínica abdominal en pequenos animais</t>
  </si>
  <si>
    <t>Colexio de veterinarios de Pontevedra</t>
  </si>
  <si>
    <t>28 de febreiro ao 10 de maio de 2023</t>
  </si>
  <si>
    <t>Ensaio de aptitude sobre análise elemental orgánico e análise isotópico. (26 Edición)</t>
  </si>
  <si>
    <t>Girona</t>
  </si>
  <si>
    <t>Universidade de Barcelona</t>
  </si>
  <si>
    <t>2 de xuño de 2023</t>
  </si>
  <si>
    <t>Estratexias para a difuxión e avaliación positiva na investigación científica</t>
  </si>
  <si>
    <t>Fundación UNED</t>
  </si>
  <si>
    <t>06 ao 31 de marzo de 2023</t>
  </si>
  <si>
    <t>I Xornada de Open Science</t>
  </si>
  <si>
    <t>CRUE - Universidade de Vigo</t>
  </si>
  <si>
    <t>1 e 2 de xuño de 2023</t>
  </si>
  <si>
    <t>Ibidi solutions for optimizing cell culture assays and imaging</t>
  </si>
  <si>
    <t>IBIDI</t>
  </si>
  <si>
    <t>18 de setembro de 2023</t>
  </si>
  <si>
    <t>ICA-AtoM, software de fonte aberta para a xestión de arquivos</t>
  </si>
  <si>
    <t>17 ao 28 de abril de 2023</t>
  </si>
  <si>
    <t>Inglés  B1.1</t>
  </si>
  <si>
    <t>Semipresencial</t>
  </si>
  <si>
    <t>Centro de Linguas</t>
  </si>
  <si>
    <t>02 de outubro ao 18 de decembro de 2023</t>
  </si>
  <si>
    <t>Inglés  B2.2</t>
  </si>
  <si>
    <t>06 de febreiro ao 30 de maio de 2023</t>
  </si>
  <si>
    <t>Novas tendencias en catalogación, metadatos e biblioteca dixital</t>
  </si>
  <si>
    <t>06 ao 24de marzo de 2023</t>
  </si>
  <si>
    <t>Organización e clasificación de arquivos dixitais</t>
  </si>
  <si>
    <t>8 ao 17de maio de 2023</t>
  </si>
  <si>
    <t>Pack Mantenemento da capacitación</t>
  </si>
  <si>
    <t>Centro de Estudos Biosanitarios (CEB)</t>
  </si>
  <si>
    <t>1 de marzo de 2023</t>
  </si>
  <si>
    <t>Preparación de proxectos para programasx de proba de concepto</t>
  </si>
  <si>
    <t>Axencia Galega de Innovación (GAIN) Xunta de Galicia en colaboración Fundación Barrié</t>
  </si>
  <si>
    <t>27 e 28 de novembro de 2023</t>
  </si>
  <si>
    <t>Reunión de Usuarios Brujer "MALDI imaging and spatial Multiomics"</t>
  </si>
  <si>
    <t>Córdoba</t>
  </si>
  <si>
    <t>Bruker Española</t>
  </si>
  <si>
    <t>13 e 14 de xuño de 2023</t>
  </si>
  <si>
    <t>Servizos de apoio á investigación: información, datos, avaliación e publicaciòn científica</t>
  </si>
  <si>
    <t>Universidade de Pablo de Olavide</t>
  </si>
  <si>
    <t>02 de novembro de 2023 ao 11 de abril de 2024</t>
  </si>
  <si>
    <t>TecEuropa: 18  edición</t>
  </si>
  <si>
    <t>Fundación Galicia Europa</t>
  </si>
  <si>
    <t>14, 16, 21 e 23 de xuño de 2023</t>
  </si>
  <si>
    <t>Título de especialista universitaria en masculinidades. Xénero e igualdade</t>
  </si>
  <si>
    <t>Universidade Miguel Hernández</t>
  </si>
  <si>
    <t>02 de outubro ao 14 de xuño de 2024</t>
  </si>
  <si>
    <t>Transmission Electron Microscopy of Nanomaterials European Summer Workshop TEM-UCA</t>
  </si>
  <si>
    <t>Puerto Real (Cádiz)</t>
  </si>
  <si>
    <t>Universidade de Cádiz</t>
  </si>
  <si>
    <t>17 ao 21 de xullo de 2023</t>
  </si>
  <si>
    <t>VI Congreso de AEBioS</t>
  </si>
  <si>
    <t>Sevilla</t>
  </si>
  <si>
    <t>Asociación Española de Bioseguridade (AEBios)</t>
  </si>
  <si>
    <t>Xestión de repositorios dixitais con Dspace</t>
  </si>
  <si>
    <t>16 de xaneiro ao 03 de febreiro de 2023</t>
  </si>
  <si>
    <t>XI Conferencia de Escolas de Doutoramento</t>
  </si>
  <si>
    <t>Alicante</t>
  </si>
  <si>
    <t>Universidade de Alicante</t>
  </si>
  <si>
    <t>26 e 27 de outubro de 2023</t>
  </si>
  <si>
    <t>XII Xornadas de unidades técnicas de calidade</t>
  </si>
  <si>
    <t>14 ao 17 de novembro de 2023</t>
  </si>
  <si>
    <t>Xornada técnica de metalografía</t>
  </si>
  <si>
    <t>Madrid</t>
  </si>
  <si>
    <t>CENIM (Centro nacional de investigación metalografía)</t>
  </si>
  <si>
    <t>14 de novembro de 2023</t>
  </si>
  <si>
    <t>Xornadas de Innovación docente</t>
  </si>
  <si>
    <t>Ministerio de Universidades</t>
  </si>
  <si>
    <t>8 e 9 de xuño de 2023</t>
  </si>
  <si>
    <t>Xustificacion de costes en Horizon Europe</t>
  </si>
  <si>
    <t>RedTransfer</t>
  </si>
  <si>
    <t>12 e 13 de abril de 2023</t>
  </si>
  <si>
    <t>XVII Congreso SECAL</t>
  </si>
  <si>
    <t>SECAL</t>
  </si>
  <si>
    <t>XVIII Xornadas CRAI</t>
  </si>
  <si>
    <t>REBIUN</t>
  </si>
  <si>
    <t>25 ao 26 de maio de 2023</t>
  </si>
  <si>
    <t>XXVIII Xornadas de arquivos universitarios</t>
  </si>
  <si>
    <t>Santander</t>
  </si>
  <si>
    <t>CRUE/CAU</t>
  </si>
  <si>
    <t>XXXIX Reunión bienal de química</t>
  </si>
  <si>
    <t>Zaragoza</t>
  </si>
  <si>
    <t>Real Sociedade Española de Química</t>
  </si>
  <si>
    <t>25 ao 29 de xuño de 2023</t>
  </si>
  <si>
    <t>Unidade de análises e programas</t>
  </si>
  <si>
    <t>Formación persoal docente e investigador 2023</t>
  </si>
  <si>
    <t>Fonte: Centro de Posgrao e Formación Permanente</t>
  </si>
  <si>
    <t>Actividades organizadas polo Centro de Posgrao e Formación Permanente</t>
  </si>
  <si>
    <t>Outras actividades recoñecidas como formación permanente do PDI</t>
  </si>
  <si>
    <t>PROGRAMA</t>
  </si>
  <si>
    <t>CÓDIGO</t>
  </si>
  <si>
    <t>NOME</t>
  </si>
  <si>
    <t xml:space="preserve">CUSTO </t>
  </si>
  <si>
    <t>HORAS</t>
  </si>
  <si>
    <t>DATAS</t>
  </si>
  <si>
    <t>LUGAR</t>
  </si>
  <si>
    <t>SUPERACIÓN</t>
  </si>
  <si>
    <t>AVALIACIÓN (1-5)</t>
  </si>
  <si>
    <t>CENTRO</t>
  </si>
  <si>
    <t>CUSTO</t>
  </si>
  <si>
    <t>PFPP</t>
  </si>
  <si>
    <t>PFPPVI23</t>
  </si>
  <si>
    <t xml:space="preserve">Edición sinxela de vídeo, son e publicación e difusión web </t>
  </si>
  <si>
    <t>01/02-16/02</t>
  </si>
  <si>
    <t>Virtual</t>
  </si>
  <si>
    <t>RECOÑECEMENTO</t>
  </si>
  <si>
    <t>Facultade de Educación e Traballo Social</t>
  </si>
  <si>
    <t>Aprendizaxe cooperativa: voces dende a experiencia</t>
  </si>
  <si>
    <t>23/01-25/05</t>
  </si>
  <si>
    <t>*</t>
  </si>
  <si>
    <t>PFPPEXC23</t>
  </si>
  <si>
    <t>Microsoft Excel para a docencia (Iniciación)</t>
  </si>
  <si>
    <t>17/02-03/03</t>
  </si>
  <si>
    <t>Presentacións eficaces para a transferencia de coñecemento (na docencia universitaria)</t>
  </si>
  <si>
    <t>24/04-04/05</t>
  </si>
  <si>
    <t>PFPPRES23</t>
  </si>
  <si>
    <t>Resiliencia e superación das dificultades</t>
  </si>
  <si>
    <t>21/02-28/02</t>
  </si>
  <si>
    <t>GID Dixitais</t>
  </si>
  <si>
    <t>III Seminario de Alfabetización contra a Desinformación</t>
  </si>
  <si>
    <t>19/09-29/09</t>
  </si>
  <si>
    <t>PFPPCIGI23</t>
  </si>
  <si>
    <t>Creación e tratamento de imaxes e fotografías con GIMP</t>
  </si>
  <si>
    <t>17/04-19/05</t>
  </si>
  <si>
    <t>GID ALITES</t>
  </si>
  <si>
    <t>Propuestas y experiencias de innovación en la docencia de la literatura española</t>
  </si>
  <si>
    <t>28/09-29/09</t>
  </si>
  <si>
    <t>PFPPCIDE23</t>
  </si>
  <si>
    <t>Creación de Infografías e deseños vectoriais</t>
  </si>
  <si>
    <t>PFPPCITRU23</t>
  </si>
  <si>
    <t>Trucos e boas prácticas na elaboración de documentos dixitais</t>
  </si>
  <si>
    <t>24/04-26/05</t>
  </si>
  <si>
    <t>* Non houbo respostas ás enquisas realizadas</t>
  </si>
  <si>
    <t>PFPPAI23</t>
  </si>
  <si>
    <t>Curso práctico de aula invertida</t>
  </si>
  <si>
    <t>17/04-30/06</t>
  </si>
  <si>
    <t>PFPPANA23</t>
  </si>
  <si>
    <t>Analíticas de aprendizaxe para o profesorado universitario</t>
  </si>
  <si>
    <t>11/04-09/05</t>
  </si>
  <si>
    <t>PFPPACCE23</t>
  </si>
  <si>
    <t>Introdución á elaboración de materiais educativos accesibles para unha educación inclusiva</t>
  </si>
  <si>
    <t>09/05-18/05</t>
  </si>
  <si>
    <t>PFPPIND23</t>
  </si>
  <si>
    <t>Como escribir a sección de avaliación dunha guía docente para Docnet en inglés</t>
  </si>
  <si>
    <t>06/06-22/06</t>
  </si>
  <si>
    <t>Participación por sexo</t>
  </si>
  <si>
    <t>Formación do CPFP</t>
  </si>
  <si>
    <t>Formación recoñecida</t>
  </si>
  <si>
    <t>PFPPPRE23</t>
  </si>
  <si>
    <t>Mellora as túas presentacións</t>
  </si>
  <si>
    <t>22/05-25/05</t>
  </si>
  <si>
    <t>PFPPEXCA23</t>
  </si>
  <si>
    <t>Microsoft Excel para a docencia (Avanzado)</t>
  </si>
  <si>
    <t>03/05-19/05</t>
  </si>
  <si>
    <t>PFPPWORP23</t>
  </si>
  <si>
    <t>Wordpress autoxestionado. Controla a túa web con este CMS desde a súa instalación ata ao seu mantemento</t>
  </si>
  <si>
    <t>16/05-16/06</t>
  </si>
  <si>
    <t>PFPPDT23</t>
  </si>
  <si>
    <t>A metodoloxía Design Thinking</t>
  </si>
  <si>
    <t>26/06-30/06</t>
  </si>
  <si>
    <t>PFPPNEE23</t>
  </si>
  <si>
    <t>A neurociencia educativa na universidade I</t>
  </si>
  <si>
    <t>05/06-09/06</t>
  </si>
  <si>
    <t>PFPPIA23</t>
  </si>
  <si>
    <t>Introdución ao uso de intelixencia artificial xenerativa na docencia e investigación universitaria</t>
  </si>
  <si>
    <t>15/06-17/07</t>
  </si>
  <si>
    <t>03/07-05/07</t>
  </si>
  <si>
    <t>PFPPCITRU231</t>
  </si>
  <si>
    <t>29/05-30/06</t>
  </si>
  <si>
    <t>PFPPPER23</t>
  </si>
  <si>
    <t>Perspectiva de xénero en investigación e docencia universitaria: enfoque integral</t>
  </si>
  <si>
    <t>16/06-23/06</t>
  </si>
  <si>
    <t>PFPPNEEII23</t>
  </si>
  <si>
    <t>A neurociencia educativa na universidade II</t>
  </si>
  <si>
    <t>18/09-21/09</t>
  </si>
  <si>
    <t>PFPPCL23</t>
  </si>
  <si>
    <t>Claves para mellorar a motivación do teu alumnado</t>
  </si>
  <si>
    <t>02/10-30/10</t>
  </si>
  <si>
    <t>PFPPCO23</t>
  </si>
  <si>
    <t>Como conectar coa túa audiencia ao outro lado da pantalla</t>
  </si>
  <si>
    <t>04/10-11/10</t>
  </si>
  <si>
    <t>PFPPGE23</t>
  </si>
  <si>
    <t>Crea recursos dixitais interactivos con Genially</t>
  </si>
  <si>
    <t>17/10-26/10</t>
  </si>
  <si>
    <t>PFPPPOD23</t>
  </si>
  <si>
    <t>Deseño e creación de podcast educativos</t>
  </si>
  <si>
    <t>02/10-02/11</t>
  </si>
  <si>
    <t>PFPPPO23</t>
  </si>
  <si>
    <t>Iniciación a Power BI e á analítica de datos</t>
  </si>
  <si>
    <t>06/11-14/11</t>
  </si>
  <si>
    <t>PFPPR23</t>
  </si>
  <si>
    <t>Introdución á estatística co programa R</t>
  </si>
  <si>
    <t>15/09-15/10</t>
  </si>
  <si>
    <t>PFPPCIGIMA23</t>
  </si>
  <si>
    <t>Maxima: software de cálculo simbólico e álxebra computacional</t>
  </si>
  <si>
    <t>02/10-03/11</t>
  </si>
  <si>
    <t>PFPP36523</t>
  </si>
  <si>
    <t>Office 365 básico. Outro xeito de traballar</t>
  </si>
  <si>
    <t>19/09-28/09</t>
  </si>
  <si>
    <t>PFPPMD23</t>
  </si>
  <si>
    <t>Materiais docentes en aberto: estratexias para buscar, aproveitar e difundir</t>
  </si>
  <si>
    <t>16/10-17/10</t>
  </si>
  <si>
    <t>PFPPIA231</t>
  </si>
  <si>
    <t>Introdución ao uso de intelixencia artificial xenerativas na docencia e investigación universitaria</t>
  </si>
  <si>
    <t>20/11-10/12</t>
  </si>
  <si>
    <t>PFPPIA232</t>
  </si>
  <si>
    <t>Liderado no PDI</t>
  </si>
  <si>
    <t>Campus de Vigo</t>
  </si>
  <si>
    <t>PFPPMD231</t>
  </si>
  <si>
    <t>12/12-21/12</t>
  </si>
  <si>
    <t>PFPPDIRE23</t>
  </si>
  <si>
    <t>Dirección por obxectivos e orientación a resultados</t>
  </si>
  <si>
    <t>13/12-15/12</t>
  </si>
  <si>
    <t>PFPPHAB23</t>
  </si>
  <si>
    <t>Habilidades para afrontar a nova docencia. A necesidade do autocoidado</t>
  </si>
  <si>
    <t>15/11-29/11</t>
  </si>
  <si>
    <t>Horas impartidas EAFP</t>
  </si>
  <si>
    <t>PFPPGEEST23</t>
  </si>
  <si>
    <t>Prevención e xestión do estrés</t>
  </si>
  <si>
    <t>Custo total</t>
  </si>
  <si>
    <t>PFPPCO231</t>
  </si>
  <si>
    <t>04/12-11/12</t>
  </si>
  <si>
    <t>Custo/hora</t>
  </si>
  <si>
    <t>PFPPEML23</t>
  </si>
  <si>
    <t xml:space="preserve">Metodoloxía do Enfoque do Marco Lóxico (EML) aplicada aos Proxectos de Cooperación Internacional ao desenvolvemento presentados polas universidades galegas </t>
  </si>
  <si>
    <t>04/10-05/11</t>
  </si>
  <si>
    <t>Campus de Ourense</t>
  </si>
  <si>
    <t>PFPP365231</t>
  </si>
  <si>
    <t>21/11-30/11</t>
  </si>
  <si>
    <t>PFPPIND231</t>
  </si>
  <si>
    <t>28/11-12/12</t>
  </si>
  <si>
    <t>TOTAL</t>
  </si>
  <si>
    <t>* Non houbo resposta nas enquisas realizadas</t>
  </si>
  <si>
    <t>Grupos de innovación docente 2023</t>
  </si>
  <si>
    <t>NOME DO GRUPO</t>
  </si>
  <si>
    <t>HOMES</t>
  </si>
  <si>
    <t>MULLERES</t>
  </si>
  <si>
    <t>Aliméntate con ciencia e conciencia</t>
  </si>
  <si>
    <t>ALITES (Actualización en Literatura Española)</t>
  </si>
  <si>
    <t>Aprendizaxe activa</t>
  </si>
  <si>
    <t>Aprendizaxe manipulativa da física</t>
  </si>
  <si>
    <t>BIOS ( Bioloxía, innovación, organización e síntese)</t>
  </si>
  <si>
    <t>BIOS ( Bioloxía, innovción, organización e síntese)</t>
  </si>
  <si>
    <t xml:space="preserve">Biotecnología, Tecnología Química y Medioambiental (BTQM) </t>
  </si>
  <si>
    <t>Calidade e seguridade alimentaria</t>
  </si>
  <si>
    <t>CFD aplicado a la docencia</t>
  </si>
  <si>
    <t>CIMAcademic</t>
  </si>
  <si>
    <t>CoCreA (Creación colaborativa para a aprendizaxe e coñecemento)</t>
  </si>
  <si>
    <t>ComTecArt (Comunicación, Tecnoloxía e Arte en Contornas Virtuais)</t>
  </si>
  <si>
    <t>DESIRE (Design Thinking Innovation &amp; Research)</t>
  </si>
  <si>
    <t>Didacticae</t>
  </si>
  <si>
    <t>DIVULTATIA</t>
  </si>
  <si>
    <t>Dixitais</t>
  </si>
  <si>
    <t>Docencia aberta_Open Teaching</t>
  </si>
  <si>
    <t>Docentia et mulier</t>
  </si>
  <si>
    <t>Economía Pública e Fiscalidade Aplicada</t>
  </si>
  <si>
    <t>Educación científica, sutentabilidade é xénero</t>
  </si>
  <si>
    <t>Educación transformadora: Ciencia, Comunicación e Sociedade</t>
  </si>
  <si>
    <t>EDU-INNO</t>
  </si>
  <si>
    <t>EvaFiCo</t>
  </si>
  <si>
    <t>GID M3C (Desarrollo del Laboratorio Mecátrónico LEGO_MINDSTORMS en casa</t>
  </si>
  <si>
    <t>GID para la enseñanza de la Química analítica</t>
  </si>
  <si>
    <t>GIDAAQ (Grupo de Innovación Docente para a Aprendizaxe Activa en Química</t>
  </si>
  <si>
    <t>GID-EIQ (Educando en Ingeniería Química)</t>
  </si>
  <si>
    <t>GIDEITT (Grupo de innovación docente para la enseñanza de la Ingeniería de Tecnologías de Telecomunicación</t>
  </si>
  <si>
    <t>GIDEP (Grupo de Innovación Docente en EduAcción Patrimonial)</t>
  </si>
  <si>
    <t>GRETTEL- Grupo de Estudos de Traduccion, Tecnoloxías e Linguaxes</t>
  </si>
  <si>
    <t>GTEyE (Grupo de tecnoloxía enerxética e educación)</t>
  </si>
  <si>
    <t>GTiCH Group for Teaching Innovation on Children's Literature</t>
  </si>
  <si>
    <t>HILDEGARD (Innovación en Sexualidade, Xénero e Saúde)</t>
  </si>
  <si>
    <t>HIPATIA</t>
  </si>
  <si>
    <t>I2DH (Investigación e Innovación Docente en Historia)</t>
  </si>
  <si>
    <t>INDBIO (Innovación docente en Bioloxía)</t>
  </si>
  <si>
    <t>Info-Tec-Al</t>
  </si>
  <si>
    <t>INNOVA  Derecho</t>
  </si>
  <si>
    <t>INNOVA-UVigo</t>
  </si>
  <si>
    <t>IN-PROQUIBIO (Innovación docente en procesos de la industria química, petroquímica y biotecnológica)</t>
  </si>
  <si>
    <t xml:space="preserve">LINKTERPRETING. Enseñar desde los derechos humanos </t>
  </si>
  <si>
    <t>LIZGAIRO (Grupo de integración de metodoloxías áxiles na docencia)</t>
  </si>
  <si>
    <t>MaReMa (Materiais e Recursos en Matemáticas)</t>
  </si>
  <si>
    <t>MEDEA IURIS Innova</t>
  </si>
  <si>
    <t>MeReLing (Metodoloxías e recursos para o ensino de linguas)</t>
  </si>
  <si>
    <t>Mundo Microbio</t>
  </si>
  <si>
    <t>O ensino da física nas enxeñarías industriais</t>
  </si>
  <si>
    <t>ODS Cities and Citizenship</t>
  </si>
  <si>
    <t>Pra&amp;Empr (Prácticas na Empresa)</t>
  </si>
  <si>
    <t>QUIMIQUE (Química con un toque)</t>
  </si>
  <si>
    <t xml:space="preserve">Rede de docentes promotores do emprendemento </t>
  </si>
  <si>
    <t>RED-IS (Rede Educativa Docente-Innovar en Sociedade)</t>
  </si>
  <si>
    <t>Virtualia (Virtualización de materias na docencia universitaria)</t>
  </si>
  <si>
    <t>XEODA (Xeoloxía orientada á docencia)</t>
  </si>
  <si>
    <t>Formación organizada pola ANL</t>
  </si>
  <si>
    <r>
      <t xml:space="preserve">Fonte: </t>
    </r>
    <r>
      <rPr>
        <i/>
        <sz val="11"/>
        <color theme="1"/>
        <rFont val="Aptos Narrow"/>
        <family val="2"/>
        <scheme val="minor"/>
      </rPr>
      <t>Bubela</t>
    </r>
  </si>
  <si>
    <t>NOME DO CURSO</t>
  </si>
  <si>
    <t>Total por curso</t>
  </si>
  <si>
    <t>PTXAS</t>
  </si>
  <si>
    <t>PDI</t>
  </si>
  <si>
    <t>Persoal Investigador</t>
  </si>
  <si>
    <t>A calidade lingüística no teu TFG ou TFM</t>
  </si>
  <si>
    <t>PARTICIPACIÓN POR COLECTIVO</t>
  </si>
  <si>
    <t>Total PTAS</t>
  </si>
  <si>
    <t>Total PDI</t>
  </si>
  <si>
    <t>Total Persoal investigador</t>
  </si>
  <si>
    <t>Total xeral</t>
  </si>
  <si>
    <t>Ciclo de lingua e calidade</t>
  </si>
  <si>
    <t>Curso de iniciación á lingua galega</t>
  </si>
  <si>
    <t>Curso de linguaxe administrativa e xurídica</t>
  </si>
  <si>
    <t>Curso de redacción e estilo</t>
  </si>
  <si>
    <t>Curso de xestión do multilingüismo nas aulas</t>
  </si>
  <si>
    <t>Os  erros máis frecuentes na lingua galega</t>
  </si>
  <si>
    <t>Formación organizada pola Unidade de Igualdade</t>
  </si>
  <si>
    <t>Total Persoal Investigador</t>
  </si>
  <si>
    <t>Total PTXAS</t>
  </si>
  <si>
    <t xml:space="preserve">A comunicación e o xénero </t>
  </si>
  <si>
    <t xml:space="preserve">A inclusión da perspectiva e a análise de xénero/sexo na investigación e a innovación </t>
  </si>
  <si>
    <t>A perspectiva de xénero na educación</t>
  </si>
  <si>
    <t xml:space="preserve">A perspectiva de xénero na educación </t>
  </si>
  <si>
    <t xml:space="preserve">A prostitución no marco do capitalismo neoliberal </t>
  </si>
  <si>
    <t xml:space="preserve">A sustentabilidade da vida no centro. Conciliación e corresponsabilidade </t>
  </si>
  <si>
    <t>A universidade, espazo libre de violencias machistas?</t>
  </si>
  <si>
    <t>Deconstruir o discurso prehistórico dende o feminismo</t>
  </si>
  <si>
    <t>Dimensión de xénero nos proxectos I+D+I das TIC</t>
  </si>
  <si>
    <t>E ti, sabes como actuar ante o acoso sexual e o acoso por razón de sexo?</t>
  </si>
  <si>
    <t>Economía de xénero</t>
  </si>
  <si>
    <t xml:space="preserve">Economía de xénero </t>
  </si>
  <si>
    <t>Educación afectivo-sexual</t>
  </si>
  <si>
    <t xml:space="preserve">Educación afectivo-sexual </t>
  </si>
  <si>
    <t>Inclusión da perspectiva de xénero na docencia universitaria</t>
  </si>
  <si>
    <t xml:space="preserve">Intelixencia artificial e xénero </t>
  </si>
  <si>
    <t>Introdución á perspectiva de xénero</t>
  </si>
  <si>
    <t>Machismo dixital. A manosfera</t>
  </si>
  <si>
    <t>Mulleres e ciencia</t>
  </si>
  <si>
    <t xml:space="preserve">Mulleres e ciencia </t>
  </si>
  <si>
    <t>Normativa básica de xénero</t>
  </si>
  <si>
    <t>Novas leis para atallar as violencias machistas: medidas normativas do Pacto de Estado contra a Violencia de Xénero</t>
  </si>
  <si>
    <t xml:space="preserve">Novas masculinidades </t>
  </si>
  <si>
    <t>O acoso sexual e o acoso en función do sexo: Unha inxustiza invisible</t>
  </si>
  <si>
    <t xml:space="preserve">O acoso sexual e o acoso en función do sexo: Unha inxustiza invisible </t>
  </si>
  <si>
    <t>O xénero e o sexo no século XXI</t>
  </si>
  <si>
    <t xml:space="preserve">O xénero e o sexo no século XXI </t>
  </si>
  <si>
    <t>Pensar o amor no século XXI</t>
  </si>
  <si>
    <t xml:space="preserve">Políticas públicas de igualdade </t>
  </si>
  <si>
    <t>Pornografía</t>
  </si>
  <si>
    <t>Tres pensadoras na historia da teoría feminista</t>
  </si>
  <si>
    <t>Formación organizada polo SPRL</t>
  </si>
  <si>
    <t>Alarma e evacuación (Vigo)</t>
  </si>
  <si>
    <t>Campaña de prevención de lesións musculoesqueléticas- Ourense mañá</t>
  </si>
  <si>
    <t>Campaña de prevención de lesións musculoesqueléticas- Vigo mañá</t>
  </si>
  <si>
    <t>Campaña de prevención de lesións musculoesqueléticas- Vigo tarde</t>
  </si>
  <si>
    <t>Desfibrilación externa semiautomática (DESA) - Ourense mañá</t>
  </si>
  <si>
    <t>Desfibrilación externa semiautomática (DESA) - Ourense tarde</t>
  </si>
  <si>
    <t>Desfibrilación externa semiautomática (DESA) - Pontevedra mañá</t>
  </si>
  <si>
    <t>Desfibrilación externa semiautomática (DESA) - Vigo mañá</t>
  </si>
  <si>
    <t>Desfibrilación externa semiautomática (DESA) - Vigo tarde</t>
  </si>
  <si>
    <t>Desfibrilación externa semiautomática (DESA) - Vigo Torrecedeira mañá</t>
  </si>
  <si>
    <t>Loita contra incendios</t>
  </si>
  <si>
    <t>Primeiros auxilios (Vigo-mañá)</t>
  </si>
  <si>
    <t>Primeiros auxilios (Vigo-tarde)</t>
  </si>
  <si>
    <t>Riscos de factores psicosociais</t>
  </si>
  <si>
    <t>ENTIDADE ORGANIZADORA</t>
  </si>
  <si>
    <t>ESCOLA ABERTA DE FORMACIÓN PERMANENTE</t>
  </si>
  <si>
    <t>A reescritura romántica da Idade Media. Juan II de Castela e a súa corte (ALITES 2023)</t>
  </si>
  <si>
    <t>Intelixencia artifical con Deep Learning</t>
  </si>
  <si>
    <t xml:space="preserve">Oficina de I+D </t>
  </si>
  <si>
    <t>Programa de Formación Permanente do Persoal Investigador</t>
  </si>
  <si>
    <t>Crea e xestiona o teu perfil investigador</t>
  </si>
  <si>
    <r>
      <t xml:space="preserve">Fonte: </t>
    </r>
    <r>
      <rPr>
        <i/>
        <sz val="11"/>
        <color theme="1"/>
        <rFont val="Calibri"/>
        <family val="2"/>
      </rPr>
      <t>Bubela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</si>
</sst>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8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12"/>
      <name val="Calibri"/>
      <family val="2"/>
    </font>
    <font>
      <sz val="11"/>
      <color theme="1"/>
      <name val="Aptos Narrow"/>
      <family val="2"/>
      <scheme val="minor"/>
    </font>
    <font>
      <sz val="10"/>
      <color indexed="8"/>
      <name val="Calibri"/>
      <family val="2"/>
    </font>
    <font>
      <sz val="14"/>
      <color indexed="8"/>
      <name val="Calibri"/>
      <family val="2"/>
    </font>
    <font>
      <b/>
      <sz val="14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0"/>
      <name val="Arial"/>
    </font>
    <font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4"/>
      <color theme="1"/>
      <name val="Calibri"/>
      <family val="2"/>
    </font>
    <font>
      <b/>
      <sz val="14"/>
      <color theme="0"/>
      <name val="Calibri"/>
      <family val="2"/>
    </font>
    <font>
      <sz val="10"/>
      <color theme="0"/>
      <name val="Calibri"/>
      <family val="2"/>
    </font>
    <font>
      <sz val="10"/>
      <color theme="1"/>
      <name val="Calibri"/>
      <family val="2"/>
    </font>
    <font>
      <b/>
      <sz val="12"/>
      <name val="Calibri"/>
      <family val="2"/>
    </font>
    <font>
      <sz val="16"/>
      <color theme="1"/>
      <name val="Calibri"/>
      <family val="2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1">
    <xf numFmtId="0" fontId="0" fillId="0" borderId="0"/>
    <xf numFmtId="9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4" fillId="0" borderId="0"/>
    <xf numFmtId="0" fontId="8" fillId="0" borderId="0"/>
    <xf numFmtId="0" fontId="8" fillId="0" borderId="0"/>
    <xf numFmtId="0" fontId="16" fillId="0" borderId="0"/>
    <xf numFmtId="0" fontId="8" fillId="0" borderId="0"/>
  </cellStyleXfs>
  <cellXfs count="68">
    <xf numFmtId="0" fontId="0" fillId="0" borderId="0" xfId="0"/>
    <xf numFmtId="0" fontId="5" fillId="0" borderId="1" xfId="6" applyFont="1" applyBorder="1" applyAlignment="1">
      <alignment vertical="center" wrapText="1"/>
    </xf>
    <xf numFmtId="0" fontId="6" fillId="0" borderId="1" xfId="6" applyFont="1" applyBorder="1"/>
    <xf numFmtId="0" fontId="6" fillId="0" borderId="1" xfId="6" applyFont="1" applyBorder="1" applyAlignment="1">
      <alignment wrapText="1"/>
    </xf>
    <xf numFmtId="0" fontId="7" fillId="0" borderId="1" xfId="6" applyFont="1" applyBorder="1" applyAlignment="1">
      <alignment horizontal="left" wrapText="1"/>
    </xf>
    <xf numFmtId="0" fontId="9" fillId="0" borderId="1" xfId="7" applyFont="1" applyBorder="1"/>
    <xf numFmtId="0" fontId="10" fillId="0" borderId="1" xfId="7" applyFont="1" applyBorder="1" applyAlignment="1">
      <alignment horizontal="right" vertical="center"/>
    </xf>
    <xf numFmtId="0" fontId="9" fillId="0" borderId="0" xfId="7" applyFont="1"/>
    <xf numFmtId="0" fontId="5" fillId="0" borderId="0" xfId="6" applyFont="1" applyAlignment="1">
      <alignment vertical="center" wrapText="1"/>
    </xf>
    <xf numFmtId="0" fontId="6" fillId="0" borderId="0" xfId="6" applyFont="1"/>
    <xf numFmtId="0" fontId="6" fillId="0" borderId="0" xfId="6" applyFont="1" applyAlignment="1">
      <alignment wrapText="1"/>
    </xf>
    <xf numFmtId="0" fontId="7" fillId="0" borderId="0" xfId="6" applyFont="1" applyAlignment="1">
      <alignment horizontal="left" wrapText="1"/>
    </xf>
    <xf numFmtId="0" fontId="6" fillId="0" borderId="0" xfId="6" applyFont="1" applyAlignment="1">
      <alignment horizontal="center" wrapText="1"/>
    </xf>
    <xf numFmtId="0" fontId="11" fillId="0" borderId="0" xfId="6" applyFont="1" applyAlignment="1">
      <alignment vertical="center"/>
    </xf>
    <xf numFmtId="0" fontId="12" fillId="0" borderId="0" xfId="6" applyFont="1" applyAlignment="1">
      <alignment vertical="center"/>
    </xf>
    <xf numFmtId="0" fontId="13" fillId="0" borderId="0" xfId="8" applyFont="1"/>
    <xf numFmtId="0" fontId="12" fillId="0" borderId="0" xfId="8" applyFont="1"/>
    <xf numFmtId="0" fontId="2" fillId="2" borderId="0" xfId="2" applyFont="1" applyAlignment="1">
      <alignment horizontal="center" vertical="center"/>
    </xf>
    <xf numFmtId="0" fontId="5" fillId="0" borderId="0" xfId="6" applyFont="1"/>
    <xf numFmtId="164" fontId="5" fillId="0" borderId="0" xfId="6" applyNumberFormat="1" applyFont="1"/>
    <xf numFmtId="0" fontId="2" fillId="2" borderId="0" xfId="2" applyFont="1"/>
    <xf numFmtId="10" fontId="5" fillId="0" borderId="0" xfId="1" applyNumberFormat="1" applyFont="1"/>
    <xf numFmtId="2" fontId="5" fillId="0" borderId="0" xfId="6" applyNumberFormat="1" applyFont="1"/>
    <xf numFmtId="1" fontId="5" fillId="0" borderId="0" xfId="6" applyNumberFormat="1" applyFont="1"/>
    <xf numFmtId="164" fontId="5" fillId="0" borderId="0" xfId="6" applyNumberFormat="1" applyFont="1" applyAlignment="1">
      <alignment horizontal="right" vertical="center"/>
    </xf>
    <xf numFmtId="0" fontId="10" fillId="0" borderId="1" xfId="7" applyFont="1" applyBorder="1" applyAlignment="1">
      <alignment horizontal="right" vertical="center"/>
    </xf>
    <xf numFmtId="0" fontId="3" fillId="2" borderId="0" xfId="2" applyAlignment="1">
      <alignment horizontal="center" vertical="center"/>
    </xf>
    <xf numFmtId="0" fontId="14" fillId="0" borderId="0" xfId="6" applyFont="1"/>
    <xf numFmtId="0" fontId="15" fillId="0" borderId="0" xfId="6" applyFont="1"/>
    <xf numFmtId="0" fontId="18" fillId="0" borderId="0" xfId="6" applyFont="1" applyAlignment="1">
      <alignment vertical="center"/>
    </xf>
    <xf numFmtId="0" fontId="20" fillId="0" borderId="1" xfId="9" applyFont="1" applyBorder="1" applyAlignment="1">
      <alignment horizontal="right"/>
    </xf>
    <xf numFmtId="0" fontId="12" fillId="0" borderId="1" xfId="9" applyFont="1" applyBorder="1"/>
    <xf numFmtId="0" fontId="20" fillId="0" borderId="1" xfId="9" applyFont="1" applyBorder="1" applyAlignment="1">
      <alignment horizontal="right" vertical="center"/>
    </xf>
    <xf numFmtId="0" fontId="12" fillId="0" borderId="0" xfId="9" applyFont="1"/>
    <xf numFmtId="0" fontId="13" fillId="0" borderId="0" xfId="6" applyFont="1"/>
    <xf numFmtId="0" fontId="5" fillId="0" borderId="0" xfId="9" applyFont="1"/>
    <xf numFmtId="0" fontId="21" fillId="7" borderId="0" xfId="9" applyFont="1" applyFill="1" applyAlignment="1">
      <alignment horizontal="center"/>
    </xf>
    <xf numFmtId="0" fontId="6" fillId="0" borderId="0" xfId="9" applyFont="1"/>
    <xf numFmtId="0" fontId="22" fillId="0" borderId="0" xfId="9" applyFont="1"/>
    <xf numFmtId="164" fontId="6" fillId="0" borderId="0" xfId="9" applyNumberFormat="1" applyFont="1"/>
    <xf numFmtId="0" fontId="6" fillId="0" borderId="0" xfId="9" applyFont="1" applyAlignment="1">
      <alignment horizontal="right" vertical="center"/>
    </xf>
    <xf numFmtId="0" fontId="23" fillId="6" borderId="4" xfId="9" applyFont="1" applyFill="1" applyBorder="1"/>
    <xf numFmtId="164" fontId="23" fillId="6" borderId="5" xfId="9" applyNumberFormat="1" applyFont="1" applyFill="1" applyBorder="1"/>
    <xf numFmtId="0" fontId="23" fillId="6" borderId="2" xfId="9" applyFont="1" applyFill="1" applyBorder="1"/>
    <xf numFmtId="164" fontId="23" fillId="6" borderId="3" xfId="9" applyNumberFormat="1" applyFont="1" applyFill="1" applyBorder="1"/>
    <xf numFmtId="0" fontId="24" fillId="0" borderId="0" xfId="9" applyFont="1"/>
    <xf numFmtId="164" fontId="24" fillId="0" borderId="0" xfId="9" applyNumberFormat="1" applyFont="1"/>
    <xf numFmtId="0" fontId="25" fillId="0" borderId="1" xfId="9" applyFont="1" applyBorder="1" applyAlignment="1">
      <alignment horizontal="center" vertical="center"/>
    </xf>
    <xf numFmtId="0" fontId="14" fillId="0" borderId="0" xfId="9" applyFont="1"/>
    <xf numFmtId="0" fontId="17" fillId="0" borderId="1" xfId="10" applyFont="1" applyBorder="1" applyAlignment="1">
      <alignment horizontal="right"/>
    </xf>
    <xf numFmtId="0" fontId="8" fillId="0" borderId="1" xfId="10" applyBorder="1"/>
    <xf numFmtId="0" fontId="17" fillId="0" borderId="1" xfId="10" applyFont="1" applyBorder="1" applyAlignment="1">
      <alignment vertical="center"/>
    </xf>
    <xf numFmtId="0" fontId="17" fillId="0" borderId="1" xfId="10" applyFont="1" applyBorder="1" applyAlignment="1">
      <alignment horizontal="center" vertical="center"/>
    </xf>
    <xf numFmtId="0" fontId="8" fillId="0" borderId="0" xfId="10"/>
    <xf numFmtId="0" fontId="3" fillId="3" borderId="0" xfId="3" applyAlignment="1">
      <alignment horizontal="center" vertical="center"/>
    </xf>
    <xf numFmtId="0" fontId="26" fillId="0" borderId="0" xfId="10" applyFont="1"/>
    <xf numFmtId="10" fontId="1" fillId="0" borderId="0" xfId="1" applyNumberFormat="1" applyFont="1"/>
    <xf numFmtId="0" fontId="14" fillId="0" borderId="0" xfId="6" applyFont="1" applyAlignment="1">
      <alignment horizontal="center" vertical="center"/>
    </xf>
    <xf numFmtId="0" fontId="17" fillId="0" borderId="1" xfId="10" applyFont="1" applyBorder="1" applyAlignment="1">
      <alignment horizontal="center" vertical="center"/>
    </xf>
    <xf numFmtId="0" fontId="2" fillId="5" borderId="0" xfId="5" applyFont="1" applyAlignment="1">
      <alignment horizontal="center" vertical="center"/>
    </xf>
    <xf numFmtId="0" fontId="8" fillId="0" borderId="0" xfId="10" applyAlignment="1">
      <alignment horizontal="center" vertical="center"/>
    </xf>
    <xf numFmtId="0" fontId="2" fillId="4" borderId="0" xfId="4" applyFont="1" applyAlignment="1">
      <alignment horizontal="center" vertical="center"/>
    </xf>
    <xf numFmtId="0" fontId="20" fillId="0" borderId="1" xfId="10" applyFont="1" applyBorder="1"/>
    <xf numFmtId="0" fontId="12" fillId="0" borderId="1" xfId="10" applyFont="1" applyBorder="1"/>
    <xf numFmtId="0" fontId="20" fillId="0" borderId="1" xfId="10" applyFont="1" applyBorder="1" applyAlignment="1">
      <alignment horizontal="center" vertical="center"/>
    </xf>
    <xf numFmtId="0" fontId="12" fillId="0" borderId="0" xfId="10" applyFont="1"/>
    <xf numFmtId="0" fontId="27" fillId="0" borderId="0" xfId="10" applyFont="1"/>
    <xf numFmtId="0" fontId="25" fillId="0" borderId="1" xfId="10" applyFont="1" applyBorder="1" applyAlignment="1">
      <alignment horizontal="center" vertical="center"/>
    </xf>
  </cellXfs>
  <cellStyles count="11">
    <cellStyle name="Énfasis1" xfId="2" builtinId="29"/>
    <cellStyle name="Énfasis2" xfId="3" builtinId="33"/>
    <cellStyle name="Énfasis4" xfId="4" builtinId="41"/>
    <cellStyle name="Énfasis6" xfId="5" builtinId="49"/>
    <cellStyle name="Normal" xfId="0" builtinId="0"/>
    <cellStyle name="Normal 2" xfId="9" xr:uid="{425572BA-E6F1-4064-A479-9DE9F8E32BE5}"/>
    <cellStyle name="Normal 2 2 2 2" xfId="10" xr:uid="{3CDCF4C6-1790-4A3A-B607-CACCC055D752}"/>
    <cellStyle name="Normal 2 3" xfId="6" xr:uid="{83C55B45-8C62-4AD7-87D5-79879EBC095A}"/>
    <cellStyle name="Normal 2 4 2" xfId="7" xr:uid="{3771CBE1-ADB9-4FA9-A001-6DEB7AE0F71C}"/>
    <cellStyle name="Normal 4" xfId="8" xr:uid="{BEFC9AEE-B83A-4134-8D17-903AEDD2979F}"/>
    <cellStyle name="Porcentaje" xfId="1" builtinId="5"/>
  </cellStyles>
  <dxfs count="139"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alignment horizontal="center" vertical="center" textRotation="0" wrapText="0" indent="0" justifyLastLine="0" shrinkToFit="0" readingOrder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#,##0.00\ &quot;€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% participación por campus/modalidade</a:t>
            </a:r>
          </a:p>
        </c:rich>
      </c:tx>
      <c:layout>
        <c:manualLayout>
          <c:xMode val="edge"/>
          <c:yMode val="edge"/>
          <c:x val="0.1180763342082239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555555555555555E-2"/>
          <c:y val="0.17592592592592593"/>
          <c:w val="0.65213429571303583"/>
          <c:h val="0.77314814814814814"/>
        </c:manualLayout>
      </c:layout>
      <c:pie3DChart>
        <c:varyColors val="1"/>
        <c:ser>
          <c:idx val="0"/>
          <c:order val="0"/>
          <c:tx>
            <c:strRef>
              <c:f>'2023_Plan formación_PTXAS'!$B$18</c:f>
              <c:strCache>
                <c:ptCount val="1"/>
                <c:pt idx="0">
                  <c:v>Asistentes</c:v>
                </c:pt>
              </c:strCache>
            </c:strRef>
          </c:tx>
          <c:explosion val="13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>
                <a:contourClr>
                  <a:schemeClr val="accent6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807-4FD9-B19C-78D98A4EC4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807-4FD9-B19C-78D98A4EC493}"/>
              </c:ext>
            </c:extLst>
          </c:dPt>
          <c:dPt>
            <c:idx val="2"/>
            <c:bubble3D val="0"/>
            <c:spPr>
              <a:solidFill>
                <a:schemeClr val="accent5">
                  <a:lumMod val="75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807-4FD9-B19C-78D98A4EC49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1807-4FD9-B19C-78D98A4EC49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'2023_Plan formación_PTXAS'!$A$19:$A$22</c:f>
              <c:strCache>
                <c:ptCount val="4"/>
                <c:pt idx="0">
                  <c:v>En liña</c:v>
                </c:pt>
                <c:pt idx="1">
                  <c:v>Ourense</c:v>
                </c:pt>
                <c:pt idx="2">
                  <c:v>Pontevedra</c:v>
                </c:pt>
                <c:pt idx="3">
                  <c:v>Vigo</c:v>
                </c:pt>
              </c:strCache>
            </c:strRef>
          </c:cat>
          <c:val>
            <c:numRef>
              <c:f>'2023_Plan formación_PTXAS'!$B$19:$B$22</c:f>
              <c:numCache>
                <c:formatCode>General</c:formatCode>
                <c:ptCount val="4"/>
                <c:pt idx="0">
                  <c:v>105</c:v>
                </c:pt>
                <c:pt idx="1">
                  <c:v>39</c:v>
                </c:pt>
                <c:pt idx="2">
                  <c:v>35</c:v>
                </c:pt>
                <c:pt idx="3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807-4FD9-B19C-78D98A4EC49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102318460192478"/>
          <c:y val="0.39693168562263048"/>
          <c:w val="0.15466574646296702"/>
          <c:h val="0.31250218722659673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participación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0406885185863414E-2"/>
          <c:y val="0.17712226270223683"/>
          <c:w val="0.85949630714765313"/>
          <c:h val="0.6705069142476594"/>
        </c:manualLayout>
      </c:layout>
      <c:pie3DChart>
        <c:varyColors val="1"/>
        <c:ser>
          <c:idx val="0"/>
          <c:order val="0"/>
          <c:explosion val="35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0B5-4B51-A158-0201087C957F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>
                <a:contourClr>
                  <a:srgbClr val="92D05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0B5-4B51-A158-0201087C957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Outros!$C$9:$D$9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Outros!$C$14:$D$14</c:f>
              <c:numCache>
                <c:formatCode>General</c:formatCode>
                <c:ptCount val="2"/>
                <c:pt idx="0">
                  <c:v>26</c:v>
                </c:pt>
                <c:pt idx="1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B5-4B51-A158-0201087C957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/>
              <a:t>2023 F</a:t>
            </a:r>
            <a:r>
              <a:rPr lang="es-ES" sz="1400" baseline="0"/>
              <a:t>ormación externa</a:t>
            </a:r>
          </a:p>
          <a:p>
            <a:pPr>
              <a:defRPr/>
            </a:pPr>
            <a:r>
              <a:rPr lang="es-ES" sz="1400" baseline="0"/>
              <a:t>% custo por área</a:t>
            </a:r>
            <a:endParaRPr lang="es-E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5641752834586948E-2"/>
          <c:y val="0.27717897187537754"/>
          <c:w val="0.60559319346826612"/>
          <c:h val="0.61401025708606505"/>
        </c:manualLayout>
      </c:layout>
      <c:pie3DChart>
        <c:varyColors val="1"/>
        <c:ser>
          <c:idx val="0"/>
          <c:order val="0"/>
          <c:explosion val="1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CA9-420D-AC86-0EC5AC8F4C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CA9-420D-AC86-0EC5AC8F4C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CA9-420D-AC86-0EC5AC8F4C1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BCA9-420D-AC86-0EC5AC8F4C1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BCA9-420D-AC86-0EC5AC8F4C1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BCA9-420D-AC86-0EC5AC8F4C12}"/>
              </c:ext>
            </c:extLst>
          </c:dPt>
          <c:dLbls>
            <c:dLbl>
              <c:idx val="3"/>
              <c:layout>
                <c:manualLayout>
                  <c:x val="-4.175988068605524E-2"/>
                  <c:y val="4.463040446304044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A9-420D-AC86-0EC5AC8F4C12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'2023_Formación externa_PTXAS'!$A$11:$A$16</c:f>
              <c:strCache>
                <c:ptCount val="6"/>
                <c:pt idx="0">
                  <c:v>Biblioteca</c:v>
                </c:pt>
                <c:pt idx="1">
                  <c:v>Habilidades</c:v>
                </c:pt>
                <c:pt idx="2">
                  <c:v>Idiomas</c:v>
                </c:pt>
                <c:pt idx="3">
                  <c:v>Investigación</c:v>
                </c:pt>
                <c:pt idx="4">
                  <c:v>Laboratorio</c:v>
                </c:pt>
                <c:pt idx="5">
                  <c:v>Xurídico procedimental</c:v>
                </c:pt>
              </c:strCache>
            </c:strRef>
          </c:cat>
          <c:val>
            <c:numRef>
              <c:f>'2023_Formación externa_PTXAS'!$G$11:$G$16</c:f>
              <c:numCache>
                <c:formatCode>#,##0.00\ "€"</c:formatCode>
                <c:ptCount val="6"/>
                <c:pt idx="0">
                  <c:v>3719.33</c:v>
                </c:pt>
                <c:pt idx="1">
                  <c:v>5114.68</c:v>
                </c:pt>
                <c:pt idx="2">
                  <c:v>220</c:v>
                </c:pt>
                <c:pt idx="3">
                  <c:v>743.97</c:v>
                </c:pt>
                <c:pt idx="4">
                  <c:v>8756.94</c:v>
                </c:pt>
                <c:pt idx="5">
                  <c:v>5240.7199999999993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CA9-420D-AC86-0EC5AC8F4C1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/>
              <a:t>2023</a:t>
            </a:r>
            <a:r>
              <a:rPr lang="es-ES" sz="1400" baseline="0"/>
              <a:t> Formación externa</a:t>
            </a:r>
          </a:p>
          <a:p>
            <a:pPr>
              <a:defRPr/>
            </a:pPr>
            <a:r>
              <a:rPr lang="es-ES" sz="1400" baseline="0"/>
              <a:t>% asistencia por área</a:t>
            </a:r>
            <a:endParaRPr lang="es-E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4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AC2-48B4-A513-F50484C0E23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AC2-48B4-A513-F50484C0E23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6AC2-48B4-A513-F50484C0E23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6AC2-48B4-A513-F50484C0E23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6AC2-48B4-A513-F50484C0E23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6AC2-48B4-A513-F50484C0E23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'2023_Formación externa_PTXAS'!$A$11:$A$16</c:f>
              <c:strCache>
                <c:ptCount val="6"/>
                <c:pt idx="0">
                  <c:v>Biblioteca</c:v>
                </c:pt>
                <c:pt idx="1">
                  <c:v>Habilidades</c:v>
                </c:pt>
                <c:pt idx="2">
                  <c:v>Idiomas</c:v>
                </c:pt>
                <c:pt idx="3">
                  <c:v>Investigación</c:v>
                </c:pt>
                <c:pt idx="4">
                  <c:v>Laboratorio</c:v>
                </c:pt>
                <c:pt idx="5">
                  <c:v>Xurídico procedimental</c:v>
                </c:pt>
              </c:strCache>
            </c:strRef>
          </c:cat>
          <c:val>
            <c:numRef>
              <c:f>'2023_Formación externa_PTXAS'!$F$11:$F$16</c:f>
              <c:numCache>
                <c:formatCode>General</c:formatCode>
                <c:ptCount val="6"/>
                <c:pt idx="0">
                  <c:v>22</c:v>
                </c:pt>
                <c:pt idx="1">
                  <c:v>12</c:v>
                </c:pt>
                <c:pt idx="2">
                  <c:v>2</c:v>
                </c:pt>
                <c:pt idx="3">
                  <c:v>14</c:v>
                </c:pt>
                <c:pt idx="4">
                  <c:v>15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AC2-48B4-A513-F50484C0E23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'2023_Formación PDI'!$L$20</c:f>
              <c:strCache>
                <c:ptCount val="1"/>
                <c:pt idx="0">
                  <c:v>Formación do CPFP</c:v>
                </c:pt>
              </c:strCache>
            </c:strRef>
          </c:tx>
          <c:dPt>
            <c:idx val="0"/>
            <c:bubble3D val="0"/>
            <c:explosion val="19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180-4007-BFA0-4981F73065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180-4007-BFA0-4981F730659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'2023_Formación PDI'!$K$21:$K$22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'2023_Formación PDI'!$L$21:$L$22</c:f>
              <c:numCache>
                <c:formatCode>General</c:formatCode>
                <c:ptCount val="2"/>
                <c:pt idx="0">
                  <c:v>259</c:v>
                </c:pt>
                <c:pt idx="1">
                  <c:v>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80-4007-BFA0-4981F730659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'2023_Formación PDI'!$O$20</c:f>
              <c:strCache>
                <c:ptCount val="1"/>
                <c:pt idx="0">
                  <c:v>Formación recoñecida</c:v>
                </c:pt>
              </c:strCache>
            </c:strRef>
          </c:tx>
          <c:dPt>
            <c:idx val="0"/>
            <c:bubble3D val="0"/>
            <c:explosion val="15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70E-4E45-8B60-8DB7404F9CA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70E-4E45-8B60-8DB7404F9CA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'2023_Formación PDI'!$N$21:$N$22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'2023_Formación PDI'!$O$21:$O$22</c:f>
              <c:numCache>
                <c:formatCode>General</c:formatCode>
                <c:ptCount val="2"/>
                <c:pt idx="0">
                  <c:v>13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0E-4E45-8B60-8DB7404F9CA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% participación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13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8E6-44BC-8BED-E1D9738B14D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8E6-44BC-8BED-E1D9738B14D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'2023_Grupos_innovación_docente'!$B$9:$C$9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'2023_Grupos_innovación_docente'!$B$64:$C$64</c:f>
              <c:numCache>
                <c:formatCode>General</c:formatCode>
                <c:ptCount val="2"/>
                <c:pt idx="0">
                  <c:v>203</c:v>
                </c:pt>
                <c:pt idx="1">
                  <c:v>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E6-44BC-8BED-E1D9738B14D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% participación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3888888888888884E-2"/>
          <c:y val="0.15729184893554973"/>
          <c:w val="0.86542629046369202"/>
          <c:h val="0.75474518810148727"/>
        </c:manualLayout>
      </c:layout>
      <c:pie3DChart>
        <c:varyColors val="1"/>
        <c:ser>
          <c:idx val="0"/>
          <c:order val="0"/>
          <c:explosion val="2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A74-4B4B-8765-84181735E3F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A74-4B4B-8765-84181735E3F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ANL!$B$10:$C$10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ANL!$B$18:$C$18</c:f>
              <c:numCache>
                <c:formatCode>General</c:formatCode>
                <c:ptCount val="2"/>
                <c:pt idx="0">
                  <c:v>39</c:v>
                </c:pt>
                <c:pt idx="1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74-4B4B-8765-84181735E3F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% participación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EF8-4A5D-96FB-1C25936AEEC6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EF8-4A5D-96FB-1C25936AEEC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'Unidade de Igualdade'!$B$9:$C$9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'Unidade de Igualdade'!$B$41:$C$41</c:f>
              <c:numCache>
                <c:formatCode>General</c:formatCode>
                <c:ptCount val="2"/>
                <c:pt idx="0">
                  <c:v>110</c:v>
                </c:pt>
                <c:pt idx="1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F8-4A5D-96FB-1C25936AEEC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% participación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3888888888888884E-2"/>
          <c:y val="0.15729184893554973"/>
          <c:w val="0.86542629046369202"/>
          <c:h val="0.75474518810148727"/>
        </c:manualLayout>
      </c:layout>
      <c:pie3DChart>
        <c:varyColors val="1"/>
        <c:ser>
          <c:idx val="0"/>
          <c:order val="0"/>
          <c:explosion val="2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EA8-4F48-B3AA-6C1661E55FE2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>
                <a:contourClr>
                  <a:srgbClr val="92D05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EA8-4F48-B3AA-6C1661E55FE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SPRL!$B$10:$C$10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SPRL!$B$25:$C$25</c:f>
              <c:numCache>
                <c:formatCode>General</c:formatCode>
                <c:ptCount val="2"/>
                <c:pt idx="0">
                  <c:v>146</c:v>
                </c:pt>
                <c:pt idx="1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A8-4F48-B3AA-6C1661E55FE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104775</xdr:rowOff>
    </xdr:from>
    <xdr:to>
      <xdr:col>1</xdr:col>
      <xdr:colOff>981075</xdr:colOff>
      <xdr:row>0</xdr:row>
      <xdr:rowOff>533401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E6752A18-F316-4544-BE13-955DD56D3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4775"/>
          <a:ext cx="2762250" cy="428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428624</xdr:colOff>
      <xdr:row>7</xdr:row>
      <xdr:rowOff>133351</xdr:rowOff>
    </xdr:from>
    <xdr:to>
      <xdr:col>10</xdr:col>
      <xdr:colOff>628649</xdr:colOff>
      <xdr:row>21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79ED076-33FB-4A18-97CB-188EEE2664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0</xdr:col>
      <xdr:colOff>3057525</xdr:colOff>
      <xdr:row>0</xdr:row>
      <xdr:rowOff>542926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86BB6162-4F4A-4C14-960C-3E89389BA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3057525" cy="428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723899</xdr:colOff>
      <xdr:row>6</xdr:row>
      <xdr:rowOff>19050</xdr:rowOff>
    </xdr:from>
    <xdr:to>
      <xdr:col>13</xdr:col>
      <xdr:colOff>409574</xdr:colOff>
      <xdr:row>19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CD24738-3B24-4E4F-954D-A563D433F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304800</xdr:colOff>
      <xdr:row>5</xdr:row>
      <xdr:rowOff>190499</xdr:rowOff>
    </xdr:from>
    <xdr:to>
      <xdr:col>20</xdr:col>
      <xdr:colOff>238125</xdr:colOff>
      <xdr:row>19</xdr:row>
      <xdr:rowOff>104774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CD86E92-D12E-463E-B42F-6B25BDA019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11</xdr:col>
      <xdr:colOff>666750</xdr:colOff>
      <xdr:row>21</xdr:row>
      <xdr:rowOff>133350</xdr:rowOff>
    </xdr:from>
    <xdr:ext cx="6718374" cy="2755631"/>
    <xdr:pic>
      <xdr:nvPicPr>
        <xdr:cNvPr id="5" name="Imagen 4">
          <a:extLst>
            <a:ext uri="{FF2B5EF4-FFF2-40B4-BE49-F238E27FC236}">
              <a16:creationId xmlns:a16="http://schemas.microsoft.com/office/drawing/2014/main" id="{4F7D290B-C0E2-4A82-9F49-44DA5CF77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839700" y="4552950"/>
          <a:ext cx="6718374" cy="275563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0</xdr:row>
      <xdr:rowOff>85725</xdr:rowOff>
    </xdr:from>
    <xdr:to>
      <xdr:col>2</xdr:col>
      <xdr:colOff>933450</xdr:colOff>
      <xdr:row>0</xdr:row>
      <xdr:rowOff>542925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B19E5040-6CE3-4320-AE29-56B70C838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" y="85725"/>
          <a:ext cx="2514601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742950</xdr:colOff>
      <xdr:row>24</xdr:row>
      <xdr:rowOff>9525</xdr:rowOff>
    </xdr:from>
    <xdr:to>
      <xdr:col>12</xdr:col>
      <xdr:colOff>9525</xdr:colOff>
      <xdr:row>39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2FF1223-A8DA-4CBE-B56C-D98B13F969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4743450</xdr:colOff>
      <xdr:row>24</xdr:row>
      <xdr:rowOff>19050</xdr:rowOff>
    </xdr:from>
    <xdr:to>
      <xdr:col>15</xdr:col>
      <xdr:colOff>28575</xdr:colOff>
      <xdr:row>38</xdr:row>
      <xdr:rowOff>142875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B17DFAB-06A1-4A99-B91C-E23D99FEA2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85725</xdr:rowOff>
    </xdr:from>
    <xdr:to>
      <xdr:col>0</xdr:col>
      <xdr:colOff>3152775</xdr:colOff>
      <xdr:row>0</xdr:row>
      <xdr:rowOff>542925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82576238-9014-4D2C-A558-7D5D595DF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5725"/>
          <a:ext cx="3143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9525</xdr:colOff>
      <xdr:row>8</xdr:row>
      <xdr:rowOff>28575</xdr:rowOff>
    </xdr:from>
    <xdr:to>
      <xdr:col>11</xdr:col>
      <xdr:colOff>9525</xdr:colOff>
      <xdr:row>22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35DA76E-55C6-42B9-A39E-82D31FB935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85727</xdr:colOff>
      <xdr:row>0</xdr:row>
      <xdr:rowOff>114300</xdr:rowOff>
    </xdr:from>
    <xdr:to>
      <xdr:col>1</xdr:col>
      <xdr:colOff>76200</xdr:colOff>
      <xdr:row>0</xdr:row>
      <xdr:rowOff>571500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FBF01F07-F871-423F-95F7-B4EDDCDAE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7" y="114300"/>
          <a:ext cx="2752723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22</xdr:row>
      <xdr:rowOff>0</xdr:rowOff>
    </xdr:from>
    <xdr:to>
      <xdr:col>6</xdr:col>
      <xdr:colOff>1209675</xdr:colOff>
      <xdr:row>37</xdr:row>
      <xdr:rowOff>23813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A091C57-8C9C-4AEA-BB5E-836FEAFD17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133350</xdr:rowOff>
    </xdr:from>
    <xdr:to>
      <xdr:col>0</xdr:col>
      <xdr:colOff>3190875</xdr:colOff>
      <xdr:row>0</xdr:row>
      <xdr:rowOff>590550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99E26DF4-4511-4AC1-A945-6DC9AED6F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133350"/>
          <a:ext cx="314324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44</xdr:row>
      <xdr:rowOff>0</xdr:rowOff>
    </xdr:from>
    <xdr:to>
      <xdr:col>5</xdr:col>
      <xdr:colOff>1971675</xdr:colOff>
      <xdr:row>58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50C8540-29F6-4A24-968D-AB01D01E5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85725</xdr:rowOff>
    </xdr:from>
    <xdr:to>
      <xdr:col>0</xdr:col>
      <xdr:colOff>3533775</xdr:colOff>
      <xdr:row>0</xdr:row>
      <xdr:rowOff>542925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B3587343-D42C-4AAE-8C09-1C851022F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85725"/>
          <a:ext cx="345757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28</xdr:row>
      <xdr:rowOff>0</xdr:rowOff>
    </xdr:from>
    <xdr:to>
      <xdr:col>5</xdr:col>
      <xdr:colOff>1971675</xdr:colOff>
      <xdr:row>43</xdr:row>
      <xdr:rowOff>23813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D2C88B9-D5BC-4C64-9F51-F1366807E9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152400</xdr:rowOff>
    </xdr:from>
    <xdr:to>
      <xdr:col>0</xdr:col>
      <xdr:colOff>3457575</xdr:colOff>
      <xdr:row>0</xdr:row>
      <xdr:rowOff>609600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1422B182-6AD1-420E-855D-F829AB212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52400"/>
          <a:ext cx="337184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4095750</xdr:colOff>
      <xdr:row>38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94EB7C2-11A7-4AE5-8EC4-65C1DF5870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DATOS\2023\2023_PERSOAL\TRABALLO\2023_PAS_formaci&#243;n_TRABALLO.xlsx" TargetMode="External"/><Relationship Id="rId1" Type="http://schemas.openxmlformats.org/officeDocument/2006/relationships/externalLinkPath" Target="/Unidade%20de%20Estudos%20e%20Programas/DATOS/2023/2023_PERSOAL/TRABALLO/2023_PAS_formaci&#243;n_TRABALL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DATOS\2023\2023_PERSOAL\TRABALLO\2023_PDI_Formaci&#243;n_TRABALLO.xlsx" TargetMode="External"/><Relationship Id="rId1" Type="http://schemas.openxmlformats.org/officeDocument/2006/relationships/externalLinkPath" Target="/Unidade%20de%20Estudos%20e%20Programas/DATOS/2023/2023_PERSOAL/TRABALLO/2023_PDI_Formaci&#243;n_TRABALLO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DATOS\2023\2023_PERSOAL\TRABALLO\Ano_2023_Cursos_Bubela_SIGMA_TRABALLO.xlsx" TargetMode="External"/><Relationship Id="rId1" Type="http://schemas.openxmlformats.org/officeDocument/2006/relationships/externalLinkPath" Target="/Unidade%20de%20Estudos%20e%20Programas/DATOS/2023/2023_PERSOAL/TRABALLO/Ano_2023_Cursos_Bubela_SIGMA_TRABAL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Ext_traballo"/>
      <sheetName val="dinámicas_FormExt."/>
      <sheetName val="2023_Formación externa_PTXAS"/>
      <sheetName val="FormInt_traballo"/>
      <sheetName val="dinámicas_FormInt."/>
      <sheetName val="2023_Plan formación_PTXAS"/>
    </sheetNames>
    <sheetDataSet>
      <sheetData sheetId="0" refreshError="1"/>
      <sheetData sheetId="1" refreshError="1"/>
      <sheetData sheetId="2">
        <row r="11">
          <cell r="A11" t="str">
            <v>Biblioteca</v>
          </cell>
          <cell r="F11">
            <v>22</v>
          </cell>
          <cell r="G11">
            <v>3719.33</v>
          </cell>
        </row>
        <row r="12">
          <cell r="A12" t="str">
            <v>Habilidades</v>
          </cell>
          <cell r="F12">
            <v>12</v>
          </cell>
          <cell r="G12">
            <v>5114.68</v>
          </cell>
        </row>
        <row r="13">
          <cell r="A13" t="str">
            <v>Idiomas</v>
          </cell>
          <cell r="F13">
            <v>2</v>
          </cell>
          <cell r="G13">
            <v>220</v>
          </cell>
        </row>
        <row r="14">
          <cell r="A14" t="str">
            <v>Investigación</v>
          </cell>
          <cell r="F14">
            <v>14</v>
          </cell>
          <cell r="G14">
            <v>743.97</v>
          </cell>
        </row>
        <row r="15">
          <cell r="A15" t="str">
            <v>Laboratorio</v>
          </cell>
          <cell r="F15">
            <v>15</v>
          </cell>
          <cell r="G15">
            <v>8756.94</v>
          </cell>
        </row>
        <row r="16">
          <cell r="A16" t="str">
            <v>Xurídico procedimental</v>
          </cell>
          <cell r="F16">
            <v>9</v>
          </cell>
          <cell r="G16">
            <v>5240.7199999999993</v>
          </cell>
        </row>
      </sheetData>
      <sheetData sheetId="3" refreshError="1"/>
      <sheetData sheetId="4" refreshError="1"/>
      <sheetData sheetId="5">
        <row r="18">
          <cell r="B18" t="str">
            <v>Asistentes</v>
          </cell>
        </row>
        <row r="19">
          <cell r="A19" t="str">
            <v>En liña</v>
          </cell>
          <cell r="B19">
            <v>105</v>
          </cell>
        </row>
        <row r="20">
          <cell r="A20" t="str">
            <v>Ourense</v>
          </cell>
          <cell r="B20">
            <v>39</v>
          </cell>
        </row>
        <row r="21">
          <cell r="A21" t="str">
            <v>Pontevedra</v>
          </cell>
          <cell r="B21">
            <v>35</v>
          </cell>
        </row>
        <row r="22">
          <cell r="A22" t="str">
            <v>Vigo</v>
          </cell>
          <cell r="B22">
            <v>130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CIÓN PDI"/>
      <sheetName val="PARTICIPANTES PFPP"/>
      <sheetName val="PARTICIPANTES REC"/>
      <sheetName val="GRUPOS DE INNOVACIÓN DOCENTE"/>
      <sheetName val="Hoja3"/>
      <sheetName val="participantes_total_traballo"/>
      <sheetName val="2023_Formación PDI"/>
      <sheetName val="2023_Grupos_innovación_docente"/>
      <sheetName val="D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0">
          <cell r="L20" t="str">
            <v>Formación do CPFP</v>
          </cell>
          <cell r="O20" t="str">
            <v>Formación recoñecida</v>
          </cell>
        </row>
        <row r="21">
          <cell r="K21" t="str">
            <v>Homes</v>
          </cell>
          <cell r="L21">
            <v>259</v>
          </cell>
          <cell r="N21" t="str">
            <v>Homes</v>
          </cell>
          <cell r="O21">
            <v>13</v>
          </cell>
        </row>
        <row r="22">
          <cell r="K22" t="str">
            <v>Mulleres</v>
          </cell>
          <cell r="L22">
            <v>384</v>
          </cell>
          <cell r="N22" t="str">
            <v>Mulleres</v>
          </cell>
          <cell r="O22">
            <v>28</v>
          </cell>
        </row>
      </sheetData>
      <sheetData sheetId="7">
        <row r="9">
          <cell r="B9" t="str">
            <v>HOMES</v>
          </cell>
          <cell r="C9" t="str">
            <v>MULLERES</v>
          </cell>
        </row>
        <row r="64">
          <cell r="B64">
            <v>203</v>
          </cell>
          <cell r="C64">
            <v>249</v>
          </cell>
        </row>
      </sheetData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SOS"/>
      <sheetName val="MATRÍCULA"/>
      <sheetName val="dinámicas"/>
      <sheetName val="Outros"/>
      <sheetName val="Unidade de Igualdade"/>
      <sheetName val="SPRL"/>
      <sheetName val="ANL"/>
      <sheetName val="cursos_SIGMA"/>
      <sheetName val="matrícula_SIGMA"/>
    </sheetNames>
    <sheetDataSet>
      <sheetData sheetId="0" refreshError="1"/>
      <sheetData sheetId="1" refreshError="1"/>
      <sheetData sheetId="2" refreshError="1"/>
      <sheetData sheetId="3">
        <row r="9">
          <cell r="C9" t="str">
            <v>Homes</v>
          </cell>
          <cell r="D9" t="str">
            <v>Mulleres</v>
          </cell>
        </row>
        <row r="14">
          <cell r="C14">
            <v>26</v>
          </cell>
          <cell r="D14">
            <v>59</v>
          </cell>
        </row>
      </sheetData>
      <sheetData sheetId="4">
        <row r="9">
          <cell r="B9" t="str">
            <v>Homes</v>
          </cell>
          <cell r="C9" t="str">
            <v>Mulleres</v>
          </cell>
        </row>
        <row r="41">
          <cell r="B41">
            <v>110</v>
          </cell>
          <cell r="C41">
            <v>331</v>
          </cell>
        </row>
      </sheetData>
      <sheetData sheetId="5">
        <row r="10">
          <cell r="B10" t="str">
            <v>Homes</v>
          </cell>
          <cell r="C10" t="str">
            <v>Mulleres</v>
          </cell>
        </row>
        <row r="25">
          <cell r="B25">
            <v>146</v>
          </cell>
          <cell r="C25">
            <v>149</v>
          </cell>
        </row>
      </sheetData>
      <sheetData sheetId="6">
        <row r="10">
          <cell r="B10" t="str">
            <v>Homes</v>
          </cell>
          <cell r="C10" t="str">
            <v>Mulleres</v>
          </cell>
        </row>
        <row r="18">
          <cell r="B18">
            <v>39</v>
          </cell>
          <cell r="C18">
            <v>76</v>
          </cell>
        </row>
      </sheetData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ADD1D2-E72D-43F1-992C-C2FDDDF3B264}" name="Tabla6" displayName="Tabla6" ref="A9:B14" totalsRowShown="0" headerRowDxfId="73" dataDxfId="72">
  <autoFilter ref="A9:B14" xr:uid="{4C5F3972-5EA6-4A06-9E41-BBEEBF970D4D}"/>
  <tableColumns count="2">
    <tableColumn id="1" xr3:uid="{1D96A634-F59A-498B-BC94-BE65D07B128F}" name="Campus/Modalidade" dataDxfId="75"/>
    <tableColumn id="2" xr3:uid="{4F036F40-76E1-4123-B4AD-8ED4CC3BDEFE}" name="Custo" dataDxfId="74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053E273-4DCD-4092-BF6A-481CF1F47E4A}" name="Tabla411" displayName="Tabla411" ref="K10:S14" totalsRowShown="0" headerRowDxfId="92" dataDxfId="91">
  <autoFilter ref="K10:S14" xr:uid="{875A87A0-DD70-4AEC-B432-A79528CA10A0}"/>
  <tableColumns count="9">
    <tableColumn id="1" xr3:uid="{2CB71551-0C74-4575-809F-730BCE83C679}" name="PROGRAMA" dataDxfId="101"/>
    <tableColumn id="2" xr3:uid="{370DB462-CE6F-4554-8E74-E9C84C25884A}" name="CENTRO" dataDxfId="100"/>
    <tableColumn id="3" xr3:uid="{671981BA-49DD-412D-98A7-650918299CF1}" name="NOME" dataDxfId="99"/>
    <tableColumn id="4" xr3:uid="{3BF2098F-6C75-4000-94E5-F22A430C60B5}" name="CUSTO" dataDxfId="98"/>
    <tableColumn id="5" xr3:uid="{CD65B50D-D961-4C3D-9326-10357069E6B7}" name="HORAS" dataDxfId="97"/>
    <tableColumn id="6" xr3:uid="{640C1575-A769-4022-9ED6-B29133D991F6}" name="DATAS" dataDxfId="96"/>
    <tableColumn id="7" xr3:uid="{D5B7F128-8ACE-40AB-A897-CB07FEB78FEE}" name="LUGAR" dataDxfId="95"/>
    <tableColumn id="8" xr3:uid="{8769E35C-F567-4B03-BE20-027C58A3D6CF}" name="SUPERACIÓN" dataDxfId="94"/>
    <tableColumn id="9" xr3:uid="{8AE08A20-001C-46B4-A062-982DCF027CA4}" name="AVALIACIÓN (1-5)" dataDxfId="93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32C5CCB-501D-4B50-BEB8-02508F11ECD2}" name="Tabla5" displayName="Tabla5" ref="K20:L23" totalsRowShown="0" headerRowDxfId="88" dataDxfId="87">
  <autoFilter ref="K20:L23" xr:uid="{AD73667B-5CD2-443D-AE24-6BC236B0E465}"/>
  <tableColumns count="2">
    <tableColumn id="1" xr3:uid="{86624410-2CAA-4CDC-B420-5CAB8E91E196}" name="Participación por sexo" dataDxfId="90"/>
    <tableColumn id="2" xr3:uid="{07E2170A-D8B7-48DF-949C-895FCF51421F}" name="Formación do CPFP" dataDxfId="89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C778472-2A68-491A-B5A3-7A27EDAEFF14}" name="Tabla613" displayName="Tabla613" ref="N20:O23" totalsRowShown="0" headerRowDxfId="84" dataDxfId="83">
  <autoFilter ref="N20:O23" xr:uid="{DC0D47E3-B2AE-45BC-89E6-390C148E25DF}"/>
  <tableColumns count="2">
    <tableColumn id="1" xr3:uid="{D5092140-3BA3-4DF8-A11B-21DDAFCC3D1B}" name="Participación por sexo" dataDxfId="86"/>
    <tableColumn id="2" xr3:uid="{8CF265AB-4BB0-4AE2-BC01-A1459E1EEDC1}" name="Formación recoñecida" dataDxfId="85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768FF9A9-8BC6-4CCB-B800-3C90E68B9907}" name="Tabla8" displayName="Tabla8" ref="A9:D64" totalsRowShown="0" headerRowDxfId="78" dataDxfId="77">
  <autoFilter ref="A9:D64" xr:uid="{7CAD0164-F0C7-43D2-979A-BA911AA27C00}"/>
  <tableColumns count="4">
    <tableColumn id="1" xr3:uid="{0D651043-E1EC-4BEC-B5A1-28713801B0A2}" name="NOME DO GRUPO" dataDxfId="82"/>
    <tableColumn id="2" xr3:uid="{C1242F79-1B70-4E3E-9652-6A2B59D52EC4}" name="HOMES" dataDxfId="81"/>
    <tableColumn id="3" xr3:uid="{6DA5AE83-84C6-46C2-930C-E854D112FE0D}" name="MULLERES" dataDxfId="80"/>
    <tableColumn id="4" xr3:uid="{00FFF5B6-D3B7-4970-AC72-62A1BD93BF59}" name="TOTAL" dataDxfId="79">
      <calculatedColumnFormula>SUM(Tabla8[[#This Row],[HOMES]:[MULLERES]])</calculatedColumnFormula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AB0F7B6-BF6C-486D-9ADB-EC9C0D75E0C2}" name="Tabla215" displayName="Tabla215" ref="A10:D18" totalsRowShown="0">
  <autoFilter ref="A10:D18" xr:uid="{0E1826E8-2737-4206-87D9-4B4A191F1569}"/>
  <tableColumns count="4">
    <tableColumn id="1" xr3:uid="{78746785-5D10-4DFF-BDD2-7656962483D1}" name="NOME DO CURSO"/>
    <tableColumn id="2" xr3:uid="{E45400E0-AAF3-4175-A2B9-458C03C4B84D}" name="Homes"/>
    <tableColumn id="3" xr3:uid="{180AC475-8E8A-497F-B660-BD3FEC9C0116}" name="Mulleres"/>
    <tableColumn id="4" xr3:uid="{18128ACD-58AF-48B5-905C-C83D1679EC31}" name="Total por curso" dataDxfId="76">
      <calculatedColumnFormula>SUM(Tabla215[[#This Row],[Homes]:[Mulleres]])</calculatedColumnFormula>
    </tableColumn>
  </tableColumns>
  <tableStyleInfo name="TableStyleMedium3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E60EA97-0760-4D28-8B8F-2E4E8D908195}" name="Tabla316" displayName="Tabla316" ref="G11:Q19" totalsRowShown="0">
  <autoFilter ref="G11:Q19" xr:uid="{8DCBEBE6-2D89-4842-853B-1B5EE37B15B5}"/>
  <tableColumns count="11">
    <tableColumn id="1" xr3:uid="{8EE6CE7C-3ABF-4E36-AD29-E34549F0148F}" name="PARTICIPACIÓN POR COLECTIVO"/>
    <tableColumn id="2" xr3:uid="{F2863C39-66D0-4CB4-8578-5E57D400FCC8}" name="Homes"/>
    <tableColumn id="3" xr3:uid="{ECC88C7F-D6E7-4E3F-8B07-E673A64DE6F6}" name="Mulleres"/>
    <tableColumn id="4" xr3:uid="{03F75B42-AFA8-4FAE-99B5-4632150D4734}" name="Total PTAS"/>
    <tableColumn id="5" xr3:uid="{6D913064-EAD8-4A26-9F1B-02F30CEA4EBB}" name="Homes "/>
    <tableColumn id="6" xr3:uid="{155F406F-D05B-4B2C-91C2-BCDAD4E7449C}" name="Mulleres "/>
    <tableColumn id="7" xr3:uid="{8ADDCA1D-F273-44FF-BB4A-32F6FB5B707F}" name="Total PDI"/>
    <tableColumn id="8" xr3:uid="{2FC86613-2236-4593-B71C-1E6043D3734E}" name="Homes  "/>
    <tableColumn id="9" xr3:uid="{E4145F60-2EBD-49FF-B9DA-FD22ED4B3016}" name="Mulleres  "/>
    <tableColumn id="10" xr3:uid="{C7A2AB20-3A62-4C64-B135-5278D0E5D315}" name="Total Persoal investigador"/>
    <tableColumn id="11" xr3:uid="{2E7D6EC4-1FD2-4076-A3BD-2938BFC3477E}" name="Total xeral"/>
  </tableColumns>
  <tableStyleInfo name="TableStyleMedium3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90F2979-09B7-4AAA-8925-F875A641C679}" name="Tabla517" displayName="Tabla517" ref="A9:D41" totalsRowShown="0" headerRowDxfId="14" dataDxfId="13">
  <autoFilter ref="A9:D41" xr:uid="{6D470662-A4F4-47AE-B0A0-CCEB590349F8}"/>
  <tableColumns count="4">
    <tableColumn id="1" xr3:uid="{0D8F3027-05A5-4759-94B2-21DA5DC2D766}" name="NOME DO CURSO" dataDxfId="18"/>
    <tableColumn id="2" xr3:uid="{1D9F9E44-49E5-4A8B-8AFE-6A69CFD494C1}" name="Homes" dataDxfId="17"/>
    <tableColumn id="3" xr3:uid="{6403D9C2-B9B2-4970-B3E2-35A7B1A8F3E8}" name="Mulleres" dataDxfId="16"/>
    <tableColumn id="4" xr3:uid="{C21C663A-59BE-41BD-835C-9F5FE8B28209}" name="Total por curso" dataDxfId="15">
      <calculatedColumnFormula>SUM(Tabla517[[#This Row],[Homes]:[Mulleres]])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686E87A3-783C-4C6F-BF50-4A0CFB372372}" name="Tabla718" displayName="Tabla718" ref="F9:P41" totalsRowShown="0" headerRowDxfId="1" dataDxfId="0">
  <autoFilter ref="F9:P41" xr:uid="{02F24134-5B8B-4597-912B-22A521AEEEE4}"/>
  <tableColumns count="11">
    <tableColumn id="1" xr3:uid="{C592E8ED-6B11-46E3-91C9-F01006392C90}" name="PARTICIPACIÓN POR COLECTIVO" dataDxfId="12"/>
    <tableColumn id="2" xr3:uid="{071BBC2B-76FB-4DBA-BC3E-AEEB9A97A670}" name="Homes" dataDxfId="11"/>
    <tableColumn id="3" xr3:uid="{992FAE98-6698-4CF6-9DD5-F6139E2E7510}" name="Mulleres" dataDxfId="10"/>
    <tableColumn id="4" xr3:uid="{26332197-1692-4519-BC43-36492D7CFA13}" name="Total PDI" dataDxfId="9"/>
    <tableColumn id="5" xr3:uid="{D711EA73-6ABE-4087-9B6E-E33DD67121FA}" name="Homes " dataDxfId="8"/>
    <tableColumn id="6" xr3:uid="{D2178707-CA21-48EA-9F11-853B56D02128}" name="Mulleres " dataDxfId="7"/>
    <tableColumn id="7" xr3:uid="{2E17B9B7-A834-40CA-9F6E-D076AF9D12F4}" name="Total Persoal Investigador" dataDxfId="6"/>
    <tableColumn id="8" xr3:uid="{A93328DB-784A-448E-B550-3D65620A1925}" name="Homes  " dataDxfId="5"/>
    <tableColumn id="9" xr3:uid="{3F2E3CF6-FB7D-4B41-8C37-E83B610A8756}" name="Mulleres  " dataDxfId="4"/>
    <tableColumn id="10" xr3:uid="{71DC68E8-27EA-428F-BEDE-5E6E79A5D0ED}" name="Total PTXAS" dataDxfId="3"/>
    <tableColumn id="11" xr3:uid="{20901679-F49A-448E-9F24-974027E3B3DA}" name="Total xeral" dataDxfId="2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27DAE1D-763B-4E0E-8415-1F43E87A26EB}" name="Tabla419" displayName="Tabla419" ref="A10:D25" totalsRowShown="0">
  <autoFilter ref="A10:D25" xr:uid="{BEF89038-DC7C-4B84-A930-D02EBDA8D9E0}"/>
  <tableColumns count="4">
    <tableColumn id="1" xr3:uid="{42D3EC89-F38D-4810-8A1A-36300045E26C}" name="NOME DO CURSO"/>
    <tableColumn id="2" xr3:uid="{765B3511-E42A-4257-B476-3DA8CDF651E8}" name="Homes"/>
    <tableColumn id="3" xr3:uid="{060F25D9-9F48-4182-B1FF-B7AA52DE41AC}" name="Mulleres"/>
    <tableColumn id="4" xr3:uid="{461AB4DB-50DF-48FC-9165-248E623EC06C}" name="Total por curso" dataDxfId="41">
      <calculatedColumnFormula>SUM(Tabla419[[#This Row],[Homes]:[Mulleres]])</calculatedColumnFormula>
    </tableColumn>
  </tableColumns>
  <tableStyleInfo name="TableStyleMedium7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6DD7E429-863D-4823-839A-A20E5D3C3F1C}" name="Tabla1" displayName="Tabla1" ref="F10:P25" totalsRowShown="0" headerRowDxfId="40">
  <autoFilter ref="F10:P25" xr:uid="{5A42C642-1D0A-4AF2-8348-683BFE80AC70}"/>
  <tableColumns count="11">
    <tableColumn id="1" xr3:uid="{7A1DA65D-1374-41A0-ADD2-2AE9A907E44D}" name="PARTICIPACIÓN POR COLECTIVO"/>
    <tableColumn id="2" xr3:uid="{313520A5-83A9-41D8-83B5-4AC7BDE8EF18}" name="Homes"/>
    <tableColumn id="3" xr3:uid="{8E76778E-3EFA-4F7E-A2D0-0B4178B57A3E}" name="Mulleres"/>
    <tableColumn id="4" xr3:uid="{BE682FF6-03EE-4FE7-B892-3B11E086FB4C}" name="Total PDI"/>
    <tableColumn id="5" xr3:uid="{8EA0E50D-040E-4261-8B85-EE80C4339ECF}" name="Homes "/>
    <tableColumn id="6" xr3:uid="{0035F773-799C-4415-B7A7-8EE113F48083}" name="Mulleres "/>
    <tableColumn id="7" xr3:uid="{FE7DFCB5-A9EF-49DD-AF39-BA24CCDD649B}" name="Total Persoal Investigador"/>
    <tableColumn id="8" xr3:uid="{384590A0-00CD-4650-9CF3-E0E42119CB8A}" name="Homes  "/>
    <tableColumn id="9" xr3:uid="{CF562B7D-C8F3-497A-89D8-44C7BD5DBDF7}" name="Mulleres  "/>
    <tableColumn id="10" xr3:uid="{E19A362A-DD2A-4C65-BF77-A6BE10CA587E}" name="Total PTXAS"/>
    <tableColumn id="11" xr3:uid="{8EDE69D7-1A3F-4639-B704-381381F1FA94}" name="Total xeral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606C91D-7EF6-45CE-90EF-AF82497D32C3}" name="Tabla7" displayName="Tabla7" ref="A18:D23" totalsRowShown="0" headerRowDxfId="67" dataDxfId="66">
  <autoFilter ref="A18:D23" xr:uid="{E4F68F17-D569-4D73-A9D5-62ECFE88C626}"/>
  <tableColumns count="4">
    <tableColumn id="1" xr3:uid="{163C52F6-51D7-411D-A169-D4832B8DD070}" name="Campus/Modalidade" dataDxfId="71"/>
    <tableColumn id="2" xr3:uid="{C972D408-4F0E-479C-B001-5E0F629CFA75}" name="Asistentes" dataDxfId="70"/>
    <tableColumn id="3" xr3:uid="{CC42189F-CAC5-498D-8985-1044AD2E863F}" name="Nº mulleres" dataDxfId="69"/>
    <tableColumn id="4" xr3:uid="{27AC59B2-765B-4112-8188-213C7274E937}" name="% mulleres sobre total" dataDxfId="68" dataCellStyle="Porcentaje">
      <calculatedColumnFormula>C19/B19</calculatedColumnFormula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DA9A552C-CB01-4841-971A-E22245CE63E8}" name="Tabla821" displayName="Tabla821" ref="A18:L23" totalsRowShown="0" headerRowDxfId="27" dataDxfId="26">
  <autoFilter ref="A18:L23" xr:uid="{9080CCB6-FA13-4EB3-9E22-4C7B287B906B}"/>
  <tableColumns count="12">
    <tableColumn id="1" xr3:uid="{93279311-8BB8-4011-A458-D3D2F1609978}" name="ENTIDADE ORGANIZADORA" dataDxfId="39"/>
    <tableColumn id="2" xr3:uid="{C6214CFD-0004-4703-B822-F75F3A6C8D99}" name="NOME DO CURSO" dataDxfId="38"/>
    <tableColumn id="3" xr3:uid="{F054C514-CC1A-4486-8764-55E91B72E801}" name="Homes" dataDxfId="37"/>
    <tableColumn id="4" xr3:uid="{513BA53B-9CAD-44CC-8B67-7CBEDB8E85EC}" name="Mulleres" dataDxfId="36"/>
    <tableColumn id="5" xr3:uid="{DC279905-3CC9-495C-9646-6543FB66C6BF}" name="Total PDI" dataDxfId="35"/>
    <tableColumn id="6" xr3:uid="{52904711-3887-4CB1-826E-E9B371E5600D}" name="Homes " dataDxfId="34"/>
    <tableColumn id="7" xr3:uid="{493B2DEF-B32A-4719-B595-150E0453CD91}" name="Mulleres " dataDxfId="33"/>
    <tableColumn id="8" xr3:uid="{9CF3BFDD-A690-4E7E-B767-B7F5BF1F1C0A}" name="Total Persoal investigador" dataDxfId="32"/>
    <tableColumn id="9" xr3:uid="{641CBD1D-4A97-4C5D-9A4E-5FAFB875C1E7}" name="Homes  " dataDxfId="31"/>
    <tableColumn id="10" xr3:uid="{20F2DF19-4D80-468C-B088-08852D8D12EF}" name="Mulleres  " dataDxfId="30"/>
    <tableColumn id="11" xr3:uid="{E5FD59E1-9377-47E2-AC91-33D015857D42}" name="Total PTXAS" dataDxfId="29"/>
    <tableColumn id="12" xr3:uid="{CEDA2C7F-9F08-4E70-8061-88918E8BFDD0}" name="Total" dataDxfId="28"/>
  </tableColumns>
  <tableStyleInfo name="TableStyleMedium5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1FE34291-1154-4825-A24F-EA670C75FED6}" name="Tabla922" displayName="Tabla922" ref="A9:E14" totalsRowShown="0" headerRowDxfId="20" dataDxfId="19" headerRowCellStyle="Normal 2 2 2 2" dataCellStyle="Normal 2 2 2 2">
  <autoFilter ref="A9:E14" xr:uid="{1B08B6A4-3A1A-4003-9A81-3CD01DC1F896}"/>
  <tableColumns count="5">
    <tableColumn id="1" xr3:uid="{ED0AA4B0-B193-4455-99D1-CC0CD6655A4D}" name="ENTIDADE ORGANIZADORA" dataDxfId="25" dataCellStyle="Normal 2 2 2 2"/>
    <tableColumn id="2" xr3:uid="{D1E1825B-FD5E-4BF5-A1ED-436245CB597E}" name="NOME DO CURSO" dataDxfId="24" dataCellStyle="Normal 2 2 2 2"/>
    <tableColumn id="3" xr3:uid="{8D4B8E4C-C0B6-4CFA-86AE-592DA933D5D1}" name="Homes" dataDxfId="23" dataCellStyle="Normal 2 2 2 2"/>
    <tableColumn id="4" xr3:uid="{50DC850E-434F-4B3D-AF29-7F7ECFD7EC9E}" name="Mulleres" dataDxfId="22" dataCellStyle="Normal 2 2 2 2"/>
    <tableColumn id="5" xr3:uid="{58019EA6-6DE5-4276-8743-0F3061BB04D1}" name="Total" dataDxfId="21" dataCellStyle="Normal 2 2 2 2">
      <calculatedColumnFormula>SUM(Tabla922[[#This Row],[Homes]:[Mulleres]])</calculatedColumnFormula>
    </tableColumn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DAE09AB-52A6-4D88-A2A8-F0766749C260}" name="Tabla9" displayName="Tabla9" ref="A27:B30" totalsRowShown="0" headerRowDxfId="63" dataDxfId="62">
  <autoFilter ref="A27:B30" xr:uid="{3DB2CD38-2D80-40C1-803F-0D763AE6C7F7}"/>
  <tableColumns count="2">
    <tableColumn id="1" xr3:uid="{D99C334A-79D1-4452-802F-96922638FD0C}" name="Cursos por área" dataDxfId="65"/>
    <tableColumn id="2" xr3:uid="{27487539-2562-47A3-849C-839A91B3A818}" name="Nº de cursos" dataDxfId="6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B594A6F-98B4-45C6-B232-E58E8D7E5CD0}" name="Tabla911" displayName="Tabla911" ref="A33:B36" totalsRowShown="0" headerRowDxfId="59" dataDxfId="58">
  <autoFilter ref="A33:B36" xr:uid="{76845C87-1656-4813-94C8-54FD65C2B3D6}"/>
  <tableColumns count="2">
    <tableColumn id="1" xr3:uid="{045759D0-281F-4E5C-8DCD-E04D387C93AA}" name="Avaliación por área" dataDxfId="61"/>
    <tableColumn id="2" xr3:uid="{53EA90F7-22DC-44CF-94BD-A6BCFB5F75F4}" name="Promedio avaliación" dataDxfId="6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B80F27C-A7D9-416B-B53A-7EDBB132701F}" name="Tabla512" displayName="Tabla512" ref="A39:K62" totalsRowShown="0" headerRowDxfId="46" dataDxfId="45">
  <autoFilter ref="A39:K62" xr:uid="{3BC959A4-3188-4E79-90A0-58EE7F61A37B}"/>
  <tableColumns count="11">
    <tableColumn id="2" xr3:uid="{5FB31611-2A39-4B85-8D54-BE7CFF1EBF4E}" name="Área" dataDxfId="57"/>
    <tableColumn id="3" xr3:uid="{586685E6-E6AF-43B1-819D-3630CE6AD13A}" name="Nome do curso ou acción formativa" dataDxfId="56"/>
    <tableColumn id="7" xr3:uid="{B0ACA7C1-BA8B-4422-8F7D-563817D921E9}" name="Campus" dataDxfId="55"/>
    <tableColumn id="4" xr3:uid="{014BA1A1-DACF-4FD6-B6BC-CFED0AAAA813}" name="Asistentes" dataDxfId="54"/>
    <tableColumn id="5" xr3:uid="{F7CF1A5F-D4D2-4CD7-8A91-968D263F76E9}" name="Nº mulleres" dataDxfId="53"/>
    <tableColumn id="10" xr3:uid="{A6C0F709-9CE5-4A42-B725-A30687961874}" name="Avaliación global do curso" dataDxfId="52"/>
    <tableColumn id="11" xr3:uid="{842ECD72-8BF7-4135-BB5B-C83F3C0001DB}" name="Nº Enquisas" dataDxfId="51"/>
    <tableColumn id="12" xr3:uid="{67926993-77A2-435C-9745-670051265B0D}" name="Horas totais curso" dataDxfId="50"/>
    <tableColumn id="13" xr3:uid="{9755E2C3-37C2-46A3-99D1-73351414FB51}" name="Horas totais asistentes" dataDxfId="49">
      <calculatedColumnFormula>Tabla512[[#This Row],[Asistentes]]*Tabla512[[#This Row],[Horas totais curso]]</calculatedColumnFormula>
    </tableColumn>
    <tableColumn id="14" xr3:uid="{39B81995-4076-429D-89F3-4F8327A35DDC}" name="Horás fóra da xornada laboral" dataDxfId="48"/>
    <tableColumn id="6" xr3:uid="{5C1CC13C-1409-44C9-8010-2F46031E16AA}" name="Custo" dataDxfId="47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9EAEE18-C10C-42E1-88F1-DCAF84322735}" name="Tabla2" displayName="Tabla2" ref="A10:G17" totalsRowShown="0" headerRowDxfId="44" dataDxfId="138">
  <autoFilter ref="A10:G17" xr:uid="{5F8881E5-F34C-4E04-AF87-AF70AA8D57B7}"/>
  <tableColumns count="7">
    <tableColumn id="1" xr3:uid="{31175F51-83C1-4204-B05A-2C435F4C58CA}" name="Formación por área" dataDxfId="137"/>
    <tableColumn id="2" xr3:uid="{ECF6BC74-31FE-4FC1-8536-51792EBCA62E}" name="Asistentes" dataDxfId="136"/>
    <tableColumn id="3" xr3:uid="{A9404407-D8E2-4CBE-98A2-C5039EA7F253}" name="Custo" dataDxfId="135"/>
    <tableColumn id="4" xr3:uid="{85D0D8E2-43B9-4DF7-B35D-AF6BAA667066}" name="Asistentes " dataDxfId="134"/>
    <tableColumn id="5" xr3:uid="{73934778-453B-4ED4-9974-49289DC26133}" name="Custo " dataDxfId="133"/>
    <tableColumn id="6" xr3:uid="{351FC9E6-DC32-4EE3-88C2-41501DD8A37A}" name="Total asistentes" dataDxfId="132">
      <calculatedColumnFormula>Tabla2[[#This Row],[Asistentes]]+Tabla2[[#This Row],[Asistentes ]]</calculatedColumnFormula>
    </tableColumn>
    <tableColumn id="7" xr3:uid="{D816003D-30F8-4DDB-932C-A678DCF059B0}" name="Total custo" dataDxfId="131">
      <calculatedColumnFormula>Tabla2[[#This Row],[Custo]]+Tabla2[[#This Row],[Custo ]]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0277DC3-52D6-4866-A212-D8B79592341A}" name="Tabla3" displayName="Tabla3" ref="A25:K32" totalsRowShown="0" headerRowDxfId="43" dataDxfId="130">
  <autoFilter ref="A25:K32" xr:uid="{F1BBACF9-1474-4007-B42E-B2399DF73245}"/>
  <tableColumns count="11">
    <tableColumn id="1" xr3:uid="{2343CC7A-9BBB-4BB3-9364-8F4F0F181F3E}" name="Formación por área e campus" dataDxfId="129"/>
    <tableColumn id="2" xr3:uid="{A8BD265D-ADF4-488F-BF77-102C67B29F48}" name="Homes" dataDxfId="128"/>
    <tableColumn id="3" xr3:uid="{18715581-792A-41B3-87B5-D24756BCD49C}" name="Mulleres" dataDxfId="127"/>
    <tableColumn id="4" xr3:uid="{45B8C60A-2235-4688-9671-B76559CAF81A}" name="Total Ourense" dataDxfId="126">
      <calculatedColumnFormula>SUM(Tabla3[[#This Row],[Homes]:[Mulleres]])</calculatedColumnFormula>
    </tableColumn>
    <tableColumn id="5" xr3:uid="{08801FFD-B0F0-4FAA-9FE4-F11704822DBF}" name="Homes " dataDxfId="125"/>
    <tableColumn id="6" xr3:uid="{C6F97A63-1008-4706-8C88-00D92F4C2532}" name="Mulleres " dataDxfId="124"/>
    <tableColumn id="7" xr3:uid="{A9594836-FF61-4CFF-9B8A-E08C41A64769}" name="Total Pontevedra" dataDxfId="123">
      <calculatedColumnFormula>SUM(Tabla3[[#This Row],[Homes ]:[Mulleres ]])</calculatedColumnFormula>
    </tableColumn>
    <tableColumn id="8" xr3:uid="{0B495868-4CF4-4099-A7D4-8358CDCDB512}" name="Homes  " dataDxfId="122"/>
    <tableColumn id="9" xr3:uid="{FCEBA47E-A411-40F1-BF43-4A47092B4D8F}" name="Mulleres  " dataDxfId="121"/>
    <tableColumn id="10" xr3:uid="{28A821E9-C2E5-4302-8B5A-D2BA541EE0A4}" name="Total Vigo" dataDxfId="120">
      <calculatedColumnFormula>SUM(Tabla3[[#This Row],[Homes  ]:[Mulleres  ]])</calculatedColumnFormula>
    </tableColumn>
    <tableColumn id="11" xr3:uid="{B1A70D02-AD67-4BF7-8A24-E5AEA59C4C05}" name="Total" dataDxfId="119">
      <calculatedColumnFormula>SUM(Tabla3[[#This Row],[Total Vigo]]+Tabla3[[#This Row],[Total Pontevedra]]+Tabla3[[#This Row],[Total Ourense]])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FF2253D-6B3B-48FD-BE89-B9CCBBEA5C74}" name="Tabla4" displayName="Tabla4" ref="A37:E82" totalsRowShown="0" headerRowDxfId="42" dataDxfId="118">
  <autoFilter ref="A37:E82" xr:uid="{F62CAAD7-2D55-4F9D-92CC-BB04C13101ED}"/>
  <tableColumns count="5">
    <tableColumn id="1" xr3:uid="{73D19115-BA50-40AE-B61F-237E9BAB1655}" name="Nome do curso" dataDxfId="117"/>
    <tableColumn id="2" xr3:uid="{983A2AAA-7BCF-4BDD-8DD9-375671281615}" name="Lugar" dataDxfId="116"/>
    <tableColumn id="3" xr3:uid="{3A4C96DF-A1F7-4D50-9E32-434B7602FDAA}" name="Organización" dataDxfId="115"/>
    <tableColumn id="4" xr3:uid="{FF204DED-62DD-407A-A0BE-00F18B19B344}" name="Datas" dataDxfId="114"/>
    <tableColumn id="5" xr3:uid="{7F8FF1D9-F363-43FD-8A29-940691541FBE}" name="Asistencia" dataDxfId="11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1E3C56B-5408-495A-BB8B-C95C7D5756A9}" name="Tabla310" displayName="Tabla310" ref="A10:I50" totalsRowShown="0" headerRowDxfId="103" dataDxfId="102">
  <autoFilter ref="A10:I50" xr:uid="{6612950C-D3EC-4764-BE65-F0DE33C370C2}"/>
  <tableColumns count="9">
    <tableColumn id="1" xr3:uid="{BEA9530D-2421-4B1E-9F5D-F5A09ACE6254}" name="PROGRAMA" dataDxfId="112"/>
    <tableColumn id="2" xr3:uid="{0F6C3725-A8C3-4279-9241-36E06EFE4C99}" name="CÓDIGO" dataDxfId="111"/>
    <tableColumn id="3" xr3:uid="{E495539F-8848-48AA-AC76-59FE1E5239B5}" name="NOME" dataDxfId="110"/>
    <tableColumn id="4" xr3:uid="{8FA3D0D8-8A55-439E-867F-11D1364CE3E2}" name="CUSTO " dataDxfId="109"/>
    <tableColumn id="5" xr3:uid="{A6202360-1C27-4124-AE11-2AADCB3D0BEF}" name="HORAS" dataDxfId="108"/>
    <tableColumn id="6" xr3:uid="{C2298227-1C21-4750-BC16-A76FCFC6EC1E}" name="DATAS" dataDxfId="107"/>
    <tableColumn id="7" xr3:uid="{8F9BF7AE-97A2-42DC-A2D7-70B16727E75D}" name="LUGAR" dataDxfId="106"/>
    <tableColumn id="8" xr3:uid="{F94F70A2-E2C6-4A65-876F-511088B3B78F}" name="SUPERACIÓN" dataDxfId="105"/>
    <tableColumn id="9" xr3:uid="{A4866272-2EE1-40AF-93BC-B560D87B1074}" name="AVALIACIÓN (1-5)" dataDxfId="10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drawing" Target="../drawings/drawing2.xml"/><Relationship Id="rId4" Type="http://schemas.openxmlformats.org/officeDocument/2006/relationships/table" Target="../tables/table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1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table" Target="../tables/table16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1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table" Target="../tables/table20.xml"/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0A2DE-A923-44DB-BEC7-09EC91B6F3E0}">
  <dimension ref="A1:L62"/>
  <sheetViews>
    <sheetView tabSelected="1" workbookViewId="0">
      <selection activeCell="D5" sqref="D5"/>
    </sheetView>
  </sheetViews>
  <sheetFormatPr baseColWidth="10" defaultRowHeight="15" customHeight="1" x14ac:dyDescent="0.2"/>
  <cols>
    <col min="1" max="1" width="23.75" style="9" customWidth="1"/>
    <col min="2" max="2" width="15.125" style="9" customWidth="1"/>
    <col min="3" max="3" width="12.125" style="9" customWidth="1"/>
    <col min="4" max="4" width="20.375" style="9" bestFit="1" customWidth="1"/>
    <col min="5" max="16384" width="11" style="9"/>
  </cols>
  <sheetData>
    <row r="1" spans="1:12" s="7" customFormat="1" ht="45.75" customHeight="1" thickBot="1" x14ac:dyDescent="0.3">
      <c r="A1" s="1"/>
      <c r="B1" s="2"/>
      <c r="C1" s="2"/>
      <c r="D1" s="3"/>
      <c r="E1" s="4"/>
      <c r="F1" s="4"/>
      <c r="G1" s="4"/>
      <c r="H1" s="4"/>
      <c r="I1" s="5"/>
      <c r="J1" s="5"/>
      <c r="K1" s="6" t="s">
        <v>0</v>
      </c>
      <c r="L1" s="6"/>
    </row>
    <row r="2" spans="1:12" s="7" customFormat="1" ht="15" customHeight="1" x14ac:dyDescent="0.25">
      <c r="A2" s="8"/>
      <c r="B2" s="9"/>
      <c r="C2" s="9"/>
      <c r="D2" s="10"/>
      <c r="E2" s="11"/>
      <c r="F2" s="11"/>
      <c r="G2" s="11"/>
      <c r="H2" s="11"/>
      <c r="I2" s="12"/>
      <c r="J2" s="12"/>
      <c r="K2" s="12"/>
      <c r="L2" s="12"/>
    </row>
    <row r="3" spans="1:12" s="7" customFormat="1" ht="15" customHeight="1" x14ac:dyDescent="0.25">
      <c r="A3" s="13" t="s">
        <v>1</v>
      </c>
      <c r="B3" s="9"/>
      <c r="C3" s="9"/>
      <c r="D3" s="10"/>
      <c r="E3" s="11"/>
      <c r="F3" s="11"/>
      <c r="G3" s="11"/>
      <c r="H3" s="11"/>
      <c r="I3" s="12"/>
      <c r="J3" s="12"/>
      <c r="K3" s="12"/>
      <c r="L3" s="12"/>
    </row>
    <row r="4" spans="1:12" s="7" customFormat="1" ht="15" customHeight="1" x14ac:dyDescent="0.25">
      <c r="A4" s="14" t="s">
        <v>2</v>
      </c>
      <c r="G4" s="11"/>
      <c r="H4" s="11"/>
      <c r="I4" s="12"/>
      <c r="J4" s="12"/>
      <c r="K4" s="12"/>
      <c r="L4" s="12"/>
    </row>
    <row r="5" spans="1:12" s="16" customFormat="1" ht="15" customHeight="1" x14ac:dyDescent="0.25">
      <c r="A5" s="15" t="s">
        <v>3</v>
      </c>
    </row>
    <row r="8" spans="1:12" s="18" customFormat="1" ht="15" customHeight="1" x14ac:dyDescent="0.25">
      <c r="A8" s="17" t="s">
        <v>4</v>
      </c>
      <c r="B8" s="17"/>
    </row>
    <row r="9" spans="1:12" s="18" customFormat="1" ht="15" customHeight="1" x14ac:dyDescent="0.25">
      <c r="A9" s="28" t="s">
        <v>5</v>
      </c>
      <c r="B9" s="28" t="s">
        <v>6</v>
      </c>
    </row>
    <row r="10" spans="1:12" s="18" customFormat="1" ht="15" customHeight="1" x14ac:dyDescent="0.25">
      <c r="A10" s="18" t="s">
        <v>7</v>
      </c>
      <c r="B10" s="19">
        <v>5440</v>
      </c>
    </row>
    <row r="11" spans="1:12" s="18" customFormat="1" ht="15" customHeight="1" x14ac:dyDescent="0.25">
      <c r="A11" s="18" t="s">
        <v>8</v>
      </c>
      <c r="B11" s="19">
        <v>1514.52</v>
      </c>
    </row>
    <row r="12" spans="1:12" s="18" customFormat="1" ht="15" customHeight="1" x14ac:dyDescent="0.25">
      <c r="A12" s="18" t="s">
        <v>9</v>
      </c>
      <c r="B12" s="19">
        <v>432.72</v>
      </c>
    </row>
    <row r="13" spans="1:12" s="18" customFormat="1" ht="15" customHeight="1" x14ac:dyDescent="0.25">
      <c r="A13" s="18" t="s">
        <v>10</v>
      </c>
      <c r="B13" s="19">
        <v>432.72</v>
      </c>
    </row>
    <row r="14" spans="1:12" s="18" customFormat="1" ht="15" customHeight="1" x14ac:dyDescent="0.25">
      <c r="A14" s="18" t="s">
        <v>11</v>
      </c>
      <c r="B14" s="19">
        <f>SUBTOTAL(109,B10:B13)</f>
        <v>7819.9600000000009</v>
      </c>
    </row>
    <row r="15" spans="1:12" s="18" customFormat="1" ht="15" customHeight="1" x14ac:dyDescent="0.25"/>
    <row r="16" spans="1:12" s="18" customFormat="1" ht="15" customHeight="1" x14ac:dyDescent="0.25"/>
    <row r="17" spans="1:8" s="18" customFormat="1" ht="15" customHeight="1" x14ac:dyDescent="0.25">
      <c r="A17" s="20" t="s">
        <v>12</v>
      </c>
    </row>
    <row r="18" spans="1:8" s="18" customFormat="1" ht="15" customHeight="1" x14ac:dyDescent="0.25">
      <c r="A18" s="28" t="s">
        <v>5</v>
      </c>
      <c r="B18" s="28" t="s">
        <v>13</v>
      </c>
      <c r="C18" s="28" t="s">
        <v>14</v>
      </c>
      <c r="D18" s="28" t="s">
        <v>15</v>
      </c>
    </row>
    <row r="19" spans="1:8" s="18" customFormat="1" ht="15" customHeight="1" x14ac:dyDescent="0.25">
      <c r="A19" s="18" t="s">
        <v>7</v>
      </c>
      <c r="B19" s="18">
        <v>105</v>
      </c>
      <c r="C19" s="18">
        <v>78</v>
      </c>
      <c r="D19" s="21">
        <f>C19/B19</f>
        <v>0.74285714285714288</v>
      </c>
    </row>
    <row r="20" spans="1:8" s="18" customFormat="1" ht="15" customHeight="1" x14ac:dyDescent="0.25">
      <c r="A20" s="18" t="s">
        <v>8</v>
      </c>
      <c r="B20" s="18">
        <v>39</v>
      </c>
      <c r="C20" s="18">
        <v>36</v>
      </c>
      <c r="D20" s="21">
        <f>C20/B20</f>
        <v>0.92307692307692313</v>
      </c>
    </row>
    <row r="21" spans="1:8" s="18" customFormat="1" ht="15" customHeight="1" x14ac:dyDescent="0.25">
      <c r="A21" s="18" t="s">
        <v>9</v>
      </c>
      <c r="B21" s="18">
        <v>35</v>
      </c>
      <c r="C21" s="18">
        <v>31</v>
      </c>
      <c r="D21" s="21">
        <f>C21/B21</f>
        <v>0.88571428571428568</v>
      </c>
    </row>
    <row r="22" spans="1:8" s="18" customFormat="1" ht="15" customHeight="1" x14ac:dyDescent="0.25">
      <c r="A22" s="18" t="s">
        <v>10</v>
      </c>
      <c r="B22" s="18">
        <v>130</v>
      </c>
      <c r="C22" s="18">
        <v>101</v>
      </c>
      <c r="D22" s="21">
        <f>C22/B22</f>
        <v>0.77692307692307694</v>
      </c>
    </row>
    <row r="23" spans="1:8" s="18" customFormat="1" ht="15" customHeight="1" x14ac:dyDescent="0.25">
      <c r="A23" s="18" t="s">
        <v>11</v>
      </c>
      <c r="B23" s="18">
        <f>SUBTOTAL(109,B19:B22)</f>
        <v>309</v>
      </c>
      <c r="C23" s="18">
        <f>SUBTOTAL(109,C19:C22)</f>
        <v>246</v>
      </c>
      <c r="D23" s="21">
        <f>C23/B23</f>
        <v>0.79611650485436891</v>
      </c>
    </row>
    <row r="24" spans="1:8" s="18" customFormat="1" ht="15" customHeight="1" x14ac:dyDescent="0.25"/>
    <row r="25" spans="1:8" s="18" customFormat="1" ht="15" customHeight="1" x14ac:dyDescent="0.25"/>
    <row r="27" spans="1:8" ht="15" customHeight="1" x14ac:dyDescent="0.25">
      <c r="A27" s="27" t="s">
        <v>16</v>
      </c>
      <c r="B27" s="27" t="s">
        <v>17</v>
      </c>
    </row>
    <row r="28" spans="1:8" ht="15" customHeight="1" x14ac:dyDescent="0.25">
      <c r="A28" s="18" t="s">
        <v>18</v>
      </c>
      <c r="B28" s="18">
        <v>11</v>
      </c>
      <c r="H28" s="56"/>
    </row>
    <row r="29" spans="1:8" ht="15" customHeight="1" x14ac:dyDescent="0.25">
      <c r="A29" s="18" t="s">
        <v>19</v>
      </c>
      <c r="B29" s="18">
        <v>12</v>
      </c>
    </row>
    <row r="30" spans="1:8" ht="15" customHeight="1" x14ac:dyDescent="0.25">
      <c r="A30" s="18" t="s">
        <v>11</v>
      </c>
      <c r="B30" s="18">
        <v>24</v>
      </c>
    </row>
    <row r="33" spans="1:11" ht="15" customHeight="1" x14ac:dyDescent="0.25">
      <c r="A33" s="27" t="s">
        <v>20</v>
      </c>
      <c r="B33" s="27" t="s">
        <v>21</v>
      </c>
    </row>
    <row r="34" spans="1:11" ht="15" customHeight="1" x14ac:dyDescent="0.25">
      <c r="A34" s="18" t="s">
        <v>18</v>
      </c>
      <c r="B34" s="22" t="s">
        <v>22</v>
      </c>
    </row>
    <row r="35" spans="1:11" ht="15" customHeight="1" x14ac:dyDescent="0.25">
      <c r="A35" s="18" t="s">
        <v>19</v>
      </c>
      <c r="B35" s="22">
        <v>4.4663636363636368</v>
      </c>
    </row>
    <row r="36" spans="1:11" ht="15" customHeight="1" x14ac:dyDescent="0.25">
      <c r="A36" s="18" t="s">
        <v>23</v>
      </c>
      <c r="B36" s="22">
        <v>4.4691666666666672</v>
      </c>
    </row>
    <row r="39" spans="1:11" s="18" customFormat="1" x14ac:dyDescent="0.25">
      <c r="A39" s="27" t="s">
        <v>24</v>
      </c>
      <c r="B39" s="27" t="s">
        <v>25</v>
      </c>
      <c r="C39" s="27" t="s">
        <v>26</v>
      </c>
      <c r="D39" s="27" t="s">
        <v>13</v>
      </c>
      <c r="E39" s="27" t="s">
        <v>14</v>
      </c>
      <c r="F39" s="27" t="s">
        <v>27</v>
      </c>
      <c r="G39" s="27" t="s">
        <v>28</v>
      </c>
      <c r="H39" s="27" t="s">
        <v>29</v>
      </c>
      <c r="I39" s="27" t="s">
        <v>30</v>
      </c>
      <c r="J39" s="27" t="s">
        <v>31</v>
      </c>
      <c r="K39" s="27" t="s">
        <v>6</v>
      </c>
    </row>
    <row r="40" spans="1:11" s="18" customFormat="1" x14ac:dyDescent="0.25">
      <c r="A40" s="18" t="s">
        <v>18</v>
      </c>
      <c r="B40" s="18" t="s">
        <v>32</v>
      </c>
      <c r="C40" s="18" t="s">
        <v>7</v>
      </c>
      <c r="D40" s="18">
        <v>5</v>
      </c>
      <c r="E40" s="18">
        <v>5</v>
      </c>
      <c r="F40" s="18" t="s">
        <v>22</v>
      </c>
      <c r="G40" s="18" t="s">
        <v>22</v>
      </c>
      <c r="H40" s="23">
        <v>24</v>
      </c>
      <c r="I40" s="18">
        <f>Tabla512[[#This Row],[Asistentes]]*Tabla512[[#This Row],[Horas totais curso]]</f>
        <v>120</v>
      </c>
      <c r="J40" s="18">
        <v>0</v>
      </c>
      <c r="K40" s="19">
        <v>0</v>
      </c>
    </row>
    <row r="41" spans="1:11" s="18" customFormat="1" x14ac:dyDescent="0.25">
      <c r="A41" s="18" t="s">
        <v>18</v>
      </c>
      <c r="B41" s="18" t="s">
        <v>33</v>
      </c>
      <c r="C41" s="18" t="s">
        <v>7</v>
      </c>
      <c r="D41" s="18">
        <v>5</v>
      </c>
      <c r="E41" s="18">
        <v>4</v>
      </c>
      <c r="F41" s="18" t="s">
        <v>22</v>
      </c>
      <c r="G41" s="18" t="s">
        <v>22</v>
      </c>
      <c r="H41" s="23">
        <v>24</v>
      </c>
      <c r="I41" s="18">
        <f>Tabla512[[#This Row],[Asistentes]]*Tabla512[[#This Row],[Horas totais curso]]</f>
        <v>120</v>
      </c>
      <c r="J41" s="18">
        <v>0</v>
      </c>
      <c r="K41" s="19">
        <v>0</v>
      </c>
    </row>
    <row r="42" spans="1:11" s="18" customFormat="1" x14ac:dyDescent="0.25">
      <c r="A42" s="18" t="s">
        <v>18</v>
      </c>
      <c r="B42" s="18" t="s">
        <v>34</v>
      </c>
      <c r="C42" s="18" t="s">
        <v>7</v>
      </c>
      <c r="D42" s="18">
        <v>3</v>
      </c>
      <c r="E42" s="18">
        <v>0</v>
      </c>
      <c r="F42" s="18" t="s">
        <v>22</v>
      </c>
      <c r="G42" s="18" t="s">
        <v>22</v>
      </c>
      <c r="H42" s="23">
        <v>24</v>
      </c>
      <c r="I42" s="18">
        <f>Tabla512[[#This Row],[Asistentes]]*Tabla512[[#This Row],[Horas totais curso]]</f>
        <v>72</v>
      </c>
      <c r="J42" s="18">
        <v>0</v>
      </c>
      <c r="K42" s="19">
        <v>0</v>
      </c>
    </row>
    <row r="43" spans="1:11" s="18" customFormat="1" x14ac:dyDescent="0.25">
      <c r="A43" s="18" t="s">
        <v>19</v>
      </c>
      <c r="B43" s="18" t="s">
        <v>35</v>
      </c>
      <c r="C43" s="18" t="s">
        <v>10</v>
      </c>
      <c r="D43" s="18">
        <v>20</v>
      </c>
      <c r="E43" s="18">
        <v>16</v>
      </c>
      <c r="F43" s="18">
        <v>5</v>
      </c>
      <c r="G43" s="18">
        <v>7</v>
      </c>
      <c r="H43" s="23">
        <v>3</v>
      </c>
      <c r="I43" s="18">
        <f>Tabla512[[#This Row],[Asistentes]]*Tabla512[[#This Row],[Horas totais curso]]</f>
        <v>60</v>
      </c>
      <c r="J43" s="18">
        <v>0</v>
      </c>
      <c r="K43" s="24">
        <v>432.72</v>
      </c>
    </row>
    <row r="44" spans="1:11" s="18" customFormat="1" x14ac:dyDescent="0.25">
      <c r="A44" s="18" t="s">
        <v>19</v>
      </c>
      <c r="B44" s="18" t="s">
        <v>36</v>
      </c>
      <c r="C44" s="18" t="s">
        <v>10</v>
      </c>
      <c r="D44" s="18">
        <v>21</v>
      </c>
      <c r="E44" s="18">
        <v>18</v>
      </c>
      <c r="F44" s="18">
        <v>4.67</v>
      </c>
      <c r="G44" s="18">
        <v>6</v>
      </c>
      <c r="H44" s="23">
        <v>3</v>
      </c>
      <c r="I44" s="18">
        <f>Tabla512[[#This Row],[Asistentes]]*Tabla512[[#This Row],[Horas totais curso]]</f>
        <v>63</v>
      </c>
      <c r="J44" s="18">
        <v>0</v>
      </c>
      <c r="K44" s="24">
        <v>0</v>
      </c>
    </row>
    <row r="45" spans="1:11" s="18" customFormat="1" x14ac:dyDescent="0.25">
      <c r="A45" s="18" t="s">
        <v>19</v>
      </c>
      <c r="B45" s="18" t="s">
        <v>35</v>
      </c>
      <c r="C45" s="18" t="s">
        <v>9</v>
      </c>
      <c r="D45" s="18">
        <v>13</v>
      </c>
      <c r="E45" s="18">
        <v>12</v>
      </c>
      <c r="F45" s="18">
        <v>4.5999999999999996</v>
      </c>
      <c r="G45" s="18">
        <v>7</v>
      </c>
      <c r="H45" s="23">
        <v>3</v>
      </c>
      <c r="I45" s="18">
        <f>Tabla512[[#This Row],[Asistentes]]*Tabla512[[#This Row],[Horas totais curso]]</f>
        <v>39</v>
      </c>
      <c r="J45" s="18">
        <v>0</v>
      </c>
      <c r="K45" s="24">
        <v>432.72</v>
      </c>
    </row>
    <row r="46" spans="1:11" s="18" customFormat="1" x14ac:dyDescent="0.25">
      <c r="A46" s="18" t="s">
        <v>19</v>
      </c>
      <c r="B46" s="18" t="s">
        <v>36</v>
      </c>
      <c r="C46" s="18" t="s">
        <v>9</v>
      </c>
      <c r="D46" s="18">
        <v>10</v>
      </c>
      <c r="E46" s="18">
        <v>8</v>
      </c>
      <c r="F46" s="18">
        <v>3.67</v>
      </c>
      <c r="G46" s="18">
        <v>3</v>
      </c>
      <c r="H46" s="23">
        <v>3</v>
      </c>
      <c r="I46" s="18">
        <f>Tabla512[[#This Row],[Asistentes]]*Tabla512[[#This Row],[Horas totais curso]]</f>
        <v>30</v>
      </c>
      <c r="J46" s="18">
        <v>0</v>
      </c>
      <c r="K46" s="24">
        <v>0</v>
      </c>
    </row>
    <row r="47" spans="1:11" s="18" customFormat="1" x14ac:dyDescent="0.25">
      <c r="A47" s="18" t="s">
        <v>19</v>
      </c>
      <c r="B47" s="18" t="s">
        <v>35</v>
      </c>
      <c r="C47" s="18" t="s">
        <v>8</v>
      </c>
      <c r="D47" s="18">
        <v>16</v>
      </c>
      <c r="E47" s="18">
        <v>15</v>
      </c>
      <c r="F47" s="18">
        <v>4.5</v>
      </c>
      <c r="G47" s="18">
        <v>8</v>
      </c>
      <c r="H47" s="23">
        <v>3</v>
      </c>
      <c r="I47" s="18">
        <f>Tabla512[[#This Row],[Asistentes]]*Tabla512[[#This Row],[Horas totais curso]]</f>
        <v>48</v>
      </c>
      <c r="J47" s="18">
        <v>0</v>
      </c>
      <c r="K47" s="24">
        <v>432.72</v>
      </c>
    </row>
    <row r="48" spans="1:11" s="18" customFormat="1" x14ac:dyDescent="0.25">
      <c r="A48" s="18" t="s">
        <v>19</v>
      </c>
      <c r="B48" s="18" t="s">
        <v>36</v>
      </c>
      <c r="C48" s="18" t="s">
        <v>8</v>
      </c>
      <c r="D48" s="18">
        <v>13</v>
      </c>
      <c r="E48" s="18">
        <v>13</v>
      </c>
      <c r="F48" s="18">
        <v>4.5999999999999996</v>
      </c>
      <c r="G48" s="18">
        <v>5</v>
      </c>
      <c r="H48" s="23">
        <v>3</v>
      </c>
      <c r="I48" s="18">
        <f>Tabla512[[#This Row],[Asistentes]]*Tabla512[[#This Row],[Horas totais curso]]</f>
        <v>39</v>
      </c>
      <c r="J48" s="18">
        <v>0</v>
      </c>
      <c r="K48" s="24">
        <v>0</v>
      </c>
    </row>
    <row r="49" spans="1:11" s="18" customFormat="1" x14ac:dyDescent="0.25">
      <c r="A49" s="18" t="s">
        <v>18</v>
      </c>
      <c r="B49" s="18" t="s">
        <v>37</v>
      </c>
      <c r="C49" s="18" t="s">
        <v>7</v>
      </c>
      <c r="D49" s="18">
        <v>5</v>
      </c>
      <c r="E49" s="18">
        <v>1</v>
      </c>
      <c r="F49" s="18" t="s">
        <v>22</v>
      </c>
      <c r="G49" s="18" t="s">
        <v>22</v>
      </c>
      <c r="H49" s="23">
        <v>24</v>
      </c>
      <c r="I49" s="18">
        <f>Tabla512[[#This Row],[Asistentes]]*Tabla512[[#This Row],[Horas totais curso]]</f>
        <v>120</v>
      </c>
      <c r="J49" s="18">
        <v>0</v>
      </c>
      <c r="K49" s="19">
        <v>0</v>
      </c>
    </row>
    <row r="50" spans="1:11" s="18" customFormat="1" x14ac:dyDescent="0.25">
      <c r="A50" s="18" t="s">
        <v>18</v>
      </c>
      <c r="B50" s="18" t="s">
        <v>38</v>
      </c>
      <c r="C50" s="18" t="s">
        <v>7</v>
      </c>
      <c r="D50" s="18">
        <v>3</v>
      </c>
      <c r="E50" s="18">
        <v>2</v>
      </c>
      <c r="F50" s="18" t="s">
        <v>22</v>
      </c>
      <c r="G50" s="18" t="s">
        <v>22</v>
      </c>
      <c r="H50" s="23">
        <v>24</v>
      </c>
      <c r="I50" s="18">
        <f>Tabla512[[#This Row],[Asistentes]]*Tabla512[[#This Row],[Horas totais curso]]</f>
        <v>72</v>
      </c>
      <c r="J50" s="18">
        <v>0</v>
      </c>
      <c r="K50" s="19">
        <v>0</v>
      </c>
    </row>
    <row r="51" spans="1:11" s="18" customFormat="1" x14ac:dyDescent="0.25">
      <c r="A51" s="18" t="s">
        <v>18</v>
      </c>
      <c r="B51" s="18" t="s">
        <v>39</v>
      </c>
      <c r="C51" s="18" t="s">
        <v>10</v>
      </c>
      <c r="D51" s="18">
        <v>10</v>
      </c>
      <c r="E51" s="18">
        <v>1</v>
      </c>
      <c r="F51" s="18" t="s">
        <v>22</v>
      </c>
      <c r="G51" s="18" t="s">
        <v>22</v>
      </c>
      <c r="H51" s="23">
        <v>6</v>
      </c>
      <c r="I51" s="18">
        <f>Tabla512[[#This Row],[Asistentes]]*Tabla512[[#This Row],[Horas totais curso]]</f>
        <v>60</v>
      </c>
      <c r="J51" s="18">
        <v>0</v>
      </c>
      <c r="K51" s="19">
        <v>0</v>
      </c>
    </row>
    <row r="52" spans="1:11" s="18" customFormat="1" x14ac:dyDescent="0.25">
      <c r="A52" s="18" t="s">
        <v>18</v>
      </c>
      <c r="B52" s="18" t="s">
        <v>40</v>
      </c>
      <c r="C52" s="18" t="s">
        <v>10</v>
      </c>
      <c r="D52" s="18">
        <v>11</v>
      </c>
      <c r="E52" s="18">
        <v>0</v>
      </c>
      <c r="F52" s="18" t="s">
        <v>22</v>
      </c>
      <c r="G52" s="18" t="s">
        <v>22</v>
      </c>
      <c r="H52" s="23">
        <v>24</v>
      </c>
      <c r="I52" s="18">
        <f>Tabla512[[#This Row],[Asistentes]]*Tabla512[[#This Row],[Horas totais curso]]</f>
        <v>264</v>
      </c>
      <c r="J52" s="18">
        <v>0</v>
      </c>
      <c r="K52" s="19">
        <v>0</v>
      </c>
    </row>
    <row r="53" spans="1:11" s="18" customFormat="1" x14ac:dyDescent="0.25">
      <c r="A53" s="18" t="s">
        <v>18</v>
      </c>
      <c r="B53" s="18" t="s">
        <v>41</v>
      </c>
      <c r="C53" s="18" t="s">
        <v>7</v>
      </c>
      <c r="D53" s="18">
        <v>6</v>
      </c>
      <c r="E53" s="18">
        <v>5</v>
      </c>
      <c r="F53" s="18" t="s">
        <v>22</v>
      </c>
      <c r="G53" s="18" t="s">
        <v>22</v>
      </c>
      <c r="H53" s="23">
        <v>30</v>
      </c>
      <c r="I53" s="18">
        <f>Tabla512[[#This Row],[Asistentes]]*Tabla512[[#This Row],[Horas totais curso]]</f>
        <v>180</v>
      </c>
      <c r="J53" s="18">
        <v>0</v>
      </c>
      <c r="K53" s="19">
        <v>570</v>
      </c>
    </row>
    <row r="54" spans="1:11" s="18" customFormat="1" x14ac:dyDescent="0.25">
      <c r="A54" s="18" t="s">
        <v>18</v>
      </c>
      <c r="B54" s="18" t="s">
        <v>42</v>
      </c>
      <c r="C54" s="18" t="s">
        <v>7</v>
      </c>
      <c r="D54" s="18">
        <v>35</v>
      </c>
      <c r="E54" s="18">
        <v>28</v>
      </c>
      <c r="F54" s="18" t="s">
        <v>22</v>
      </c>
      <c r="G54" s="18" t="s">
        <v>22</v>
      </c>
      <c r="H54" s="23">
        <v>30</v>
      </c>
      <c r="I54" s="18">
        <f>Tabla512[[#This Row],[Asistentes]]*Tabla512[[#This Row],[Horas totais curso]]</f>
        <v>1050</v>
      </c>
      <c r="J54" s="18">
        <v>0</v>
      </c>
      <c r="K54" s="19">
        <v>1470</v>
      </c>
    </row>
    <row r="55" spans="1:11" s="18" customFormat="1" x14ac:dyDescent="0.25">
      <c r="A55" s="18" t="s">
        <v>18</v>
      </c>
      <c r="B55" s="18" t="s">
        <v>43</v>
      </c>
      <c r="C55" s="18" t="s">
        <v>7</v>
      </c>
      <c r="D55" s="18">
        <v>6</v>
      </c>
      <c r="E55" s="18">
        <v>4</v>
      </c>
      <c r="F55" s="18" t="s">
        <v>22</v>
      </c>
      <c r="G55" s="18" t="s">
        <v>22</v>
      </c>
      <c r="H55" s="23">
        <v>50</v>
      </c>
      <c r="I55" s="18">
        <f>Tabla512[[#This Row],[Asistentes]]*Tabla512[[#This Row],[Horas totais curso]]</f>
        <v>300</v>
      </c>
      <c r="J55" s="18">
        <v>0</v>
      </c>
      <c r="K55" s="19">
        <v>950</v>
      </c>
    </row>
    <row r="56" spans="1:11" s="18" customFormat="1" x14ac:dyDescent="0.25">
      <c r="A56" s="18" t="s">
        <v>18</v>
      </c>
      <c r="B56" s="18" t="s">
        <v>44</v>
      </c>
      <c r="C56" s="18" t="s">
        <v>7</v>
      </c>
      <c r="D56" s="18">
        <v>37</v>
      </c>
      <c r="E56" s="18">
        <v>29</v>
      </c>
      <c r="F56" s="18" t="s">
        <v>22</v>
      </c>
      <c r="G56" s="18" t="s">
        <v>22</v>
      </c>
      <c r="H56" s="23">
        <v>50</v>
      </c>
      <c r="I56" s="18">
        <f>Tabla512[[#This Row],[Asistentes]]*Tabla512[[#This Row],[Horas totais curso]]</f>
        <v>1850</v>
      </c>
      <c r="J56" s="18">
        <v>0</v>
      </c>
      <c r="K56" s="19">
        <v>2450</v>
      </c>
    </row>
    <row r="57" spans="1:11" s="18" customFormat="1" x14ac:dyDescent="0.25">
      <c r="A57" s="18" t="s">
        <v>19</v>
      </c>
      <c r="B57" s="18" t="s">
        <v>45</v>
      </c>
      <c r="C57" s="18" t="s">
        <v>10</v>
      </c>
      <c r="D57" s="18">
        <v>11</v>
      </c>
      <c r="E57" s="18">
        <v>7</v>
      </c>
      <c r="F57" s="18">
        <v>4.1100000000000003</v>
      </c>
      <c r="G57" s="18">
        <v>9</v>
      </c>
      <c r="H57" s="23">
        <v>14</v>
      </c>
      <c r="I57" s="18">
        <f>Tabla512[[#This Row],[Asistentes]]*Tabla512[[#This Row],[Horas totais curso]]</f>
        <v>154</v>
      </c>
      <c r="J57" s="18">
        <v>0</v>
      </c>
      <c r="K57" s="19">
        <v>0</v>
      </c>
    </row>
    <row r="58" spans="1:11" s="18" customFormat="1" x14ac:dyDescent="0.25">
      <c r="A58" s="18" t="s">
        <v>19</v>
      </c>
      <c r="B58" s="18" t="s">
        <v>46</v>
      </c>
      <c r="C58" s="18" t="s">
        <v>10</v>
      </c>
      <c r="D58" s="18">
        <v>13</v>
      </c>
      <c r="E58" s="18">
        <v>11</v>
      </c>
      <c r="F58" s="18" t="s">
        <v>22</v>
      </c>
      <c r="G58" s="18" t="s">
        <v>22</v>
      </c>
      <c r="H58" s="23">
        <v>14</v>
      </c>
      <c r="I58" s="18">
        <f>Tabla512[[#This Row],[Asistentes]]*Tabla512[[#This Row],[Horas totais curso]]</f>
        <v>182</v>
      </c>
      <c r="J58" s="18">
        <v>0</v>
      </c>
      <c r="K58" s="19">
        <v>0</v>
      </c>
    </row>
    <row r="59" spans="1:11" s="18" customFormat="1" x14ac:dyDescent="0.25">
      <c r="A59" s="18" t="s">
        <v>19</v>
      </c>
      <c r="B59" s="18" t="s">
        <v>47</v>
      </c>
      <c r="C59" s="18" t="s">
        <v>10</v>
      </c>
      <c r="D59" s="18">
        <v>9</v>
      </c>
      <c r="E59" s="18">
        <v>6</v>
      </c>
      <c r="F59" s="18">
        <v>4.83</v>
      </c>
      <c r="G59" s="18">
        <v>6</v>
      </c>
      <c r="H59" s="23">
        <v>14</v>
      </c>
      <c r="I59" s="18">
        <f>Tabla512[[#This Row],[Asistentes]]*Tabla512[[#This Row],[Horas totais curso]]</f>
        <v>126</v>
      </c>
      <c r="J59" s="18">
        <v>0</v>
      </c>
      <c r="K59" s="19">
        <v>0</v>
      </c>
    </row>
    <row r="60" spans="1:11" s="18" customFormat="1" x14ac:dyDescent="0.25">
      <c r="A60" s="18" t="s">
        <v>19</v>
      </c>
      <c r="B60" s="18" t="s">
        <v>48</v>
      </c>
      <c r="C60" s="18" t="s">
        <v>8</v>
      </c>
      <c r="D60" s="18">
        <v>10</v>
      </c>
      <c r="E60" s="18">
        <v>8</v>
      </c>
      <c r="F60" s="18">
        <v>4.7</v>
      </c>
      <c r="G60" s="18">
        <v>10</v>
      </c>
      <c r="H60" s="23">
        <v>5</v>
      </c>
      <c r="I60" s="18">
        <f>Tabla512[[#This Row],[Asistentes]]*Tabla512[[#This Row],[Horas totais curso]]</f>
        <v>50</v>
      </c>
      <c r="J60" s="18">
        <v>0</v>
      </c>
      <c r="K60" s="24">
        <v>1081.8</v>
      </c>
    </row>
    <row r="61" spans="1:11" s="18" customFormat="1" x14ac:dyDescent="0.25">
      <c r="A61" s="18" t="s">
        <v>19</v>
      </c>
      <c r="B61" s="18" t="s">
        <v>48</v>
      </c>
      <c r="C61" s="18" t="s">
        <v>10</v>
      </c>
      <c r="D61" s="18">
        <v>35</v>
      </c>
      <c r="E61" s="18">
        <v>27</v>
      </c>
      <c r="F61" s="18">
        <v>3.88</v>
      </c>
      <c r="G61" s="18">
        <v>24</v>
      </c>
      <c r="H61" s="23">
        <v>5</v>
      </c>
      <c r="I61" s="18">
        <f>Tabla512[[#This Row],[Asistentes]]*Tabla512[[#This Row],[Horas totais curso]]</f>
        <v>175</v>
      </c>
      <c r="J61" s="18">
        <v>0</v>
      </c>
      <c r="K61" s="24">
        <v>0</v>
      </c>
    </row>
    <row r="62" spans="1:11" s="18" customFormat="1" x14ac:dyDescent="0.25">
      <c r="A62" s="18" t="s">
        <v>19</v>
      </c>
      <c r="B62" s="18" t="s">
        <v>48</v>
      </c>
      <c r="C62" s="18" t="s">
        <v>9</v>
      </c>
      <c r="D62" s="18">
        <v>12</v>
      </c>
      <c r="E62" s="18">
        <v>11</v>
      </c>
      <c r="F62" s="18">
        <v>4.57</v>
      </c>
      <c r="G62" s="18">
        <v>14</v>
      </c>
      <c r="H62" s="23">
        <v>5</v>
      </c>
      <c r="I62" s="18">
        <f>Tabla512[[#This Row],[Asistentes]]*Tabla512[[#This Row],[Horas totais curso]]</f>
        <v>60</v>
      </c>
      <c r="J62" s="18">
        <v>0</v>
      </c>
      <c r="K62" s="24">
        <v>0</v>
      </c>
    </row>
  </sheetData>
  <mergeCells count="1">
    <mergeCell ref="A8:B8"/>
  </mergeCells>
  <pageMargins left="0.7" right="0.7" top="0.75" bottom="0.75" header="0.3" footer="0.3"/>
  <pageSetup paperSize="9" orientation="portrait" r:id="rId1"/>
  <drawing r:id="rId2"/>
  <tableParts count="5"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12EF6-BC81-4DCB-9A16-4744E6DC7D45}">
  <dimension ref="A1:S82"/>
  <sheetViews>
    <sheetView workbookViewId="0">
      <selection activeCell="A7" sqref="A7"/>
    </sheetView>
  </sheetViews>
  <sheetFormatPr baseColWidth="10" defaultRowHeight="15" x14ac:dyDescent="0.25"/>
  <cols>
    <col min="1" max="1" width="41.125" style="18" customWidth="1"/>
    <col min="2" max="2" width="11" style="18"/>
    <col min="3" max="3" width="12.75" style="18" customWidth="1"/>
    <col min="4" max="4" width="13.625" style="18" customWidth="1"/>
    <col min="5" max="5" width="10.625" style="18" customWidth="1"/>
    <col min="6" max="6" width="14.625" style="18" customWidth="1"/>
    <col min="7" max="7" width="16" style="18" customWidth="1"/>
    <col min="8" max="8" width="11" style="18"/>
    <col min="9" max="10" width="10.5" style="18" customWidth="1"/>
    <col min="11" max="16384" width="11" style="18"/>
  </cols>
  <sheetData>
    <row r="1" spans="1:19" s="7" customFormat="1" ht="48" customHeight="1" thickBot="1" x14ac:dyDescent="0.3">
      <c r="A1" s="1"/>
      <c r="B1" s="2"/>
      <c r="C1" s="2"/>
      <c r="D1" s="3"/>
      <c r="E1" s="4"/>
      <c r="F1" s="4"/>
      <c r="G1" s="4"/>
      <c r="H1" s="4"/>
      <c r="I1" s="5"/>
      <c r="J1" s="5"/>
      <c r="K1" s="5"/>
      <c r="L1" s="5"/>
      <c r="M1" s="25" t="s">
        <v>0</v>
      </c>
      <c r="N1" s="25"/>
      <c r="O1" s="25"/>
      <c r="P1" s="25"/>
      <c r="Q1" s="25"/>
      <c r="R1" s="25"/>
      <c r="S1" s="25"/>
    </row>
    <row r="2" spans="1:19" s="7" customFormat="1" ht="15" customHeight="1" x14ac:dyDescent="0.25">
      <c r="A2" s="8"/>
      <c r="B2" s="9"/>
      <c r="C2" s="9"/>
      <c r="D2" s="10"/>
      <c r="E2" s="11"/>
      <c r="F2" s="11"/>
      <c r="G2" s="11"/>
      <c r="H2" s="11"/>
      <c r="I2" s="12"/>
      <c r="J2" s="12"/>
      <c r="K2" s="12"/>
      <c r="L2" s="12"/>
      <c r="M2" s="12"/>
    </row>
    <row r="3" spans="1:19" s="7" customFormat="1" ht="15" customHeight="1" x14ac:dyDescent="0.25">
      <c r="A3" s="13" t="s">
        <v>49</v>
      </c>
      <c r="B3" s="9"/>
      <c r="C3" s="9"/>
      <c r="D3" s="10"/>
      <c r="E3" s="11"/>
      <c r="F3" s="11"/>
      <c r="G3" s="11"/>
      <c r="H3" s="11"/>
      <c r="I3" s="12"/>
      <c r="J3" s="12"/>
      <c r="K3" s="12"/>
      <c r="L3" s="12"/>
      <c r="M3" s="12"/>
    </row>
    <row r="4" spans="1:19" s="7" customFormat="1" ht="15" customHeight="1" x14ac:dyDescent="0.25">
      <c r="A4" s="14" t="s">
        <v>2</v>
      </c>
      <c r="G4" s="11"/>
      <c r="H4" s="11"/>
      <c r="I4" s="12"/>
      <c r="J4" s="12"/>
      <c r="K4" s="12"/>
      <c r="L4" s="12"/>
      <c r="M4" s="12"/>
    </row>
    <row r="5" spans="1:19" s="16" customFormat="1" ht="15" customHeight="1" x14ac:dyDescent="0.25">
      <c r="A5" s="15" t="s">
        <v>3</v>
      </c>
    </row>
    <row r="10" spans="1:19" x14ac:dyDescent="0.25">
      <c r="A10" s="27" t="s">
        <v>50</v>
      </c>
      <c r="B10" s="57" t="s">
        <v>13</v>
      </c>
      <c r="C10" s="57" t="s">
        <v>6</v>
      </c>
      <c r="D10" s="57" t="s">
        <v>51</v>
      </c>
      <c r="E10" s="57" t="s">
        <v>52</v>
      </c>
      <c r="F10" s="57" t="s">
        <v>53</v>
      </c>
      <c r="G10" s="57" t="s">
        <v>54</v>
      </c>
    </row>
    <row r="11" spans="1:19" x14ac:dyDescent="0.25">
      <c r="A11" s="18" t="s">
        <v>55</v>
      </c>
      <c r="B11" s="18">
        <v>3</v>
      </c>
      <c r="C11" s="19">
        <v>733.6</v>
      </c>
      <c r="D11" s="18">
        <v>19</v>
      </c>
      <c r="E11" s="19">
        <v>2985.73</v>
      </c>
      <c r="F11" s="18">
        <f>Tabla2[[#This Row],[Asistentes]]+Tabla2[[#This Row],[Asistentes ]]</f>
        <v>22</v>
      </c>
      <c r="G11" s="19">
        <f>Tabla2[[#This Row],[Custo]]+Tabla2[[#This Row],[Custo ]]</f>
        <v>3719.33</v>
      </c>
    </row>
    <row r="12" spans="1:19" x14ac:dyDescent="0.25">
      <c r="A12" s="18" t="s">
        <v>56</v>
      </c>
      <c r="B12" s="18">
        <v>4</v>
      </c>
      <c r="C12" s="19">
        <v>2679.25</v>
      </c>
      <c r="D12" s="18">
        <v>8</v>
      </c>
      <c r="E12" s="19">
        <v>2435.4299999999998</v>
      </c>
      <c r="F12" s="18">
        <f>Tabla2[[#This Row],[Asistentes]]+Tabla2[[#This Row],[Asistentes ]]</f>
        <v>12</v>
      </c>
      <c r="G12" s="19">
        <f>Tabla2[[#This Row],[Custo]]+Tabla2[[#This Row],[Custo ]]</f>
        <v>5114.68</v>
      </c>
    </row>
    <row r="13" spans="1:19" x14ac:dyDescent="0.25">
      <c r="A13" s="18" t="s">
        <v>57</v>
      </c>
      <c r="C13" s="19"/>
      <c r="D13" s="18">
        <v>2</v>
      </c>
      <c r="E13" s="19">
        <v>220</v>
      </c>
      <c r="F13" s="18">
        <f>Tabla2[[#This Row],[Asistentes]]+Tabla2[[#This Row],[Asistentes ]]</f>
        <v>2</v>
      </c>
      <c r="G13" s="19">
        <f>Tabla2[[#This Row],[Custo]]+Tabla2[[#This Row],[Custo ]]</f>
        <v>220</v>
      </c>
    </row>
    <row r="14" spans="1:19" x14ac:dyDescent="0.25">
      <c r="A14" s="18" t="s">
        <v>58</v>
      </c>
      <c r="B14" s="18">
        <v>2</v>
      </c>
      <c r="C14" s="19">
        <v>127.05</v>
      </c>
      <c r="D14" s="18">
        <v>12</v>
      </c>
      <c r="E14" s="19">
        <v>616.92000000000007</v>
      </c>
      <c r="F14" s="18">
        <f>Tabla2[[#This Row],[Asistentes]]+Tabla2[[#This Row],[Asistentes ]]</f>
        <v>14</v>
      </c>
      <c r="G14" s="19">
        <f>Tabla2[[#This Row],[Custo]]+Tabla2[[#This Row],[Custo ]]</f>
        <v>743.97</v>
      </c>
    </row>
    <row r="15" spans="1:19" x14ac:dyDescent="0.25">
      <c r="A15" s="18" t="s">
        <v>59</v>
      </c>
      <c r="B15" s="18">
        <v>2</v>
      </c>
      <c r="C15" s="19">
        <v>779.31999999999994</v>
      </c>
      <c r="D15" s="18">
        <v>13</v>
      </c>
      <c r="E15" s="19">
        <v>7977.62</v>
      </c>
      <c r="F15" s="18">
        <f>Tabla2[[#This Row],[Asistentes]]+Tabla2[[#This Row],[Asistentes ]]</f>
        <v>15</v>
      </c>
      <c r="G15" s="19">
        <f>Tabla2[[#This Row],[Custo]]+Tabla2[[#This Row],[Custo ]]</f>
        <v>8756.94</v>
      </c>
    </row>
    <row r="16" spans="1:19" x14ac:dyDescent="0.25">
      <c r="A16" s="18" t="s">
        <v>19</v>
      </c>
      <c r="B16" s="18">
        <v>2</v>
      </c>
      <c r="C16" s="19">
        <v>546.28</v>
      </c>
      <c r="D16" s="18">
        <v>7</v>
      </c>
      <c r="E16" s="19">
        <v>4694.4399999999996</v>
      </c>
      <c r="F16" s="18">
        <f>Tabla2[[#This Row],[Asistentes]]+Tabla2[[#This Row],[Asistentes ]]</f>
        <v>9</v>
      </c>
      <c r="G16" s="19">
        <f>Tabla2[[#This Row],[Custo]]+Tabla2[[#This Row],[Custo ]]</f>
        <v>5240.7199999999993</v>
      </c>
    </row>
    <row r="17" spans="1:11" x14ac:dyDescent="0.25">
      <c r="A17" s="18" t="s">
        <v>11</v>
      </c>
      <c r="B17" s="18">
        <f>SUBTOTAL(109,B11:B16)</f>
        <v>13</v>
      </c>
      <c r="C17" s="19">
        <f>SUBTOTAL(109,C11:C16)</f>
        <v>4865.5</v>
      </c>
      <c r="D17" s="18">
        <f>SUBTOTAL(109,D11:D16)</f>
        <v>61</v>
      </c>
      <c r="E17" s="19">
        <f>SUBTOTAL(109,E11:E16)</f>
        <v>18930.14</v>
      </c>
      <c r="F17" s="18">
        <f>Tabla2[[#This Row],[Asistentes]]+Tabla2[[#This Row],[Asistentes ]]</f>
        <v>74</v>
      </c>
      <c r="G17" s="19">
        <f>Tabla2[[#This Row],[Custo]]+Tabla2[[#This Row],[Custo ]]</f>
        <v>23795.64</v>
      </c>
    </row>
    <row r="24" spans="1:11" ht="15.75" x14ac:dyDescent="0.25">
      <c r="B24" s="26" t="s">
        <v>60</v>
      </c>
      <c r="C24" s="26"/>
      <c r="D24" s="26"/>
      <c r="E24" s="26" t="s">
        <v>61</v>
      </c>
      <c r="F24" s="26"/>
      <c r="G24" s="26"/>
      <c r="H24" s="26" t="s">
        <v>62</v>
      </c>
      <c r="I24" s="26"/>
      <c r="J24" s="26"/>
    </row>
    <row r="25" spans="1:11" x14ac:dyDescent="0.25">
      <c r="A25" s="27" t="s">
        <v>63</v>
      </c>
      <c r="B25" s="57" t="s">
        <v>64</v>
      </c>
      <c r="C25" s="57" t="s">
        <v>65</v>
      </c>
      <c r="D25" s="57" t="s">
        <v>66</v>
      </c>
      <c r="E25" s="57" t="s">
        <v>67</v>
      </c>
      <c r="F25" s="57" t="s">
        <v>68</v>
      </c>
      <c r="G25" s="57" t="s">
        <v>69</v>
      </c>
      <c r="H25" s="57" t="s">
        <v>70</v>
      </c>
      <c r="I25" s="57" t="s">
        <v>71</v>
      </c>
      <c r="J25" s="57" t="s">
        <v>72</v>
      </c>
      <c r="K25" s="57" t="s">
        <v>11</v>
      </c>
    </row>
    <row r="26" spans="1:11" x14ac:dyDescent="0.25">
      <c r="A26" s="18" t="s">
        <v>55</v>
      </c>
      <c r="B26" s="18">
        <v>2</v>
      </c>
      <c r="C26" s="18">
        <v>2</v>
      </c>
      <c r="D26" s="18">
        <f>SUM(Tabla3[[#This Row],[Homes]:[Mulleres]])</f>
        <v>4</v>
      </c>
      <c r="E26" s="18">
        <v>1</v>
      </c>
      <c r="F26" s="18">
        <v>1</v>
      </c>
      <c r="G26" s="18">
        <f>SUM(Tabla3[[#This Row],[Homes ]:[Mulleres ]])</f>
        <v>2</v>
      </c>
      <c r="I26" s="18">
        <v>16</v>
      </c>
      <c r="J26" s="18">
        <f>SUM(Tabla3[[#This Row],[Homes  ]:[Mulleres  ]])</f>
        <v>16</v>
      </c>
      <c r="K26" s="18">
        <f>SUM(Tabla3[[#This Row],[Total Vigo]]+Tabla3[[#This Row],[Total Pontevedra]]+Tabla3[[#This Row],[Total Ourense]])</f>
        <v>22</v>
      </c>
    </row>
    <row r="27" spans="1:11" x14ac:dyDescent="0.25">
      <c r="A27" s="18" t="s">
        <v>56</v>
      </c>
      <c r="D27" s="18">
        <f>SUM(Tabla3[[#This Row],[Homes]:[Mulleres]])</f>
        <v>0</v>
      </c>
      <c r="G27" s="18">
        <f>SUM(Tabla3[[#This Row],[Homes ]:[Mulleres ]])</f>
        <v>0</v>
      </c>
      <c r="H27" s="18">
        <v>4</v>
      </c>
      <c r="I27" s="18">
        <v>8</v>
      </c>
      <c r="J27" s="18">
        <f>SUM(Tabla3[[#This Row],[Homes  ]:[Mulleres  ]])</f>
        <v>12</v>
      </c>
      <c r="K27" s="18">
        <f>SUM(Tabla3[[#This Row],[Total Vigo]]+Tabla3[[#This Row],[Total Pontevedra]]+Tabla3[[#This Row],[Total Ourense]])</f>
        <v>12</v>
      </c>
    </row>
    <row r="28" spans="1:11" x14ac:dyDescent="0.25">
      <c r="A28" s="18" t="s">
        <v>57</v>
      </c>
      <c r="D28" s="18">
        <f>SUM(Tabla3[[#This Row],[Homes]:[Mulleres]])</f>
        <v>0</v>
      </c>
      <c r="G28" s="18">
        <f>SUM(Tabla3[[#This Row],[Homes ]:[Mulleres ]])</f>
        <v>0</v>
      </c>
      <c r="I28" s="18">
        <v>2</v>
      </c>
      <c r="J28" s="18">
        <f>SUM(Tabla3[[#This Row],[Homes  ]:[Mulleres  ]])</f>
        <v>2</v>
      </c>
      <c r="K28" s="18">
        <f>SUM(Tabla3[[#This Row],[Total Vigo]]+Tabla3[[#This Row],[Total Pontevedra]]+Tabla3[[#This Row],[Total Ourense]])</f>
        <v>2</v>
      </c>
    </row>
    <row r="29" spans="1:11" x14ac:dyDescent="0.25">
      <c r="A29" s="18" t="s">
        <v>58</v>
      </c>
      <c r="C29" s="18">
        <v>2</v>
      </c>
      <c r="D29" s="18">
        <f>SUM(Tabla3[[#This Row],[Homes]:[Mulleres]])</f>
        <v>2</v>
      </c>
      <c r="G29" s="18">
        <f>SUM(Tabla3[[#This Row],[Homes ]:[Mulleres ]])</f>
        <v>0</v>
      </c>
      <c r="H29" s="18">
        <v>2</v>
      </c>
      <c r="I29" s="18">
        <v>10</v>
      </c>
      <c r="J29" s="18">
        <f>SUM(Tabla3[[#This Row],[Homes  ]:[Mulleres  ]])</f>
        <v>12</v>
      </c>
      <c r="K29" s="18">
        <f>SUM(Tabla3[[#This Row],[Total Vigo]]+Tabla3[[#This Row],[Total Pontevedra]]+Tabla3[[#This Row],[Total Ourense]])</f>
        <v>14</v>
      </c>
    </row>
    <row r="30" spans="1:11" x14ac:dyDescent="0.25">
      <c r="A30" s="18" t="s">
        <v>59</v>
      </c>
      <c r="C30" s="18">
        <v>2</v>
      </c>
      <c r="D30" s="18">
        <f>SUM(Tabla3[[#This Row],[Homes]:[Mulleres]])</f>
        <v>2</v>
      </c>
      <c r="G30" s="18">
        <f>SUM(Tabla3[[#This Row],[Homes ]:[Mulleres ]])</f>
        <v>0</v>
      </c>
      <c r="H30" s="18">
        <v>2</v>
      </c>
      <c r="I30" s="18">
        <v>11</v>
      </c>
      <c r="J30" s="18">
        <f>SUM(Tabla3[[#This Row],[Homes  ]:[Mulleres  ]])</f>
        <v>13</v>
      </c>
      <c r="K30" s="18">
        <f>SUM(Tabla3[[#This Row],[Total Vigo]]+Tabla3[[#This Row],[Total Pontevedra]]+Tabla3[[#This Row],[Total Ourense]])</f>
        <v>15</v>
      </c>
    </row>
    <row r="31" spans="1:11" x14ac:dyDescent="0.25">
      <c r="A31" s="18" t="s">
        <v>19</v>
      </c>
      <c r="D31" s="18">
        <f>SUM(Tabla3[[#This Row],[Homes]:[Mulleres]])</f>
        <v>0</v>
      </c>
      <c r="G31" s="18">
        <f>SUM(Tabla3[[#This Row],[Homes ]:[Mulleres ]])</f>
        <v>0</v>
      </c>
      <c r="H31" s="18">
        <v>2</v>
      </c>
      <c r="I31" s="18">
        <v>7</v>
      </c>
      <c r="J31" s="18">
        <f>SUM(Tabla3[[#This Row],[Homes  ]:[Mulleres  ]])</f>
        <v>9</v>
      </c>
      <c r="K31" s="18">
        <f>SUM(Tabla3[[#This Row],[Total Vigo]]+Tabla3[[#This Row],[Total Pontevedra]]+Tabla3[[#This Row],[Total Ourense]])</f>
        <v>9</v>
      </c>
    </row>
    <row r="32" spans="1:11" x14ac:dyDescent="0.25">
      <c r="A32" s="18" t="s">
        <v>11</v>
      </c>
      <c r="B32" s="18">
        <f>SUBTOTAL(109,B26:B31)</f>
        <v>2</v>
      </c>
      <c r="C32" s="18">
        <f>SUBTOTAL(109,C26:C31)</f>
        <v>6</v>
      </c>
      <c r="D32" s="18">
        <f>SUM(Tabla3[[#This Row],[Homes]:[Mulleres]])</f>
        <v>8</v>
      </c>
      <c r="E32" s="18">
        <f>SUBTOTAL(109,E26:E31)</f>
        <v>1</v>
      </c>
      <c r="F32" s="18">
        <f>SUBTOTAL(109,F26:F31)</f>
        <v>1</v>
      </c>
      <c r="G32" s="18">
        <f>SUM(Tabla3[[#This Row],[Homes ]:[Mulleres ]])</f>
        <v>2</v>
      </c>
      <c r="H32" s="18">
        <f>SUBTOTAL(109,H26:H31)</f>
        <v>10</v>
      </c>
      <c r="I32" s="18">
        <f>SUBTOTAL(109,I26:I31)</f>
        <v>54</v>
      </c>
      <c r="J32" s="18">
        <f>SUM(Tabla3[[#This Row],[Homes  ]:[Mulleres  ]])</f>
        <v>64</v>
      </c>
      <c r="K32" s="18">
        <f>SUM(Tabla3[[#This Row],[Total Vigo]]+Tabla3[[#This Row],[Total Pontevedra]]+Tabla3[[#This Row],[Total Ourense]])</f>
        <v>74</v>
      </c>
    </row>
    <row r="37" spans="1:5" x14ac:dyDescent="0.25">
      <c r="A37" s="27" t="s">
        <v>73</v>
      </c>
      <c r="B37" s="27" t="s">
        <v>74</v>
      </c>
      <c r="C37" s="27" t="s">
        <v>75</v>
      </c>
      <c r="D37" s="27" t="s">
        <v>76</v>
      </c>
      <c r="E37" s="27" t="s">
        <v>77</v>
      </c>
    </row>
    <row r="38" spans="1:5" x14ac:dyDescent="0.25">
      <c r="A38" s="18" t="s">
        <v>78</v>
      </c>
      <c r="B38" s="18" t="s">
        <v>79</v>
      </c>
      <c r="C38" s="18" t="s">
        <v>80</v>
      </c>
      <c r="D38" s="18" t="s">
        <v>81</v>
      </c>
      <c r="E38" s="18">
        <v>2</v>
      </c>
    </row>
    <row r="39" spans="1:5" x14ac:dyDescent="0.25">
      <c r="A39" s="18" t="s">
        <v>82</v>
      </c>
      <c r="B39" s="18" t="s">
        <v>83</v>
      </c>
      <c r="C39" s="18" t="s">
        <v>84</v>
      </c>
      <c r="D39" s="18" t="s">
        <v>85</v>
      </c>
      <c r="E39" s="18">
        <v>3</v>
      </c>
    </row>
    <row r="40" spans="1:5" x14ac:dyDescent="0.25">
      <c r="A40" s="18" t="s">
        <v>86</v>
      </c>
      <c r="B40" s="18" t="s">
        <v>87</v>
      </c>
      <c r="C40" s="18" t="s">
        <v>88</v>
      </c>
      <c r="D40" s="18" t="s">
        <v>89</v>
      </c>
      <c r="E40" s="18">
        <v>2</v>
      </c>
    </row>
    <row r="41" spans="1:5" x14ac:dyDescent="0.25">
      <c r="A41" s="18" t="s">
        <v>90</v>
      </c>
      <c r="B41" s="18" t="s">
        <v>7</v>
      </c>
      <c r="C41" s="18" t="s">
        <v>91</v>
      </c>
      <c r="D41" s="18" t="s">
        <v>92</v>
      </c>
      <c r="E41" s="18">
        <v>1</v>
      </c>
    </row>
    <row r="42" spans="1:5" x14ac:dyDescent="0.25">
      <c r="A42" s="18" t="s">
        <v>93</v>
      </c>
      <c r="B42" s="18" t="s">
        <v>7</v>
      </c>
      <c r="C42" s="18" t="s">
        <v>94</v>
      </c>
      <c r="D42" s="18" t="s">
        <v>95</v>
      </c>
      <c r="E42" s="18">
        <v>1</v>
      </c>
    </row>
    <row r="43" spans="1:5" x14ac:dyDescent="0.25">
      <c r="A43" s="18" t="s">
        <v>96</v>
      </c>
      <c r="B43" s="18" t="s">
        <v>97</v>
      </c>
      <c r="C43" s="18" t="s">
        <v>98</v>
      </c>
      <c r="D43" s="18" t="s">
        <v>99</v>
      </c>
      <c r="E43" s="18">
        <v>1</v>
      </c>
    </row>
    <row r="44" spans="1:5" x14ac:dyDescent="0.25">
      <c r="A44" s="18" t="s">
        <v>100</v>
      </c>
      <c r="B44" s="18" t="s">
        <v>101</v>
      </c>
      <c r="C44" s="18" t="s">
        <v>102</v>
      </c>
      <c r="D44" s="18" t="s">
        <v>103</v>
      </c>
      <c r="E44" s="18">
        <v>2</v>
      </c>
    </row>
    <row r="45" spans="1:5" x14ac:dyDescent="0.25">
      <c r="A45" s="18" t="s">
        <v>104</v>
      </c>
      <c r="B45" s="18" t="s">
        <v>105</v>
      </c>
      <c r="C45" s="18" t="s">
        <v>106</v>
      </c>
      <c r="D45" s="18" t="s">
        <v>107</v>
      </c>
      <c r="E45" s="18">
        <v>1</v>
      </c>
    </row>
    <row r="46" spans="1:5" x14ac:dyDescent="0.25">
      <c r="A46" s="18" t="s">
        <v>108</v>
      </c>
      <c r="B46" s="18" t="s">
        <v>7</v>
      </c>
      <c r="C46" s="18" t="s">
        <v>109</v>
      </c>
      <c r="D46" s="18" t="s">
        <v>110</v>
      </c>
      <c r="E46" s="18">
        <v>1</v>
      </c>
    </row>
    <row r="47" spans="1:5" x14ac:dyDescent="0.25">
      <c r="A47" s="18" t="s">
        <v>111</v>
      </c>
      <c r="B47" s="18" t="s">
        <v>112</v>
      </c>
      <c r="C47" s="18" t="s">
        <v>113</v>
      </c>
      <c r="D47" s="18" t="s">
        <v>114</v>
      </c>
      <c r="E47" s="18">
        <v>1</v>
      </c>
    </row>
    <row r="48" spans="1:5" x14ac:dyDescent="0.25">
      <c r="A48" s="18" t="s">
        <v>115</v>
      </c>
      <c r="B48" s="18" t="s">
        <v>10</v>
      </c>
      <c r="C48" s="18" t="s">
        <v>116</v>
      </c>
      <c r="D48" s="18" t="s">
        <v>117</v>
      </c>
      <c r="E48" s="18">
        <v>5</v>
      </c>
    </row>
    <row r="49" spans="1:5" x14ac:dyDescent="0.25">
      <c r="A49" s="18" t="s">
        <v>118</v>
      </c>
      <c r="B49" s="18" t="s">
        <v>7</v>
      </c>
      <c r="C49" s="18" t="s">
        <v>119</v>
      </c>
      <c r="D49" s="18" t="s">
        <v>120</v>
      </c>
      <c r="E49" s="18">
        <v>1</v>
      </c>
    </row>
    <row r="50" spans="1:5" x14ac:dyDescent="0.25">
      <c r="A50" s="18" t="s">
        <v>121</v>
      </c>
      <c r="B50" s="18" t="s">
        <v>112</v>
      </c>
      <c r="C50" s="18" t="s">
        <v>113</v>
      </c>
      <c r="D50" s="18" t="s">
        <v>114</v>
      </c>
      <c r="E50" s="18">
        <v>1</v>
      </c>
    </row>
    <row r="51" spans="1:5" x14ac:dyDescent="0.25">
      <c r="A51" s="18" t="s">
        <v>122</v>
      </c>
      <c r="B51" s="18" t="s">
        <v>112</v>
      </c>
      <c r="C51" s="18" t="s">
        <v>113</v>
      </c>
      <c r="D51" s="18" t="s">
        <v>123</v>
      </c>
      <c r="E51" s="18">
        <v>1</v>
      </c>
    </row>
    <row r="52" spans="1:5" x14ac:dyDescent="0.25">
      <c r="A52" s="18" t="s">
        <v>124</v>
      </c>
      <c r="B52" s="18" t="s">
        <v>10</v>
      </c>
      <c r="C52" s="18" t="s">
        <v>125</v>
      </c>
      <c r="D52" s="18" t="s">
        <v>126</v>
      </c>
      <c r="E52" s="18">
        <v>1</v>
      </c>
    </row>
    <row r="53" spans="1:5" x14ac:dyDescent="0.25">
      <c r="A53" s="18" t="s">
        <v>127</v>
      </c>
      <c r="B53" s="18" t="s">
        <v>7</v>
      </c>
      <c r="C53" s="18" t="s">
        <v>91</v>
      </c>
      <c r="D53" s="18" t="s">
        <v>128</v>
      </c>
      <c r="E53" s="18">
        <v>1</v>
      </c>
    </row>
    <row r="54" spans="1:5" x14ac:dyDescent="0.25">
      <c r="A54" s="18" t="s">
        <v>129</v>
      </c>
      <c r="B54" s="18" t="s">
        <v>7</v>
      </c>
      <c r="C54" s="18" t="s">
        <v>130</v>
      </c>
      <c r="D54" s="18" t="s">
        <v>131</v>
      </c>
      <c r="E54" s="18">
        <v>1</v>
      </c>
    </row>
    <row r="55" spans="1:5" x14ac:dyDescent="0.25">
      <c r="A55" s="18" t="s">
        <v>132</v>
      </c>
      <c r="B55" s="18" t="s">
        <v>133</v>
      </c>
      <c r="C55" s="18" t="s">
        <v>134</v>
      </c>
      <c r="D55" s="18" t="s">
        <v>135</v>
      </c>
      <c r="E55" s="18">
        <v>3</v>
      </c>
    </row>
    <row r="56" spans="1:5" x14ac:dyDescent="0.25">
      <c r="A56" s="18" t="s">
        <v>136</v>
      </c>
      <c r="B56" s="18" t="s">
        <v>7</v>
      </c>
      <c r="C56" s="18" t="s">
        <v>137</v>
      </c>
      <c r="D56" s="18" t="s">
        <v>138</v>
      </c>
      <c r="E56" s="18">
        <v>1</v>
      </c>
    </row>
    <row r="57" spans="1:5" x14ac:dyDescent="0.25">
      <c r="A57" s="18" t="s">
        <v>139</v>
      </c>
      <c r="B57" s="18" t="s">
        <v>7</v>
      </c>
      <c r="C57" s="18" t="s">
        <v>140</v>
      </c>
      <c r="D57" s="18" t="s">
        <v>141</v>
      </c>
      <c r="E57" s="18">
        <v>12</v>
      </c>
    </row>
    <row r="58" spans="1:5" x14ac:dyDescent="0.25">
      <c r="A58" s="18" t="s">
        <v>142</v>
      </c>
      <c r="B58" s="18" t="s">
        <v>112</v>
      </c>
      <c r="C58" s="18" t="s">
        <v>143</v>
      </c>
      <c r="D58" s="18" t="s">
        <v>144</v>
      </c>
      <c r="E58" s="18">
        <v>2</v>
      </c>
    </row>
    <row r="59" spans="1:5" x14ac:dyDescent="0.25">
      <c r="A59" s="18" t="s">
        <v>145</v>
      </c>
      <c r="B59" s="18" t="s">
        <v>7</v>
      </c>
      <c r="C59" s="18" t="s">
        <v>91</v>
      </c>
      <c r="D59" s="18" t="s">
        <v>146</v>
      </c>
      <c r="E59" s="18">
        <v>1</v>
      </c>
    </row>
    <row r="60" spans="1:5" x14ac:dyDescent="0.25">
      <c r="A60" s="18" t="s">
        <v>147</v>
      </c>
      <c r="B60" s="18" t="s">
        <v>148</v>
      </c>
      <c r="C60" s="18" t="s">
        <v>149</v>
      </c>
      <c r="D60" s="18" t="s">
        <v>150</v>
      </c>
      <c r="E60" s="18">
        <v>1</v>
      </c>
    </row>
    <row r="61" spans="1:5" x14ac:dyDescent="0.25">
      <c r="A61" s="18" t="s">
        <v>151</v>
      </c>
      <c r="B61" s="18" t="s">
        <v>148</v>
      </c>
      <c r="C61" s="18" t="s">
        <v>149</v>
      </c>
      <c r="D61" s="18" t="s">
        <v>152</v>
      </c>
      <c r="E61" s="18">
        <v>1</v>
      </c>
    </row>
    <row r="62" spans="1:5" x14ac:dyDescent="0.25">
      <c r="A62" s="18" t="s">
        <v>153</v>
      </c>
      <c r="B62" s="18" t="s">
        <v>7</v>
      </c>
      <c r="C62" s="18" t="s">
        <v>91</v>
      </c>
      <c r="D62" s="18" t="s">
        <v>154</v>
      </c>
      <c r="E62" s="18">
        <v>2</v>
      </c>
    </row>
    <row r="63" spans="1:5" x14ac:dyDescent="0.25">
      <c r="A63" s="18" t="s">
        <v>155</v>
      </c>
      <c r="B63" s="18" t="s">
        <v>7</v>
      </c>
      <c r="C63" s="18" t="s">
        <v>91</v>
      </c>
      <c r="D63" s="18" t="s">
        <v>156</v>
      </c>
      <c r="E63" s="18">
        <v>1</v>
      </c>
    </row>
    <row r="64" spans="1:5" x14ac:dyDescent="0.25">
      <c r="A64" s="18" t="s">
        <v>157</v>
      </c>
      <c r="B64" s="18" t="s">
        <v>7</v>
      </c>
      <c r="C64" s="18" t="s">
        <v>158</v>
      </c>
      <c r="D64" s="18" t="s">
        <v>159</v>
      </c>
      <c r="E64" s="18">
        <v>1</v>
      </c>
    </row>
    <row r="65" spans="1:5" x14ac:dyDescent="0.25">
      <c r="A65" s="18" t="s">
        <v>160</v>
      </c>
      <c r="B65" s="18" t="s">
        <v>112</v>
      </c>
      <c r="C65" s="18" t="s">
        <v>161</v>
      </c>
      <c r="D65" s="18" t="s">
        <v>162</v>
      </c>
      <c r="E65" s="18">
        <v>1</v>
      </c>
    </row>
    <row r="66" spans="1:5" x14ac:dyDescent="0.25">
      <c r="A66" s="18" t="s">
        <v>163</v>
      </c>
      <c r="B66" s="18" t="s">
        <v>164</v>
      </c>
      <c r="C66" s="18" t="s">
        <v>165</v>
      </c>
      <c r="D66" s="18" t="s">
        <v>166</v>
      </c>
      <c r="E66" s="18">
        <v>1</v>
      </c>
    </row>
    <row r="67" spans="1:5" x14ac:dyDescent="0.25">
      <c r="A67" s="18" t="s">
        <v>167</v>
      </c>
      <c r="B67" s="18" t="s">
        <v>7</v>
      </c>
      <c r="C67" s="18" t="s">
        <v>168</v>
      </c>
      <c r="D67" s="18" t="s">
        <v>169</v>
      </c>
      <c r="E67" s="18">
        <v>1</v>
      </c>
    </row>
    <row r="68" spans="1:5" x14ac:dyDescent="0.25">
      <c r="A68" s="18" t="s">
        <v>170</v>
      </c>
      <c r="B68" s="18" t="s">
        <v>7</v>
      </c>
      <c r="C68" s="18" t="s">
        <v>171</v>
      </c>
      <c r="D68" s="18" t="s">
        <v>172</v>
      </c>
      <c r="E68" s="18">
        <v>2</v>
      </c>
    </row>
    <row r="69" spans="1:5" x14ac:dyDescent="0.25">
      <c r="A69" s="18" t="s">
        <v>173</v>
      </c>
      <c r="B69" s="18" t="s">
        <v>7</v>
      </c>
      <c r="C69" s="18" t="s">
        <v>174</v>
      </c>
      <c r="D69" s="18" t="s">
        <v>175</v>
      </c>
      <c r="E69" s="18">
        <v>1</v>
      </c>
    </row>
    <row r="70" spans="1:5" x14ac:dyDescent="0.25">
      <c r="A70" s="18" t="s">
        <v>176</v>
      </c>
      <c r="B70" s="18" t="s">
        <v>177</v>
      </c>
      <c r="C70" s="18" t="s">
        <v>178</v>
      </c>
      <c r="D70" s="18" t="s">
        <v>179</v>
      </c>
      <c r="E70" s="18">
        <v>1</v>
      </c>
    </row>
    <row r="71" spans="1:5" x14ac:dyDescent="0.25">
      <c r="A71" s="18" t="s">
        <v>180</v>
      </c>
      <c r="B71" s="18" t="s">
        <v>181</v>
      </c>
      <c r="C71" s="18" t="s">
        <v>182</v>
      </c>
      <c r="D71" s="18" t="s">
        <v>85</v>
      </c>
      <c r="E71" s="18">
        <v>1</v>
      </c>
    </row>
    <row r="72" spans="1:5" x14ac:dyDescent="0.25">
      <c r="A72" s="18" t="s">
        <v>183</v>
      </c>
      <c r="B72" s="18" t="s">
        <v>7</v>
      </c>
      <c r="C72" s="18" t="s">
        <v>91</v>
      </c>
      <c r="D72" s="18" t="s">
        <v>184</v>
      </c>
      <c r="E72" s="18">
        <v>1</v>
      </c>
    </row>
    <row r="73" spans="1:5" x14ac:dyDescent="0.25">
      <c r="A73" s="18" t="s">
        <v>185</v>
      </c>
      <c r="B73" s="18" t="s">
        <v>186</v>
      </c>
      <c r="C73" s="18" t="s">
        <v>187</v>
      </c>
      <c r="D73" s="18" t="s">
        <v>188</v>
      </c>
      <c r="E73" s="18">
        <v>1</v>
      </c>
    </row>
    <row r="74" spans="1:5" x14ac:dyDescent="0.25">
      <c r="A74" s="18" t="s">
        <v>189</v>
      </c>
      <c r="B74" s="18" t="s">
        <v>105</v>
      </c>
      <c r="C74" s="18" t="s">
        <v>106</v>
      </c>
      <c r="D74" s="18" t="s">
        <v>190</v>
      </c>
      <c r="E74" s="18">
        <v>3</v>
      </c>
    </row>
    <row r="75" spans="1:5" x14ac:dyDescent="0.25">
      <c r="A75" s="18" t="s">
        <v>191</v>
      </c>
      <c r="B75" s="18" t="s">
        <v>192</v>
      </c>
      <c r="C75" s="18" t="s">
        <v>193</v>
      </c>
      <c r="D75" s="18" t="s">
        <v>194</v>
      </c>
      <c r="E75" s="18">
        <v>1</v>
      </c>
    </row>
    <row r="76" spans="1:5" x14ac:dyDescent="0.25">
      <c r="A76" s="18" t="s">
        <v>195</v>
      </c>
      <c r="B76" s="18" t="s">
        <v>192</v>
      </c>
      <c r="C76" s="18" t="s">
        <v>196</v>
      </c>
      <c r="D76" s="18" t="s">
        <v>197</v>
      </c>
      <c r="E76" s="18">
        <v>1</v>
      </c>
    </row>
    <row r="77" spans="1:5" x14ac:dyDescent="0.25">
      <c r="A77" s="18" t="s">
        <v>198</v>
      </c>
      <c r="B77" s="18" t="s">
        <v>186</v>
      </c>
      <c r="C77" s="18" t="s">
        <v>199</v>
      </c>
      <c r="D77" s="18" t="s">
        <v>200</v>
      </c>
      <c r="E77" s="18">
        <v>2</v>
      </c>
    </row>
    <row r="78" spans="1:5" x14ac:dyDescent="0.25">
      <c r="A78" s="18" t="s">
        <v>201</v>
      </c>
      <c r="B78" s="18" t="s">
        <v>112</v>
      </c>
      <c r="C78" s="18" t="s">
        <v>202</v>
      </c>
      <c r="D78" s="18" t="s">
        <v>190</v>
      </c>
      <c r="E78" s="18">
        <v>3</v>
      </c>
    </row>
    <row r="79" spans="1:5" x14ac:dyDescent="0.25">
      <c r="A79" s="18" t="s">
        <v>203</v>
      </c>
      <c r="B79" s="18" t="s">
        <v>186</v>
      </c>
      <c r="C79" s="18" t="s">
        <v>204</v>
      </c>
      <c r="D79" s="18" t="s">
        <v>205</v>
      </c>
      <c r="E79" s="18">
        <v>1</v>
      </c>
    </row>
    <row r="80" spans="1:5" x14ac:dyDescent="0.25">
      <c r="A80" s="18" t="s">
        <v>206</v>
      </c>
      <c r="B80" s="18" t="s">
        <v>207</v>
      </c>
      <c r="C80" s="18" t="s">
        <v>208</v>
      </c>
      <c r="D80" s="18" t="s">
        <v>103</v>
      </c>
      <c r="E80" s="18">
        <v>1</v>
      </c>
    </row>
    <row r="81" spans="1:5" x14ac:dyDescent="0.25">
      <c r="A81" s="18" t="s">
        <v>209</v>
      </c>
      <c r="B81" s="18" t="s">
        <v>210</v>
      </c>
      <c r="C81" s="18" t="s">
        <v>211</v>
      </c>
      <c r="D81" s="18" t="s">
        <v>212</v>
      </c>
      <c r="E81" s="18">
        <v>1</v>
      </c>
    </row>
    <row r="82" spans="1:5" x14ac:dyDescent="0.25">
      <c r="A82" s="18" t="s">
        <v>11</v>
      </c>
      <c r="E82" s="18">
        <v>85</v>
      </c>
    </row>
  </sheetData>
  <mergeCells count="4">
    <mergeCell ref="M1:S1"/>
    <mergeCell ref="B24:D24"/>
    <mergeCell ref="E24:G24"/>
    <mergeCell ref="H24:J24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5F711-F9F7-4F03-A332-64A058D3117D}">
  <dimension ref="A1:T52"/>
  <sheetViews>
    <sheetView workbookViewId="0">
      <selection activeCell="C3" sqref="C3"/>
    </sheetView>
  </sheetViews>
  <sheetFormatPr baseColWidth="10" defaultRowHeight="12.75" x14ac:dyDescent="0.2"/>
  <cols>
    <col min="1" max="1" width="10.875" style="37" customWidth="1"/>
    <col min="2" max="2" width="11" style="37"/>
    <col min="3" max="3" width="78.875" style="37" customWidth="1"/>
    <col min="4" max="4" width="10.375" style="37" bestFit="1" customWidth="1"/>
    <col min="5" max="6" width="11" style="37"/>
    <col min="7" max="7" width="14.625" style="37" bestFit="1" customWidth="1"/>
    <col min="8" max="8" width="11.5" style="37" customWidth="1"/>
    <col min="9" max="9" width="15" style="37" customWidth="1"/>
    <col min="10" max="10" width="11" style="37"/>
    <col min="11" max="11" width="17.625" style="37" customWidth="1"/>
    <col min="12" max="12" width="29.625" style="37" bestFit="1" customWidth="1"/>
    <col min="13" max="13" width="63" style="37" bestFit="1" customWidth="1"/>
    <col min="14" max="15" width="17.625" style="37" customWidth="1"/>
    <col min="16" max="17" width="11" style="37"/>
    <col min="18" max="18" width="11.5" style="37" customWidth="1"/>
    <col min="19" max="19" width="15" style="37" customWidth="1"/>
    <col min="20" max="16384" width="11" style="37"/>
  </cols>
  <sheetData>
    <row r="1" spans="1:20" s="33" customFormat="1" ht="45.75" customHeight="1" thickBot="1" x14ac:dyDescent="0.35">
      <c r="A1" s="30"/>
      <c r="B1" s="30"/>
      <c r="C1" s="30"/>
      <c r="D1" s="30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2" t="s">
        <v>213</v>
      </c>
      <c r="Q1" s="32"/>
      <c r="R1" s="32"/>
      <c r="S1" s="32"/>
      <c r="T1" s="32"/>
    </row>
    <row r="2" spans="1:20" s="33" customFormat="1" ht="19.5" customHeight="1" x14ac:dyDescent="0.25">
      <c r="A2" s="8"/>
      <c r="B2" s="10"/>
    </row>
    <row r="3" spans="1:20" s="33" customFormat="1" ht="32.25" customHeight="1" x14ac:dyDescent="0.25">
      <c r="A3" s="13" t="s">
        <v>214</v>
      </c>
      <c r="B3" s="13"/>
    </row>
    <row r="4" spans="1:20" s="33" customFormat="1" ht="15" x14ac:dyDescent="0.25">
      <c r="A4" s="34" t="s">
        <v>215</v>
      </c>
      <c r="B4" s="34"/>
    </row>
    <row r="5" spans="1:20" s="35" customFormat="1" ht="15" x14ac:dyDescent="0.25">
      <c r="A5" s="35" t="s">
        <v>3</v>
      </c>
    </row>
    <row r="8" spans="1:20" ht="18.75" x14ac:dyDescent="0.3">
      <c r="A8" s="36" t="s">
        <v>216</v>
      </c>
      <c r="B8" s="36"/>
      <c r="C8" s="36"/>
      <c r="D8" s="36"/>
      <c r="E8" s="36"/>
      <c r="F8" s="36"/>
      <c r="G8" s="36"/>
      <c r="H8" s="36"/>
      <c r="I8" s="36"/>
      <c r="K8" s="36" t="s">
        <v>217</v>
      </c>
      <c r="L8" s="36"/>
      <c r="M8" s="36"/>
      <c r="N8" s="36"/>
      <c r="O8" s="36"/>
      <c r="P8" s="36"/>
      <c r="Q8" s="36"/>
      <c r="R8" s="36"/>
      <c r="S8" s="36"/>
    </row>
    <row r="10" spans="1:20" x14ac:dyDescent="0.2">
      <c r="A10" s="38" t="s">
        <v>218</v>
      </c>
      <c r="B10" s="38" t="s">
        <v>219</v>
      </c>
      <c r="C10" s="38" t="s">
        <v>220</v>
      </c>
      <c r="D10" s="38" t="s">
        <v>221</v>
      </c>
      <c r="E10" s="38" t="s">
        <v>222</v>
      </c>
      <c r="F10" s="38" t="s">
        <v>223</v>
      </c>
      <c r="G10" s="38" t="s">
        <v>224</v>
      </c>
      <c r="H10" s="38" t="s">
        <v>225</v>
      </c>
      <c r="I10" s="38" t="s">
        <v>226</v>
      </c>
      <c r="K10" s="38" t="s">
        <v>218</v>
      </c>
      <c r="L10" s="38" t="s">
        <v>227</v>
      </c>
      <c r="M10" s="38" t="s">
        <v>220</v>
      </c>
      <c r="N10" s="38" t="s">
        <v>228</v>
      </c>
      <c r="O10" s="38" t="s">
        <v>222</v>
      </c>
      <c r="P10" s="38" t="s">
        <v>223</v>
      </c>
      <c r="Q10" s="38" t="s">
        <v>224</v>
      </c>
      <c r="R10" s="38" t="s">
        <v>225</v>
      </c>
      <c r="S10" s="38" t="s">
        <v>226</v>
      </c>
    </row>
    <row r="11" spans="1:20" x14ac:dyDescent="0.2">
      <c r="A11" s="37" t="s">
        <v>229</v>
      </c>
      <c r="B11" s="37" t="s">
        <v>230</v>
      </c>
      <c r="C11" s="37" t="s">
        <v>231</v>
      </c>
      <c r="D11" s="39">
        <v>800</v>
      </c>
      <c r="E11" s="37">
        <v>20</v>
      </c>
      <c r="F11" s="37" t="s">
        <v>232</v>
      </c>
      <c r="G11" s="37" t="s">
        <v>233</v>
      </c>
      <c r="H11" s="37">
        <v>25</v>
      </c>
      <c r="I11" s="40">
        <v>4.09</v>
      </c>
      <c r="K11" s="37" t="s">
        <v>234</v>
      </c>
      <c r="L11" s="37" t="s">
        <v>235</v>
      </c>
      <c r="M11" s="37" t="s">
        <v>236</v>
      </c>
      <c r="N11" s="37">
        <v>0</v>
      </c>
      <c r="O11" s="37">
        <v>20</v>
      </c>
      <c r="P11" s="37" t="s">
        <v>237</v>
      </c>
      <c r="Q11" s="37" t="s">
        <v>233</v>
      </c>
      <c r="R11" s="37">
        <v>9</v>
      </c>
      <c r="S11" s="40" t="s">
        <v>238</v>
      </c>
    </row>
    <row r="12" spans="1:20" x14ac:dyDescent="0.2">
      <c r="A12" s="37" t="s">
        <v>229</v>
      </c>
      <c r="B12" s="37" t="s">
        <v>239</v>
      </c>
      <c r="C12" s="37" t="s">
        <v>240</v>
      </c>
      <c r="D12" s="39">
        <v>1680</v>
      </c>
      <c r="E12" s="37">
        <v>21</v>
      </c>
      <c r="F12" s="37" t="s">
        <v>241</v>
      </c>
      <c r="G12" s="37" t="s">
        <v>233</v>
      </c>
      <c r="H12" s="37">
        <v>15</v>
      </c>
      <c r="I12" s="40">
        <v>4</v>
      </c>
      <c r="K12" s="37" t="s">
        <v>234</v>
      </c>
      <c r="L12" s="37" t="s">
        <v>235</v>
      </c>
      <c r="M12" s="37" t="s">
        <v>242</v>
      </c>
      <c r="N12" s="37">
        <v>0</v>
      </c>
      <c r="O12" s="37">
        <v>20</v>
      </c>
      <c r="P12" s="37" t="s">
        <v>243</v>
      </c>
      <c r="Q12" s="37" t="s">
        <v>233</v>
      </c>
      <c r="R12" s="37">
        <v>10</v>
      </c>
      <c r="S12" s="40" t="s">
        <v>238</v>
      </c>
    </row>
    <row r="13" spans="1:20" x14ac:dyDescent="0.2">
      <c r="A13" s="37" t="s">
        <v>229</v>
      </c>
      <c r="B13" s="37" t="s">
        <v>244</v>
      </c>
      <c r="C13" s="37" t="s">
        <v>245</v>
      </c>
      <c r="D13" s="39">
        <v>960</v>
      </c>
      <c r="E13" s="37">
        <v>12</v>
      </c>
      <c r="F13" s="37" t="s">
        <v>246</v>
      </c>
      <c r="G13" s="37" t="s">
        <v>233</v>
      </c>
      <c r="H13" s="37">
        <v>27</v>
      </c>
      <c r="I13" s="40">
        <v>5</v>
      </c>
      <c r="K13" s="37" t="s">
        <v>234</v>
      </c>
      <c r="L13" s="37" t="s">
        <v>247</v>
      </c>
      <c r="M13" s="37" t="s">
        <v>248</v>
      </c>
      <c r="N13" s="37">
        <v>0</v>
      </c>
      <c r="O13" s="37">
        <v>20</v>
      </c>
      <c r="P13" s="37" t="s">
        <v>249</v>
      </c>
      <c r="Q13" s="37" t="s">
        <v>233</v>
      </c>
      <c r="R13" s="37">
        <v>17</v>
      </c>
      <c r="S13" s="40" t="s">
        <v>238</v>
      </c>
    </row>
    <row r="14" spans="1:20" x14ac:dyDescent="0.2">
      <c r="A14" s="37" t="s">
        <v>229</v>
      </c>
      <c r="B14" s="37" t="s">
        <v>250</v>
      </c>
      <c r="C14" s="37" t="s">
        <v>251</v>
      </c>
      <c r="D14" s="39">
        <v>0</v>
      </c>
      <c r="E14" s="37">
        <v>20</v>
      </c>
      <c r="F14" s="37" t="s">
        <v>252</v>
      </c>
      <c r="G14" s="37" t="s">
        <v>233</v>
      </c>
      <c r="H14" s="37">
        <v>4</v>
      </c>
      <c r="I14" s="40" t="s">
        <v>238</v>
      </c>
      <c r="K14" s="37" t="s">
        <v>234</v>
      </c>
      <c r="L14" s="37" t="s">
        <v>253</v>
      </c>
      <c r="M14" s="37" t="s">
        <v>254</v>
      </c>
      <c r="N14" s="37">
        <v>0</v>
      </c>
      <c r="O14" s="37">
        <v>20</v>
      </c>
      <c r="P14" s="37" t="s">
        <v>255</v>
      </c>
      <c r="Q14" s="37" t="s">
        <v>233</v>
      </c>
      <c r="R14" s="37">
        <v>5</v>
      </c>
      <c r="S14" s="40" t="s">
        <v>238</v>
      </c>
    </row>
    <row r="15" spans="1:20" x14ac:dyDescent="0.2">
      <c r="A15" s="37" t="s">
        <v>229</v>
      </c>
      <c r="B15" s="37" t="s">
        <v>256</v>
      </c>
      <c r="C15" s="37" t="s">
        <v>257</v>
      </c>
      <c r="D15" s="39">
        <v>0</v>
      </c>
      <c r="E15" s="37">
        <v>20</v>
      </c>
      <c r="F15" s="37" t="s">
        <v>252</v>
      </c>
      <c r="G15" s="37" t="s">
        <v>233</v>
      </c>
      <c r="H15" s="37">
        <v>4</v>
      </c>
      <c r="I15" s="40" t="s">
        <v>238</v>
      </c>
    </row>
    <row r="16" spans="1:20" x14ac:dyDescent="0.2">
      <c r="A16" s="37" t="s">
        <v>229</v>
      </c>
      <c r="B16" s="37" t="s">
        <v>258</v>
      </c>
      <c r="C16" s="37" t="s">
        <v>259</v>
      </c>
      <c r="D16" s="39">
        <v>0</v>
      </c>
      <c r="E16" s="37">
        <v>20</v>
      </c>
      <c r="F16" s="37" t="s">
        <v>260</v>
      </c>
      <c r="G16" s="37" t="s">
        <v>233</v>
      </c>
      <c r="H16" s="37">
        <v>1</v>
      </c>
      <c r="I16" s="40" t="s">
        <v>238</v>
      </c>
      <c r="L16" s="37" t="s">
        <v>261</v>
      </c>
    </row>
    <row r="17" spans="1:15" x14ac:dyDescent="0.2">
      <c r="A17" s="37" t="s">
        <v>229</v>
      </c>
      <c r="B17" s="37" t="s">
        <v>262</v>
      </c>
      <c r="C17" s="37" t="s">
        <v>263</v>
      </c>
      <c r="D17" s="39">
        <v>2500</v>
      </c>
      <c r="E17" s="37">
        <v>35</v>
      </c>
      <c r="F17" s="37" t="s">
        <v>264</v>
      </c>
      <c r="G17" s="37" t="s">
        <v>233</v>
      </c>
      <c r="H17" s="37">
        <v>22</v>
      </c>
      <c r="I17" s="40">
        <v>4.5</v>
      </c>
    </row>
    <row r="18" spans="1:15" x14ac:dyDescent="0.2">
      <c r="A18" s="37" t="s">
        <v>229</v>
      </c>
      <c r="B18" s="37" t="s">
        <v>265</v>
      </c>
      <c r="C18" s="37" t="s">
        <v>266</v>
      </c>
      <c r="D18" s="39">
        <v>1600</v>
      </c>
      <c r="E18" s="37">
        <v>20</v>
      </c>
      <c r="F18" s="37" t="s">
        <v>267</v>
      </c>
      <c r="G18" s="37" t="s">
        <v>233</v>
      </c>
      <c r="H18" s="37">
        <v>21</v>
      </c>
      <c r="I18" s="40">
        <v>3.93</v>
      </c>
    </row>
    <row r="19" spans="1:15" x14ac:dyDescent="0.2">
      <c r="A19" s="37" t="s">
        <v>229</v>
      </c>
      <c r="B19" s="37" t="s">
        <v>268</v>
      </c>
      <c r="C19" s="37" t="s">
        <v>269</v>
      </c>
      <c r="D19" s="39">
        <v>960</v>
      </c>
      <c r="E19" s="37">
        <v>12</v>
      </c>
      <c r="F19" s="37" t="s">
        <v>270</v>
      </c>
      <c r="G19" s="37" t="s">
        <v>233</v>
      </c>
      <c r="H19" s="37">
        <v>19</v>
      </c>
      <c r="I19" s="40">
        <v>4.5</v>
      </c>
    </row>
    <row r="20" spans="1:15" x14ac:dyDescent="0.2">
      <c r="A20" s="37" t="s">
        <v>229</v>
      </c>
      <c r="B20" s="37" t="s">
        <v>271</v>
      </c>
      <c r="C20" s="37" t="s">
        <v>272</v>
      </c>
      <c r="D20" s="39">
        <v>1410</v>
      </c>
      <c r="E20" s="37">
        <v>12</v>
      </c>
      <c r="F20" s="37" t="s">
        <v>273</v>
      </c>
      <c r="G20" s="37" t="s">
        <v>233</v>
      </c>
      <c r="H20" s="37">
        <v>12</v>
      </c>
      <c r="I20" s="40">
        <v>5</v>
      </c>
      <c r="K20" s="38" t="s">
        <v>274</v>
      </c>
      <c r="L20" s="38" t="s">
        <v>275</v>
      </c>
      <c r="N20" s="37" t="s">
        <v>274</v>
      </c>
      <c r="O20" s="37" t="s">
        <v>276</v>
      </c>
    </row>
    <row r="21" spans="1:15" x14ac:dyDescent="0.2">
      <c r="A21" s="37" t="s">
        <v>229</v>
      </c>
      <c r="B21" s="37" t="s">
        <v>277</v>
      </c>
      <c r="C21" s="37" t="s">
        <v>278</v>
      </c>
      <c r="D21" s="39">
        <v>640</v>
      </c>
      <c r="E21" s="37">
        <v>8</v>
      </c>
      <c r="F21" s="37" t="s">
        <v>279</v>
      </c>
      <c r="G21" s="37" t="s">
        <v>233</v>
      </c>
      <c r="H21" s="37">
        <v>15</v>
      </c>
      <c r="I21" s="40">
        <v>4.45</v>
      </c>
      <c r="K21" s="37" t="s">
        <v>64</v>
      </c>
      <c r="L21" s="37">
        <v>259</v>
      </c>
      <c r="N21" s="37" t="s">
        <v>64</v>
      </c>
      <c r="O21" s="37">
        <v>13</v>
      </c>
    </row>
    <row r="22" spans="1:15" x14ac:dyDescent="0.2">
      <c r="A22" s="37" t="s">
        <v>229</v>
      </c>
      <c r="B22" s="37" t="s">
        <v>280</v>
      </c>
      <c r="C22" s="37" t="s">
        <v>281</v>
      </c>
      <c r="D22" s="39">
        <v>1680</v>
      </c>
      <c r="E22" s="37">
        <v>21</v>
      </c>
      <c r="F22" s="37" t="s">
        <v>282</v>
      </c>
      <c r="G22" s="37" t="s">
        <v>233</v>
      </c>
      <c r="H22" s="37">
        <v>10</v>
      </c>
      <c r="I22" s="40">
        <v>4.5</v>
      </c>
      <c r="K22" s="37" t="s">
        <v>65</v>
      </c>
      <c r="L22" s="37">
        <v>384</v>
      </c>
      <c r="N22" s="37" t="s">
        <v>65</v>
      </c>
      <c r="O22" s="37">
        <v>28</v>
      </c>
    </row>
    <row r="23" spans="1:15" x14ac:dyDescent="0.2">
      <c r="A23" s="37" t="s">
        <v>229</v>
      </c>
      <c r="B23" s="37" t="s">
        <v>283</v>
      </c>
      <c r="C23" s="37" t="s">
        <v>284</v>
      </c>
      <c r="D23" s="39">
        <v>2000</v>
      </c>
      <c r="E23" s="37">
        <v>25</v>
      </c>
      <c r="F23" s="37" t="s">
        <v>285</v>
      </c>
      <c r="G23" s="37" t="s">
        <v>233</v>
      </c>
      <c r="H23" s="37">
        <v>21</v>
      </c>
      <c r="I23" s="40">
        <v>4.79</v>
      </c>
      <c r="K23" s="37" t="s">
        <v>11</v>
      </c>
      <c r="L23" s="37">
        <f>SUBTOTAL(109,L21:L22)</f>
        <v>643</v>
      </c>
      <c r="N23" s="37" t="s">
        <v>11</v>
      </c>
      <c r="O23" s="37">
        <f>SUBTOTAL(109,O21:O22)</f>
        <v>41</v>
      </c>
    </row>
    <row r="24" spans="1:15" x14ac:dyDescent="0.2">
      <c r="A24" s="37" t="s">
        <v>229</v>
      </c>
      <c r="B24" s="37" t="s">
        <v>286</v>
      </c>
      <c r="C24" s="37" t="s">
        <v>287</v>
      </c>
      <c r="D24" s="39">
        <v>1600</v>
      </c>
      <c r="E24" s="37">
        <v>20</v>
      </c>
      <c r="F24" s="37" t="s">
        <v>288</v>
      </c>
      <c r="G24" s="37" t="s">
        <v>233</v>
      </c>
      <c r="H24" s="37">
        <v>17</v>
      </c>
      <c r="I24" s="40">
        <v>4.1399999999999997</v>
      </c>
    </row>
    <row r="25" spans="1:15" x14ac:dyDescent="0.2">
      <c r="A25" s="37" t="s">
        <v>229</v>
      </c>
      <c r="B25" s="37" t="s">
        <v>289</v>
      </c>
      <c r="C25" s="37" t="s">
        <v>290</v>
      </c>
      <c r="D25" s="39">
        <v>960</v>
      </c>
      <c r="E25" s="37">
        <v>12</v>
      </c>
      <c r="F25" s="37" t="s">
        <v>291</v>
      </c>
      <c r="G25" s="37" t="s">
        <v>233</v>
      </c>
      <c r="H25" s="37">
        <v>20</v>
      </c>
      <c r="I25" s="40">
        <v>4.2</v>
      </c>
    </row>
    <row r="26" spans="1:15" x14ac:dyDescent="0.2">
      <c r="A26" s="37" t="s">
        <v>229</v>
      </c>
      <c r="B26" s="37" t="s">
        <v>292</v>
      </c>
      <c r="C26" s="37" t="s">
        <v>293</v>
      </c>
      <c r="D26" s="39">
        <v>800</v>
      </c>
      <c r="E26" s="37">
        <v>10</v>
      </c>
      <c r="F26" s="37" t="s">
        <v>294</v>
      </c>
      <c r="G26" s="37" t="s">
        <v>233</v>
      </c>
      <c r="H26" s="37">
        <v>32</v>
      </c>
      <c r="I26" s="40">
        <v>4.71</v>
      </c>
    </row>
    <row r="27" spans="1:15" x14ac:dyDescent="0.2">
      <c r="A27" s="37" t="s">
        <v>229</v>
      </c>
      <c r="B27" s="37" t="s">
        <v>268</v>
      </c>
      <c r="C27" s="37" t="s">
        <v>269</v>
      </c>
      <c r="D27" s="39">
        <v>960</v>
      </c>
      <c r="E27" s="37">
        <v>12</v>
      </c>
      <c r="F27" s="37" t="s">
        <v>295</v>
      </c>
      <c r="G27" s="37" t="s">
        <v>233</v>
      </c>
      <c r="H27" s="37">
        <v>11</v>
      </c>
      <c r="I27" s="40">
        <v>3.95</v>
      </c>
    </row>
    <row r="28" spans="1:15" x14ac:dyDescent="0.2">
      <c r="A28" s="37" t="s">
        <v>229</v>
      </c>
      <c r="B28" s="37" t="s">
        <v>296</v>
      </c>
      <c r="C28" s="37" t="s">
        <v>259</v>
      </c>
      <c r="D28" s="39">
        <v>0</v>
      </c>
      <c r="E28" s="37">
        <v>20</v>
      </c>
      <c r="F28" s="37" t="s">
        <v>297</v>
      </c>
      <c r="G28" s="37" t="s">
        <v>233</v>
      </c>
      <c r="H28" s="37">
        <v>5</v>
      </c>
      <c r="I28" s="40" t="s">
        <v>238</v>
      </c>
    </row>
    <row r="29" spans="1:15" x14ac:dyDescent="0.2">
      <c r="A29" s="37" t="s">
        <v>229</v>
      </c>
      <c r="B29" s="37" t="s">
        <v>298</v>
      </c>
      <c r="C29" s="37" t="s">
        <v>299</v>
      </c>
      <c r="D29" s="39">
        <v>800</v>
      </c>
      <c r="E29" s="37">
        <v>10</v>
      </c>
      <c r="F29" s="37" t="s">
        <v>300</v>
      </c>
      <c r="G29" s="37" t="s">
        <v>233</v>
      </c>
      <c r="H29" s="37">
        <v>21</v>
      </c>
      <c r="I29" s="40">
        <v>4.5</v>
      </c>
    </row>
    <row r="30" spans="1:15" x14ac:dyDescent="0.2">
      <c r="A30" s="37" t="s">
        <v>229</v>
      </c>
      <c r="B30" s="37" t="s">
        <v>301</v>
      </c>
      <c r="C30" s="37" t="s">
        <v>302</v>
      </c>
      <c r="D30" s="39">
        <v>960</v>
      </c>
      <c r="E30" s="37">
        <v>12</v>
      </c>
      <c r="F30" s="37" t="s">
        <v>303</v>
      </c>
      <c r="G30" s="37" t="s">
        <v>233</v>
      </c>
      <c r="H30" s="37">
        <v>16</v>
      </c>
      <c r="I30" s="40">
        <v>3.5</v>
      </c>
    </row>
    <row r="31" spans="1:15" x14ac:dyDescent="0.2">
      <c r="A31" s="37" t="s">
        <v>229</v>
      </c>
      <c r="B31" s="37" t="s">
        <v>304</v>
      </c>
      <c r="C31" s="37" t="s">
        <v>305</v>
      </c>
      <c r="D31" s="39">
        <v>960</v>
      </c>
      <c r="E31" s="37">
        <v>12</v>
      </c>
      <c r="F31" s="37" t="s">
        <v>306</v>
      </c>
      <c r="G31" s="37" t="s">
        <v>233</v>
      </c>
      <c r="H31" s="37">
        <v>21</v>
      </c>
      <c r="I31" s="40">
        <v>2.14</v>
      </c>
    </row>
    <row r="32" spans="1:15" x14ac:dyDescent="0.2">
      <c r="A32" s="37" t="s">
        <v>229</v>
      </c>
      <c r="B32" s="37" t="s">
        <v>307</v>
      </c>
      <c r="C32" s="37" t="s">
        <v>308</v>
      </c>
      <c r="D32" s="39">
        <v>900</v>
      </c>
      <c r="E32" s="37">
        <v>9</v>
      </c>
      <c r="F32" s="37" t="s">
        <v>309</v>
      </c>
      <c r="G32" s="37" t="s">
        <v>233</v>
      </c>
      <c r="H32" s="37">
        <v>16</v>
      </c>
      <c r="I32" s="40">
        <v>4.25</v>
      </c>
    </row>
    <row r="33" spans="1:12" x14ac:dyDescent="0.2">
      <c r="A33" s="37" t="s">
        <v>229</v>
      </c>
      <c r="B33" s="37" t="s">
        <v>310</v>
      </c>
      <c r="C33" s="37" t="s">
        <v>311</v>
      </c>
      <c r="D33" s="39">
        <v>960</v>
      </c>
      <c r="E33" s="37">
        <v>12</v>
      </c>
      <c r="F33" s="37" t="s">
        <v>312</v>
      </c>
      <c r="G33" s="37" t="s">
        <v>233</v>
      </c>
      <c r="H33" s="37">
        <v>15</v>
      </c>
      <c r="I33" s="40">
        <v>4.71</v>
      </c>
    </row>
    <row r="34" spans="1:12" x14ac:dyDescent="0.2">
      <c r="A34" s="37" t="s">
        <v>229</v>
      </c>
      <c r="B34" s="37" t="s">
        <v>313</v>
      </c>
      <c r="C34" s="37" t="s">
        <v>314</v>
      </c>
      <c r="D34" s="39">
        <v>1600</v>
      </c>
      <c r="E34" s="37">
        <v>20</v>
      </c>
      <c r="F34" s="37" t="s">
        <v>315</v>
      </c>
      <c r="G34" s="37" t="s">
        <v>233</v>
      </c>
      <c r="H34" s="37">
        <v>12</v>
      </c>
      <c r="I34" s="40">
        <v>4.88</v>
      </c>
    </row>
    <row r="35" spans="1:12" x14ac:dyDescent="0.2">
      <c r="A35" s="37" t="s">
        <v>229</v>
      </c>
      <c r="B35" s="37" t="s">
        <v>316</v>
      </c>
      <c r="C35" s="37" t="s">
        <v>317</v>
      </c>
      <c r="D35" s="39">
        <v>800</v>
      </c>
      <c r="E35" s="37">
        <v>10</v>
      </c>
      <c r="F35" s="37" t="s">
        <v>318</v>
      </c>
      <c r="G35" s="37" t="s">
        <v>233</v>
      </c>
      <c r="H35" s="37">
        <v>23</v>
      </c>
      <c r="I35" s="40">
        <v>3.2</v>
      </c>
    </row>
    <row r="36" spans="1:12" x14ac:dyDescent="0.2">
      <c r="A36" s="37" t="s">
        <v>229</v>
      </c>
      <c r="B36" s="37" t="s">
        <v>319</v>
      </c>
      <c r="C36" s="37" t="s">
        <v>320</v>
      </c>
      <c r="D36" s="39">
        <v>2000</v>
      </c>
      <c r="E36" s="37">
        <v>20</v>
      </c>
      <c r="F36" s="37" t="s">
        <v>321</v>
      </c>
      <c r="G36" s="37" t="s">
        <v>233</v>
      </c>
      <c r="H36" s="37">
        <v>26</v>
      </c>
      <c r="I36" s="40">
        <v>4.47</v>
      </c>
    </row>
    <row r="37" spans="1:12" x14ac:dyDescent="0.2">
      <c r="A37" s="37" t="s">
        <v>229</v>
      </c>
      <c r="B37" s="37" t="s">
        <v>322</v>
      </c>
      <c r="C37" s="37" t="s">
        <v>323</v>
      </c>
      <c r="D37" s="39">
        <v>0</v>
      </c>
      <c r="E37" s="37">
        <v>20</v>
      </c>
      <c r="F37" s="37" t="s">
        <v>324</v>
      </c>
      <c r="G37" s="37" t="s">
        <v>233</v>
      </c>
      <c r="H37" s="37">
        <v>10</v>
      </c>
      <c r="I37" s="40" t="s">
        <v>238</v>
      </c>
    </row>
    <row r="38" spans="1:12" x14ac:dyDescent="0.2">
      <c r="A38" s="37" t="s">
        <v>229</v>
      </c>
      <c r="B38" s="37" t="s">
        <v>325</v>
      </c>
      <c r="C38" s="37" t="s">
        <v>326</v>
      </c>
      <c r="D38" s="39">
        <v>960</v>
      </c>
      <c r="E38" s="37">
        <v>12</v>
      </c>
      <c r="F38" s="37" t="s">
        <v>327</v>
      </c>
      <c r="G38" s="37" t="s">
        <v>233</v>
      </c>
      <c r="H38" s="37">
        <v>17</v>
      </c>
      <c r="I38" s="40">
        <v>3.8</v>
      </c>
    </row>
    <row r="39" spans="1:12" x14ac:dyDescent="0.2">
      <c r="A39" s="37" t="s">
        <v>229</v>
      </c>
      <c r="B39" s="37" t="s">
        <v>328</v>
      </c>
      <c r="C39" s="37" t="s">
        <v>329</v>
      </c>
      <c r="D39" s="39">
        <v>640</v>
      </c>
      <c r="E39" s="37">
        <v>8</v>
      </c>
      <c r="F39" s="37" t="s">
        <v>330</v>
      </c>
      <c r="G39" s="37" t="s">
        <v>233</v>
      </c>
      <c r="H39" s="37">
        <v>20</v>
      </c>
      <c r="I39" s="40">
        <v>3</v>
      </c>
    </row>
    <row r="40" spans="1:12" x14ac:dyDescent="0.2">
      <c r="A40" s="37" t="s">
        <v>229</v>
      </c>
      <c r="B40" s="37" t="s">
        <v>331</v>
      </c>
      <c r="C40" s="37" t="s">
        <v>332</v>
      </c>
      <c r="D40" s="39">
        <v>800</v>
      </c>
      <c r="E40" s="37">
        <v>10</v>
      </c>
      <c r="F40" s="37" t="s">
        <v>333</v>
      </c>
      <c r="G40" s="37" t="s">
        <v>233</v>
      </c>
      <c r="H40" s="37">
        <v>25</v>
      </c>
      <c r="I40" s="40">
        <v>4.8899999999999997</v>
      </c>
    </row>
    <row r="41" spans="1:12" x14ac:dyDescent="0.2">
      <c r="A41" s="37" t="s">
        <v>229</v>
      </c>
      <c r="B41" s="37" t="s">
        <v>334</v>
      </c>
      <c r="C41" s="37" t="s">
        <v>335</v>
      </c>
      <c r="D41" s="39">
        <v>1412</v>
      </c>
      <c r="E41" s="37">
        <v>8</v>
      </c>
      <c r="G41" s="37" t="s">
        <v>336</v>
      </c>
      <c r="H41" s="37">
        <v>4</v>
      </c>
      <c r="I41" s="40">
        <v>4.33</v>
      </c>
    </row>
    <row r="42" spans="1:12" x14ac:dyDescent="0.2">
      <c r="A42" s="37" t="s">
        <v>229</v>
      </c>
      <c r="B42" s="37" t="s">
        <v>337</v>
      </c>
      <c r="C42" s="37" t="s">
        <v>329</v>
      </c>
      <c r="D42" s="39">
        <v>800</v>
      </c>
      <c r="E42" s="37">
        <v>8</v>
      </c>
      <c r="F42" s="37" t="s">
        <v>338</v>
      </c>
      <c r="G42" s="37" t="s">
        <v>233</v>
      </c>
      <c r="H42" s="37">
        <v>21</v>
      </c>
      <c r="I42" s="40">
        <v>2.29</v>
      </c>
    </row>
    <row r="43" spans="1:12" x14ac:dyDescent="0.2">
      <c r="A43" s="37" t="s">
        <v>229</v>
      </c>
      <c r="B43" s="37" t="s">
        <v>339</v>
      </c>
      <c r="C43" s="37" t="s">
        <v>340</v>
      </c>
      <c r="D43" s="39">
        <v>800</v>
      </c>
      <c r="E43" s="37">
        <v>8</v>
      </c>
      <c r="F43" s="37" t="s">
        <v>341</v>
      </c>
      <c r="G43" s="37" t="s">
        <v>233</v>
      </c>
      <c r="H43" s="37">
        <v>21</v>
      </c>
      <c r="I43" s="40">
        <v>4.67</v>
      </c>
    </row>
    <row r="44" spans="1:12" x14ac:dyDescent="0.2">
      <c r="A44" s="37" t="s">
        <v>229</v>
      </c>
      <c r="B44" s="37" t="s">
        <v>342</v>
      </c>
      <c r="C44" s="37" t="s">
        <v>343</v>
      </c>
      <c r="D44" s="39">
        <v>1200</v>
      </c>
      <c r="E44" s="37">
        <v>15</v>
      </c>
      <c r="F44" s="37" t="s">
        <v>344</v>
      </c>
      <c r="G44" s="37" t="s">
        <v>233</v>
      </c>
      <c r="H44" s="37">
        <v>16</v>
      </c>
      <c r="I44" s="40">
        <v>3.25</v>
      </c>
      <c r="K44" s="41" t="s">
        <v>345</v>
      </c>
      <c r="L44" s="41">
        <v>583</v>
      </c>
    </row>
    <row r="45" spans="1:12" x14ac:dyDescent="0.2">
      <c r="A45" s="37" t="s">
        <v>229</v>
      </c>
      <c r="B45" s="37" t="s">
        <v>346</v>
      </c>
      <c r="C45" s="37" t="s">
        <v>347</v>
      </c>
      <c r="D45" s="39">
        <v>960</v>
      </c>
      <c r="E45" s="37">
        <v>12</v>
      </c>
      <c r="F45" s="37" t="s">
        <v>338</v>
      </c>
      <c r="G45" s="37" t="s">
        <v>233</v>
      </c>
      <c r="H45" s="37">
        <v>23</v>
      </c>
      <c r="I45" s="40">
        <v>4.4400000000000004</v>
      </c>
      <c r="K45" s="41" t="s">
        <v>348</v>
      </c>
      <c r="L45" s="42">
        <v>38092</v>
      </c>
    </row>
    <row r="46" spans="1:12" x14ac:dyDescent="0.2">
      <c r="A46" s="37" t="s">
        <v>229</v>
      </c>
      <c r="B46" s="37" t="s">
        <v>349</v>
      </c>
      <c r="C46" s="37" t="s">
        <v>308</v>
      </c>
      <c r="D46" s="39">
        <v>900</v>
      </c>
      <c r="E46" s="37">
        <v>9</v>
      </c>
      <c r="F46" s="37" t="s">
        <v>350</v>
      </c>
      <c r="G46" s="37" t="s">
        <v>233</v>
      </c>
      <c r="H46" s="37">
        <v>21</v>
      </c>
      <c r="I46" s="40">
        <v>4.33</v>
      </c>
      <c r="K46" s="43" t="s">
        <v>351</v>
      </c>
      <c r="L46" s="44">
        <f>L45/L44</f>
        <v>65.337907375643226</v>
      </c>
    </row>
    <row r="47" spans="1:12" x14ac:dyDescent="0.2">
      <c r="A47" s="37" t="s">
        <v>229</v>
      </c>
      <c r="B47" s="37" t="s">
        <v>352</v>
      </c>
      <c r="C47" s="37" t="s">
        <v>353</v>
      </c>
      <c r="D47" s="39">
        <v>0</v>
      </c>
      <c r="E47" s="37">
        <v>24</v>
      </c>
      <c r="F47" s="37" t="s">
        <v>354</v>
      </c>
      <c r="G47" s="37" t="s">
        <v>355</v>
      </c>
      <c r="H47" s="37">
        <v>8</v>
      </c>
      <c r="I47" s="40">
        <v>5</v>
      </c>
    </row>
    <row r="48" spans="1:12" x14ac:dyDescent="0.2">
      <c r="A48" s="37" t="s">
        <v>229</v>
      </c>
      <c r="B48" s="37" t="s">
        <v>356</v>
      </c>
      <c r="C48" s="37" t="s">
        <v>326</v>
      </c>
      <c r="D48" s="39">
        <v>960</v>
      </c>
      <c r="E48" s="37">
        <v>12</v>
      </c>
      <c r="F48" s="37" t="s">
        <v>357</v>
      </c>
      <c r="G48" s="37" t="s">
        <v>233</v>
      </c>
      <c r="H48" s="37">
        <v>18</v>
      </c>
      <c r="I48" s="40">
        <v>4.2</v>
      </c>
    </row>
    <row r="49" spans="1:9" x14ac:dyDescent="0.2">
      <c r="A49" s="37" t="s">
        <v>229</v>
      </c>
      <c r="B49" s="37" t="s">
        <v>358</v>
      </c>
      <c r="C49" s="37" t="s">
        <v>272</v>
      </c>
      <c r="D49" s="39">
        <v>1130</v>
      </c>
      <c r="E49" s="37">
        <v>12</v>
      </c>
      <c r="F49" s="37" t="s">
        <v>359</v>
      </c>
      <c r="G49" s="37" t="s">
        <v>233</v>
      </c>
      <c r="H49" s="37">
        <v>8</v>
      </c>
      <c r="I49" s="40">
        <v>5</v>
      </c>
    </row>
    <row r="50" spans="1:9" ht="15.75" x14ac:dyDescent="0.25">
      <c r="A50" s="45" t="s">
        <v>360</v>
      </c>
      <c r="B50" s="45"/>
      <c r="C50" s="45"/>
      <c r="D50" s="46">
        <f>SUBTOTAL(109,D11:D49)</f>
        <v>38092</v>
      </c>
      <c r="E50" s="37">
        <f>SUBTOTAL(109,E11:E49)</f>
        <v>583</v>
      </c>
      <c r="I50" s="40"/>
    </row>
    <row r="52" spans="1:9" x14ac:dyDescent="0.2">
      <c r="B52" s="37" t="s">
        <v>361</v>
      </c>
    </row>
  </sheetData>
  <mergeCells count="4">
    <mergeCell ref="A1:D1"/>
    <mergeCell ref="P1:T1"/>
    <mergeCell ref="A8:I8"/>
    <mergeCell ref="K8:S8"/>
  </mergeCells>
  <pageMargins left="0.7" right="0.7" top="0.75" bottom="0.75" header="0.3" footer="0.3"/>
  <pageSetup paperSize="9" orientation="portrait" r:id="rId1"/>
  <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AD564-E6A1-44E5-A95F-F5503ADFDF55}">
  <dimension ref="A1:K64"/>
  <sheetViews>
    <sheetView workbookViewId="0">
      <selection activeCell="A4" sqref="A4"/>
    </sheetView>
  </sheetViews>
  <sheetFormatPr baseColWidth="10" defaultRowHeight="15" x14ac:dyDescent="0.25"/>
  <cols>
    <col min="1" max="1" width="87.5" style="35" bestFit="1" customWidth="1"/>
    <col min="2" max="2" width="11" style="35"/>
    <col min="3" max="3" width="10.75" style="35" customWidth="1"/>
    <col min="4" max="16384" width="11" style="35"/>
  </cols>
  <sheetData>
    <row r="1" spans="1:11" s="33" customFormat="1" ht="55.5" customHeight="1" thickBot="1" x14ac:dyDescent="0.35">
      <c r="A1" s="30"/>
      <c r="B1" s="30"/>
      <c r="C1" s="30"/>
      <c r="D1" s="30"/>
      <c r="E1" s="31"/>
      <c r="F1" s="31"/>
      <c r="G1" s="47" t="s">
        <v>213</v>
      </c>
      <c r="H1" s="47"/>
      <c r="I1" s="47"/>
      <c r="J1" s="47"/>
      <c r="K1" s="47"/>
    </row>
    <row r="2" spans="1:11" s="33" customFormat="1" ht="19.5" customHeight="1" x14ac:dyDescent="0.25">
      <c r="A2" s="8"/>
      <c r="B2" s="10"/>
    </row>
    <row r="3" spans="1:11" s="33" customFormat="1" ht="32.25" customHeight="1" x14ac:dyDescent="0.25">
      <c r="A3" s="13" t="s">
        <v>362</v>
      </c>
      <c r="B3" s="13"/>
    </row>
    <row r="4" spans="1:11" s="33" customFormat="1" x14ac:dyDescent="0.25">
      <c r="A4" s="34" t="s">
        <v>215</v>
      </c>
      <c r="B4" s="34"/>
    </row>
    <row r="5" spans="1:11" x14ac:dyDescent="0.25">
      <c r="A5" s="35" t="s">
        <v>3</v>
      </c>
    </row>
    <row r="9" spans="1:11" x14ac:dyDescent="0.25">
      <c r="A9" s="48" t="s">
        <v>363</v>
      </c>
      <c r="B9" s="48" t="s">
        <v>364</v>
      </c>
      <c r="C9" s="48" t="s">
        <v>365</v>
      </c>
      <c r="D9" s="48" t="s">
        <v>360</v>
      </c>
    </row>
    <row r="10" spans="1:11" x14ac:dyDescent="0.25">
      <c r="A10" s="35" t="s">
        <v>366</v>
      </c>
      <c r="C10" s="35">
        <v>6</v>
      </c>
      <c r="D10" s="35">
        <f>SUM(Tabla8[[#This Row],[HOMES]:[MULLERES]])</f>
        <v>6</v>
      </c>
    </row>
    <row r="11" spans="1:11" x14ac:dyDescent="0.25">
      <c r="A11" s="35" t="s">
        <v>367</v>
      </c>
      <c r="B11" s="35">
        <v>2</v>
      </c>
      <c r="C11" s="35">
        <v>2</v>
      </c>
      <c r="D11" s="35">
        <f>SUM(Tabla8[[#This Row],[HOMES]:[MULLERES]])</f>
        <v>4</v>
      </c>
    </row>
    <row r="12" spans="1:11" x14ac:dyDescent="0.25">
      <c r="A12" s="35" t="s">
        <v>368</v>
      </c>
      <c r="C12" s="35">
        <v>4</v>
      </c>
      <c r="D12" s="35">
        <f>SUM(Tabla8[[#This Row],[HOMES]:[MULLERES]])</f>
        <v>4</v>
      </c>
    </row>
    <row r="13" spans="1:11" x14ac:dyDescent="0.25">
      <c r="A13" s="35" t="s">
        <v>369</v>
      </c>
      <c r="B13" s="35">
        <v>9</v>
      </c>
      <c r="D13" s="35">
        <f>SUM(Tabla8[[#This Row],[HOMES]:[MULLERES]])</f>
        <v>9</v>
      </c>
    </row>
    <row r="14" spans="1:11" x14ac:dyDescent="0.25">
      <c r="A14" s="35" t="s">
        <v>370</v>
      </c>
      <c r="B14" s="35">
        <v>4</v>
      </c>
      <c r="D14" s="35">
        <f>SUM(Tabla8[[#This Row],[HOMES]:[MULLERES]])</f>
        <v>4</v>
      </c>
    </row>
    <row r="15" spans="1:11" x14ac:dyDescent="0.25">
      <c r="A15" s="35" t="s">
        <v>371</v>
      </c>
      <c r="C15" s="35">
        <v>2</v>
      </c>
      <c r="D15" s="35">
        <f>SUM(Tabla8[[#This Row],[HOMES]:[MULLERES]])</f>
        <v>2</v>
      </c>
    </row>
    <row r="16" spans="1:11" x14ac:dyDescent="0.25">
      <c r="A16" s="35" t="s">
        <v>372</v>
      </c>
      <c r="B16" s="35">
        <v>1</v>
      </c>
      <c r="C16" s="35">
        <v>5</v>
      </c>
      <c r="D16" s="35">
        <f>SUM(Tabla8[[#This Row],[HOMES]:[MULLERES]])</f>
        <v>6</v>
      </c>
    </row>
    <row r="17" spans="1:4" x14ac:dyDescent="0.25">
      <c r="A17" s="35" t="s">
        <v>373</v>
      </c>
      <c r="B17" s="35">
        <v>3</v>
      </c>
      <c r="C17" s="35">
        <v>3</v>
      </c>
      <c r="D17" s="35">
        <f>SUM(Tabla8[[#This Row],[HOMES]:[MULLERES]])</f>
        <v>6</v>
      </c>
    </row>
    <row r="18" spans="1:4" x14ac:dyDescent="0.25">
      <c r="A18" s="35" t="s">
        <v>374</v>
      </c>
      <c r="B18" s="35">
        <v>6</v>
      </c>
      <c r="C18" s="35">
        <v>1</v>
      </c>
      <c r="D18" s="35">
        <f>SUM(Tabla8[[#This Row],[HOMES]:[MULLERES]])</f>
        <v>7</v>
      </c>
    </row>
    <row r="19" spans="1:4" x14ac:dyDescent="0.25">
      <c r="A19" s="35" t="s">
        <v>375</v>
      </c>
      <c r="B19" s="35">
        <v>6</v>
      </c>
      <c r="D19" s="35">
        <f>SUM(Tabla8[[#This Row],[HOMES]:[MULLERES]])</f>
        <v>6</v>
      </c>
    </row>
    <row r="20" spans="1:4" x14ac:dyDescent="0.25">
      <c r="A20" s="35" t="s">
        <v>376</v>
      </c>
      <c r="B20" s="35">
        <v>1</v>
      </c>
      <c r="C20" s="35">
        <v>3</v>
      </c>
      <c r="D20" s="35">
        <f>SUM(Tabla8[[#This Row],[HOMES]:[MULLERES]])</f>
        <v>4</v>
      </c>
    </row>
    <row r="21" spans="1:4" x14ac:dyDescent="0.25">
      <c r="A21" s="35" t="s">
        <v>377</v>
      </c>
      <c r="B21" s="35">
        <v>5</v>
      </c>
      <c r="C21" s="35">
        <v>4</v>
      </c>
      <c r="D21" s="35">
        <f>SUM(Tabla8[[#This Row],[HOMES]:[MULLERES]])</f>
        <v>9</v>
      </c>
    </row>
    <row r="22" spans="1:4" x14ac:dyDescent="0.25">
      <c r="A22" s="35" t="s">
        <v>378</v>
      </c>
      <c r="B22" s="35">
        <v>6</v>
      </c>
      <c r="C22" s="35">
        <v>2</v>
      </c>
      <c r="D22" s="35">
        <f>SUM(Tabla8[[#This Row],[HOMES]:[MULLERES]])</f>
        <v>8</v>
      </c>
    </row>
    <row r="23" spans="1:4" x14ac:dyDescent="0.25">
      <c r="A23" s="35" t="s">
        <v>379</v>
      </c>
      <c r="C23" s="35">
        <v>5</v>
      </c>
      <c r="D23" s="35">
        <f>SUM(Tabla8[[#This Row],[HOMES]:[MULLERES]])</f>
        <v>5</v>
      </c>
    </row>
    <row r="24" spans="1:4" x14ac:dyDescent="0.25">
      <c r="A24" s="35" t="s">
        <v>380</v>
      </c>
      <c r="B24" s="35">
        <v>3</v>
      </c>
      <c r="C24" s="35">
        <v>2</v>
      </c>
      <c r="D24" s="35">
        <f>SUM(Tabla8[[#This Row],[HOMES]:[MULLERES]])</f>
        <v>5</v>
      </c>
    </row>
    <row r="25" spans="1:4" x14ac:dyDescent="0.25">
      <c r="A25" s="35" t="s">
        <v>381</v>
      </c>
      <c r="B25" s="35">
        <v>6</v>
      </c>
      <c r="C25" s="35">
        <v>4</v>
      </c>
      <c r="D25" s="35">
        <f>SUM(Tabla8[[#This Row],[HOMES]:[MULLERES]])</f>
        <v>10</v>
      </c>
    </row>
    <row r="26" spans="1:4" x14ac:dyDescent="0.25">
      <c r="A26" s="35" t="s">
        <v>382</v>
      </c>
      <c r="B26" s="35">
        <v>9</v>
      </c>
      <c r="C26" s="35">
        <v>5</v>
      </c>
      <c r="D26" s="35">
        <f>SUM(Tabla8[[#This Row],[HOMES]:[MULLERES]])</f>
        <v>14</v>
      </c>
    </row>
    <row r="27" spans="1:4" x14ac:dyDescent="0.25">
      <c r="A27" s="35" t="s">
        <v>383</v>
      </c>
      <c r="B27" s="35">
        <v>3</v>
      </c>
      <c r="C27" s="35">
        <v>5</v>
      </c>
      <c r="D27" s="35">
        <f>SUM(Tabla8[[#This Row],[HOMES]:[MULLERES]])</f>
        <v>8</v>
      </c>
    </row>
    <row r="28" spans="1:4" x14ac:dyDescent="0.25">
      <c r="A28" s="35" t="s">
        <v>384</v>
      </c>
      <c r="B28" s="35">
        <v>8</v>
      </c>
      <c r="C28" s="35">
        <v>2</v>
      </c>
      <c r="D28" s="35">
        <f>SUM(Tabla8[[#This Row],[HOMES]:[MULLERES]])</f>
        <v>10</v>
      </c>
    </row>
    <row r="29" spans="1:4" x14ac:dyDescent="0.25">
      <c r="A29" s="35" t="s">
        <v>385</v>
      </c>
      <c r="B29" s="35">
        <v>5</v>
      </c>
      <c r="C29" s="35">
        <v>14</v>
      </c>
      <c r="D29" s="35">
        <f>SUM(Tabla8[[#This Row],[HOMES]:[MULLERES]])</f>
        <v>19</v>
      </c>
    </row>
    <row r="30" spans="1:4" x14ac:dyDescent="0.25">
      <c r="A30" s="35" t="s">
        <v>386</v>
      </c>
      <c r="B30" s="35">
        <v>8</v>
      </c>
      <c r="C30" s="35">
        <v>18</v>
      </c>
      <c r="D30" s="35">
        <f>SUM(Tabla8[[#This Row],[HOMES]:[MULLERES]])</f>
        <v>26</v>
      </c>
    </row>
    <row r="31" spans="1:4" x14ac:dyDescent="0.25">
      <c r="A31" s="35" t="s">
        <v>387</v>
      </c>
      <c r="B31" s="35">
        <v>3</v>
      </c>
      <c r="C31" s="35">
        <v>7</v>
      </c>
      <c r="D31" s="35">
        <f>SUM(Tabla8[[#This Row],[HOMES]:[MULLERES]])</f>
        <v>10</v>
      </c>
    </row>
    <row r="32" spans="1:4" x14ac:dyDescent="0.25">
      <c r="A32" s="35" t="s">
        <v>388</v>
      </c>
      <c r="C32" s="35">
        <v>3</v>
      </c>
      <c r="D32" s="35">
        <f>SUM(Tabla8[[#This Row],[HOMES]:[MULLERES]])</f>
        <v>3</v>
      </c>
    </row>
    <row r="33" spans="1:4" x14ac:dyDescent="0.25">
      <c r="A33" s="35" t="s">
        <v>389</v>
      </c>
      <c r="B33" s="35">
        <v>5</v>
      </c>
      <c r="D33" s="35">
        <f>SUM(Tabla8[[#This Row],[HOMES]:[MULLERES]])</f>
        <v>5</v>
      </c>
    </row>
    <row r="34" spans="1:4" x14ac:dyDescent="0.25">
      <c r="A34" s="35" t="s">
        <v>390</v>
      </c>
      <c r="B34" s="35">
        <v>2</v>
      </c>
      <c r="C34" s="35">
        <v>6</v>
      </c>
      <c r="D34" s="35">
        <f>SUM(Tabla8[[#This Row],[HOMES]:[MULLERES]])</f>
        <v>8</v>
      </c>
    </row>
    <row r="35" spans="1:4" x14ac:dyDescent="0.25">
      <c r="A35" s="35" t="s">
        <v>391</v>
      </c>
      <c r="B35" s="35">
        <v>2</v>
      </c>
      <c r="C35" s="35">
        <v>4</v>
      </c>
      <c r="D35" s="35">
        <f>SUM(Tabla8[[#This Row],[HOMES]:[MULLERES]])</f>
        <v>6</v>
      </c>
    </row>
    <row r="36" spans="1:4" x14ac:dyDescent="0.25">
      <c r="A36" s="35" t="s">
        <v>392</v>
      </c>
      <c r="B36" s="35">
        <v>1</v>
      </c>
      <c r="C36" s="35">
        <v>4</v>
      </c>
      <c r="D36" s="35">
        <f>SUM(Tabla8[[#This Row],[HOMES]:[MULLERES]])</f>
        <v>5</v>
      </c>
    </row>
    <row r="37" spans="1:4" x14ac:dyDescent="0.25">
      <c r="A37" s="35" t="s">
        <v>393</v>
      </c>
      <c r="B37" s="35">
        <v>7</v>
      </c>
      <c r="D37" s="35">
        <f>SUM(Tabla8[[#This Row],[HOMES]:[MULLERES]])</f>
        <v>7</v>
      </c>
    </row>
    <row r="38" spans="1:4" x14ac:dyDescent="0.25">
      <c r="A38" s="35" t="s">
        <v>394</v>
      </c>
      <c r="B38" s="35">
        <v>4</v>
      </c>
      <c r="C38" s="35">
        <v>12</v>
      </c>
      <c r="D38" s="35">
        <f>SUM(Tabla8[[#This Row],[HOMES]:[MULLERES]])</f>
        <v>16</v>
      </c>
    </row>
    <row r="39" spans="1:4" x14ac:dyDescent="0.25">
      <c r="A39" s="35" t="s">
        <v>395</v>
      </c>
      <c r="B39" s="35">
        <v>2</v>
      </c>
      <c r="C39" s="35">
        <v>6</v>
      </c>
      <c r="D39" s="35">
        <f>SUM(Tabla8[[#This Row],[HOMES]:[MULLERES]])</f>
        <v>8</v>
      </c>
    </row>
    <row r="40" spans="1:4" x14ac:dyDescent="0.25">
      <c r="A40" s="35" t="s">
        <v>396</v>
      </c>
      <c r="B40" s="35">
        <v>6</v>
      </c>
      <c r="C40" s="35">
        <v>3</v>
      </c>
      <c r="D40" s="35">
        <f>SUM(Tabla8[[#This Row],[HOMES]:[MULLERES]])</f>
        <v>9</v>
      </c>
    </row>
    <row r="41" spans="1:4" x14ac:dyDescent="0.25">
      <c r="A41" s="35" t="s">
        <v>397</v>
      </c>
      <c r="B41" s="35">
        <v>5</v>
      </c>
      <c r="C41" s="35">
        <v>10</v>
      </c>
      <c r="D41" s="35">
        <f>SUM(Tabla8[[#This Row],[HOMES]:[MULLERES]])</f>
        <v>15</v>
      </c>
    </row>
    <row r="42" spans="1:4" x14ac:dyDescent="0.25">
      <c r="A42" s="35" t="s">
        <v>398</v>
      </c>
      <c r="B42" s="35">
        <v>1</v>
      </c>
      <c r="C42" s="35">
        <v>3</v>
      </c>
      <c r="D42" s="35">
        <f>SUM(Tabla8[[#This Row],[HOMES]:[MULLERES]])</f>
        <v>4</v>
      </c>
    </row>
    <row r="43" spans="1:4" x14ac:dyDescent="0.25">
      <c r="A43" s="35" t="s">
        <v>399</v>
      </c>
      <c r="B43" s="35">
        <v>10</v>
      </c>
      <c r="C43" s="35">
        <v>8</v>
      </c>
      <c r="D43" s="35">
        <f>SUM(Tabla8[[#This Row],[HOMES]:[MULLERES]])</f>
        <v>18</v>
      </c>
    </row>
    <row r="44" spans="1:4" x14ac:dyDescent="0.25">
      <c r="A44" s="35" t="s">
        <v>400</v>
      </c>
      <c r="B44" s="35">
        <v>9</v>
      </c>
      <c r="D44" s="35">
        <f>SUM(Tabla8[[#This Row],[HOMES]:[MULLERES]])</f>
        <v>9</v>
      </c>
    </row>
    <row r="45" spans="1:4" x14ac:dyDescent="0.25">
      <c r="A45" s="35" t="s">
        <v>401</v>
      </c>
      <c r="C45" s="35">
        <v>3</v>
      </c>
      <c r="D45" s="35">
        <f>SUM(Tabla8[[#This Row],[HOMES]:[MULLERES]])</f>
        <v>3</v>
      </c>
    </row>
    <row r="46" spans="1:4" x14ac:dyDescent="0.25">
      <c r="A46" s="35" t="s">
        <v>402</v>
      </c>
      <c r="B46" s="35">
        <v>2</v>
      </c>
      <c r="C46" s="35">
        <v>4</v>
      </c>
      <c r="D46" s="35">
        <f>SUM(Tabla8[[#This Row],[HOMES]:[MULLERES]])</f>
        <v>6</v>
      </c>
    </row>
    <row r="47" spans="1:4" x14ac:dyDescent="0.25">
      <c r="A47" s="35" t="s">
        <v>403</v>
      </c>
      <c r="B47" s="35">
        <v>4</v>
      </c>
      <c r="C47" s="35">
        <v>2</v>
      </c>
      <c r="D47" s="35">
        <f>SUM(Tabla8[[#This Row],[HOMES]:[MULLERES]])</f>
        <v>6</v>
      </c>
    </row>
    <row r="48" spans="1:4" x14ac:dyDescent="0.25">
      <c r="A48" s="35" t="s">
        <v>404</v>
      </c>
      <c r="B48" s="35">
        <v>4</v>
      </c>
      <c r="C48" s="35">
        <v>13</v>
      </c>
      <c r="D48" s="35">
        <f>SUM(Tabla8[[#This Row],[HOMES]:[MULLERES]])</f>
        <v>17</v>
      </c>
    </row>
    <row r="49" spans="1:4" x14ac:dyDescent="0.25">
      <c r="A49" s="35" t="s">
        <v>405</v>
      </c>
      <c r="B49" s="35">
        <v>1</v>
      </c>
      <c r="C49" s="35">
        <v>3</v>
      </c>
      <c r="D49" s="35">
        <f>SUM(Tabla8[[#This Row],[HOMES]:[MULLERES]])</f>
        <v>4</v>
      </c>
    </row>
    <row r="50" spans="1:4" x14ac:dyDescent="0.25">
      <c r="A50" s="35" t="s">
        <v>406</v>
      </c>
      <c r="B50" s="35">
        <v>2</v>
      </c>
      <c r="C50" s="35">
        <v>12</v>
      </c>
      <c r="D50" s="35">
        <f>SUM(Tabla8[[#This Row],[HOMES]:[MULLERES]])</f>
        <v>14</v>
      </c>
    </row>
    <row r="51" spans="1:4" x14ac:dyDescent="0.25">
      <c r="A51" s="35" t="s">
        <v>407</v>
      </c>
      <c r="B51" s="35">
        <v>6</v>
      </c>
      <c r="C51" s="35">
        <v>1</v>
      </c>
      <c r="D51" s="35">
        <f>SUM(Tabla8[[#This Row],[HOMES]:[MULLERES]])</f>
        <v>7</v>
      </c>
    </row>
    <row r="52" spans="1:4" x14ac:dyDescent="0.25">
      <c r="A52" s="35" t="s">
        <v>408</v>
      </c>
      <c r="B52" s="35">
        <v>3</v>
      </c>
      <c r="C52" s="35">
        <v>4</v>
      </c>
      <c r="D52" s="35">
        <f>SUM(Tabla8[[#This Row],[HOMES]:[MULLERES]])</f>
        <v>7</v>
      </c>
    </row>
    <row r="53" spans="1:4" x14ac:dyDescent="0.25">
      <c r="A53" s="35" t="s">
        <v>409</v>
      </c>
      <c r="B53" s="35">
        <v>9</v>
      </c>
      <c r="C53" s="35">
        <v>11</v>
      </c>
      <c r="D53" s="35">
        <f>SUM(Tabla8[[#This Row],[HOMES]:[MULLERES]])</f>
        <v>20</v>
      </c>
    </row>
    <row r="54" spans="1:4" x14ac:dyDescent="0.25">
      <c r="A54" s="35" t="s">
        <v>410</v>
      </c>
      <c r="B54" s="35">
        <v>1</v>
      </c>
      <c r="C54" s="35">
        <v>5</v>
      </c>
      <c r="D54" s="35">
        <f>SUM(Tabla8[[#This Row],[HOMES]:[MULLERES]])</f>
        <v>6</v>
      </c>
    </row>
    <row r="55" spans="1:4" x14ac:dyDescent="0.25">
      <c r="A55" s="35" t="s">
        <v>411</v>
      </c>
      <c r="B55" s="35">
        <v>2</v>
      </c>
      <c r="C55" s="35">
        <v>3</v>
      </c>
      <c r="D55" s="35">
        <f>SUM(Tabla8[[#This Row],[HOMES]:[MULLERES]])</f>
        <v>5</v>
      </c>
    </row>
    <row r="56" spans="1:4" x14ac:dyDescent="0.25">
      <c r="A56" s="35" t="s">
        <v>412</v>
      </c>
      <c r="B56" s="35">
        <v>5</v>
      </c>
      <c r="D56" s="35">
        <f>SUM(Tabla8[[#This Row],[HOMES]:[MULLERES]])</f>
        <v>5</v>
      </c>
    </row>
    <row r="57" spans="1:4" x14ac:dyDescent="0.25">
      <c r="A57" s="35" t="s">
        <v>413</v>
      </c>
      <c r="B57" s="35">
        <v>6</v>
      </c>
      <c r="C57" s="35">
        <v>7</v>
      </c>
      <c r="D57" s="35">
        <f>SUM(Tabla8[[#This Row],[HOMES]:[MULLERES]])</f>
        <v>13</v>
      </c>
    </row>
    <row r="58" spans="1:4" x14ac:dyDescent="0.25">
      <c r="A58" s="35" t="s">
        <v>414</v>
      </c>
      <c r="C58" s="35">
        <v>4</v>
      </c>
      <c r="D58" s="35">
        <f>SUM(Tabla8[[#This Row],[HOMES]:[MULLERES]])</f>
        <v>4</v>
      </c>
    </row>
    <row r="59" spans="1:4" x14ac:dyDescent="0.25">
      <c r="A59" s="35" t="s">
        <v>415</v>
      </c>
      <c r="B59" s="35">
        <v>2</v>
      </c>
      <c r="C59" s="35">
        <v>1</v>
      </c>
      <c r="D59" s="35">
        <f>SUM(Tabla8[[#This Row],[HOMES]:[MULLERES]])</f>
        <v>3</v>
      </c>
    </row>
    <row r="60" spans="1:4" x14ac:dyDescent="0.25">
      <c r="A60" s="35" t="s">
        <v>416</v>
      </c>
      <c r="C60" s="35">
        <v>7</v>
      </c>
      <c r="D60" s="35">
        <f>SUM(Tabla8[[#This Row],[HOMES]:[MULLERES]])</f>
        <v>7</v>
      </c>
    </row>
    <row r="61" spans="1:4" x14ac:dyDescent="0.25">
      <c r="A61" s="35" t="s">
        <v>417</v>
      </c>
      <c r="B61" s="35">
        <v>9</v>
      </c>
      <c r="C61" s="35">
        <v>10</v>
      </c>
      <c r="D61" s="35">
        <f>SUM(Tabla8[[#This Row],[HOMES]:[MULLERES]])</f>
        <v>19</v>
      </c>
    </row>
    <row r="62" spans="1:4" x14ac:dyDescent="0.25">
      <c r="A62" s="35" t="s">
        <v>418</v>
      </c>
      <c r="B62" s="35">
        <v>1</v>
      </c>
      <c r="C62" s="35">
        <v>3</v>
      </c>
      <c r="D62" s="35">
        <f>SUM(Tabla8[[#This Row],[HOMES]:[MULLERES]])</f>
        <v>4</v>
      </c>
    </row>
    <row r="63" spans="1:4" x14ac:dyDescent="0.25">
      <c r="A63" s="35" t="s">
        <v>419</v>
      </c>
      <c r="B63" s="35">
        <v>4</v>
      </c>
      <c r="C63" s="35">
        <v>3</v>
      </c>
      <c r="D63" s="35">
        <f>SUM(Tabla8[[#This Row],[HOMES]:[MULLERES]])</f>
        <v>7</v>
      </c>
    </row>
    <row r="64" spans="1:4" x14ac:dyDescent="0.25">
      <c r="A64" s="35" t="s">
        <v>11</v>
      </c>
      <c r="B64" s="35">
        <f>SUBTOTAL(109,B10:B63)</f>
        <v>203</v>
      </c>
      <c r="C64" s="35">
        <f>SUBTOTAL(109,C10:C63)</f>
        <v>249</v>
      </c>
      <c r="D64" s="35">
        <f>SUM(Tabla8[[#This Row],[HOMES]:[MULLERES]])</f>
        <v>452</v>
      </c>
    </row>
  </sheetData>
  <mergeCells count="2">
    <mergeCell ref="A1:D1"/>
    <mergeCell ref="G1:K1"/>
  </mergeCell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527F6-D4D9-4304-A65A-955996B7E61E}">
  <dimension ref="A1:Q19"/>
  <sheetViews>
    <sheetView workbookViewId="0">
      <selection activeCell="B6" sqref="B6"/>
    </sheetView>
  </sheetViews>
  <sheetFormatPr baseColWidth="10" defaultRowHeight="15" x14ac:dyDescent="0.25"/>
  <cols>
    <col min="1" max="1" width="36.25" style="53" bestFit="1" customWidth="1"/>
    <col min="2" max="3" width="11" style="53"/>
    <col min="4" max="4" width="14.125" style="53" customWidth="1"/>
    <col min="5" max="6" width="11" style="53"/>
    <col min="7" max="7" width="36.25" style="53" bestFit="1" customWidth="1"/>
    <col min="8" max="11" width="11" style="53"/>
    <col min="12" max="12" width="10.625" style="53" customWidth="1"/>
    <col min="13" max="14" width="11" style="53"/>
    <col min="15" max="15" width="10.5" style="53" customWidth="1"/>
    <col min="16" max="16" width="22.75" style="53" customWidth="1"/>
    <col min="17" max="17" width="10.5" style="53" customWidth="1"/>
    <col min="18" max="16384" width="11" style="53"/>
  </cols>
  <sheetData>
    <row r="1" spans="1:17" ht="54.75" customHeight="1" thickBot="1" x14ac:dyDescent="0.35">
      <c r="A1" s="49"/>
      <c r="B1" s="49"/>
      <c r="C1" s="49"/>
      <c r="D1" s="49"/>
      <c r="E1" s="50"/>
      <c r="F1" s="50"/>
      <c r="G1" s="51"/>
      <c r="H1" s="51"/>
      <c r="I1" s="51"/>
      <c r="J1" s="51"/>
      <c r="K1" s="50"/>
      <c r="L1" s="50"/>
      <c r="M1" s="50"/>
      <c r="N1" s="50"/>
      <c r="O1" s="52"/>
      <c r="P1" s="52" t="s">
        <v>213</v>
      </c>
      <c r="Q1" s="52"/>
    </row>
    <row r="3" spans="1:17" ht="18.75" x14ac:dyDescent="0.25">
      <c r="A3" s="29" t="s">
        <v>420</v>
      </c>
    </row>
    <row r="5" spans="1:17" x14ac:dyDescent="0.25">
      <c r="A5" s="53" t="s">
        <v>421</v>
      </c>
    </row>
    <row r="6" spans="1:17" x14ac:dyDescent="0.25">
      <c r="A6" s="53" t="s">
        <v>3</v>
      </c>
    </row>
    <row r="10" spans="1:17" ht="15.75" x14ac:dyDescent="0.25">
      <c r="A10" s="53" t="s">
        <v>422</v>
      </c>
      <c r="B10" s="53" t="s">
        <v>64</v>
      </c>
      <c r="C10" s="53" t="s">
        <v>65</v>
      </c>
      <c r="D10" s="53" t="s">
        <v>423</v>
      </c>
      <c r="H10" s="54" t="s">
        <v>424</v>
      </c>
      <c r="I10" s="54"/>
      <c r="J10" s="54"/>
      <c r="K10" s="54" t="s">
        <v>425</v>
      </c>
      <c r="L10" s="54"/>
      <c r="M10" s="54"/>
      <c r="N10" s="54" t="s">
        <v>426</v>
      </c>
      <c r="O10" s="54"/>
      <c r="P10" s="54"/>
    </row>
    <row r="11" spans="1:17" x14ac:dyDescent="0.25">
      <c r="A11" s="53" t="s">
        <v>427</v>
      </c>
      <c r="B11" s="53">
        <v>1</v>
      </c>
      <c r="D11" s="53">
        <f>SUM(Tabla215[[#This Row],[Homes]:[Mulleres]])</f>
        <v>1</v>
      </c>
      <c r="G11" s="53" t="s">
        <v>428</v>
      </c>
      <c r="H11" s="53" t="s">
        <v>64</v>
      </c>
      <c r="I11" s="53" t="s">
        <v>65</v>
      </c>
      <c r="J11" s="53" t="s">
        <v>429</v>
      </c>
      <c r="K11" s="53" t="s">
        <v>67</v>
      </c>
      <c r="L11" s="53" t="s">
        <v>68</v>
      </c>
      <c r="M11" s="53" t="s">
        <v>430</v>
      </c>
      <c r="N11" s="53" t="s">
        <v>70</v>
      </c>
      <c r="O11" s="53" t="s">
        <v>71</v>
      </c>
      <c r="P11" s="53" t="s">
        <v>431</v>
      </c>
      <c r="Q11" s="53" t="s">
        <v>432</v>
      </c>
    </row>
    <row r="12" spans="1:17" x14ac:dyDescent="0.25">
      <c r="A12" s="53" t="s">
        <v>433</v>
      </c>
      <c r="B12" s="53">
        <v>3</v>
      </c>
      <c r="C12" s="53">
        <v>8</v>
      </c>
      <c r="D12" s="53">
        <f>SUM(Tabla215[[#This Row],[Homes]:[Mulleres]])</f>
        <v>11</v>
      </c>
      <c r="G12" s="53" t="s">
        <v>427</v>
      </c>
      <c r="N12" s="53">
        <v>1</v>
      </c>
      <c r="P12" s="53">
        <v>1</v>
      </c>
      <c r="Q12" s="53">
        <v>1</v>
      </c>
    </row>
    <row r="13" spans="1:17" x14ac:dyDescent="0.25">
      <c r="A13" s="53" t="s">
        <v>434</v>
      </c>
      <c r="B13" s="53">
        <v>8</v>
      </c>
      <c r="C13" s="53">
        <v>6</v>
      </c>
      <c r="D13" s="53">
        <f>SUM(Tabla215[[#This Row],[Homes]:[Mulleres]])</f>
        <v>14</v>
      </c>
      <c r="G13" s="53" t="s">
        <v>433</v>
      </c>
      <c r="H13" s="53">
        <v>2</v>
      </c>
      <c r="I13" s="53">
        <v>5</v>
      </c>
      <c r="J13" s="53">
        <v>7</v>
      </c>
      <c r="K13" s="53">
        <v>1</v>
      </c>
      <c r="M13" s="53">
        <v>1</v>
      </c>
      <c r="O13" s="53">
        <v>3</v>
      </c>
      <c r="P13" s="53">
        <v>3</v>
      </c>
      <c r="Q13" s="53">
        <v>11</v>
      </c>
    </row>
    <row r="14" spans="1:17" x14ac:dyDescent="0.25">
      <c r="A14" s="53" t="s">
        <v>435</v>
      </c>
      <c r="B14" s="53">
        <v>4</v>
      </c>
      <c r="C14" s="53">
        <v>14</v>
      </c>
      <c r="D14" s="53">
        <f>SUM(Tabla215[[#This Row],[Homes]:[Mulleres]])</f>
        <v>18</v>
      </c>
      <c r="G14" s="53" t="s">
        <v>434</v>
      </c>
      <c r="H14" s="53">
        <v>1</v>
      </c>
      <c r="J14" s="53">
        <v>1</v>
      </c>
      <c r="L14" s="53">
        <v>1</v>
      </c>
      <c r="M14" s="53">
        <v>1</v>
      </c>
      <c r="N14" s="53">
        <v>7</v>
      </c>
      <c r="O14" s="53">
        <v>5</v>
      </c>
      <c r="P14" s="53">
        <v>12</v>
      </c>
      <c r="Q14" s="53">
        <v>14</v>
      </c>
    </row>
    <row r="15" spans="1:17" x14ac:dyDescent="0.25">
      <c r="A15" s="53" t="s">
        <v>436</v>
      </c>
      <c r="B15" s="53">
        <v>8</v>
      </c>
      <c r="C15" s="53">
        <v>13</v>
      </c>
      <c r="D15" s="53">
        <f>SUM(Tabla215[[#This Row],[Homes]:[Mulleres]])</f>
        <v>21</v>
      </c>
      <c r="G15" s="53" t="s">
        <v>435</v>
      </c>
      <c r="H15" s="53">
        <v>2</v>
      </c>
      <c r="I15" s="53">
        <v>12</v>
      </c>
      <c r="J15" s="53">
        <v>14</v>
      </c>
      <c r="L15" s="53">
        <v>1</v>
      </c>
      <c r="M15" s="53">
        <v>1</v>
      </c>
      <c r="N15" s="53">
        <v>2</v>
      </c>
      <c r="O15" s="53">
        <v>1</v>
      </c>
      <c r="P15" s="53">
        <v>3</v>
      </c>
      <c r="Q15" s="53">
        <v>18</v>
      </c>
    </row>
    <row r="16" spans="1:17" x14ac:dyDescent="0.25">
      <c r="A16" s="53" t="s">
        <v>437</v>
      </c>
      <c r="B16" s="53">
        <v>7</v>
      </c>
      <c r="C16" s="53">
        <v>9</v>
      </c>
      <c r="D16" s="53">
        <f>SUM(Tabla215[[#This Row],[Homes]:[Mulleres]])</f>
        <v>16</v>
      </c>
      <c r="G16" s="53" t="s">
        <v>436</v>
      </c>
      <c r="H16" s="53">
        <v>2</v>
      </c>
      <c r="I16" s="53">
        <v>9</v>
      </c>
      <c r="J16" s="53">
        <v>11</v>
      </c>
      <c r="K16" s="53">
        <v>3</v>
      </c>
      <c r="M16" s="53">
        <v>3</v>
      </c>
      <c r="N16" s="53">
        <v>3</v>
      </c>
      <c r="O16" s="53">
        <v>4</v>
      </c>
      <c r="P16" s="53">
        <v>7</v>
      </c>
      <c r="Q16" s="53">
        <v>21</v>
      </c>
    </row>
    <row r="17" spans="1:17" x14ac:dyDescent="0.25">
      <c r="A17" s="53" t="s">
        <v>438</v>
      </c>
      <c r="B17" s="53">
        <v>8</v>
      </c>
      <c r="C17" s="53">
        <v>26</v>
      </c>
      <c r="D17" s="53">
        <f>SUM(Tabla215[[#This Row],[Homes]:[Mulleres]])</f>
        <v>34</v>
      </c>
      <c r="G17" s="53" t="s">
        <v>437</v>
      </c>
      <c r="K17" s="53">
        <v>3</v>
      </c>
      <c r="L17" s="53">
        <v>7</v>
      </c>
      <c r="M17" s="53">
        <v>10</v>
      </c>
      <c r="N17" s="53">
        <v>4</v>
      </c>
      <c r="O17" s="53">
        <v>2</v>
      </c>
      <c r="P17" s="53">
        <v>6</v>
      </c>
      <c r="Q17" s="53">
        <v>16</v>
      </c>
    </row>
    <row r="18" spans="1:17" x14ac:dyDescent="0.25">
      <c r="A18" s="55" t="s">
        <v>432</v>
      </c>
      <c r="B18" s="55">
        <f>SUBTOTAL(109,B11:B17)</f>
        <v>39</v>
      </c>
      <c r="C18" s="55">
        <f>SUBTOTAL(109,C11:C17)</f>
        <v>76</v>
      </c>
      <c r="D18" s="55">
        <f>SUM(Tabla215[[#This Row],[Homes]:[Mulleres]])</f>
        <v>115</v>
      </c>
      <c r="G18" s="53" t="s">
        <v>438</v>
      </c>
      <c r="H18" s="53">
        <v>3</v>
      </c>
      <c r="I18" s="53">
        <v>20</v>
      </c>
      <c r="J18" s="53">
        <v>23</v>
      </c>
      <c r="K18" s="53">
        <v>2</v>
      </c>
      <c r="L18" s="53">
        <v>1</v>
      </c>
      <c r="M18" s="53">
        <v>3</v>
      </c>
      <c r="N18" s="53">
        <v>3</v>
      </c>
      <c r="O18" s="53">
        <v>5</v>
      </c>
      <c r="P18" s="53">
        <v>8</v>
      </c>
      <c r="Q18" s="53">
        <v>34</v>
      </c>
    </row>
    <row r="19" spans="1:17" x14ac:dyDescent="0.25">
      <c r="G19" s="53" t="s">
        <v>432</v>
      </c>
      <c r="H19" s="53">
        <f>SUBTOTAL(109,H12:H18)</f>
        <v>10</v>
      </c>
      <c r="I19" s="53">
        <f t="shared" ref="I19:Q19" si="0">SUBTOTAL(109,I12:I18)</f>
        <v>46</v>
      </c>
      <c r="J19" s="53">
        <f t="shared" si="0"/>
        <v>56</v>
      </c>
      <c r="K19" s="53">
        <f t="shared" si="0"/>
        <v>9</v>
      </c>
      <c r="L19" s="53">
        <f t="shared" si="0"/>
        <v>10</v>
      </c>
      <c r="M19" s="53">
        <f t="shared" si="0"/>
        <v>19</v>
      </c>
      <c r="N19" s="53">
        <f t="shared" si="0"/>
        <v>20</v>
      </c>
      <c r="O19" s="53">
        <f t="shared" si="0"/>
        <v>20</v>
      </c>
      <c r="P19" s="53">
        <f t="shared" si="0"/>
        <v>40</v>
      </c>
      <c r="Q19" s="53">
        <f t="shared" si="0"/>
        <v>115</v>
      </c>
    </row>
  </sheetData>
  <mergeCells count="4">
    <mergeCell ref="A1:D1"/>
    <mergeCell ref="H10:J10"/>
    <mergeCell ref="K10:M10"/>
    <mergeCell ref="N10:P10"/>
  </mergeCell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94F99-ECA3-42A2-82F1-5696E3E8FE24}">
  <dimension ref="A1:P41"/>
  <sheetViews>
    <sheetView workbookViewId="0">
      <selection activeCell="A3" sqref="A3"/>
    </sheetView>
  </sheetViews>
  <sheetFormatPr baseColWidth="10" defaultRowHeight="15" x14ac:dyDescent="0.25"/>
  <cols>
    <col min="1" max="1" width="92" style="53" bestFit="1" customWidth="1"/>
    <col min="2" max="3" width="11" style="53"/>
    <col min="4" max="4" width="14.125" style="53" customWidth="1"/>
    <col min="5" max="5" width="11" style="53"/>
    <col min="6" max="6" width="66.25" style="53" customWidth="1"/>
    <col min="7" max="10" width="11" style="53"/>
    <col min="11" max="11" width="10.125" style="53" customWidth="1"/>
    <col min="12" max="12" width="22.75" style="53" customWidth="1"/>
    <col min="13" max="13" width="11" style="53"/>
    <col min="14" max="14" width="10.5" style="53" customWidth="1"/>
    <col min="15" max="15" width="11.875" style="53" customWidth="1"/>
    <col min="16" max="16" width="10.875" style="53" customWidth="1"/>
    <col min="17" max="16384" width="11" style="53"/>
  </cols>
  <sheetData>
    <row r="1" spans="1:16" ht="52.5" customHeight="1" thickBot="1" x14ac:dyDescent="0.35">
      <c r="A1" s="49"/>
      <c r="B1" s="49"/>
      <c r="C1" s="49"/>
      <c r="D1" s="49"/>
      <c r="E1" s="50"/>
      <c r="F1" s="50"/>
      <c r="G1" s="51"/>
      <c r="H1" s="51"/>
      <c r="I1" s="51"/>
      <c r="J1" s="51"/>
      <c r="K1" s="67" t="s">
        <v>213</v>
      </c>
      <c r="L1" s="67"/>
      <c r="M1" s="67"/>
      <c r="N1" s="67"/>
    </row>
    <row r="3" spans="1:16" ht="18.75" x14ac:dyDescent="0.25">
      <c r="A3" s="29" t="s">
        <v>439</v>
      </c>
    </row>
    <row r="5" spans="1:16" x14ac:dyDescent="0.25">
      <c r="A5" s="53" t="s">
        <v>421</v>
      </c>
    </row>
    <row r="6" spans="1:16" x14ac:dyDescent="0.25">
      <c r="A6" s="53" t="s">
        <v>3</v>
      </c>
    </row>
    <row r="8" spans="1:16" s="65" customFormat="1" ht="15.75" x14ac:dyDescent="0.25">
      <c r="G8" s="17" t="s">
        <v>425</v>
      </c>
      <c r="H8" s="17"/>
      <c r="I8" s="17"/>
      <c r="J8" s="17" t="s">
        <v>426</v>
      </c>
      <c r="K8" s="17"/>
      <c r="L8" s="17"/>
      <c r="M8" s="17" t="s">
        <v>424</v>
      </c>
      <c r="N8" s="17"/>
      <c r="O8" s="17"/>
    </row>
    <row r="9" spans="1:16" s="65" customFormat="1" x14ac:dyDescent="0.25">
      <c r="A9" s="65" t="s">
        <v>422</v>
      </c>
      <c r="B9" s="65" t="s">
        <v>64</v>
      </c>
      <c r="C9" s="65" t="s">
        <v>65</v>
      </c>
      <c r="D9" s="65" t="s">
        <v>423</v>
      </c>
      <c r="F9" s="65" t="s">
        <v>428</v>
      </c>
      <c r="G9" s="65" t="s">
        <v>64</v>
      </c>
      <c r="H9" s="65" t="s">
        <v>65</v>
      </c>
      <c r="I9" s="65" t="s">
        <v>430</v>
      </c>
      <c r="J9" s="65" t="s">
        <v>67</v>
      </c>
      <c r="K9" s="65" t="s">
        <v>68</v>
      </c>
      <c r="L9" s="65" t="s">
        <v>440</v>
      </c>
      <c r="M9" s="65" t="s">
        <v>70</v>
      </c>
      <c r="N9" s="65" t="s">
        <v>71</v>
      </c>
      <c r="O9" s="65" t="s">
        <v>441</v>
      </c>
      <c r="P9" s="65" t="s">
        <v>432</v>
      </c>
    </row>
    <row r="10" spans="1:16" s="65" customFormat="1" x14ac:dyDescent="0.25">
      <c r="A10" s="65" t="s">
        <v>442</v>
      </c>
      <c r="B10" s="65">
        <v>7</v>
      </c>
      <c r="C10" s="65">
        <v>15</v>
      </c>
      <c r="D10" s="65">
        <f>SUM(Tabla517[[#This Row],[Homes]:[Mulleres]])</f>
        <v>22</v>
      </c>
      <c r="F10" s="65" t="s">
        <v>442</v>
      </c>
      <c r="G10" s="65">
        <v>3</v>
      </c>
      <c r="H10" s="65">
        <v>3</v>
      </c>
      <c r="I10" s="65">
        <v>6</v>
      </c>
      <c r="J10" s="65">
        <v>2</v>
      </c>
      <c r="K10" s="65">
        <v>4</v>
      </c>
      <c r="L10" s="65">
        <v>6</v>
      </c>
      <c r="M10" s="65">
        <v>2</v>
      </c>
      <c r="N10" s="65">
        <v>8</v>
      </c>
      <c r="O10" s="65">
        <v>10</v>
      </c>
      <c r="P10" s="65">
        <v>22</v>
      </c>
    </row>
    <row r="11" spans="1:16" s="65" customFormat="1" x14ac:dyDescent="0.25">
      <c r="A11" s="65" t="s">
        <v>443</v>
      </c>
      <c r="B11" s="65">
        <v>6</v>
      </c>
      <c r="C11" s="65">
        <v>22</v>
      </c>
      <c r="D11" s="65">
        <f>SUM(Tabla517[[#This Row],[Homes]:[Mulleres]])</f>
        <v>28</v>
      </c>
      <c r="F11" s="65" t="s">
        <v>443</v>
      </c>
      <c r="G11" s="65">
        <v>2</v>
      </c>
      <c r="H11" s="65">
        <v>5</v>
      </c>
      <c r="I11" s="65">
        <v>7</v>
      </c>
      <c r="J11" s="65">
        <v>3</v>
      </c>
      <c r="K11" s="65">
        <v>13</v>
      </c>
      <c r="L11" s="65">
        <v>16</v>
      </c>
      <c r="M11" s="65">
        <v>1</v>
      </c>
      <c r="N11" s="65">
        <v>4</v>
      </c>
      <c r="O11" s="65">
        <v>5</v>
      </c>
      <c r="P11" s="65">
        <v>28</v>
      </c>
    </row>
    <row r="12" spans="1:16" s="65" customFormat="1" x14ac:dyDescent="0.25">
      <c r="A12" s="65" t="s">
        <v>444</v>
      </c>
      <c r="B12" s="65">
        <v>2</v>
      </c>
      <c r="C12" s="65">
        <v>3</v>
      </c>
      <c r="D12" s="65">
        <f>SUM(Tabla517[[#This Row],[Homes]:[Mulleres]])</f>
        <v>5</v>
      </c>
      <c r="F12" s="65" t="s">
        <v>444</v>
      </c>
      <c r="G12" s="65">
        <v>1</v>
      </c>
      <c r="I12" s="65">
        <v>1</v>
      </c>
      <c r="K12" s="65">
        <v>3</v>
      </c>
      <c r="L12" s="65">
        <v>3</v>
      </c>
      <c r="M12" s="65">
        <v>1</v>
      </c>
      <c r="O12" s="65">
        <v>1</v>
      </c>
      <c r="P12" s="65">
        <v>5</v>
      </c>
    </row>
    <row r="13" spans="1:16" s="65" customFormat="1" x14ac:dyDescent="0.25">
      <c r="A13" s="65" t="s">
        <v>445</v>
      </c>
      <c r="B13" s="65">
        <v>3</v>
      </c>
      <c r="C13" s="65">
        <v>10</v>
      </c>
      <c r="D13" s="65">
        <f>SUM(Tabla517[[#This Row],[Homes]:[Mulleres]])</f>
        <v>13</v>
      </c>
      <c r="F13" s="65" t="s">
        <v>445</v>
      </c>
      <c r="H13" s="65">
        <v>1</v>
      </c>
      <c r="I13" s="65">
        <v>1</v>
      </c>
      <c r="J13" s="65">
        <v>2</v>
      </c>
      <c r="K13" s="65">
        <v>6</v>
      </c>
      <c r="L13" s="65">
        <v>8</v>
      </c>
      <c r="M13" s="65">
        <v>1</v>
      </c>
      <c r="N13" s="65">
        <v>3</v>
      </c>
      <c r="O13" s="65">
        <v>4</v>
      </c>
      <c r="P13" s="65">
        <v>13</v>
      </c>
    </row>
    <row r="14" spans="1:16" s="65" customFormat="1" x14ac:dyDescent="0.25">
      <c r="A14" s="65" t="s">
        <v>446</v>
      </c>
      <c r="B14" s="65">
        <v>5</v>
      </c>
      <c r="C14" s="65">
        <v>6</v>
      </c>
      <c r="D14" s="65">
        <f>SUM(Tabla517[[#This Row],[Homes]:[Mulleres]])</f>
        <v>11</v>
      </c>
      <c r="F14" s="65" t="s">
        <v>446</v>
      </c>
      <c r="G14" s="65">
        <v>1</v>
      </c>
      <c r="H14" s="65">
        <v>2</v>
      </c>
      <c r="I14" s="65">
        <v>3</v>
      </c>
      <c r="J14" s="65">
        <v>3</v>
      </c>
      <c r="K14" s="65">
        <v>3</v>
      </c>
      <c r="L14" s="65">
        <v>6</v>
      </c>
      <c r="M14" s="65">
        <v>1</v>
      </c>
      <c r="N14" s="65">
        <v>1</v>
      </c>
      <c r="O14" s="65">
        <v>2</v>
      </c>
      <c r="P14" s="65">
        <v>11</v>
      </c>
    </row>
    <row r="15" spans="1:16" s="65" customFormat="1" x14ac:dyDescent="0.25">
      <c r="A15" s="65" t="s">
        <v>447</v>
      </c>
      <c r="B15" s="65">
        <v>3</v>
      </c>
      <c r="C15" s="65">
        <v>9</v>
      </c>
      <c r="D15" s="65">
        <f>SUM(Tabla517[[#This Row],[Homes]:[Mulleres]])</f>
        <v>12</v>
      </c>
      <c r="F15" s="65" t="s">
        <v>447</v>
      </c>
      <c r="H15" s="65">
        <v>3</v>
      </c>
      <c r="I15" s="65">
        <v>3</v>
      </c>
      <c r="J15" s="65">
        <v>2</v>
      </c>
      <c r="K15" s="65">
        <v>2</v>
      </c>
      <c r="L15" s="65">
        <v>4</v>
      </c>
      <c r="M15" s="65">
        <v>1</v>
      </c>
      <c r="N15" s="65">
        <v>4</v>
      </c>
      <c r="O15" s="65">
        <v>5</v>
      </c>
      <c r="P15" s="65">
        <v>12</v>
      </c>
    </row>
    <row r="16" spans="1:16" s="65" customFormat="1" x14ac:dyDescent="0.25">
      <c r="A16" s="65" t="s">
        <v>448</v>
      </c>
      <c r="B16" s="65">
        <v>5</v>
      </c>
      <c r="C16" s="65">
        <v>15</v>
      </c>
      <c r="D16" s="65">
        <f>SUM(Tabla517[[#This Row],[Homes]:[Mulleres]])</f>
        <v>20</v>
      </c>
      <c r="F16" s="65" t="s">
        <v>448</v>
      </c>
      <c r="G16" s="65">
        <v>3</v>
      </c>
      <c r="H16" s="65">
        <v>12</v>
      </c>
      <c r="I16" s="65">
        <v>15</v>
      </c>
      <c r="J16" s="65">
        <v>1</v>
      </c>
      <c r="K16" s="65">
        <v>1</v>
      </c>
      <c r="L16" s="65">
        <v>2</v>
      </c>
      <c r="M16" s="65">
        <v>1</v>
      </c>
      <c r="N16" s="65">
        <v>2</v>
      </c>
      <c r="O16" s="65">
        <v>3</v>
      </c>
      <c r="P16" s="65">
        <v>20</v>
      </c>
    </row>
    <row r="17" spans="1:16" s="65" customFormat="1" x14ac:dyDescent="0.25">
      <c r="A17" s="65" t="s">
        <v>449</v>
      </c>
      <c r="B17" s="65">
        <v>4</v>
      </c>
      <c r="C17" s="65">
        <v>10</v>
      </c>
      <c r="D17" s="65">
        <f>SUM(Tabla517[[#This Row],[Homes]:[Mulleres]])</f>
        <v>14</v>
      </c>
      <c r="F17" s="65" t="s">
        <v>449</v>
      </c>
      <c r="H17" s="65">
        <v>4</v>
      </c>
      <c r="I17" s="65">
        <v>4</v>
      </c>
      <c r="J17" s="65">
        <v>3</v>
      </c>
      <c r="K17" s="65">
        <v>4</v>
      </c>
      <c r="L17" s="65">
        <v>7</v>
      </c>
      <c r="M17" s="65">
        <v>1</v>
      </c>
      <c r="N17" s="65">
        <v>2</v>
      </c>
      <c r="O17" s="65">
        <v>3</v>
      </c>
      <c r="P17" s="65">
        <v>14</v>
      </c>
    </row>
    <row r="18" spans="1:16" s="65" customFormat="1" x14ac:dyDescent="0.25">
      <c r="A18" s="65" t="s">
        <v>450</v>
      </c>
      <c r="B18" s="65">
        <v>4</v>
      </c>
      <c r="C18" s="65">
        <v>12</v>
      </c>
      <c r="D18" s="65">
        <f>SUM(Tabla517[[#This Row],[Homes]:[Mulleres]])</f>
        <v>16</v>
      </c>
      <c r="F18" s="65" t="s">
        <v>450</v>
      </c>
      <c r="G18" s="65">
        <v>2</v>
      </c>
      <c r="H18" s="65">
        <v>3</v>
      </c>
      <c r="I18" s="65">
        <v>5</v>
      </c>
      <c r="J18" s="65">
        <v>1</v>
      </c>
      <c r="K18" s="65">
        <v>6</v>
      </c>
      <c r="L18" s="65">
        <v>7</v>
      </c>
      <c r="M18" s="65">
        <v>1</v>
      </c>
      <c r="N18" s="65">
        <v>3</v>
      </c>
      <c r="O18" s="65">
        <v>4</v>
      </c>
      <c r="P18" s="65">
        <v>16</v>
      </c>
    </row>
    <row r="19" spans="1:16" s="65" customFormat="1" x14ac:dyDescent="0.25">
      <c r="A19" s="65" t="s">
        <v>451</v>
      </c>
      <c r="B19" s="65">
        <v>4</v>
      </c>
      <c r="C19" s="65">
        <v>19</v>
      </c>
      <c r="D19" s="65">
        <f>SUM(Tabla517[[#This Row],[Homes]:[Mulleres]])</f>
        <v>23</v>
      </c>
      <c r="F19" s="65" t="s">
        <v>451</v>
      </c>
      <c r="G19" s="65">
        <v>2</v>
      </c>
      <c r="H19" s="65">
        <v>6</v>
      </c>
      <c r="I19" s="65">
        <v>8</v>
      </c>
      <c r="J19" s="65">
        <v>2</v>
      </c>
      <c r="K19" s="65">
        <v>4</v>
      </c>
      <c r="L19" s="65">
        <v>6</v>
      </c>
      <c r="N19" s="65">
        <v>9</v>
      </c>
      <c r="O19" s="65">
        <v>9</v>
      </c>
      <c r="P19" s="65">
        <v>23</v>
      </c>
    </row>
    <row r="20" spans="1:16" s="65" customFormat="1" x14ac:dyDescent="0.25">
      <c r="A20" s="65" t="s">
        <v>452</v>
      </c>
      <c r="B20" s="65">
        <v>1</v>
      </c>
      <c r="D20" s="65">
        <f>SUM(Tabla517[[#This Row],[Homes]:[Mulleres]])</f>
        <v>1</v>
      </c>
      <c r="F20" s="65" t="s">
        <v>452</v>
      </c>
      <c r="M20" s="65">
        <v>1</v>
      </c>
      <c r="O20" s="65">
        <v>1</v>
      </c>
      <c r="P20" s="65">
        <v>1</v>
      </c>
    </row>
    <row r="21" spans="1:16" s="65" customFormat="1" x14ac:dyDescent="0.25">
      <c r="A21" s="65" t="s">
        <v>453</v>
      </c>
      <c r="B21" s="65">
        <v>1</v>
      </c>
      <c r="C21" s="65">
        <v>4</v>
      </c>
      <c r="D21" s="65">
        <f>SUM(Tabla517[[#This Row],[Homes]:[Mulleres]])</f>
        <v>5</v>
      </c>
      <c r="F21" s="65" t="s">
        <v>453</v>
      </c>
      <c r="H21" s="65">
        <v>2</v>
      </c>
      <c r="I21" s="65">
        <v>2</v>
      </c>
      <c r="J21" s="65">
        <v>1</v>
      </c>
      <c r="K21" s="65">
        <v>1</v>
      </c>
      <c r="L21" s="65">
        <v>2</v>
      </c>
      <c r="N21" s="65">
        <v>1</v>
      </c>
      <c r="O21" s="65">
        <v>1</v>
      </c>
      <c r="P21" s="65">
        <v>5</v>
      </c>
    </row>
    <row r="22" spans="1:16" s="65" customFormat="1" x14ac:dyDescent="0.25">
      <c r="A22" s="65" t="s">
        <v>454</v>
      </c>
      <c r="C22" s="65">
        <v>3</v>
      </c>
      <c r="D22" s="65">
        <f>SUM(Tabla517[[#This Row],[Homes]:[Mulleres]])</f>
        <v>3</v>
      </c>
      <c r="F22" s="65" t="s">
        <v>454</v>
      </c>
      <c r="H22" s="65">
        <v>1</v>
      </c>
      <c r="I22" s="65">
        <v>1</v>
      </c>
      <c r="K22" s="65">
        <v>2</v>
      </c>
      <c r="L22" s="65">
        <v>2</v>
      </c>
      <c r="P22" s="65">
        <v>3</v>
      </c>
    </row>
    <row r="23" spans="1:16" s="65" customFormat="1" x14ac:dyDescent="0.25">
      <c r="A23" s="65" t="s">
        <v>455</v>
      </c>
      <c r="B23" s="65">
        <v>2</v>
      </c>
      <c r="C23" s="65">
        <v>12</v>
      </c>
      <c r="D23" s="65">
        <f>SUM(Tabla517[[#This Row],[Homes]:[Mulleres]])</f>
        <v>14</v>
      </c>
      <c r="F23" s="65" t="s">
        <v>455</v>
      </c>
      <c r="H23" s="65">
        <v>4</v>
      </c>
      <c r="I23" s="65">
        <v>4</v>
      </c>
      <c r="J23" s="65">
        <v>1</v>
      </c>
      <c r="K23" s="65">
        <v>2</v>
      </c>
      <c r="L23" s="65">
        <v>3</v>
      </c>
      <c r="M23" s="65">
        <v>1</v>
      </c>
      <c r="N23" s="65">
        <v>6</v>
      </c>
      <c r="O23" s="65">
        <v>7</v>
      </c>
      <c r="P23" s="65">
        <v>14</v>
      </c>
    </row>
    <row r="24" spans="1:16" s="65" customFormat="1" x14ac:dyDescent="0.25">
      <c r="A24" s="65" t="s">
        <v>456</v>
      </c>
      <c r="B24" s="65">
        <v>12</v>
      </c>
      <c r="C24" s="65">
        <v>34</v>
      </c>
      <c r="D24" s="65">
        <f>SUM(Tabla517[[#This Row],[Homes]:[Mulleres]])</f>
        <v>46</v>
      </c>
      <c r="F24" s="65" t="s">
        <v>456</v>
      </c>
      <c r="G24" s="65">
        <v>10</v>
      </c>
      <c r="H24" s="65">
        <v>18</v>
      </c>
      <c r="I24" s="65">
        <v>28</v>
      </c>
      <c r="J24" s="65">
        <v>1</v>
      </c>
      <c r="K24" s="65">
        <v>9</v>
      </c>
      <c r="L24" s="65">
        <v>10</v>
      </c>
      <c r="M24" s="65">
        <v>1</v>
      </c>
      <c r="N24" s="65">
        <v>7</v>
      </c>
      <c r="O24" s="65">
        <v>8</v>
      </c>
      <c r="P24" s="65">
        <v>46</v>
      </c>
    </row>
    <row r="25" spans="1:16" s="65" customFormat="1" x14ac:dyDescent="0.25">
      <c r="A25" s="65" t="s">
        <v>457</v>
      </c>
      <c r="B25" s="65">
        <v>6</v>
      </c>
      <c r="C25" s="65">
        <v>26</v>
      </c>
      <c r="D25" s="65">
        <f>SUM(Tabla517[[#This Row],[Homes]:[Mulleres]])</f>
        <v>32</v>
      </c>
      <c r="F25" s="65" t="s">
        <v>457</v>
      </c>
      <c r="G25" s="65">
        <v>2</v>
      </c>
      <c r="H25" s="65">
        <v>10</v>
      </c>
      <c r="I25" s="65">
        <v>12</v>
      </c>
      <c r="J25" s="65">
        <v>2</v>
      </c>
      <c r="K25" s="65">
        <v>10</v>
      </c>
      <c r="L25" s="65">
        <v>12</v>
      </c>
      <c r="M25" s="65">
        <v>2</v>
      </c>
      <c r="N25" s="65">
        <v>6</v>
      </c>
      <c r="O25" s="65">
        <v>8</v>
      </c>
      <c r="P25" s="65">
        <v>32</v>
      </c>
    </row>
    <row r="26" spans="1:16" s="65" customFormat="1" x14ac:dyDescent="0.25">
      <c r="A26" s="65" t="s">
        <v>458</v>
      </c>
      <c r="B26" s="65">
        <v>7</v>
      </c>
      <c r="C26" s="65">
        <v>21</v>
      </c>
      <c r="D26" s="65">
        <f>SUM(Tabla517[[#This Row],[Homes]:[Mulleres]])</f>
        <v>28</v>
      </c>
      <c r="F26" s="65" t="s">
        <v>458</v>
      </c>
      <c r="G26" s="65">
        <v>3</v>
      </c>
      <c r="H26" s="65">
        <v>4</v>
      </c>
      <c r="I26" s="65">
        <v>7</v>
      </c>
      <c r="J26" s="65">
        <v>2</v>
      </c>
      <c r="K26" s="65">
        <v>6</v>
      </c>
      <c r="L26" s="65">
        <v>8</v>
      </c>
      <c r="M26" s="65">
        <v>2</v>
      </c>
      <c r="N26" s="65">
        <v>11</v>
      </c>
      <c r="O26" s="65">
        <v>13</v>
      </c>
      <c r="P26" s="65">
        <v>28</v>
      </c>
    </row>
    <row r="27" spans="1:16" s="65" customFormat="1" x14ac:dyDescent="0.25">
      <c r="A27" s="65" t="s">
        <v>459</v>
      </c>
      <c r="B27" s="65">
        <v>4</v>
      </c>
      <c r="C27" s="65">
        <v>23</v>
      </c>
      <c r="D27" s="65">
        <f>SUM(Tabla517[[#This Row],[Homes]:[Mulleres]])</f>
        <v>27</v>
      </c>
      <c r="F27" s="65" t="s">
        <v>459</v>
      </c>
      <c r="G27" s="65">
        <v>1</v>
      </c>
      <c r="H27" s="65">
        <v>11</v>
      </c>
      <c r="I27" s="65">
        <v>12</v>
      </c>
      <c r="J27" s="65">
        <v>2</v>
      </c>
      <c r="K27" s="65">
        <v>5</v>
      </c>
      <c r="L27" s="65">
        <v>7</v>
      </c>
      <c r="M27" s="65">
        <v>1</v>
      </c>
      <c r="N27" s="65">
        <v>7</v>
      </c>
      <c r="O27" s="65">
        <v>8</v>
      </c>
      <c r="P27" s="65">
        <v>27</v>
      </c>
    </row>
    <row r="28" spans="1:16" s="65" customFormat="1" x14ac:dyDescent="0.25">
      <c r="A28" s="65" t="s">
        <v>460</v>
      </c>
      <c r="C28" s="65">
        <v>2</v>
      </c>
      <c r="D28" s="65">
        <f>SUM(Tabla517[[#This Row],[Homes]:[Mulleres]])</f>
        <v>2</v>
      </c>
      <c r="F28" s="65" t="s">
        <v>460</v>
      </c>
      <c r="H28" s="65">
        <v>1</v>
      </c>
      <c r="I28" s="65">
        <v>1</v>
      </c>
      <c r="K28" s="65">
        <v>1</v>
      </c>
      <c r="L28" s="65">
        <v>1</v>
      </c>
      <c r="P28" s="65">
        <v>2</v>
      </c>
    </row>
    <row r="29" spans="1:16" s="65" customFormat="1" x14ac:dyDescent="0.25">
      <c r="A29" s="65" t="s">
        <v>461</v>
      </c>
      <c r="B29" s="65">
        <v>2</v>
      </c>
      <c r="C29" s="65">
        <v>6</v>
      </c>
      <c r="D29" s="65">
        <f>SUM(Tabla517[[#This Row],[Homes]:[Mulleres]])</f>
        <v>8</v>
      </c>
      <c r="F29" s="65" t="s">
        <v>461</v>
      </c>
      <c r="H29" s="65">
        <v>2</v>
      </c>
      <c r="I29" s="65">
        <v>2</v>
      </c>
      <c r="J29" s="65">
        <v>1</v>
      </c>
      <c r="K29" s="65">
        <v>2</v>
      </c>
      <c r="L29" s="65">
        <v>3</v>
      </c>
      <c r="M29" s="65">
        <v>1</v>
      </c>
      <c r="N29" s="65">
        <v>2</v>
      </c>
      <c r="O29" s="65">
        <v>3</v>
      </c>
      <c r="P29" s="65">
        <v>8</v>
      </c>
    </row>
    <row r="30" spans="1:16" s="65" customFormat="1" x14ac:dyDescent="0.25">
      <c r="A30" s="65" t="s">
        <v>462</v>
      </c>
      <c r="B30" s="65">
        <v>4</v>
      </c>
      <c r="C30" s="65">
        <v>10</v>
      </c>
      <c r="D30" s="65">
        <f>SUM(Tabla517[[#This Row],[Homes]:[Mulleres]])</f>
        <v>14</v>
      </c>
      <c r="F30" s="65" t="s">
        <v>462</v>
      </c>
      <c r="G30" s="65">
        <v>2</v>
      </c>
      <c r="H30" s="65">
        <v>1</v>
      </c>
      <c r="I30" s="65">
        <v>3</v>
      </c>
      <c r="J30" s="65">
        <v>1</v>
      </c>
      <c r="K30" s="65">
        <v>6</v>
      </c>
      <c r="L30" s="65">
        <v>7</v>
      </c>
      <c r="M30" s="65">
        <v>1</v>
      </c>
      <c r="N30" s="65">
        <v>3</v>
      </c>
      <c r="O30" s="65">
        <v>4</v>
      </c>
      <c r="P30" s="65">
        <v>14</v>
      </c>
    </row>
    <row r="31" spans="1:16" s="65" customFormat="1" x14ac:dyDescent="0.25">
      <c r="A31" s="65" t="s">
        <v>463</v>
      </c>
      <c r="B31" s="65">
        <v>3</v>
      </c>
      <c r="C31" s="65">
        <v>6</v>
      </c>
      <c r="D31" s="65">
        <f>SUM(Tabla517[[#This Row],[Homes]:[Mulleres]])</f>
        <v>9</v>
      </c>
      <c r="F31" s="65" t="s">
        <v>463</v>
      </c>
      <c r="G31" s="65">
        <v>1</v>
      </c>
      <c r="H31" s="65">
        <v>2</v>
      </c>
      <c r="I31" s="65">
        <v>3</v>
      </c>
      <c r="M31" s="65">
        <v>2</v>
      </c>
      <c r="N31" s="65">
        <v>4</v>
      </c>
      <c r="O31" s="65">
        <v>6</v>
      </c>
      <c r="P31" s="65">
        <v>9</v>
      </c>
    </row>
    <row r="32" spans="1:16" s="65" customFormat="1" x14ac:dyDescent="0.25">
      <c r="A32" s="65" t="s">
        <v>464</v>
      </c>
      <c r="B32" s="65">
        <v>3</v>
      </c>
      <c r="C32" s="65">
        <v>5</v>
      </c>
      <c r="D32" s="65">
        <f>SUM(Tabla517[[#This Row],[Homes]:[Mulleres]])</f>
        <v>8</v>
      </c>
      <c r="F32" s="65" t="s">
        <v>464</v>
      </c>
      <c r="G32" s="65">
        <v>1</v>
      </c>
      <c r="H32" s="65">
        <v>3</v>
      </c>
      <c r="I32" s="65">
        <v>4</v>
      </c>
      <c r="J32" s="65">
        <v>1</v>
      </c>
      <c r="K32" s="65">
        <v>1</v>
      </c>
      <c r="L32" s="65">
        <v>2</v>
      </c>
      <c r="M32" s="65">
        <v>1</v>
      </c>
      <c r="N32" s="65">
        <v>1</v>
      </c>
      <c r="O32" s="65">
        <v>2</v>
      </c>
      <c r="P32" s="65">
        <v>8</v>
      </c>
    </row>
    <row r="33" spans="1:16" s="65" customFormat="1" x14ac:dyDescent="0.25">
      <c r="A33" s="65" t="s">
        <v>465</v>
      </c>
      <c r="B33" s="65">
        <v>2</v>
      </c>
      <c r="C33" s="65">
        <v>2</v>
      </c>
      <c r="D33" s="65">
        <f>SUM(Tabla517[[#This Row],[Homes]:[Mulleres]])</f>
        <v>4</v>
      </c>
      <c r="F33" s="65" t="s">
        <v>465</v>
      </c>
      <c r="G33" s="65">
        <v>1</v>
      </c>
      <c r="H33" s="65">
        <v>1</v>
      </c>
      <c r="I33" s="65">
        <v>2</v>
      </c>
      <c r="M33" s="65">
        <v>1</v>
      </c>
      <c r="N33" s="65">
        <v>1</v>
      </c>
      <c r="O33" s="65">
        <v>2</v>
      </c>
      <c r="P33" s="65">
        <v>4</v>
      </c>
    </row>
    <row r="34" spans="1:16" s="65" customFormat="1" x14ac:dyDescent="0.25">
      <c r="A34" s="65" t="s">
        <v>466</v>
      </c>
      <c r="B34" s="65">
        <v>2</v>
      </c>
      <c r="C34" s="65">
        <v>6</v>
      </c>
      <c r="D34" s="65">
        <f>SUM(Tabla517[[#This Row],[Homes]:[Mulleres]])</f>
        <v>8</v>
      </c>
      <c r="F34" s="65" t="s">
        <v>466</v>
      </c>
      <c r="G34" s="65">
        <v>1</v>
      </c>
      <c r="H34" s="65">
        <v>3</v>
      </c>
      <c r="I34" s="65">
        <v>4</v>
      </c>
      <c r="J34" s="65">
        <v>1</v>
      </c>
      <c r="K34" s="65">
        <v>2</v>
      </c>
      <c r="L34" s="65">
        <v>3</v>
      </c>
      <c r="N34" s="65">
        <v>1</v>
      </c>
      <c r="O34" s="65">
        <v>1</v>
      </c>
      <c r="P34" s="65">
        <v>8</v>
      </c>
    </row>
    <row r="35" spans="1:16" s="65" customFormat="1" x14ac:dyDescent="0.25">
      <c r="A35" s="65" t="s">
        <v>467</v>
      </c>
      <c r="C35" s="65">
        <v>1</v>
      </c>
      <c r="D35" s="65">
        <f>SUM(Tabla517[[#This Row],[Homes]:[Mulleres]])</f>
        <v>1</v>
      </c>
      <c r="F35" s="65" t="s">
        <v>467</v>
      </c>
      <c r="H35" s="65">
        <v>1</v>
      </c>
      <c r="I35" s="65">
        <v>1</v>
      </c>
      <c r="P35" s="65">
        <v>1</v>
      </c>
    </row>
    <row r="36" spans="1:16" s="65" customFormat="1" x14ac:dyDescent="0.25">
      <c r="A36" s="65" t="s">
        <v>468</v>
      </c>
      <c r="B36" s="65">
        <v>2</v>
      </c>
      <c r="C36" s="65">
        <v>4</v>
      </c>
      <c r="D36" s="65">
        <f>SUM(Tabla517[[#This Row],[Homes]:[Mulleres]])</f>
        <v>6</v>
      </c>
      <c r="F36" s="65" t="s">
        <v>468</v>
      </c>
      <c r="H36" s="65">
        <v>2</v>
      </c>
      <c r="I36" s="65">
        <v>2</v>
      </c>
      <c r="J36" s="65">
        <v>1</v>
      </c>
      <c r="K36" s="65">
        <v>1</v>
      </c>
      <c r="L36" s="65">
        <v>2</v>
      </c>
      <c r="M36" s="65">
        <v>1</v>
      </c>
      <c r="N36" s="65">
        <v>1</v>
      </c>
      <c r="O36" s="65">
        <v>2</v>
      </c>
      <c r="P36" s="65">
        <v>6</v>
      </c>
    </row>
    <row r="37" spans="1:16" s="65" customFormat="1" x14ac:dyDescent="0.25">
      <c r="A37" s="65" t="s">
        <v>469</v>
      </c>
      <c r="B37" s="65">
        <v>3</v>
      </c>
      <c r="C37" s="65">
        <v>5</v>
      </c>
      <c r="D37" s="65">
        <f>SUM(Tabla517[[#This Row],[Homes]:[Mulleres]])</f>
        <v>8</v>
      </c>
      <c r="F37" s="65" t="s">
        <v>469</v>
      </c>
      <c r="G37" s="65">
        <v>1</v>
      </c>
      <c r="H37" s="65">
        <v>2</v>
      </c>
      <c r="I37" s="65">
        <v>3</v>
      </c>
      <c r="J37" s="65">
        <v>1</v>
      </c>
      <c r="K37" s="65">
        <v>2</v>
      </c>
      <c r="L37" s="65">
        <v>3</v>
      </c>
      <c r="M37" s="65">
        <v>1</v>
      </c>
      <c r="N37" s="65">
        <v>1</v>
      </c>
      <c r="O37" s="65">
        <v>2</v>
      </c>
      <c r="P37" s="65">
        <v>8</v>
      </c>
    </row>
    <row r="38" spans="1:16" s="65" customFormat="1" x14ac:dyDescent="0.25">
      <c r="A38" s="65" t="s">
        <v>470</v>
      </c>
      <c r="B38" s="65">
        <v>5</v>
      </c>
      <c r="C38" s="65">
        <v>9</v>
      </c>
      <c r="D38" s="65">
        <f>SUM(Tabla517[[#This Row],[Homes]:[Mulleres]])</f>
        <v>14</v>
      </c>
      <c r="F38" s="65" t="s">
        <v>470</v>
      </c>
      <c r="G38" s="65">
        <v>1</v>
      </c>
      <c r="H38" s="65">
        <v>3</v>
      </c>
      <c r="I38" s="65">
        <v>4</v>
      </c>
      <c r="J38" s="65">
        <v>2</v>
      </c>
      <c r="K38" s="65">
        <v>4</v>
      </c>
      <c r="L38" s="65">
        <v>6</v>
      </c>
      <c r="M38" s="65">
        <v>2</v>
      </c>
      <c r="N38" s="65">
        <v>2</v>
      </c>
      <c r="O38" s="65">
        <v>4</v>
      </c>
      <c r="P38" s="65">
        <v>14</v>
      </c>
    </row>
    <row r="39" spans="1:16" s="65" customFormat="1" x14ac:dyDescent="0.25">
      <c r="A39" s="65" t="s">
        <v>471</v>
      </c>
      <c r="B39" s="65">
        <v>3</v>
      </c>
      <c r="C39" s="65">
        <v>7</v>
      </c>
      <c r="D39" s="65">
        <f>SUM(Tabla517[[#This Row],[Homes]:[Mulleres]])</f>
        <v>10</v>
      </c>
      <c r="F39" s="65" t="s">
        <v>471</v>
      </c>
      <c r="G39" s="65">
        <v>1</v>
      </c>
      <c r="H39" s="65">
        <v>5</v>
      </c>
      <c r="I39" s="65">
        <v>6</v>
      </c>
      <c r="J39" s="65">
        <v>1</v>
      </c>
      <c r="K39" s="65">
        <v>1</v>
      </c>
      <c r="L39" s="65">
        <v>2</v>
      </c>
      <c r="M39" s="65">
        <v>1</v>
      </c>
      <c r="N39" s="65">
        <v>1</v>
      </c>
      <c r="O39" s="65">
        <v>2</v>
      </c>
      <c r="P39" s="65">
        <v>10</v>
      </c>
    </row>
    <row r="40" spans="1:16" s="65" customFormat="1" x14ac:dyDescent="0.25">
      <c r="A40" s="65" t="s">
        <v>472</v>
      </c>
      <c r="B40" s="65">
        <v>5</v>
      </c>
      <c r="C40" s="65">
        <v>24</v>
      </c>
      <c r="D40" s="65">
        <f>SUM(Tabla517[[#This Row],[Homes]:[Mulleres]])</f>
        <v>29</v>
      </c>
      <c r="F40" s="65" t="s">
        <v>472</v>
      </c>
      <c r="G40" s="65">
        <v>1</v>
      </c>
      <c r="H40" s="65">
        <v>14</v>
      </c>
      <c r="I40" s="65">
        <v>15</v>
      </c>
      <c r="J40" s="65">
        <v>1</v>
      </c>
      <c r="K40" s="65">
        <v>5</v>
      </c>
      <c r="L40" s="65">
        <v>6</v>
      </c>
      <c r="M40" s="65">
        <v>3</v>
      </c>
      <c r="N40" s="65">
        <v>5</v>
      </c>
      <c r="O40" s="65">
        <v>8</v>
      </c>
      <c r="P40" s="65">
        <v>29</v>
      </c>
    </row>
    <row r="41" spans="1:16" s="65" customFormat="1" x14ac:dyDescent="0.25">
      <c r="A41" s="66" t="s">
        <v>11</v>
      </c>
      <c r="B41" s="66">
        <f>SUBTOTAL(109,B10:B40)</f>
        <v>110</v>
      </c>
      <c r="C41" s="66">
        <f>SUBTOTAL(109,C10:C40)</f>
        <v>331</v>
      </c>
      <c r="D41" s="66">
        <f>SUM(Tabla517[[#This Row],[Homes]:[Mulleres]])</f>
        <v>441</v>
      </c>
      <c r="F41" s="66" t="s">
        <v>11</v>
      </c>
      <c r="G41" s="66">
        <f>SUBTOTAL(109,G10:G40)</f>
        <v>40</v>
      </c>
      <c r="H41" s="66">
        <f t="shared" ref="H41:P41" si="0">SUBTOTAL(109,H10:H40)</f>
        <v>129</v>
      </c>
      <c r="I41" s="66">
        <f t="shared" si="0"/>
        <v>169</v>
      </c>
      <c r="J41" s="66">
        <f t="shared" si="0"/>
        <v>38</v>
      </c>
      <c r="K41" s="66">
        <f t="shared" si="0"/>
        <v>106</v>
      </c>
      <c r="L41" s="66">
        <f t="shared" si="0"/>
        <v>144</v>
      </c>
      <c r="M41" s="66">
        <f t="shared" si="0"/>
        <v>32</v>
      </c>
      <c r="N41" s="66">
        <f t="shared" si="0"/>
        <v>96</v>
      </c>
      <c r="O41" s="66">
        <f t="shared" si="0"/>
        <v>128</v>
      </c>
      <c r="P41" s="66">
        <f t="shared" si="0"/>
        <v>441</v>
      </c>
    </row>
  </sheetData>
  <mergeCells count="5">
    <mergeCell ref="A1:D1"/>
    <mergeCell ref="K1:N1"/>
    <mergeCell ref="G8:I8"/>
    <mergeCell ref="J8:L8"/>
    <mergeCell ref="M8:O8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A13B5-A76D-42DD-83ED-67D0882BD211}">
  <dimension ref="A1:P25"/>
  <sheetViews>
    <sheetView workbookViewId="0">
      <selection activeCell="C6" sqref="C6"/>
    </sheetView>
  </sheetViews>
  <sheetFormatPr baseColWidth="10" defaultRowHeight="15" x14ac:dyDescent="0.25"/>
  <cols>
    <col min="1" max="1" width="57.875" style="53" bestFit="1" customWidth="1"/>
    <col min="2" max="3" width="11" style="53"/>
    <col min="4" max="4" width="14.125" style="53" customWidth="1"/>
    <col min="5" max="5" width="11" style="53"/>
    <col min="6" max="6" width="57.875" style="53" bestFit="1" customWidth="1"/>
    <col min="7" max="8" width="11" style="53"/>
    <col min="9" max="9" width="10.875" style="53" customWidth="1"/>
    <col min="10" max="10" width="11" style="53"/>
    <col min="11" max="11" width="10.125" style="53" customWidth="1"/>
    <col min="12" max="13" width="11" style="53"/>
    <col min="14" max="14" width="10.5" style="53" customWidth="1"/>
    <col min="15" max="15" width="17.25" style="53" customWidth="1"/>
    <col min="16" max="16" width="10.875" style="53" customWidth="1"/>
    <col min="17" max="16384" width="11" style="53"/>
  </cols>
  <sheetData>
    <row r="1" spans="1:16" ht="45.75" customHeight="1" thickBot="1" x14ac:dyDescent="0.35">
      <c r="A1" s="49"/>
      <c r="B1" s="49"/>
      <c r="C1" s="49"/>
      <c r="D1" s="49"/>
      <c r="E1" s="50"/>
      <c r="F1" s="50"/>
      <c r="G1" s="51"/>
      <c r="H1" s="51"/>
      <c r="I1" s="51"/>
      <c r="J1" s="51"/>
      <c r="K1" s="58" t="s">
        <v>213</v>
      </c>
      <c r="L1" s="58"/>
      <c r="M1" s="58"/>
      <c r="N1" s="58"/>
    </row>
    <row r="3" spans="1:16" ht="18.75" x14ac:dyDescent="0.25">
      <c r="A3" s="29" t="s">
        <v>473</v>
      </c>
    </row>
    <row r="5" spans="1:16" x14ac:dyDescent="0.25">
      <c r="A5" s="53" t="s">
        <v>421</v>
      </c>
    </row>
    <row r="6" spans="1:16" x14ac:dyDescent="0.25">
      <c r="A6" s="53" t="s">
        <v>3</v>
      </c>
    </row>
    <row r="9" spans="1:16" ht="15.75" x14ac:dyDescent="0.25">
      <c r="G9" s="59" t="s">
        <v>425</v>
      </c>
      <c r="H9" s="59"/>
      <c r="I9" s="59"/>
      <c r="J9" s="59" t="s">
        <v>426</v>
      </c>
      <c r="K9" s="59"/>
      <c r="L9" s="59"/>
      <c r="M9" s="59" t="s">
        <v>424</v>
      </c>
      <c r="N9" s="59"/>
      <c r="O9" s="59"/>
    </row>
    <row r="10" spans="1:16" x14ac:dyDescent="0.25">
      <c r="A10" s="53" t="s">
        <v>422</v>
      </c>
      <c r="B10" s="53" t="s">
        <v>64</v>
      </c>
      <c r="C10" s="53" t="s">
        <v>65</v>
      </c>
      <c r="D10" s="53" t="s">
        <v>423</v>
      </c>
      <c r="F10" s="53" t="s">
        <v>428</v>
      </c>
      <c r="G10" s="60" t="s">
        <v>64</v>
      </c>
      <c r="H10" s="60" t="s">
        <v>65</v>
      </c>
      <c r="I10" s="60" t="s">
        <v>430</v>
      </c>
      <c r="J10" s="60" t="s">
        <v>67</v>
      </c>
      <c r="K10" s="60" t="s">
        <v>68</v>
      </c>
      <c r="L10" s="60" t="s">
        <v>440</v>
      </c>
      <c r="M10" s="60" t="s">
        <v>70</v>
      </c>
      <c r="N10" s="60" t="s">
        <v>71</v>
      </c>
      <c r="O10" s="60" t="s">
        <v>441</v>
      </c>
      <c r="P10" s="60" t="s">
        <v>432</v>
      </c>
    </row>
    <row r="11" spans="1:16" x14ac:dyDescent="0.25">
      <c r="A11" s="53" t="s">
        <v>474</v>
      </c>
      <c r="B11" s="53">
        <v>5</v>
      </c>
      <c r="C11" s="53">
        <v>8</v>
      </c>
      <c r="D11" s="53">
        <f>SUM(Tabla419[[#This Row],[Homes]:[Mulleres]])</f>
        <v>13</v>
      </c>
      <c r="F11" s="53" t="s">
        <v>474</v>
      </c>
      <c r="H11" s="53">
        <v>1</v>
      </c>
      <c r="I11" s="53">
        <v>1</v>
      </c>
      <c r="J11" s="53">
        <v>1</v>
      </c>
      <c r="L11" s="53">
        <v>1</v>
      </c>
      <c r="M11" s="53">
        <v>4</v>
      </c>
      <c r="N11" s="53">
        <v>7</v>
      </c>
      <c r="O11" s="53">
        <v>11</v>
      </c>
      <c r="P11" s="53">
        <v>13</v>
      </c>
    </row>
    <row r="12" spans="1:16" x14ac:dyDescent="0.25">
      <c r="A12" s="53" t="s">
        <v>475</v>
      </c>
      <c r="B12" s="53">
        <v>1</v>
      </c>
      <c r="C12" s="53">
        <v>4</v>
      </c>
      <c r="D12" s="53">
        <f>SUM(Tabla419[[#This Row],[Homes]:[Mulleres]])</f>
        <v>5</v>
      </c>
      <c r="F12" s="53" t="s">
        <v>475</v>
      </c>
      <c r="H12" s="53">
        <v>1</v>
      </c>
      <c r="I12" s="53">
        <v>1</v>
      </c>
      <c r="M12" s="53">
        <v>1</v>
      </c>
      <c r="N12" s="53">
        <v>3</v>
      </c>
      <c r="O12" s="53">
        <v>4</v>
      </c>
      <c r="P12" s="53">
        <v>5</v>
      </c>
    </row>
    <row r="13" spans="1:16" x14ac:dyDescent="0.25">
      <c r="A13" s="53" t="s">
        <v>476</v>
      </c>
      <c r="C13" s="53">
        <v>8</v>
      </c>
      <c r="D13" s="53">
        <f>SUM(Tabla419[[#This Row],[Homes]:[Mulleres]])</f>
        <v>8</v>
      </c>
      <c r="F13" s="53" t="s">
        <v>476</v>
      </c>
      <c r="H13" s="53">
        <v>2</v>
      </c>
      <c r="I13" s="53">
        <v>2</v>
      </c>
      <c r="N13" s="53">
        <v>6</v>
      </c>
      <c r="O13" s="53">
        <v>6</v>
      </c>
      <c r="P13" s="53">
        <v>8</v>
      </c>
    </row>
    <row r="14" spans="1:16" x14ac:dyDescent="0.25">
      <c r="A14" s="53" t="s">
        <v>477</v>
      </c>
      <c r="B14" s="53">
        <v>4</v>
      </c>
      <c r="C14" s="53">
        <v>3</v>
      </c>
      <c r="D14" s="53">
        <f>SUM(Tabla419[[#This Row],[Homes]:[Mulleres]])</f>
        <v>7</v>
      </c>
      <c r="F14" s="53" t="s">
        <v>477</v>
      </c>
      <c r="G14" s="53">
        <v>2</v>
      </c>
      <c r="H14" s="53">
        <v>1</v>
      </c>
      <c r="I14" s="53">
        <v>3</v>
      </c>
      <c r="K14" s="53">
        <v>1</v>
      </c>
      <c r="L14" s="53">
        <v>1</v>
      </c>
      <c r="M14" s="53">
        <v>2</v>
      </c>
      <c r="N14" s="53">
        <v>1</v>
      </c>
      <c r="O14" s="53">
        <v>3</v>
      </c>
      <c r="P14" s="53">
        <v>7</v>
      </c>
    </row>
    <row r="15" spans="1:16" x14ac:dyDescent="0.25">
      <c r="A15" s="53" t="s">
        <v>478</v>
      </c>
      <c r="B15" s="53">
        <v>4</v>
      </c>
      <c r="C15" s="53">
        <v>2</v>
      </c>
      <c r="D15" s="53">
        <f>SUM(Tabla419[[#This Row],[Homes]:[Mulleres]])</f>
        <v>6</v>
      </c>
      <c r="F15" s="53" t="s">
        <v>478</v>
      </c>
      <c r="G15" s="53">
        <v>1</v>
      </c>
      <c r="I15" s="53">
        <v>1</v>
      </c>
      <c r="J15" s="53">
        <v>1</v>
      </c>
      <c r="L15" s="53">
        <v>1</v>
      </c>
      <c r="M15" s="53">
        <v>2</v>
      </c>
      <c r="N15" s="53">
        <v>2</v>
      </c>
      <c r="O15" s="53">
        <v>4</v>
      </c>
      <c r="P15" s="53">
        <v>6</v>
      </c>
    </row>
    <row r="16" spans="1:16" x14ac:dyDescent="0.25">
      <c r="A16" s="53" t="s">
        <v>479</v>
      </c>
      <c r="B16" s="53">
        <v>3</v>
      </c>
      <c r="C16" s="53">
        <v>5</v>
      </c>
      <c r="D16" s="53">
        <f>SUM(Tabla419[[#This Row],[Homes]:[Mulleres]])</f>
        <v>8</v>
      </c>
      <c r="F16" s="53" t="s">
        <v>479</v>
      </c>
      <c r="H16" s="53">
        <v>1</v>
      </c>
      <c r="I16" s="53">
        <v>1</v>
      </c>
      <c r="J16" s="53">
        <v>1</v>
      </c>
      <c r="K16" s="53">
        <v>2</v>
      </c>
      <c r="L16" s="53">
        <v>3</v>
      </c>
      <c r="M16" s="53">
        <v>2</v>
      </c>
      <c r="N16" s="53">
        <v>2</v>
      </c>
      <c r="O16" s="53">
        <v>4</v>
      </c>
      <c r="P16" s="53">
        <v>8</v>
      </c>
    </row>
    <row r="17" spans="1:16" x14ac:dyDescent="0.25">
      <c r="A17" s="53" t="s">
        <v>480</v>
      </c>
      <c r="B17" s="53">
        <v>3</v>
      </c>
      <c r="C17" s="53">
        <v>6</v>
      </c>
      <c r="D17" s="53">
        <f>SUM(Tabla419[[#This Row],[Homes]:[Mulleres]])</f>
        <v>9</v>
      </c>
      <c r="F17" s="53" t="s">
        <v>480</v>
      </c>
      <c r="G17" s="53">
        <v>1</v>
      </c>
      <c r="H17" s="53">
        <v>1</v>
      </c>
      <c r="I17" s="53">
        <v>2</v>
      </c>
      <c r="K17" s="53">
        <v>1</v>
      </c>
      <c r="L17" s="53">
        <v>1</v>
      </c>
      <c r="M17" s="53">
        <v>2</v>
      </c>
      <c r="N17" s="53">
        <v>4</v>
      </c>
      <c r="O17" s="53">
        <v>6</v>
      </c>
      <c r="P17" s="53">
        <v>9</v>
      </c>
    </row>
    <row r="18" spans="1:16" x14ac:dyDescent="0.25">
      <c r="A18" s="53" t="s">
        <v>481</v>
      </c>
      <c r="B18" s="53">
        <v>26</v>
      </c>
      <c r="C18" s="53">
        <v>44</v>
      </c>
      <c r="D18" s="53">
        <f>SUM(Tabla419[[#This Row],[Homes]:[Mulleres]])</f>
        <v>70</v>
      </c>
      <c r="F18" s="53" t="s">
        <v>481</v>
      </c>
      <c r="G18" s="53">
        <v>7</v>
      </c>
      <c r="H18" s="53">
        <v>7</v>
      </c>
      <c r="I18" s="53">
        <v>14</v>
      </c>
      <c r="J18" s="53">
        <v>6</v>
      </c>
      <c r="K18" s="53">
        <v>9</v>
      </c>
      <c r="L18" s="53">
        <v>15</v>
      </c>
      <c r="M18" s="53">
        <v>13</v>
      </c>
      <c r="N18" s="53">
        <v>28</v>
      </c>
      <c r="O18" s="53">
        <v>41</v>
      </c>
      <c r="P18" s="53">
        <v>70</v>
      </c>
    </row>
    <row r="19" spans="1:16" x14ac:dyDescent="0.25">
      <c r="A19" s="53" t="s">
        <v>482</v>
      </c>
      <c r="B19" s="53">
        <v>8</v>
      </c>
      <c r="C19" s="53">
        <v>5</v>
      </c>
      <c r="D19" s="53">
        <f>SUM(Tabla419[[#This Row],[Homes]:[Mulleres]])</f>
        <v>13</v>
      </c>
      <c r="F19" s="53" t="s">
        <v>482</v>
      </c>
      <c r="G19" s="53">
        <v>2</v>
      </c>
      <c r="H19" s="53">
        <v>4</v>
      </c>
      <c r="I19" s="53">
        <v>6</v>
      </c>
      <c r="J19" s="53">
        <v>1</v>
      </c>
      <c r="L19" s="53">
        <v>1</v>
      </c>
      <c r="M19" s="53">
        <v>5</v>
      </c>
      <c r="N19" s="53">
        <v>1</v>
      </c>
      <c r="O19" s="53">
        <v>6</v>
      </c>
      <c r="P19" s="53">
        <v>13</v>
      </c>
    </row>
    <row r="20" spans="1:16" x14ac:dyDescent="0.25">
      <c r="A20" s="53" t="s">
        <v>483</v>
      </c>
      <c r="B20" s="53">
        <v>3</v>
      </c>
      <c r="C20" s="53">
        <v>5</v>
      </c>
      <c r="D20" s="53">
        <f>SUM(Tabla419[[#This Row],[Homes]:[Mulleres]])</f>
        <v>8</v>
      </c>
      <c r="F20" s="53" t="s">
        <v>483</v>
      </c>
      <c r="G20" s="53">
        <v>2</v>
      </c>
      <c r="I20" s="53">
        <v>2</v>
      </c>
      <c r="M20" s="53">
        <v>1</v>
      </c>
      <c r="N20" s="53">
        <v>5</v>
      </c>
      <c r="O20" s="53">
        <v>6</v>
      </c>
      <c r="P20" s="53">
        <v>8</v>
      </c>
    </row>
    <row r="21" spans="1:16" x14ac:dyDescent="0.25">
      <c r="A21" s="53" t="s">
        <v>484</v>
      </c>
      <c r="B21" s="53">
        <v>9</v>
      </c>
      <c r="C21" s="53">
        <v>6</v>
      </c>
      <c r="D21" s="53">
        <f>SUM(Tabla419[[#This Row],[Homes]:[Mulleres]])</f>
        <v>15</v>
      </c>
      <c r="F21" s="53" t="s">
        <v>484</v>
      </c>
      <c r="G21" s="53">
        <v>1</v>
      </c>
      <c r="H21" s="53">
        <v>1</v>
      </c>
      <c r="I21" s="53">
        <v>2</v>
      </c>
      <c r="J21" s="53">
        <v>2</v>
      </c>
      <c r="L21" s="53">
        <v>2</v>
      </c>
      <c r="M21" s="53">
        <v>6</v>
      </c>
      <c r="N21" s="53">
        <v>5</v>
      </c>
      <c r="O21" s="53">
        <v>11</v>
      </c>
      <c r="P21" s="53">
        <v>15</v>
      </c>
    </row>
    <row r="22" spans="1:16" x14ac:dyDescent="0.25">
      <c r="A22" s="53" t="s">
        <v>485</v>
      </c>
      <c r="B22" s="53">
        <v>8</v>
      </c>
      <c r="C22" s="53">
        <v>5</v>
      </c>
      <c r="D22" s="53">
        <f>SUM(Tabla419[[#This Row],[Homes]:[Mulleres]])</f>
        <v>13</v>
      </c>
      <c r="F22" s="53" t="s">
        <v>485</v>
      </c>
      <c r="G22" s="53">
        <v>4</v>
      </c>
      <c r="H22" s="53">
        <v>1</v>
      </c>
      <c r="I22" s="53">
        <v>5</v>
      </c>
      <c r="J22" s="53">
        <v>3</v>
      </c>
      <c r="K22" s="53">
        <v>2</v>
      </c>
      <c r="L22" s="53">
        <v>5</v>
      </c>
      <c r="M22" s="53">
        <v>1</v>
      </c>
      <c r="N22" s="53">
        <v>2</v>
      </c>
      <c r="O22" s="53">
        <v>3</v>
      </c>
      <c r="P22" s="53">
        <v>13</v>
      </c>
    </row>
    <row r="23" spans="1:16" x14ac:dyDescent="0.25">
      <c r="A23" s="53" t="s">
        <v>486</v>
      </c>
      <c r="B23" s="53">
        <v>1</v>
      </c>
      <c r="C23" s="53">
        <v>5</v>
      </c>
      <c r="D23" s="53">
        <f>SUM(Tabla419[[#This Row],[Homes]:[Mulleres]])</f>
        <v>6</v>
      </c>
      <c r="F23" s="53" t="s">
        <v>486</v>
      </c>
      <c r="H23" s="53">
        <v>1</v>
      </c>
      <c r="I23" s="53">
        <v>1</v>
      </c>
      <c r="J23" s="53">
        <v>1</v>
      </c>
      <c r="K23" s="53">
        <v>3</v>
      </c>
      <c r="L23" s="53">
        <v>4</v>
      </c>
      <c r="N23" s="53">
        <v>1</v>
      </c>
      <c r="O23" s="53">
        <v>1</v>
      </c>
      <c r="P23" s="53">
        <v>6</v>
      </c>
    </row>
    <row r="24" spans="1:16" x14ac:dyDescent="0.25">
      <c r="A24" s="53" t="s">
        <v>487</v>
      </c>
      <c r="B24" s="53">
        <v>71</v>
      </c>
      <c r="C24" s="53">
        <v>43</v>
      </c>
      <c r="D24" s="53">
        <f>SUM(Tabla419[[#This Row],[Homes]:[Mulleres]])</f>
        <v>114</v>
      </c>
      <c r="F24" s="53" t="s">
        <v>487</v>
      </c>
      <c r="M24" s="53">
        <v>71</v>
      </c>
      <c r="N24" s="53">
        <v>43</v>
      </c>
      <c r="O24" s="53">
        <v>114</v>
      </c>
      <c r="P24" s="53">
        <v>114</v>
      </c>
    </row>
    <row r="25" spans="1:16" x14ac:dyDescent="0.25">
      <c r="A25" s="55" t="s">
        <v>432</v>
      </c>
      <c r="B25" s="55">
        <f>SUBTOTAL(109,B11:B24)</f>
        <v>146</v>
      </c>
      <c r="C25" s="55">
        <f>SUBTOTAL(109,C11:C24)</f>
        <v>149</v>
      </c>
      <c r="D25" s="55">
        <f>SUM(Tabla419[[#This Row],[Homes]:[Mulleres]])</f>
        <v>295</v>
      </c>
      <c r="F25" s="55" t="s">
        <v>11</v>
      </c>
      <c r="G25" s="55">
        <f>SUBTOTAL(109,G11:G24)</f>
        <v>20</v>
      </c>
      <c r="H25" s="55">
        <f t="shared" ref="H25:P25" si="0">SUBTOTAL(109,H11:H24)</f>
        <v>21</v>
      </c>
      <c r="I25" s="55">
        <f t="shared" si="0"/>
        <v>41</v>
      </c>
      <c r="J25" s="55">
        <f t="shared" si="0"/>
        <v>16</v>
      </c>
      <c r="K25" s="55">
        <f t="shared" si="0"/>
        <v>18</v>
      </c>
      <c r="L25" s="55">
        <f t="shared" si="0"/>
        <v>34</v>
      </c>
      <c r="M25" s="55">
        <f t="shared" si="0"/>
        <v>110</v>
      </c>
      <c r="N25" s="55">
        <f t="shared" si="0"/>
        <v>110</v>
      </c>
      <c r="O25" s="55">
        <f t="shared" si="0"/>
        <v>220</v>
      </c>
      <c r="P25" s="55">
        <f t="shared" si="0"/>
        <v>295</v>
      </c>
    </row>
  </sheetData>
  <mergeCells count="5">
    <mergeCell ref="A1:D1"/>
    <mergeCell ref="K1:N1"/>
    <mergeCell ref="G9:I9"/>
    <mergeCell ref="J9:L9"/>
    <mergeCell ref="M9:O9"/>
  </mergeCell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6438A-8BC4-4E50-860D-53EB02A0BD15}">
  <dimension ref="A1:L23"/>
  <sheetViews>
    <sheetView workbookViewId="0">
      <selection activeCell="B7" sqref="B7"/>
    </sheetView>
  </sheetViews>
  <sheetFormatPr baseColWidth="10" defaultRowHeight="15" x14ac:dyDescent="0.25"/>
  <cols>
    <col min="1" max="1" width="50.5" style="65" bestFit="1" customWidth="1"/>
    <col min="2" max="2" width="67.25" style="65" bestFit="1" customWidth="1"/>
    <col min="3" max="6" width="11" style="65"/>
    <col min="7" max="7" width="10.125" style="65" customWidth="1"/>
    <col min="8" max="8" width="22.75" style="65" customWidth="1"/>
    <col min="9" max="9" width="11" style="65"/>
    <col min="10" max="10" width="10.5" style="65" customWidth="1"/>
    <col min="11" max="11" width="11.875" style="65" customWidth="1"/>
    <col min="12" max="16384" width="11" style="65"/>
  </cols>
  <sheetData>
    <row r="1" spans="1:12" ht="54.75" customHeight="1" thickBot="1" x14ac:dyDescent="0.35">
      <c r="A1" s="62"/>
      <c r="B1" s="62"/>
      <c r="C1" s="63"/>
      <c r="D1" s="63"/>
      <c r="E1" s="63"/>
      <c r="F1" s="63"/>
      <c r="G1" s="63"/>
      <c r="H1" s="63"/>
      <c r="I1" s="63"/>
      <c r="J1" s="64" t="s">
        <v>213</v>
      </c>
      <c r="K1" s="64"/>
      <c r="L1" s="64"/>
    </row>
    <row r="3" spans="1:12" ht="18.75" x14ac:dyDescent="0.25">
      <c r="A3" s="13" t="s">
        <v>439</v>
      </c>
    </row>
    <row r="5" spans="1:12" x14ac:dyDescent="0.25">
      <c r="A5" s="65" t="s">
        <v>495</v>
      </c>
    </row>
    <row r="6" spans="1:12" x14ac:dyDescent="0.25">
      <c r="A6" s="65" t="s">
        <v>3</v>
      </c>
    </row>
    <row r="9" spans="1:12" x14ac:dyDescent="0.25">
      <c r="A9" s="65" t="s">
        <v>488</v>
      </c>
      <c r="B9" s="65" t="s">
        <v>422</v>
      </c>
      <c r="C9" s="65" t="s">
        <v>64</v>
      </c>
      <c r="D9" s="65" t="s">
        <v>65</v>
      </c>
      <c r="E9" s="65" t="s">
        <v>11</v>
      </c>
    </row>
    <row r="10" spans="1:12" x14ac:dyDescent="0.25">
      <c r="A10" s="65" t="s">
        <v>489</v>
      </c>
      <c r="B10" s="65" t="s">
        <v>490</v>
      </c>
      <c r="D10" s="65">
        <v>1</v>
      </c>
      <c r="E10" s="65">
        <f>SUM(Tabla922[[#This Row],[Homes]:[Mulleres]])</f>
        <v>1</v>
      </c>
    </row>
    <row r="11" spans="1:12" x14ac:dyDescent="0.25">
      <c r="A11" s="65" t="s">
        <v>489</v>
      </c>
      <c r="B11" s="65" t="s">
        <v>491</v>
      </c>
      <c r="C11" s="65">
        <v>3</v>
      </c>
      <c r="D11" s="65">
        <v>2</v>
      </c>
      <c r="E11" s="65">
        <f>SUM(Tabla922[[#This Row],[Homes]:[Mulleres]])</f>
        <v>5</v>
      </c>
    </row>
    <row r="12" spans="1:12" x14ac:dyDescent="0.25">
      <c r="A12" s="65" t="s">
        <v>492</v>
      </c>
      <c r="B12" s="65" t="s">
        <v>115</v>
      </c>
      <c r="C12" s="65">
        <v>9</v>
      </c>
      <c r="D12" s="65">
        <v>35</v>
      </c>
      <c r="E12" s="65">
        <f>SUM(Tabla922[[#This Row],[Homes]:[Mulleres]])</f>
        <v>44</v>
      </c>
    </row>
    <row r="13" spans="1:12" x14ac:dyDescent="0.25">
      <c r="A13" s="65" t="s">
        <v>493</v>
      </c>
      <c r="B13" s="65" t="s">
        <v>494</v>
      </c>
      <c r="C13" s="65">
        <v>14</v>
      </c>
      <c r="D13" s="65">
        <v>21</v>
      </c>
      <c r="E13" s="65">
        <f>SUM(Tabla922[[#This Row],[Homes]:[Mulleres]])</f>
        <v>35</v>
      </c>
    </row>
    <row r="14" spans="1:12" x14ac:dyDescent="0.25">
      <c r="A14" s="66" t="s">
        <v>11</v>
      </c>
      <c r="B14" s="66"/>
      <c r="C14" s="66">
        <f>SUBTOTAL(109,C10:C13)</f>
        <v>26</v>
      </c>
      <c r="D14" s="66">
        <f>SUBTOTAL(109,D10:D13)</f>
        <v>59</v>
      </c>
      <c r="E14" s="66">
        <f>SUM(Tabla922[[#This Row],[Homes]:[Mulleres]])</f>
        <v>85</v>
      </c>
    </row>
    <row r="17" spans="1:12" ht="15.75" x14ac:dyDescent="0.25">
      <c r="C17" s="61" t="s">
        <v>425</v>
      </c>
      <c r="D17" s="61"/>
      <c r="E17" s="61"/>
      <c r="F17" s="61" t="s">
        <v>426</v>
      </c>
      <c r="G17" s="61"/>
      <c r="H17" s="61"/>
      <c r="I17" s="61" t="s">
        <v>424</v>
      </c>
      <c r="J17" s="61"/>
      <c r="K17" s="61"/>
    </row>
    <row r="18" spans="1:12" x14ac:dyDescent="0.25">
      <c r="A18" s="65" t="s">
        <v>488</v>
      </c>
      <c r="B18" s="65" t="s">
        <v>422</v>
      </c>
      <c r="C18" s="65" t="s">
        <v>64</v>
      </c>
      <c r="D18" s="65" t="s">
        <v>65</v>
      </c>
      <c r="E18" s="65" t="s">
        <v>430</v>
      </c>
      <c r="F18" s="65" t="s">
        <v>67</v>
      </c>
      <c r="G18" s="65" t="s">
        <v>68</v>
      </c>
      <c r="H18" s="65" t="s">
        <v>431</v>
      </c>
      <c r="I18" s="65" t="s">
        <v>70</v>
      </c>
      <c r="J18" s="65" t="s">
        <v>71</v>
      </c>
      <c r="K18" s="65" t="s">
        <v>441</v>
      </c>
      <c r="L18" s="65" t="s">
        <v>11</v>
      </c>
    </row>
    <row r="19" spans="1:12" x14ac:dyDescent="0.25">
      <c r="A19" s="65" t="s">
        <v>489</v>
      </c>
      <c r="B19" s="65" t="s">
        <v>490</v>
      </c>
      <c r="G19" s="65">
        <v>1</v>
      </c>
      <c r="H19" s="65">
        <v>1</v>
      </c>
      <c r="L19" s="65">
        <v>1</v>
      </c>
    </row>
    <row r="20" spans="1:12" x14ac:dyDescent="0.25">
      <c r="A20" s="65" t="s">
        <v>489</v>
      </c>
      <c r="B20" s="65" t="s">
        <v>491</v>
      </c>
      <c r="C20" s="65">
        <v>1</v>
      </c>
      <c r="D20" s="65">
        <v>1</v>
      </c>
      <c r="E20" s="65">
        <v>2</v>
      </c>
      <c r="F20" s="65">
        <v>2</v>
      </c>
      <c r="G20" s="65">
        <v>1</v>
      </c>
      <c r="H20" s="65">
        <v>3</v>
      </c>
      <c r="L20" s="65">
        <v>5</v>
      </c>
    </row>
    <row r="21" spans="1:12" x14ac:dyDescent="0.25">
      <c r="A21" s="65" t="s">
        <v>492</v>
      </c>
      <c r="B21" s="65" t="s">
        <v>115</v>
      </c>
      <c r="D21" s="65">
        <v>1</v>
      </c>
      <c r="E21" s="65">
        <v>1</v>
      </c>
      <c r="F21" s="65">
        <v>8</v>
      </c>
      <c r="G21" s="65">
        <v>28</v>
      </c>
      <c r="H21" s="65">
        <v>36</v>
      </c>
      <c r="I21" s="65">
        <v>1</v>
      </c>
      <c r="J21" s="65">
        <v>6</v>
      </c>
      <c r="K21" s="65">
        <v>7</v>
      </c>
      <c r="L21" s="65">
        <v>44</v>
      </c>
    </row>
    <row r="22" spans="1:12" x14ac:dyDescent="0.25">
      <c r="A22" s="65" t="s">
        <v>493</v>
      </c>
      <c r="B22" s="65" t="s">
        <v>494</v>
      </c>
      <c r="C22" s="65">
        <v>7</v>
      </c>
      <c r="D22" s="65">
        <v>12</v>
      </c>
      <c r="E22" s="65">
        <v>19</v>
      </c>
      <c r="F22" s="65">
        <v>7</v>
      </c>
      <c r="G22" s="65">
        <v>9</v>
      </c>
      <c r="H22" s="65">
        <v>16</v>
      </c>
      <c r="L22" s="65">
        <v>35</v>
      </c>
    </row>
    <row r="23" spans="1:12" x14ac:dyDescent="0.25">
      <c r="A23" s="65" t="s">
        <v>11</v>
      </c>
      <c r="C23" s="65">
        <f>SUBTOTAL(109,C19:C22)</f>
        <v>8</v>
      </c>
      <c r="D23" s="65">
        <f t="shared" ref="D23:L23" si="0">SUBTOTAL(109,D19:D22)</f>
        <v>14</v>
      </c>
      <c r="E23" s="65">
        <f t="shared" si="0"/>
        <v>22</v>
      </c>
      <c r="F23" s="65">
        <f t="shared" si="0"/>
        <v>17</v>
      </c>
      <c r="G23" s="65">
        <f t="shared" si="0"/>
        <v>39</v>
      </c>
      <c r="H23" s="65">
        <f t="shared" si="0"/>
        <v>56</v>
      </c>
      <c r="I23" s="65">
        <f t="shared" si="0"/>
        <v>1</v>
      </c>
      <c r="J23" s="65">
        <f t="shared" si="0"/>
        <v>6</v>
      </c>
      <c r="K23" s="65">
        <f t="shared" si="0"/>
        <v>7</v>
      </c>
      <c r="L23" s="65">
        <f t="shared" si="0"/>
        <v>85</v>
      </c>
    </row>
  </sheetData>
  <mergeCells count="4">
    <mergeCell ref="J1:L1"/>
    <mergeCell ref="C17:E17"/>
    <mergeCell ref="F17:H17"/>
    <mergeCell ref="I17:K17"/>
  </mergeCells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2023_Plan formación_PTXAS</vt:lpstr>
      <vt:lpstr>2023_Formación externa_PTXAS</vt:lpstr>
      <vt:lpstr>2023_Formación PDI</vt:lpstr>
      <vt:lpstr>2023_Grupos_innovación_docente</vt:lpstr>
      <vt:lpstr>ANL</vt:lpstr>
      <vt:lpstr>Unidade de Igualdade</vt:lpstr>
      <vt:lpstr>SPRL</vt:lpstr>
      <vt:lpstr>Outros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2024-03-15T08:20:04Z</dcterms:created>
  <dcterms:modified xsi:type="dcterms:W3CDTF">2024-03-15T08:28:13Z</dcterms:modified>
</cp:coreProperties>
</file>