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investigación\Investigación\"/>
    </mc:Choice>
  </mc:AlternateContent>
  <xr:revisionPtr revIDLastSave="0" documentId="13_ncr:1_{56D1DEE5-EE1A-4596-9248-7D758E59CD4F}" xr6:coauthVersionLast="47" xr6:coauthVersionMax="47" xr10:uidLastSave="{00000000-0000-0000-0000-000000000000}"/>
  <bookViews>
    <workbookView xWindow="-120" yWindow="-120" windowWidth="29040" windowHeight="15720" xr2:uid="{6D906743-2C6A-4D17-8C55-B121C7C961E1}"/>
  </bookViews>
  <sheets>
    <sheet name="2022_Investigación" sheetId="1" r:id="rId1"/>
    <sheet name="2022_Proxectos" sheetId="2" r:id="rId2"/>
    <sheet name="2022_Prox. centro e G.I." sheetId="3" r:id="rId3"/>
    <sheet name="2022_Axudas UVig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D49" i="1"/>
  <c r="D50" i="1"/>
  <c r="D51" i="1"/>
  <c r="D47" i="1"/>
  <c r="C52" i="1"/>
  <c r="B52" i="1"/>
  <c r="D52" i="1" s="1"/>
  <c r="L39" i="4" l="1"/>
  <c r="K39" i="4"/>
  <c r="I39" i="4"/>
  <c r="H39" i="4"/>
  <c r="F39" i="4"/>
  <c r="E39" i="4"/>
  <c r="C39" i="4"/>
  <c r="B39" i="4"/>
  <c r="O38" i="4"/>
  <c r="N38" i="4"/>
  <c r="M38" i="4"/>
  <c r="J38" i="4"/>
  <c r="G38" i="4"/>
  <c r="D38" i="4"/>
  <c r="P38" i="4" s="1"/>
  <c r="P37" i="4"/>
  <c r="O37" i="4"/>
  <c r="N37" i="4"/>
  <c r="M37" i="4"/>
  <c r="J37" i="4"/>
  <c r="G37" i="4"/>
  <c r="D37" i="4"/>
  <c r="O36" i="4"/>
  <c r="N36" i="4"/>
  <c r="M36" i="4"/>
  <c r="J36" i="4"/>
  <c r="G36" i="4"/>
  <c r="D36" i="4"/>
  <c r="P36" i="4" s="1"/>
  <c r="O35" i="4"/>
  <c r="N35" i="4"/>
  <c r="M35" i="4"/>
  <c r="J35" i="4"/>
  <c r="G35" i="4"/>
  <c r="D35" i="4"/>
  <c r="P35" i="4" s="1"/>
  <c r="P34" i="4"/>
  <c r="O34" i="4"/>
  <c r="N34" i="4"/>
  <c r="M34" i="4"/>
  <c r="J34" i="4"/>
  <c r="G34" i="4"/>
  <c r="D34" i="4"/>
  <c r="O33" i="4"/>
  <c r="N33" i="4"/>
  <c r="M33" i="4"/>
  <c r="J33" i="4"/>
  <c r="J39" i="4" s="1"/>
  <c r="G33" i="4"/>
  <c r="D33" i="4"/>
  <c r="P33" i="4" s="1"/>
  <c r="P32" i="4"/>
  <c r="O32" i="4"/>
  <c r="N32" i="4"/>
  <c r="M32" i="4"/>
  <c r="J32" i="4"/>
  <c r="G32" i="4"/>
  <c r="D32" i="4"/>
  <c r="O31" i="4"/>
  <c r="N31" i="4"/>
  <c r="N39" i="4" s="1"/>
  <c r="M31" i="4"/>
  <c r="M39" i="4" s="1"/>
  <c r="J31" i="4"/>
  <c r="G31" i="4"/>
  <c r="D31" i="4"/>
  <c r="P31" i="4" s="1"/>
  <c r="P30" i="4"/>
  <c r="P39" i="4" s="1"/>
  <c r="O30" i="4"/>
  <c r="O39" i="4" s="1"/>
  <c r="N30" i="4"/>
  <c r="M30" i="4"/>
  <c r="J30" i="4"/>
  <c r="G30" i="4"/>
  <c r="G39" i="4" s="1"/>
  <c r="D30" i="4"/>
  <c r="D39" i="4" s="1"/>
  <c r="M23" i="4"/>
  <c r="L23" i="4"/>
  <c r="K23" i="4"/>
  <c r="J23" i="4"/>
  <c r="I23" i="4"/>
  <c r="H23" i="4"/>
  <c r="G23" i="4"/>
  <c r="F23" i="4"/>
  <c r="E23" i="4"/>
  <c r="D23" i="4"/>
  <c r="C23" i="4"/>
  <c r="B23" i="4"/>
  <c r="P22" i="4"/>
  <c r="O22" i="4"/>
  <c r="N22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P23" i="4" s="1"/>
  <c r="O15" i="4"/>
  <c r="O23" i="4" s="1"/>
  <c r="N15" i="4"/>
  <c r="P14" i="4"/>
  <c r="O14" i="4"/>
  <c r="N14" i="4"/>
  <c r="N23" i="4" s="1"/>
  <c r="E106" i="3"/>
  <c r="D106" i="3"/>
  <c r="M102" i="3"/>
  <c r="K102" i="3"/>
  <c r="J102" i="3"/>
  <c r="L102" i="3" s="1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F50" i="3"/>
  <c r="D50" i="3"/>
  <c r="C50" i="3"/>
  <c r="L49" i="3"/>
  <c r="E49" i="3"/>
  <c r="L48" i="3"/>
  <c r="E48" i="3"/>
  <c r="L47" i="3"/>
  <c r="E47" i="3"/>
  <c r="L46" i="3"/>
  <c r="E46" i="3"/>
  <c r="L45" i="3"/>
  <c r="E45" i="3"/>
  <c r="L44" i="3"/>
  <c r="E44" i="3"/>
  <c r="L43" i="3"/>
  <c r="E43" i="3"/>
  <c r="L42" i="3"/>
  <c r="E42" i="3"/>
  <c r="L41" i="3"/>
  <c r="E41" i="3"/>
  <c r="L40" i="3"/>
  <c r="E40" i="3"/>
  <c r="L39" i="3"/>
  <c r="E39" i="3"/>
  <c r="L38" i="3"/>
  <c r="E38" i="3"/>
  <c r="L37" i="3"/>
  <c r="E37" i="3"/>
  <c r="L36" i="3"/>
  <c r="E36" i="3"/>
  <c r="L35" i="3"/>
  <c r="E35" i="3"/>
  <c r="L34" i="3"/>
  <c r="E34" i="3"/>
  <c r="L33" i="3"/>
  <c r="E33" i="3"/>
  <c r="E50" i="3" s="1"/>
  <c r="L32" i="3"/>
  <c r="E32" i="3"/>
  <c r="L31" i="3"/>
  <c r="E31" i="3"/>
  <c r="L30" i="3"/>
  <c r="E30" i="3"/>
  <c r="L29" i="3"/>
  <c r="E29" i="3"/>
  <c r="K23" i="3"/>
  <c r="J23" i="3"/>
  <c r="I23" i="3"/>
  <c r="L23" i="3" s="1"/>
  <c r="H23" i="3"/>
  <c r="G23" i="3"/>
  <c r="F23" i="3"/>
  <c r="E23" i="3"/>
  <c r="D23" i="3"/>
  <c r="C23" i="3"/>
  <c r="B23" i="3"/>
  <c r="L22" i="3"/>
  <c r="L21" i="3"/>
  <c r="L20" i="3"/>
  <c r="L19" i="3"/>
  <c r="L18" i="3"/>
  <c r="L17" i="3"/>
  <c r="L16" i="3"/>
  <c r="K35" i="2"/>
  <c r="J35" i="2"/>
  <c r="I35" i="2"/>
  <c r="H35" i="2"/>
  <c r="G35" i="2"/>
  <c r="F35" i="2"/>
  <c r="E35" i="2"/>
  <c r="D35" i="2"/>
  <c r="C35" i="2"/>
  <c r="B35" i="2"/>
  <c r="L34" i="2"/>
  <c r="L33" i="2"/>
  <c r="L32" i="2"/>
  <c r="L31" i="2"/>
  <c r="L30" i="2"/>
  <c r="L29" i="2"/>
  <c r="L28" i="2"/>
  <c r="L35" i="2" s="1"/>
  <c r="K21" i="2"/>
  <c r="J21" i="2"/>
  <c r="I21" i="2"/>
  <c r="H21" i="2"/>
  <c r="G21" i="2"/>
  <c r="F21" i="2"/>
  <c r="E21" i="2"/>
  <c r="D21" i="2"/>
  <c r="C21" i="2"/>
  <c r="B21" i="2"/>
  <c r="M20" i="2"/>
  <c r="L20" i="2"/>
  <c r="M19" i="2"/>
  <c r="L19" i="2"/>
  <c r="M18" i="2"/>
  <c r="L18" i="2"/>
  <c r="M17" i="2"/>
  <c r="L17" i="2"/>
  <c r="M16" i="2"/>
  <c r="L16" i="2"/>
  <c r="M15" i="2"/>
  <c r="L15" i="2"/>
  <c r="M14" i="2"/>
  <c r="M21" i="2" s="1"/>
  <c r="L14" i="2"/>
  <c r="L21" i="2" s="1"/>
  <c r="B68" i="1"/>
  <c r="B70" i="1" s="1"/>
  <c r="O42" i="1"/>
  <c r="N42" i="1"/>
  <c r="L42" i="1"/>
  <c r="K42" i="1"/>
  <c r="I42" i="1"/>
  <c r="H42" i="1"/>
  <c r="F42" i="1"/>
  <c r="E42" i="1"/>
  <c r="C42" i="1"/>
  <c r="B42" i="1"/>
  <c r="P41" i="1"/>
  <c r="M41" i="1"/>
  <c r="Q41" i="1" s="1"/>
  <c r="P40" i="1"/>
  <c r="M40" i="1"/>
  <c r="J40" i="1"/>
  <c r="G40" i="1"/>
  <c r="D40" i="1"/>
  <c r="P39" i="1"/>
  <c r="M39" i="1"/>
  <c r="M38" i="1"/>
  <c r="G38" i="1"/>
  <c r="D38" i="1"/>
  <c r="P37" i="1"/>
  <c r="M37" i="1"/>
  <c r="J37" i="1"/>
  <c r="G37" i="1"/>
  <c r="D37" i="1"/>
  <c r="Q36" i="1"/>
  <c r="P35" i="1"/>
  <c r="M35" i="1"/>
  <c r="J35" i="1"/>
  <c r="G35" i="1"/>
  <c r="D35" i="1"/>
  <c r="P34" i="1"/>
  <c r="M34" i="1"/>
  <c r="J34" i="1"/>
  <c r="G34" i="1"/>
  <c r="D34" i="1"/>
  <c r="P33" i="1"/>
  <c r="J33" i="1"/>
  <c r="G33" i="1"/>
  <c r="D33" i="1"/>
  <c r="P32" i="1"/>
  <c r="M32" i="1"/>
  <c r="G32" i="1"/>
  <c r="D32" i="1"/>
  <c r="G26" i="1"/>
  <c r="G25" i="1"/>
  <c r="G24" i="1"/>
  <c r="G23" i="1"/>
  <c r="G22" i="1"/>
  <c r="Q38" i="1" l="1"/>
  <c r="M42" i="1"/>
  <c r="Q39" i="1"/>
  <c r="P42" i="1"/>
  <c r="D42" i="1"/>
  <c r="Q37" i="1"/>
  <c r="J42" i="1"/>
  <c r="Q33" i="1"/>
  <c r="G42" i="1"/>
  <c r="Q40" i="1"/>
  <c r="Q35" i="1"/>
  <c r="Q34" i="1"/>
  <c r="Q32" i="1"/>
  <c r="Q42" i="1" l="1"/>
</calcChain>
</file>

<file path=xl/sharedStrings.xml><?xml version="1.0" encoding="utf-8"?>
<sst xmlns="http://schemas.openxmlformats.org/spreadsheetml/2006/main" count="605" uniqueCount="285">
  <si>
    <t>Unidade de Análises e Programas</t>
  </si>
  <si>
    <t>2022_Investigación: información xeral</t>
  </si>
  <si>
    <t>Fontes: SAID, OPI, SUXI, Área de apoio á investigación e transferencia ámbito científico, Xescampus, Biblioteca Universitaria</t>
  </si>
  <si>
    <t>Data do informe: xuño 2023</t>
  </si>
  <si>
    <t>2022_INVESTIGACIÓN</t>
  </si>
  <si>
    <t>TESES DOUTORAMENTO 2022</t>
  </si>
  <si>
    <t>nº teses lidas</t>
  </si>
  <si>
    <t>PUBLICACIÓNS CIENTÍFICAS 2022</t>
  </si>
  <si>
    <t>Consultar portal de investigación</t>
  </si>
  <si>
    <t>https://portalcientifico.uvigo.gal/</t>
  </si>
  <si>
    <t>PUBLICACIÓNS PROPIAS 2022</t>
  </si>
  <si>
    <t>Monografías</t>
  </si>
  <si>
    <t>Revistas</t>
  </si>
  <si>
    <t>GRUPOS DE INVESTIGACIÓN 2022</t>
  </si>
  <si>
    <t>Artes e Humanidades</t>
  </si>
  <si>
    <t>Ciencias</t>
  </si>
  <si>
    <t>Ciencias da Saúde</t>
  </si>
  <si>
    <t>Ciencias Sociais e Xurídicas</t>
  </si>
  <si>
    <t>Enxeñaría 
e Arquitectura</t>
  </si>
  <si>
    <t>Total</t>
  </si>
  <si>
    <t>Estranxeiros/as</t>
  </si>
  <si>
    <t>nº de grupos de investigación*</t>
  </si>
  <si>
    <t>nº de membros grupos de investigación**</t>
  </si>
  <si>
    <t>nº de membros mulleres</t>
  </si>
  <si>
    <t>* Asignación do ámbito segundo a rama de coñecemento do/a IP/coordinador/a.</t>
  </si>
  <si>
    <t>nº de coordinadores/as e/ou investigadores/as principais</t>
  </si>
  <si>
    <t>** Ao persoal externo á Uvigo, persoal investigador, estudantes…que non teñen rama de coñecemento asignada en SUXI,</t>
  </si>
  <si>
    <t>nº de mulleres coordinadora e/ou Investigadora principal</t>
  </si>
  <si>
    <t>asignóuselles o ámbito do/a IP/coordinador/a do seu grupo de investigación</t>
  </si>
  <si>
    <t>Participantes en proxectos de investigación
Por categoría e ámbito</t>
  </si>
  <si>
    <t>Enxeñaría e Arquitectura</t>
  </si>
  <si>
    <t>Homes</t>
  </si>
  <si>
    <t>Mulleres</t>
  </si>
  <si>
    <t>Total ámbito</t>
  </si>
  <si>
    <t>Axudante doutor/a</t>
  </si>
  <si>
    <t>Catedrático/a de Escola Universitaria</t>
  </si>
  <si>
    <t>Catedrático/a de Universidade</t>
  </si>
  <si>
    <t>Interino/a</t>
  </si>
  <si>
    <t>Lector/a</t>
  </si>
  <si>
    <t>Profesor/a contratado/a doutor/a</t>
  </si>
  <si>
    <t>Profesor/a Emérito/a</t>
  </si>
  <si>
    <t>Profesor/a titular de Escola Universitaria</t>
  </si>
  <si>
    <t>Profesor/a titular de Universidade</t>
  </si>
  <si>
    <t>Profesorado asociado</t>
  </si>
  <si>
    <t>RECURSOS EXTERNOS CAPTADOS 2022</t>
  </si>
  <si>
    <t>IMPORTES</t>
  </si>
  <si>
    <t>PROXECTOS INVESTIGACIÓN A.X. ESTADO</t>
  </si>
  <si>
    <t>PROXECTOS INVESTIGACIÓN A.C. GALICIA</t>
  </si>
  <si>
    <t>CONVENIOS, FUNDACIÓNS E OUTROS</t>
  </si>
  <si>
    <t>PROXECTOS INVESTIGACIÓN EUROPEOS</t>
  </si>
  <si>
    <t>PROXECTOS INVESTIGACIÓN INTERREG.</t>
  </si>
  <si>
    <t>FACTURACIÓN C.A.C.T.I.</t>
  </si>
  <si>
    <t>FACTURACIÓN CINBIO</t>
  </si>
  <si>
    <t>FACTURACIÓN CITI</t>
  </si>
  <si>
    <t>FACTURACIÓN E.C.I.M.A.T.</t>
  </si>
  <si>
    <t>CONTRATACIÓN I+D (sinatura no 2022)</t>
  </si>
  <si>
    <t>CONTRATACIÓN I+D (prórrogas anualidades anteriores)</t>
  </si>
  <si>
    <t>INOU</t>
  </si>
  <si>
    <t>TOTAL</t>
  </si>
  <si>
    <t>ORZAMENTO VIGO (PREVISIÓNS INICIAIS)</t>
  </si>
  <si>
    <t>%</t>
  </si>
  <si>
    <t>2022_Proxectos de investigación segundo convocatoria</t>
  </si>
  <si>
    <t>Fontes: SAID, OPI, SUXI</t>
  </si>
  <si>
    <t>PROXECTOS SEGUNDO CONVOCATORIA</t>
  </si>
  <si>
    <t>Total número</t>
  </si>
  <si>
    <t>Total importe</t>
  </si>
  <si>
    <t>Número</t>
  </si>
  <si>
    <t>Importe</t>
  </si>
  <si>
    <t>E - CENTRAL DO ESTADO</t>
  </si>
  <si>
    <t>EUROPEOS_HORIZONTE EUROPA</t>
  </si>
  <si>
    <t>EUROPEOS_INTERREXIONAIS</t>
  </si>
  <si>
    <t>EUROPEOS_OUTROS</t>
  </si>
  <si>
    <t>O - OUTROS (convenios, fundacións e outros)</t>
  </si>
  <si>
    <t>X - XUNTA DE GALICIA</t>
  </si>
  <si>
    <t>PROXECTOS SEGUNDO ÁMBITO PDI RESPONSABLE</t>
  </si>
  <si>
    <t>PROXECTOS POR CATEGORÍA IP</t>
  </si>
  <si>
    <t>Persoal contratado con cargo a proxectos</t>
  </si>
  <si>
    <t>Persoal de programas de investigación</t>
  </si>
  <si>
    <t>Programa Oportunius Xunta de Galicia</t>
  </si>
  <si>
    <t>Proxectos por centro do IP</t>
  </si>
  <si>
    <t>Proxectos por G.I. do IP</t>
  </si>
  <si>
    <t>Campus</t>
  </si>
  <si>
    <t>Centro</t>
  </si>
  <si>
    <t>Total importes</t>
  </si>
  <si>
    <t>Código G.I.</t>
  </si>
  <si>
    <t>Nome_G.I.</t>
  </si>
  <si>
    <t>Ourense</t>
  </si>
  <si>
    <t>Ecola de Enxeñaría Aeronáutica e do Espazo</t>
  </si>
  <si>
    <t>AA1</t>
  </si>
  <si>
    <t>Investigacións Agrarias e Alimentarias</t>
  </si>
  <si>
    <t>Escola Superior de Enxeñaría Informática</t>
  </si>
  <si>
    <t>AF4</t>
  </si>
  <si>
    <t>Enxeñería Agroforestal</t>
  </si>
  <si>
    <t>Facultade de Ciencias</t>
  </si>
  <si>
    <t>APET</t>
  </si>
  <si>
    <t>Applied Power Electronics Technology (Tecnoloxía Electrónica de Potencia Aplicada)</t>
  </si>
  <si>
    <t>Facultade de Ciencias Empresariais e Turismo</t>
  </si>
  <si>
    <t>BA2</t>
  </si>
  <si>
    <t>Bioloxía Ambiental</t>
  </si>
  <si>
    <t>Facultade de Dereito</t>
  </si>
  <si>
    <t>BEV1</t>
  </si>
  <si>
    <t>Agrobioloxía Ambiental: Calidade, Solos e Plantas</t>
  </si>
  <si>
    <t>Facultade de Educación e Traballo Social</t>
  </si>
  <si>
    <t>BV1</t>
  </si>
  <si>
    <t>Pranta, Solo e Aproveitamento de Subproductos</t>
  </si>
  <si>
    <t>Facultade de Historia</t>
  </si>
  <si>
    <t>ByCIAMA</t>
  </si>
  <si>
    <t>Biotecnoloxía e Calidade en Industrias Agroalimentarias e Medio Ambiente</t>
  </si>
  <si>
    <t>Pontevedra</t>
  </si>
  <si>
    <t>Escola de Enxeñaría Forestal</t>
  </si>
  <si>
    <t>CF1</t>
  </si>
  <si>
    <t>Food and Health Omics</t>
  </si>
  <si>
    <t>Facultade de Ciencias da Educación e do Deporte</t>
  </si>
  <si>
    <t>ChETE</t>
  </si>
  <si>
    <t>Enxeñería Química, Térmica e Medioambiental</t>
  </si>
  <si>
    <t>Facultade de Ciencias Sociais e da Comunicación</t>
  </si>
  <si>
    <t>CI5</t>
  </si>
  <si>
    <t>Xestión Segura e Sostible de Recursos Minerais</t>
  </si>
  <si>
    <t>Vigo</t>
  </si>
  <si>
    <t>CACTI</t>
  </si>
  <si>
    <t>CI7</t>
  </si>
  <si>
    <t>Matemáticas</t>
  </si>
  <si>
    <t>CINBIO</t>
  </si>
  <si>
    <t>CI8</t>
  </si>
  <si>
    <t>Innovación en Agrolimentación y Salud: Aproximación multidisciplinar mediante análisis químico, neurofisiología, fisiología vegetal,microbiología y biotecnología</t>
  </si>
  <si>
    <t>Escola de Enxeñaría de Minas e Enerxía</t>
  </si>
  <si>
    <t>CP2</t>
  </si>
  <si>
    <t>Comunicación Persuasiva</t>
  </si>
  <si>
    <t>Escola de Enxeñaría de Telecomunicación</t>
  </si>
  <si>
    <t>DMT</t>
  </si>
  <si>
    <t>Dereito Mercantil e do Traballo</t>
  </si>
  <si>
    <t>Escola de Enxeñaría Industrial</t>
  </si>
  <si>
    <t>E03</t>
  </si>
  <si>
    <t>Enxeñería de Equipos Electrónicos</t>
  </si>
  <si>
    <t>Facultade de Bioloxía</t>
  </si>
  <si>
    <t>EA3</t>
  </si>
  <si>
    <t>REDE: Investigación en Economía, Enerxía e Medio Ambiente</t>
  </si>
  <si>
    <t>Facultade de Ciencias do Mar</t>
  </si>
  <si>
    <t>EA7</t>
  </si>
  <si>
    <t>ECOSOT: Economía, Sociedade e Territorio</t>
  </si>
  <si>
    <t>Facultade de Ciencias Económicas e Empresariais</t>
  </si>
  <si>
    <t>EA8</t>
  </si>
  <si>
    <t>Research Group In Economic Analysis, Accounting and Finance-RGEAF</t>
  </si>
  <si>
    <t>Facultade de Ciencias Xurídicas e do Traballo</t>
  </si>
  <si>
    <t>EG6</t>
  </si>
  <si>
    <t>CIMA</t>
  </si>
  <si>
    <t>Facultade de Filoloxía e Tradución</t>
  </si>
  <si>
    <t>EI3</t>
  </si>
  <si>
    <t>Grupo de Control non Liñal</t>
  </si>
  <si>
    <t>Facultade de Química</t>
  </si>
  <si>
    <t>EM1</t>
  </si>
  <si>
    <t>GTE (Grupo de Tecnoloxía Enerxética)</t>
  </si>
  <si>
    <t>EN.EDI</t>
  </si>
  <si>
    <t>Enxeñería Eficiente e Dixital</t>
  </si>
  <si>
    <t>EQ1</t>
  </si>
  <si>
    <t>Procesos de Separación</t>
  </si>
  <si>
    <t>EQ10</t>
  </si>
  <si>
    <t>Enxeñería Química 10</t>
  </si>
  <si>
    <t>Proxectos por convocatoria e centro do IP</t>
  </si>
  <si>
    <t>EQ11</t>
  </si>
  <si>
    <t>BiotecnIA_Biotecnoloxía Industrial e Enxeñería Ambiental</t>
  </si>
  <si>
    <t>Tipo</t>
  </si>
  <si>
    <t>Nº proxectos</t>
  </si>
  <si>
    <t>EQ2</t>
  </si>
  <si>
    <t>Enxeñería Química</t>
  </si>
  <si>
    <t>EQ3</t>
  </si>
  <si>
    <t>Enxeñería Química 3</t>
  </si>
  <si>
    <t>ET1</t>
  </si>
  <si>
    <t>GIST (Grupo de Enxeñería de Sistemas Telemáticos)</t>
  </si>
  <si>
    <t>EZ1</t>
  </si>
  <si>
    <t>Ecoloxía e Zooloxía</t>
  </si>
  <si>
    <t>FA3</t>
  </si>
  <si>
    <t>Novos Materiais</t>
  </si>
  <si>
    <t>FA5</t>
  </si>
  <si>
    <t>Aplicacións Industriais dos Láseres</t>
  </si>
  <si>
    <t>FA9</t>
  </si>
  <si>
    <t>EphysLab</t>
  </si>
  <si>
    <t>FB2</t>
  </si>
  <si>
    <t>Fisioloxía de Peixes</t>
  </si>
  <si>
    <t>FT1</t>
  </si>
  <si>
    <t>Física da Terra (GOFUVI)</t>
  </si>
  <si>
    <t>GEA</t>
  </si>
  <si>
    <t>Ecoloxía Animal</t>
  </si>
  <si>
    <t>GEN</t>
  </si>
  <si>
    <t>Governance And Economics Research Network</t>
  </si>
  <si>
    <t>H20</t>
  </si>
  <si>
    <t>Grupo de Estudos de Arqueoloxía, Antigüidade e Territorio (GEAAT)</t>
  </si>
  <si>
    <t>HC1</t>
  </si>
  <si>
    <t>Historia Contemporánea 1</t>
  </si>
  <si>
    <t>HI23</t>
  </si>
  <si>
    <t>Wellness and Movement Research Group</t>
  </si>
  <si>
    <t>HI6</t>
  </si>
  <si>
    <t>Didáctica especial 6 – actividade física, expresión e creatividade</t>
  </si>
  <si>
    <t>HI8</t>
  </si>
  <si>
    <t>ERENEA (Economía dos Recursos Naturais e Ambientais)</t>
  </si>
  <si>
    <t>ICLab</t>
  </si>
  <si>
    <t>Information and Computing Laboratory</t>
  </si>
  <si>
    <t>IN1</t>
  </si>
  <si>
    <t>Inmunoloxía</t>
  </si>
  <si>
    <t>IO1</t>
  </si>
  <si>
    <t>Inferencia Estatística, Decisión e Investigación Operativa</t>
  </si>
  <si>
    <t>LIA2</t>
  </si>
  <si>
    <t>Laboratorio de Informática Aplicada</t>
  </si>
  <si>
    <t>OB</t>
  </si>
  <si>
    <t>Oceanografía Biolóxica</t>
  </si>
  <si>
    <t>OC2</t>
  </si>
  <si>
    <t>Organización e Comercialización</t>
  </si>
  <si>
    <t>OE2</t>
  </si>
  <si>
    <t>Enxeñería de Organización</t>
  </si>
  <si>
    <t>OE7</t>
  </si>
  <si>
    <t>Organización do Coñecemento</t>
  </si>
  <si>
    <t>OF1</t>
  </si>
  <si>
    <t>Grupo de Ingeniería Física</t>
  </si>
  <si>
    <t>PGILaB</t>
  </si>
  <si>
    <t>POST GROWTH INNOVATION LAB</t>
  </si>
  <si>
    <t>QF1</t>
  </si>
  <si>
    <t>NanoBioMateriais Funcionais</t>
  </si>
  <si>
    <t>QO3</t>
  </si>
  <si>
    <t>Síntese, Estructura e Simulación (S3)</t>
  </si>
  <si>
    <t>RE1</t>
  </si>
  <si>
    <t>Ecoloxía Acuática</t>
  </si>
  <si>
    <t>REMOSS</t>
  </si>
  <si>
    <t>Equipo de Investigación en Rendemento e Motricidade do Salvamento e Socorrismo</t>
  </si>
  <si>
    <t>SC10</t>
  </si>
  <si>
    <t>Grupo de Procesado de Sinal en Comunicacións</t>
  </si>
  <si>
    <t>SC2</t>
  </si>
  <si>
    <t>Grupo de Dispositivos de Alta Frecuencia</t>
  </si>
  <si>
    <t>SC7</t>
  </si>
  <si>
    <t>Antenas, Radar e Comunicacións Ópticas</t>
  </si>
  <si>
    <t>SC9</t>
  </si>
  <si>
    <t>Grupo de Tecnoloxías Multimedia</t>
  </si>
  <si>
    <t>Sen asignar</t>
  </si>
  <si>
    <t>SI4</t>
  </si>
  <si>
    <t>Sistemas Informáticos de Nova Xeración</t>
  </si>
  <si>
    <t>sj1</t>
  </si>
  <si>
    <t>Sistemas Xuridicos</t>
  </si>
  <si>
    <t>SR</t>
  </si>
  <si>
    <t>Sistemas Radio</t>
  </si>
  <si>
    <t>TC1</t>
  </si>
  <si>
    <t>Grupo de Tecnoloxías da Información</t>
  </si>
  <si>
    <t>TDSN</t>
  </si>
  <si>
    <t>Deseño e Simulación Numérica en Enxeñaría Mecánica</t>
  </si>
  <si>
    <t>TE1</t>
  </si>
  <si>
    <t>División de Deseño e Microelectrónica</t>
  </si>
  <si>
    <t>TEM</t>
  </si>
  <si>
    <t>Electroquímica e Enxeñería de Materiais</t>
  </si>
  <si>
    <t>TF1</t>
  </si>
  <si>
    <t>Xeotecnoloxías Aplicadas</t>
  </si>
  <si>
    <t>TGTA</t>
  </si>
  <si>
    <t>Grupo de Tecnoloxías Aeroespaciais</t>
  </si>
  <si>
    <t>TNT</t>
  </si>
  <si>
    <t>TEAM NANO TECH (Grupo de Nanotecnoloxía)</t>
  </si>
  <si>
    <t>XB2</t>
  </si>
  <si>
    <t>Xenética de Poboacións e Citoxenética</t>
  </si>
  <si>
    <t>XB5</t>
  </si>
  <si>
    <t>Xenómica e  Biomedicina</t>
  </si>
  <si>
    <t>XM2</t>
  </si>
  <si>
    <t>Xeoloxía Mariña e Ambiental</t>
  </si>
  <si>
    <t>2022_Axudas á investigación da Uvigo</t>
  </si>
  <si>
    <t>Fonte: SAID</t>
  </si>
  <si>
    <t>Data de publicación: xuño 2023</t>
  </si>
  <si>
    <t>2022_AXUDAS Á INVESTIGACIÓN UVIGO</t>
  </si>
  <si>
    <t>Relación de axudas por tipo e ámbito</t>
  </si>
  <si>
    <t>HUMANIDADES</t>
  </si>
  <si>
    <t>XURÍDICO-SOCIAL</t>
  </si>
  <si>
    <t>TECNOLÓXICO</t>
  </si>
  <si>
    <t>CIENTÍFICO</t>
  </si>
  <si>
    <t>TOTAL AXUDAS</t>
  </si>
  <si>
    <t>Solicitudes</t>
  </si>
  <si>
    <t>Concedidas</t>
  </si>
  <si>
    <t>Contratos-Programa con Grupos de Investigación de referencia e consolidados</t>
  </si>
  <si>
    <t>Realización, Comisariado e Montaxe de Exposicións artísticas</t>
  </si>
  <si>
    <t>Organización de Congresos e Reunións Científicas</t>
  </si>
  <si>
    <t>Proxectos internacionais de I+D+i</t>
  </si>
  <si>
    <t>Reparación equipos</t>
  </si>
  <si>
    <t>Visitas de investigadoras e investigadores</t>
  </si>
  <si>
    <t>Bolsas de viaxe</t>
  </si>
  <si>
    <t>Estadías en centros de investigación</t>
  </si>
  <si>
    <t>Axudas predoutorais</t>
  </si>
  <si>
    <t>Axudas por tipo, ámbito e sexo</t>
  </si>
  <si>
    <t>Total homes</t>
  </si>
  <si>
    <t>Total mulleres</t>
  </si>
  <si>
    <t>Total xeral</t>
  </si>
  <si>
    <t>Totais</t>
  </si>
  <si>
    <t>Nº de sexenios obtidos no ano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</si>
</sst>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b/>
      <sz val="16"/>
      <color indexed="8"/>
      <name val="Calibri"/>
      <family val="2"/>
    </font>
    <font>
      <sz val="24"/>
      <color theme="1"/>
      <name val="Calibri"/>
      <family val="2"/>
      <scheme val="minor"/>
    </font>
    <font>
      <sz val="24"/>
      <color theme="1" tint="4.9989318521683403E-2"/>
      <name val="Calibri"/>
      <family val="2"/>
      <scheme val="minor"/>
    </font>
    <font>
      <b/>
      <sz val="16"/>
      <color theme="1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indexed="8"/>
      <name val="Calibri"/>
      <family val="2"/>
    </font>
    <font>
      <b/>
      <sz val="9"/>
      <color theme="1" tint="4.9989318521683403E-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10"/>
      <name val="Calibri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 tint="4.9989318521683403E-2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7" tint="0.3999755851924192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2" borderId="1" applyNumberFormat="0" applyFont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" fillId="12" borderId="0" applyNumberFormat="0" applyBorder="0" applyAlignment="0" applyProtection="0"/>
  </cellStyleXfs>
  <cellXfs count="123">
    <xf numFmtId="0" fontId="0" fillId="0" borderId="0" xfId="0"/>
    <xf numFmtId="0" fontId="6" fillId="0" borderId="2" xfId="5" applyFont="1" applyBorder="1" applyAlignment="1">
      <alignment vertical="center" wrapText="1"/>
    </xf>
    <xf numFmtId="0" fontId="5" fillId="0" borderId="2" xfId="5" applyBorder="1"/>
    <xf numFmtId="0" fontId="0" fillId="0" borderId="2" xfId="0" applyBorder="1"/>
    <xf numFmtId="0" fontId="8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 wrapText="1"/>
    </xf>
    <xf numFmtId="3" fontId="4" fillId="0" borderId="0" xfId="4" applyNumberFormat="1" applyAlignment="1">
      <alignment horizontal="right" vertical="center"/>
    </xf>
    <xf numFmtId="3" fontId="14" fillId="0" borderId="0" xfId="0" applyNumberFormat="1" applyFont="1"/>
    <xf numFmtId="0" fontId="15" fillId="5" borderId="0" xfId="0" applyFont="1" applyFill="1" applyAlignment="1">
      <alignment horizontal="left" vertical="center"/>
    </xf>
    <xf numFmtId="0" fontId="16" fillId="6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center"/>
    </xf>
    <xf numFmtId="3" fontId="18" fillId="0" borderId="0" xfId="0" applyNumberFormat="1" applyFont="1"/>
    <xf numFmtId="0" fontId="20" fillId="0" borderId="0" xfId="0" applyFont="1"/>
    <xf numFmtId="0" fontId="23" fillId="0" borderId="0" xfId="0" applyFont="1"/>
    <xf numFmtId="0" fontId="23" fillId="4" borderId="0" xfId="3" applyFont="1"/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/>
    </xf>
    <xf numFmtId="164" fontId="14" fillId="0" borderId="0" xfId="0" applyNumberFormat="1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10" fontId="14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64" fontId="0" fillId="0" borderId="0" xfId="0" applyNumberFormat="1"/>
    <xf numFmtId="0" fontId="1" fillId="4" borderId="0" xfId="3" applyBorder="1"/>
    <xf numFmtId="164" fontId="1" fillId="4" borderId="0" xfId="3" applyNumberFormat="1" applyBorder="1"/>
    <xf numFmtId="0" fontId="1" fillId="4" borderId="0" xfId="3"/>
    <xf numFmtId="0" fontId="10" fillId="0" borderId="0" xfId="2" applyFont="1" applyFill="1" applyAlignment="1">
      <alignment vertical="center"/>
    </xf>
    <xf numFmtId="0" fontId="24" fillId="0" borderId="0" xfId="2" applyFont="1" applyFill="1" applyBorder="1"/>
    <xf numFmtId="0" fontId="25" fillId="0" borderId="0" xfId="0" applyFont="1"/>
    <xf numFmtId="0" fontId="0" fillId="0" borderId="0" xfId="0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164" fontId="2" fillId="0" borderId="6" xfId="0" applyNumberFormat="1" applyFont="1" applyBorder="1"/>
    <xf numFmtId="0" fontId="26" fillId="0" borderId="0" xfId="0" applyFont="1"/>
    <xf numFmtId="0" fontId="2" fillId="0" borderId="0" xfId="0" applyFont="1"/>
    <xf numFmtId="0" fontId="25" fillId="0" borderId="6" xfId="0" applyFont="1" applyBorder="1"/>
    <xf numFmtId="164" fontId="25" fillId="0" borderId="6" xfId="0" applyNumberFormat="1" applyFont="1" applyBorder="1"/>
    <xf numFmtId="0" fontId="27" fillId="0" borderId="2" xfId="5" applyFont="1" applyBorder="1"/>
    <xf numFmtId="0" fontId="26" fillId="0" borderId="2" xfId="5" applyFont="1" applyBorder="1" applyAlignment="1">
      <alignment vertical="center" wrapText="1"/>
    </xf>
    <xf numFmtId="0" fontId="26" fillId="0" borderId="2" xfId="5" applyFont="1" applyBorder="1"/>
    <xf numFmtId="0" fontId="1" fillId="0" borderId="2" xfId="0" applyFont="1" applyBorder="1"/>
    <xf numFmtId="0" fontId="26" fillId="0" borderId="2" xfId="5" applyFont="1" applyBorder="1" applyAlignment="1">
      <alignment horizontal="left" wrapText="1"/>
    </xf>
    <xf numFmtId="0" fontId="28" fillId="0" borderId="2" xfId="5" applyFont="1" applyBorder="1" applyAlignment="1">
      <alignment vertical="center" wrapText="1"/>
    </xf>
    <xf numFmtId="0" fontId="27" fillId="0" borderId="0" xfId="5" applyFont="1"/>
    <xf numFmtId="0" fontId="26" fillId="0" borderId="0" xfId="5" applyFont="1" applyAlignment="1">
      <alignment vertical="center" wrapText="1"/>
    </xf>
    <xf numFmtId="0" fontId="26" fillId="0" borderId="0" xfId="5" applyFont="1"/>
    <xf numFmtId="0" fontId="1" fillId="0" borderId="0" xfId="0" applyFont="1"/>
    <xf numFmtId="0" fontId="26" fillId="0" borderId="0" xfId="5" applyFont="1" applyAlignment="1">
      <alignment horizontal="left" wrapText="1"/>
    </xf>
    <xf numFmtId="0" fontId="26" fillId="0" borderId="0" xfId="5" applyFont="1" applyAlignment="1">
      <alignment horizontal="center" wrapText="1"/>
    </xf>
    <xf numFmtId="0" fontId="29" fillId="0" borderId="0" xfId="0" applyFont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8" fontId="1" fillId="0" borderId="9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right" vertical="center" wrapText="1"/>
    </xf>
    <xf numFmtId="0" fontId="26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8" fontId="26" fillId="0" borderId="7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8" fontId="1" fillId="0" borderId="10" xfId="0" applyNumberFormat="1" applyFont="1" applyBorder="1" applyAlignment="1">
      <alignment horizontal="right" vertical="center" wrapText="1"/>
    </xf>
    <xf numFmtId="8" fontId="1" fillId="0" borderId="11" xfId="0" applyNumberFormat="1" applyFont="1" applyBorder="1" applyAlignment="1">
      <alignment horizontal="right" vertical="center" wrapText="1"/>
    </xf>
    <xf numFmtId="0" fontId="2" fillId="11" borderId="8" xfId="0" applyFont="1" applyFill="1" applyBorder="1" applyAlignment="1">
      <alignment wrapText="1"/>
    </xf>
    <xf numFmtId="0" fontId="30" fillId="11" borderId="8" xfId="0" applyFont="1" applyFill="1" applyBorder="1" applyAlignment="1">
      <alignment horizontal="center" vertical="center" wrapText="1"/>
    </xf>
    <xf numFmtId="164" fontId="30" fillId="11" borderId="8" xfId="0" applyNumberFormat="1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7" xfId="0" applyFont="1" applyBorder="1"/>
    <xf numFmtId="0" fontId="25" fillId="11" borderId="8" xfId="0" applyFont="1" applyFill="1" applyBorder="1"/>
    <xf numFmtId="0" fontId="7" fillId="0" borderId="2" xfId="5" applyFont="1" applyBorder="1" applyAlignment="1">
      <alignment horizontal="center" vertical="center" wrapText="1"/>
    </xf>
    <xf numFmtId="0" fontId="21" fillId="2" borderId="0" xfId="1" applyFont="1" applyBorder="1" applyAlignment="1">
      <alignment horizontal="left" vertical="center" wrapText="1"/>
    </xf>
    <xf numFmtId="0" fontId="21" fillId="2" borderId="0" xfId="1" applyFont="1" applyBorder="1" applyAlignment="1">
      <alignment horizontal="left" vertical="center"/>
    </xf>
    <xf numFmtId="0" fontId="22" fillId="6" borderId="3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3" fillId="9" borderId="3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/>
    </xf>
    <xf numFmtId="0" fontId="21" fillId="2" borderId="0" xfId="1" applyFont="1" applyBorder="1" applyAlignment="1">
      <alignment horizontal="center" vertical="center" wrapText="1"/>
    </xf>
    <xf numFmtId="0" fontId="21" fillId="2" borderId="0" xfId="1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0" fontId="23" fillId="2" borderId="0" xfId="1" applyFont="1" applyBorder="1" applyAlignment="1">
      <alignment horizontal="center" vertical="center"/>
    </xf>
    <xf numFmtId="0" fontId="1" fillId="12" borderId="4" xfId="6" applyBorder="1" applyAlignment="1">
      <alignment horizontal="left" vertical="center"/>
    </xf>
    <xf numFmtId="0" fontId="1" fillId="12" borderId="4" xfId="6" applyBorder="1" applyAlignment="1">
      <alignment horizontal="center" vertical="center"/>
    </xf>
    <xf numFmtId="0" fontId="1" fillId="12" borderId="5" xfId="6" applyBorder="1" applyAlignment="1">
      <alignment horizontal="left" vertical="center"/>
    </xf>
    <xf numFmtId="0" fontId="1" fillId="12" borderId="5" xfId="6" applyBorder="1"/>
    <xf numFmtId="0" fontId="1" fillId="12" borderId="5" xfId="6" applyBorder="1" applyAlignment="1">
      <alignment horizontal="center" vertical="center"/>
    </xf>
    <xf numFmtId="0" fontId="2" fillId="12" borderId="0" xfId="6" applyFont="1"/>
    <xf numFmtId="0" fontId="25" fillId="12" borderId="0" xfId="6" applyFont="1"/>
    <xf numFmtId="0" fontId="32" fillId="3" borderId="0" xfId="2" applyFont="1"/>
    <xf numFmtId="0" fontId="26" fillId="12" borderId="0" xfId="6" applyFont="1"/>
    <xf numFmtId="0" fontId="1" fillId="0" borderId="6" xfId="6" applyFill="1" applyBorder="1"/>
    <xf numFmtId="0" fontId="2" fillId="12" borderId="4" xfId="6" applyFont="1" applyBorder="1" applyAlignment="1">
      <alignment horizontal="left" vertical="center"/>
    </xf>
    <xf numFmtId="0" fontId="2" fillId="12" borderId="4" xfId="6" applyFont="1" applyBorder="1" applyAlignment="1">
      <alignment horizontal="center" vertical="center"/>
    </xf>
    <xf numFmtId="0" fontId="2" fillId="12" borderId="5" xfId="6" applyFont="1" applyBorder="1" applyAlignment="1">
      <alignment horizontal="left" vertical="center"/>
    </xf>
    <xf numFmtId="0" fontId="2" fillId="12" borderId="5" xfId="6" applyFont="1" applyBorder="1"/>
    <xf numFmtId="0" fontId="2" fillId="12" borderId="5" xfId="6" applyFont="1" applyBorder="1" applyAlignment="1">
      <alignment horizontal="center" vertical="center"/>
    </xf>
    <xf numFmtId="0" fontId="24" fillId="0" borderId="6" xfId="2" applyFont="1" applyFill="1" applyBorder="1"/>
    <xf numFmtId="164" fontId="24" fillId="0" borderId="6" xfId="2" applyNumberFormat="1" applyFont="1" applyFill="1" applyBorder="1"/>
    <xf numFmtId="0" fontId="33" fillId="12" borderId="0" xfId="6" applyFont="1" applyAlignment="1">
      <alignment horizontal="center" vertical="center"/>
    </xf>
    <xf numFmtId="0" fontId="34" fillId="5" borderId="0" xfId="5" applyFont="1" applyFill="1" applyAlignment="1">
      <alignment horizontal="center" vertical="center"/>
    </xf>
  </cellXfs>
  <cellStyles count="7">
    <cellStyle name="20% - Énfasis4" xfId="3" builtinId="42"/>
    <cellStyle name="60% - Énfasis4" xfId="6" builtinId="44"/>
    <cellStyle name="Énfasis4" xfId="2" builtinId="41"/>
    <cellStyle name="Hipervínculo" xfId="4" builtinId="8"/>
    <cellStyle name="Normal" xfId="0" builtinId="0"/>
    <cellStyle name="Normal 2 3" xfId="5" xr:uid="{BD54C0A1-B637-4178-93B5-EFC5C3ADE6D5}"/>
    <cellStyle name="Notas" xfId="1" builtinId="10"/>
  </cellStyles>
  <dxfs count="2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ill>
        <patternFill>
          <bgColor theme="0" tint="-0.1499679555650502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numFmt numFmtId="0" formatCode="General"/>
    </dxf>
    <dxf>
      <numFmt numFmtId="0" formatCode="General"/>
    </dxf>
    <dxf>
      <numFmt numFmtId="0" formatCode="General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2022_Grupos de investigación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explosion val="9"/>
          <c:dPt>
            <c:idx val="0"/>
            <c:bubble3D val="0"/>
            <c:spPr>
              <a:solidFill>
                <a:srgbClr val="FF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4515-4272-ACC2-84CEE78B82B0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4515-4272-ACC2-84CEE78B82B0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4515-4272-ACC2-84CEE78B82B0}"/>
              </c:ext>
            </c:extLst>
          </c:dPt>
          <c:dPt>
            <c:idx val="3"/>
            <c:bubble3D val="0"/>
            <c:spPr>
              <a:solidFill>
                <a:srgbClr val="6666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4515-4272-ACC2-84CEE78B82B0}"/>
              </c:ext>
            </c:extLst>
          </c:dPt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4515-4272-ACC2-84CEE78B82B0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515-4272-ACC2-84CEE78B82B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515-4272-ACC2-84CEE78B82B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515-4272-ACC2-84CEE78B82B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4515-4272-ACC2-84CEE78B82B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4515-4272-ACC2-84CEE78B82B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'2022_Investigación'!$B$21:$F$21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
e Arquitectura</c:v>
                </c:pt>
              </c:strCache>
            </c:strRef>
          </c:cat>
          <c:val>
            <c:numRef>
              <c:f>'2022_Investigación'!$B$22:$F$22</c:f>
              <c:numCache>
                <c:formatCode>General</c:formatCode>
                <c:ptCount val="5"/>
                <c:pt idx="0">
                  <c:v>26</c:v>
                </c:pt>
                <c:pt idx="1">
                  <c:v>44</c:v>
                </c:pt>
                <c:pt idx="2">
                  <c:v>9</c:v>
                </c:pt>
                <c:pt idx="3">
                  <c:v>45</c:v>
                </c:pt>
                <c:pt idx="4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15-4272-ACC2-84CEE78B82B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85724</xdr:rowOff>
    </xdr:from>
    <xdr:to>
      <xdr:col>0</xdr:col>
      <xdr:colOff>2905125</xdr:colOff>
      <xdr:row>0</xdr:row>
      <xdr:rowOff>552449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92CBB86-53D9-4178-985C-49A050FC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4"/>
          <a:ext cx="282892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676275</xdr:colOff>
      <xdr:row>9</xdr:row>
      <xdr:rowOff>9525</xdr:rowOff>
    </xdr:from>
    <xdr:to>
      <xdr:col>14</xdr:col>
      <xdr:colOff>752474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90DA87-085F-4408-A06F-148F28384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2657475</xdr:colOff>
      <xdr:row>0</xdr:row>
      <xdr:rowOff>523875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3B4C10C-3134-48CE-9243-9FAEB29F4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2581276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409575</xdr:colOff>
      <xdr:row>10</xdr:row>
      <xdr:rowOff>104775</xdr:rowOff>
    </xdr:from>
    <xdr:ext cx="4889416" cy="3029975"/>
    <xdr:pic>
      <xdr:nvPicPr>
        <xdr:cNvPr id="3" name="Imagen 2">
          <a:extLst>
            <a:ext uri="{FF2B5EF4-FFF2-40B4-BE49-F238E27FC236}">
              <a16:creationId xmlns:a16="http://schemas.microsoft.com/office/drawing/2014/main" id="{B30C442D-BBB9-47F6-B7F8-7ECC28C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750" y="2638425"/>
          <a:ext cx="4889416" cy="3029975"/>
        </a:xfrm>
        <a:prstGeom prst="rect">
          <a:avLst/>
        </a:prstGeom>
      </xdr:spPr>
    </xdr:pic>
    <xdr:clientData/>
  </xdr:oneCellAnchor>
  <xdr:oneCellAnchor>
    <xdr:from>
      <xdr:col>13</xdr:col>
      <xdr:colOff>409575</xdr:colOff>
      <xdr:row>27</xdr:row>
      <xdr:rowOff>66684</xdr:rowOff>
    </xdr:from>
    <xdr:ext cx="4943475" cy="3010916"/>
    <xdr:pic>
      <xdr:nvPicPr>
        <xdr:cNvPr id="4" name="Imagen 3">
          <a:extLst>
            <a:ext uri="{FF2B5EF4-FFF2-40B4-BE49-F238E27FC236}">
              <a16:creationId xmlns:a16="http://schemas.microsoft.com/office/drawing/2014/main" id="{330CDB68-CEBE-42CC-808C-06E0AE6FA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77750" y="5886459"/>
          <a:ext cx="4943475" cy="301091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85725</xdr:rowOff>
    </xdr:from>
    <xdr:to>
      <xdr:col>0</xdr:col>
      <xdr:colOff>2581275</xdr:colOff>
      <xdr:row>0</xdr:row>
      <xdr:rowOff>466725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806063A-DC1E-4371-AB9A-4087C06E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5"/>
          <a:ext cx="2505076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66675</xdr:rowOff>
    </xdr:from>
    <xdr:to>
      <xdr:col>0</xdr:col>
      <xdr:colOff>3114675</xdr:colOff>
      <xdr:row>0</xdr:row>
      <xdr:rowOff>571500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8193B8ED-6DD6-4533-9E58-E1931616E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311467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1F4EA7-1199-4F03-962E-3349609B068A}" name="Tabla3" displayName="Tabla3" ref="A55:B70" totalsRowShown="0" headerRowDxfId="27">
  <autoFilter ref="A55:B70" xr:uid="{DAEAC20F-0676-4CC4-A3E6-60B07F2540B5}"/>
  <tableColumns count="2">
    <tableColumn id="1" xr3:uid="{C6C06592-9E53-494A-A497-16ABF99CBEA7}" name="RECURSOS EXTERNOS CAPTADOS 2022" dataDxfId="26"/>
    <tableColumn id="2" xr3:uid="{0574A8B1-856C-4065-B3CA-1128939560A9}" name="IMPORTES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2E2E64-5529-4224-8900-E30DE73E692A}" name="Tabla2" displayName="Tabla2" ref="A21:H26" totalsRowShown="0" dataDxfId="25">
  <tableColumns count="8">
    <tableColumn id="1" xr3:uid="{0ECD7C5B-7453-4AE2-852F-092C4E5F3CC1}" name="GRUPOS DE INVESTIGACIÓN 2022" dataDxfId="24"/>
    <tableColumn id="4" xr3:uid="{21C70E05-1159-48E7-9DF7-6F3FD3730E09}" name="Artes e Humanidades" dataDxfId="23"/>
    <tableColumn id="2" xr3:uid="{F9DE2EDA-57E8-4ADE-BA08-716B094B30D5}" name="Ciencias" dataDxfId="22"/>
    <tableColumn id="3" xr3:uid="{8743FB55-0AEB-4546-8DBF-2749E7A51348}" name="Ciencias da Saúde" dataDxfId="21"/>
    <tableColumn id="6" xr3:uid="{A22A0475-83F4-4080-8DD5-4AEFDBB1E2A7}" name="Ciencias Sociais e Xurídicas" dataDxfId="20"/>
    <tableColumn id="5" xr3:uid="{A91C7001-5DE5-4A08-9A4F-5B3083939CD4}" name="Enxeñaría _x000a_e Arquitectura" dataDxfId="19"/>
    <tableColumn id="7" xr3:uid="{273E9785-5FE5-4CEE-9715-F7F1ACB103B2}" name="Total" dataDxfId="18">
      <calculatedColumnFormula>SUM(Tabla2[[#This Row],[Artes e Humanidades]:[Enxeñaría 
e Arquitectura]])</calculatedColumnFormula>
    </tableColumn>
    <tableColumn id="8" xr3:uid="{7E407BA4-891C-4E1A-9AAB-AB76BAA5BE45}" name="Estranxeiros/as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431FCBD-FB6D-46CB-AF67-3A43F6C64A5E}" name="Tabla8" displayName="Tabla8" ref="A46:D52" totalsRowShown="0" headerRowDxfId="4" dataDxfId="5">
  <autoFilter ref="A46:D52" xr:uid="{8431FCBD-FB6D-46CB-AF67-3A43F6C64A5E}"/>
  <tableColumns count="4">
    <tableColumn id="1" xr3:uid="{DF4B3539-EFAA-4A78-B8D2-E877E35BCC98}" name="Nº de sexenios obtidos no ano 2022" dataDxfId="9"/>
    <tableColumn id="2" xr3:uid="{0E32B8B7-5862-4843-AA59-E6FFAED58AD7}" name="Homes" dataDxfId="8"/>
    <tableColumn id="3" xr3:uid="{C3E8F371-DAF1-4A51-9781-827026CD5103}" name="Mulleres" dataDxfId="7"/>
    <tableColumn id="4" xr3:uid="{A1FE0158-49BC-4769-876C-592CB2778778}" name="Total" dataDxfId="6">
      <calculatedColumnFormula>SUM(Tabla8[[#This Row],[Homes]:[Mulleres]])</calculatedColumnFormula>
    </tableColumn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2D584A5-8383-460D-A282-F82850A6710E}" name="Tabla6" displayName="Tabla6" ref="A28:F50" totalsRowShown="0" headerRowDxfId="2" headerRowCellStyle="60% - Énfasis4">
  <autoFilter ref="A28:F50" xr:uid="{C7F28A91-3A11-4669-8800-91D15CD910CE}"/>
  <tableColumns count="6">
    <tableColumn id="1" xr3:uid="{74F5A2BF-AD9C-4E4D-BEE9-6BE1ACF069EF}" name="Campus" dataDxfId="17"/>
    <tableColumn id="2" xr3:uid="{F74242B6-69E3-41AF-9EC6-E215290699A7}" name="Centro" dataDxfId="16"/>
    <tableColumn id="3" xr3:uid="{575DD45E-5E47-4A75-850E-58DE75500BD6}" name="Homes" dataDxfId="15"/>
    <tableColumn id="4" xr3:uid="{807FD03A-EA01-40E9-AB68-60420DC0811F}" name="Mulleres" dataDxfId="14"/>
    <tableColumn id="5" xr3:uid="{604B1403-7D43-46FF-A4ED-0878FEA59F63}" name="Total" dataDxfId="13"/>
    <tableColumn id="6" xr3:uid="{C18B1C19-438B-4668-BB98-CC7413EC78DC}" name="Total importes" dataDxfId="12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6D79C0-9A95-4DEB-BC8E-915615A2AF7D}" name="Tabla37" displayName="Tabla37" ref="A54:E106" totalsRowShown="0" headerRowDxfId="0" headerRowCellStyle="60% - Énfasis4">
  <autoFilter ref="A54:E106" xr:uid="{8289F58D-8AA4-4341-B11F-A44DE62ADF0D}"/>
  <tableColumns count="5">
    <tableColumn id="1" xr3:uid="{0E02BF82-15DD-4F88-80DB-136223F65B62}" name="Campus"/>
    <tableColumn id="2" xr3:uid="{D23B0078-F7CA-4482-B111-2E4904D8AFBA}" name="Centro"/>
    <tableColumn id="3" xr3:uid="{4B4C9EAB-C1ED-4EC0-AABB-5BCA8975BB25}" name="Tipo"/>
    <tableColumn id="4" xr3:uid="{2F161255-79D2-48D6-B2C3-19B5EA9B5CBA}" name="Nº proxectos"/>
    <tableColumn id="5" xr3:uid="{E9D224AB-D838-4E9C-A174-C4112D22D88B}" name="Total importes" dataDxfId="11"/>
  </tableColumns>
  <tableStyleInfo name="TableStyleMedium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063F84B-80CA-4B37-9B2A-F0C05A3EE935}" name="Tabla7" displayName="Tabla7" ref="H28:M102" totalsRowShown="0" headerRowDxfId="1" headerRowCellStyle="60% - Énfasis4">
  <autoFilter ref="H28:M102" xr:uid="{FE558C99-54A5-4B8E-9289-C9C91A4BE1A3}"/>
  <tableColumns count="6">
    <tableColumn id="1" xr3:uid="{995CBFCD-EC2B-42B0-BA2E-DA85C5B2EE22}" name="Código G.I."/>
    <tableColumn id="2" xr3:uid="{3B611418-817C-4C5C-BF55-4DDD9C695026}" name="Nome_G.I."/>
    <tableColumn id="3" xr3:uid="{98B4CCCE-BB7F-4AE4-8425-6ED74C9D7502}" name="Homes"/>
    <tableColumn id="4" xr3:uid="{F801D9FD-AAF2-4D4A-9985-9A14284E1D27}" name="Mulleres"/>
    <tableColumn id="5" xr3:uid="{F0649FE6-5DF6-448F-8613-37D7978AC147}" name="Total">
      <calculatedColumnFormula>SUM(J29:K29)</calculatedColumnFormula>
    </tableColumn>
    <tableColumn id="6" xr3:uid="{187AE9F0-E912-427D-B63A-0F727D2273AD}" name="Total importes" dataDxfId="1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cientifico.uvigo.gal/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575C1-E923-4F6F-AA27-F5013B6C0F80}">
  <dimension ref="A1:V70"/>
  <sheetViews>
    <sheetView tabSelected="1" workbookViewId="0">
      <selection activeCell="F5" sqref="F5"/>
    </sheetView>
  </sheetViews>
  <sheetFormatPr baseColWidth="10" defaultRowHeight="15" x14ac:dyDescent="0.25"/>
  <cols>
    <col min="1" max="1" width="45.140625" customWidth="1"/>
    <col min="2" max="2" width="31.28515625" bestFit="1" customWidth="1"/>
    <col min="3" max="3" width="14.7109375" customWidth="1"/>
    <col min="4" max="4" width="17.28515625" customWidth="1"/>
    <col min="5" max="5" width="15.5703125" bestFit="1" customWidth="1"/>
    <col min="6" max="6" width="12" bestFit="1" customWidth="1"/>
  </cols>
  <sheetData>
    <row r="1" spans="1:22" ht="49.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86" t="s">
        <v>0</v>
      </c>
      <c r="M1" s="86"/>
      <c r="N1" s="86"/>
      <c r="O1" s="86"/>
      <c r="P1" s="86"/>
      <c r="Q1" s="86"/>
    </row>
    <row r="2" spans="1:22" ht="15" customHeight="1" x14ac:dyDescent="0.25">
      <c r="A2" s="4"/>
      <c r="B2" s="5"/>
    </row>
    <row r="3" spans="1:22" ht="15" customHeight="1" x14ac:dyDescent="0.25">
      <c r="A3" s="6" t="s">
        <v>1</v>
      </c>
      <c r="B3" s="5"/>
    </row>
    <row r="4" spans="1:22" ht="15" customHeight="1" x14ac:dyDescent="0.25">
      <c r="A4" s="6" t="s">
        <v>2</v>
      </c>
      <c r="B4" s="5"/>
    </row>
    <row r="5" spans="1:22" ht="15" customHeight="1" x14ac:dyDescent="0.25">
      <c r="A5" s="6" t="s">
        <v>3</v>
      </c>
      <c r="B5" s="5"/>
    </row>
    <row r="6" spans="1:22" ht="15" customHeight="1" x14ac:dyDescent="0.25">
      <c r="A6" s="6"/>
      <c r="B6" s="5"/>
    </row>
    <row r="7" spans="1:22" ht="15" customHeight="1" x14ac:dyDescent="0.25">
      <c r="A7" s="6"/>
      <c r="B7" s="5"/>
    </row>
    <row r="8" spans="1:22" ht="30" customHeight="1" x14ac:dyDescent="0.25">
      <c r="A8" s="121" t="s">
        <v>4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7"/>
      <c r="S8" s="7"/>
      <c r="T8" s="7"/>
      <c r="U8" s="7"/>
      <c r="V8" s="7"/>
    </row>
    <row r="11" spans="1:22" x14ac:dyDescent="0.25">
      <c r="A11" s="8" t="s">
        <v>5</v>
      </c>
      <c r="B11" s="8"/>
    </row>
    <row r="12" spans="1:22" x14ac:dyDescent="0.25">
      <c r="A12" s="9" t="s">
        <v>6</v>
      </c>
      <c r="B12" s="10">
        <v>142</v>
      </c>
    </row>
    <row r="13" spans="1:22" x14ac:dyDescent="0.25">
      <c r="A13" s="8" t="s">
        <v>7</v>
      </c>
      <c r="B13" s="8"/>
    </row>
    <row r="14" spans="1:22" x14ac:dyDescent="0.25">
      <c r="A14" s="11" t="s">
        <v>8</v>
      </c>
      <c r="B14" s="12" t="s">
        <v>9</v>
      </c>
    </row>
    <row r="15" spans="1:22" x14ac:dyDescent="0.25">
      <c r="A15" s="8" t="s">
        <v>10</v>
      </c>
      <c r="B15" s="8"/>
    </row>
    <row r="16" spans="1:22" x14ac:dyDescent="0.25">
      <c r="A16" s="9" t="s">
        <v>11</v>
      </c>
      <c r="B16" s="13">
        <v>2</v>
      </c>
    </row>
    <row r="17" spans="1:17" x14ac:dyDescent="0.25">
      <c r="A17" s="9" t="s">
        <v>12</v>
      </c>
      <c r="B17" s="13">
        <v>9</v>
      </c>
    </row>
    <row r="21" spans="1:17" ht="24" x14ac:dyDescent="0.25">
      <c r="A21" s="14" t="s">
        <v>13</v>
      </c>
      <c r="B21" s="15" t="s">
        <v>14</v>
      </c>
      <c r="C21" s="16" t="s">
        <v>15</v>
      </c>
      <c r="D21" s="17" t="s">
        <v>16</v>
      </c>
      <c r="E21" s="18" t="s">
        <v>17</v>
      </c>
      <c r="F21" s="19" t="s">
        <v>18</v>
      </c>
      <c r="G21" s="20" t="s">
        <v>19</v>
      </c>
      <c r="H21" s="20" t="s">
        <v>20</v>
      </c>
    </row>
    <row r="22" spans="1:17" x14ac:dyDescent="0.25">
      <c r="A22" s="21" t="s">
        <v>21</v>
      </c>
      <c r="B22" s="22">
        <v>26</v>
      </c>
      <c r="C22" s="22">
        <v>44</v>
      </c>
      <c r="D22" s="22">
        <v>9</v>
      </c>
      <c r="E22" s="22">
        <v>45</v>
      </c>
      <c r="F22" s="22">
        <v>45</v>
      </c>
      <c r="G22" s="22">
        <f>SUM(Tabla2[[#This Row],[Artes e Humanidades]:[Enxeñaría 
e Arquitectura]])</f>
        <v>169</v>
      </c>
      <c r="H22" s="23"/>
    </row>
    <row r="23" spans="1:17" x14ac:dyDescent="0.25">
      <c r="A23" s="21" t="s">
        <v>22</v>
      </c>
      <c r="B23" s="22">
        <v>317</v>
      </c>
      <c r="C23" s="24">
        <v>521</v>
      </c>
      <c r="D23" s="24">
        <v>109</v>
      </c>
      <c r="E23" s="22">
        <v>518</v>
      </c>
      <c r="F23" s="22">
        <v>482</v>
      </c>
      <c r="G23" s="24">
        <f>SUM(Tabla2[[#This Row],[Artes e Humanidades]:[Enxeñaría 
e Arquitectura]])</f>
        <v>1947</v>
      </c>
      <c r="H23" s="22">
        <v>137</v>
      </c>
    </row>
    <row r="24" spans="1:17" x14ac:dyDescent="0.25">
      <c r="A24" s="21" t="s">
        <v>23</v>
      </c>
      <c r="B24" s="22">
        <v>199</v>
      </c>
      <c r="C24" s="24">
        <v>252</v>
      </c>
      <c r="D24" s="24">
        <v>67</v>
      </c>
      <c r="E24" s="22">
        <v>267</v>
      </c>
      <c r="F24" s="22">
        <v>148</v>
      </c>
      <c r="G24" s="24">
        <f>SUM(Tabla2[[#This Row],[Artes e Humanidades]:[Enxeñaría 
e Arquitectura]])</f>
        <v>933</v>
      </c>
      <c r="H24" s="22">
        <v>76</v>
      </c>
      <c r="J24" s="25" t="s">
        <v>24</v>
      </c>
    </row>
    <row r="25" spans="1:17" x14ac:dyDescent="0.25">
      <c r="A25" s="21" t="s">
        <v>25</v>
      </c>
      <c r="B25" s="22">
        <v>40</v>
      </c>
      <c r="C25" s="22">
        <v>68</v>
      </c>
      <c r="D25" s="22">
        <v>12</v>
      </c>
      <c r="E25" s="22">
        <v>57</v>
      </c>
      <c r="F25" s="22">
        <v>56</v>
      </c>
      <c r="G25" s="24">
        <f>SUM(Tabla2[[#This Row],[Artes e Humanidades]:[Enxeñaría 
e Arquitectura]])</f>
        <v>233</v>
      </c>
      <c r="H25" s="22"/>
      <c r="J25" s="25" t="s">
        <v>26</v>
      </c>
    </row>
    <row r="26" spans="1:17" x14ac:dyDescent="0.25">
      <c r="A26" s="21" t="s">
        <v>27</v>
      </c>
      <c r="B26" s="22">
        <v>23</v>
      </c>
      <c r="C26" s="24">
        <v>23</v>
      </c>
      <c r="D26" s="24">
        <v>5</v>
      </c>
      <c r="E26" s="22">
        <v>26</v>
      </c>
      <c r="F26" s="22">
        <v>9</v>
      </c>
      <c r="G26" s="24">
        <f>SUM(Tabla2[[#This Row],[Artes e Humanidades]:[Enxeñaría 
e Arquitectura]])</f>
        <v>86</v>
      </c>
      <c r="H26" s="22"/>
      <c r="J26" s="25" t="s">
        <v>28</v>
      </c>
    </row>
    <row r="30" spans="1:17" x14ac:dyDescent="0.25">
      <c r="A30" s="87" t="s">
        <v>29</v>
      </c>
      <c r="B30" s="89" t="s">
        <v>14</v>
      </c>
      <c r="C30" s="89"/>
      <c r="D30" s="89"/>
      <c r="E30" s="90" t="s">
        <v>15</v>
      </c>
      <c r="F30" s="90"/>
      <c r="G30" s="90"/>
      <c r="H30" s="91" t="s">
        <v>16</v>
      </c>
      <c r="I30" s="91"/>
      <c r="J30" s="91"/>
      <c r="K30" s="92" t="s">
        <v>17</v>
      </c>
      <c r="L30" s="92"/>
      <c r="M30" s="92"/>
      <c r="N30" s="93" t="s">
        <v>30</v>
      </c>
      <c r="O30" s="93"/>
      <c r="P30" s="93"/>
      <c r="Q30" s="94" t="s">
        <v>19</v>
      </c>
    </row>
    <row r="31" spans="1:17" x14ac:dyDescent="0.25">
      <c r="A31" s="88"/>
      <c r="B31" s="103" t="s">
        <v>31</v>
      </c>
      <c r="C31" s="103" t="s">
        <v>32</v>
      </c>
      <c r="D31" s="103" t="s">
        <v>33</v>
      </c>
      <c r="E31" s="103" t="s">
        <v>31</v>
      </c>
      <c r="F31" s="103" t="s">
        <v>32</v>
      </c>
      <c r="G31" s="103" t="s">
        <v>33</v>
      </c>
      <c r="H31" s="103" t="s">
        <v>31</v>
      </c>
      <c r="I31" s="103" t="s">
        <v>32</v>
      </c>
      <c r="J31" s="103" t="s">
        <v>33</v>
      </c>
      <c r="K31" s="103" t="s">
        <v>31</v>
      </c>
      <c r="L31" s="103" t="s">
        <v>32</v>
      </c>
      <c r="M31" s="103" t="s">
        <v>33</v>
      </c>
      <c r="N31" s="103" t="s">
        <v>31</v>
      </c>
      <c r="O31" s="103" t="s">
        <v>32</v>
      </c>
      <c r="P31" s="103" t="s">
        <v>33</v>
      </c>
      <c r="Q31" s="95"/>
    </row>
    <row r="32" spans="1:17" x14ac:dyDescent="0.25">
      <c r="A32" s="26" t="s">
        <v>34</v>
      </c>
      <c r="B32" s="26">
        <v>2</v>
      </c>
      <c r="C32" s="26">
        <v>2</v>
      </c>
      <c r="D32" s="26">
        <f>SUM(B32:C32)</f>
        <v>4</v>
      </c>
      <c r="E32" s="26"/>
      <c r="F32" s="26">
        <v>3</v>
      </c>
      <c r="G32" s="26">
        <f>SUM(E32:F32)</f>
        <v>3</v>
      </c>
      <c r="H32" s="26"/>
      <c r="I32" s="26"/>
      <c r="J32" s="26"/>
      <c r="K32" s="26">
        <v>5</v>
      </c>
      <c r="L32" s="26">
        <v>7</v>
      </c>
      <c r="M32" s="26">
        <f>SUM(K32:L32)</f>
        <v>12</v>
      </c>
      <c r="N32" s="26">
        <v>9</v>
      </c>
      <c r="O32" s="26">
        <v>1</v>
      </c>
      <c r="P32" s="26">
        <f>SUM(N32:O32)</f>
        <v>10</v>
      </c>
      <c r="Q32" s="26">
        <f t="shared" ref="Q32:Q41" si="0">D32+G32+J32+M32+P32</f>
        <v>29</v>
      </c>
    </row>
    <row r="33" spans="1:17" x14ac:dyDescent="0.25">
      <c r="A33" s="27" t="s">
        <v>35</v>
      </c>
      <c r="B33" s="27">
        <v>1</v>
      </c>
      <c r="C33" s="27"/>
      <c r="D33" s="27">
        <f>SUM(B33:C33)</f>
        <v>1</v>
      </c>
      <c r="E33" s="27">
        <v>1</v>
      </c>
      <c r="F33" s="27">
        <v>3</v>
      </c>
      <c r="G33" s="27">
        <f>SUM(E33:F33)</f>
        <v>4</v>
      </c>
      <c r="H33" s="27">
        <v>1</v>
      </c>
      <c r="I33" s="27"/>
      <c r="J33" s="27">
        <f>SUM(H33:I33)</f>
        <v>1</v>
      </c>
      <c r="K33" s="27"/>
      <c r="L33" s="27"/>
      <c r="M33" s="27"/>
      <c r="N33" s="27">
        <v>2</v>
      </c>
      <c r="O33" s="27"/>
      <c r="P33" s="27">
        <f>SUM(N33:O33)</f>
        <v>2</v>
      </c>
      <c r="Q33" s="27">
        <f t="shared" si="0"/>
        <v>8</v>
      </c>
    </row>
    <row r="34" spans="1:17" x14ac:dyDescent="0.25">
      <c r="A34" s="26" t="s">
        <v>36</v>
      </c>
      <c r="B34" s="26">
        <v>5</v>
      </c>
      <c r="C34" s="26">
        <v>2</v>
      </c>
      <c r="D34" s="26">
        <f>SUM(B34:C34)</f>
        <v>7</v>
      </c>
      <c r="E34" s="26">
        <v>52</v>
      </c>
      <c r="F34" s="26">
        <v>26</v>
      </c>
      <c r="G34" s="26">
        <f>SUM(E34:F34)</f>
        <v>78</v>
      </c>
      <c r="H34" s="26">
        <v>6</v>
      </c>
      <c r="I34" s="26">
        <v>3</v>
      </c>
      <c r="J34" s="26">
        <f>SUM(H34:I34)</f>
        <v>9</v>
      </c>
      <c r="K34" s="26">
        <v>15</v>
      </c>
      <c r="L34" s="26">
        <v>11</v>
      </c>
      <c r="M34" s="26">
        <f>SUM(K34:L34)</f>
        <v>26</v>
      </c>
      <c r="N34" s="26">
        <v>50</v>
      </c>
      <c r="O34" s="26">
        <v>6</v>
      </c>
      <c r="P34" s="26">
        <f>SUM(N34:O34)</f>
        <v>56</v>
      </c>
      <c r="Q34" s="26">
        <f t="shared" si="0"/>
        <v>176</v>
      </c>
    </row>
    <row r="35" spans="1:17" x14ac:dyDescent="0.25">
      <c r="A35" s="27" t="s">
        <v>37</v>
      </c>
      <c r="B35" s="27"/>
      <c r="C35" s="27">
        <v>2</v>
      </c>
      <c r="D35" s="27">
        <f>SUM(B35:C35)</f>
        <v>2</v>
      </c>
      <c r="E35" s="27"/>
      <c r="F35" s="27">
        <v>1</v>
      </c>
      <c r="G35" s="27">
        <f>SUM(E35:F35)</f>
        <v>1</v>
      </c>
      <c r="H35" s="27"/>
      <c r="I35" s="27">
        <v>1</v>
      </c>
      <c r="J35" s="27">
        <f>SUM(H35:I35)</f>
        <v>1</v>
      </c>
      <c r="K35" s="27">
        <v>1</v>
      </c>
      <c r="L35" s="27">
        <v>2</v>
      </c>
      <c r="M35" s="27">
        <f>SUM(K35:L35)</f>
        <v>3</v>
      </c>
      <c r="N35" s="27">
        <v>1</v>
      </c>
      <c r="O35" s="27"/>
      <c r="P35" s="27">
        <f>SUM(N35:O35)</f>
        <v>1</v>
      </c>
      <c r="Q35" s="27">
        <f t="shared" si="0"/>
        <v>8</v>
      </c>
    </row>
    <row r="36" spans="1:17" x14ac:dyDescent="0.25">
      <c r="A36" s="26" t="s">
        <v>38</v>
      </c>
      <c r="B36" s="26">
        <v>1</v>
      </c>
      <c r="C36" s="26"/>
      <c r="D36" s="26">
        <v>1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>
        <f t="shared" si="0"/>
        <v>1</v>
      </c>
    </row>
    <row r="37" spans="1:17" x14ac:dyDescent="0.25">
      <c r="A37" s="27" t="s">
        <v>39</v>
      </c>
      <c r="B37" s="27">
        <v>1</v>
      </c>
      <c r="C37" s="27">
        <v>5</v>
      </c>
      <c r="D37" s="27">
        <f>SUM(B37:C37)</f>
        <v>6</v>
      </c>
      <c r="E37" s="27">
        <v>4</v>
      </c>
      <c r="F37" s="27">
        <v>5</v>
      </c>
      <c r="G37" s="27">
        <f>SUM(E37:F37)</f>
        <v>9</v>
      </c>
      <c r="H37" s="27">
        <v>1</v>
      </c>
      <c r="I37" s="27">
        <v>2</v>
      </c>
      <c r="J37" s="27">
        <f>SUM(H37:I37)</f>
        <v>3</v>
      </c>
      <c r="K37" s="27">
        <v>10</v>
      </c>
      <c r="L37" s="27">
        <v>23</v>
      </c>
      <c r="M37" s="27">
        <f>SUM(K37:L37)</f>
        <v>33</v>
      </c>
      <c r="N37" s="27">
        <v>28</v>
      </c>
      <c r="O37" s="27">
        <v>7</v>
      </c>
      <c r="P37" s="27">
        <f>SUM(N37:O37)</f>
        <v>35</v>
      </c>
      <c r="Q37" s="27">
        <f t="shared" si="0"/>
        <v>86</v>
      </c>
    </row>
    <row r="38" spans="1:17" x14ac:dyDescent="0.25">
      <c r="A38" s="26" t="s">
        <v>40</v>
      </c>
      <c r="B38" s="26">
        <v>1</v>
      </c>
      <c r="C38" s="26"/>
      <c r="D38" s="26">
        <f>SUM(B38:C38)</f>
        <v>1</v>
      </c>
      <c r="E38" s="26">
        <v>2</v>
      </c>
      <c r="F38" s="26"/>
      <c r="G38" s="26">
        <f>SUM(E38:F38)</f>
        <v>2</v>
      </c>
      <c r="H38" s="26"/>
      <c r="I38" s="26"/>
      <c r="J38" s="26"/>
      <c r="K38" s="26">
        <v>1</v>
      </c>
      <c r="L38" s="26"/>
      <c r="M38" s="26">
        <f>SUM(K38:L38)</f>
        <v>1</v>
      </c>
      <c r="N38" s="26"/>
      <c r="O38" s="26"/>
      <c r="P38" s="26"/>
      <c r="Q38" s="26">
        <f t="shared" si="0"/>
        <v>4</v>
      </c>
    </row>
    <row r="39" spans="1:17" x14ac:dyDescent="0.25">
      <c r="A39" s="27" t="s">
        <v>41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>
        <v>1</v>
      </c>
      <c r="M39" s="27">
        <f>SUM(K39:L39)</f>
        <v>1</v>
      </c>
      <c r="N39" s="27">
        <v>1</v>
      </c>
      <c r="O39" s="27">
        <v>1</v>
      </c>
      <c r="P39" s="27">
        <f>SUM(N39:O39)</f>
        <v>2</v>
      </c>
      <c r="Q39" s="27">
        <f t="shared" si="0"/>
        <v>3</v>
      </c>
    </row>
    <row r="40" spans="1:17" x14ac:dyDescent="0.25">
      <c r="A40" s="26" t="s">
        <v>42</v>
      </c>
      <c r="B40" s="26">
        <v>13</v>
      </c>
      <c r="C40" s="26">
        <v>25</v>
      </c>
      <c r="D40" s="26">
        <f>SUM(B40:C40)</f>
        <v>38</v>
      </c>
      <c r="E40" s="26">
        <v>56</v>
      </c>
      <c r="F40" s="26">
        <v>47</v>
      </c>
      <c r="G40" s="26">
        <f>SUM(E40:F40)</f>
        <v>103</v>
      </c>
      <c r="H40" s="26">
        <v>6</v>
      </c>
      <c r="I40" s="26">
        <v>9</v>
      </c>
      <c r="J40" s="26">
        <f>SUM(H40:I40)</f>
        <v>15</v>
      </c>
      <c r="K40" s="26">
        <v>34</v>
      </c>
      <c r="L40" s="26">
        <v>38</v>
      </c>
      <c r="M40" s="26">
        <f>SUM(K40:L40)</f>
        <v>72</v>
      </c>
      <c r="N40" s="26">
        <v>76</v>
      </c>
      <c r="O40" s="26">
        <v>39</v>
      </c>
      <c r="P40" s="26">
        <f>SUM(N40:O40)</f>
        <v>115</v>
      </c>
      <c r="Q40" s="26">
        <f t="shared" si="0"/>
        <v>343</v>
      </c>
    </row>
    <row r="41" spans="1:17" x14ac:dyDescent="0.25">
      <c r="A41" s="27" t="s">
        <v>43</v>
      </c>
      <c r="B41" s="27"/>
      <c r="C41" s="27"/>
      <c r="D41" s="27"/>
      <c r="E41" s="27"/>
      <c r="F41" s="27"/>
      <c r="G41" s="27"/>
      <c r="H41" s="27"/>
      <c r="I41" s="27"/>
      <c r="J41" s="27"/>
      <c r="K41" s="27">
        <v>1</v>
      </c>
      <c r="L41" s="27"/>
      <c r="M41" s="27">
        <f>SUM(K41:L41)</f>
        <v>1</v>
      </c>
      <c r="N41" s="27">
        <v>1</v>
      </c>
      <c r="O41" s="27">
        <v>1</v>
      </c>
      <c r="P41" s="27">
        <f>SUM(N41:O41)</f>
        <v>2</v>
      </c>
      <c r="Q41" s="27">
        <f t="shared" si="0"/>
        <v>3</v>
      </c>
    </row>
    <row r="42" spans="1:17" x14ac:dyDescent="0.25">
      <c r="A42" s="26" t="s">
        <v>19</v>
      </c>
      <c r="B42" s="26">
        <f t="shared" ref="B42:Q42" si="1">SUM(B32:B41)</f>
        <v>24</v>
      </c>
      <c r="C42" s="26">
        <f t="shared" si="1"/>
        <v>36</v>
      </c>
      <c r="D42" s="26">
        <f t="shared" si="1"/>
        <v>60</v>
      </c>
      <c r="E42" s="26">
        <f t="shared" si="1"/>
        <v>115</v>
      </c>
      <c r="F42" s="26">
        <f t="shared" si="1"/>
        <v>85</v>
      </c>
      <c r="G42" s="26">
        <f t="shared" si="1"/>
        <v>200</v>
      </c>
      <c r="H42" s="26">
        <f t="shared" si="1"/>
        <v>14</v>
      </c>
      <c r="I42" s="26">
        <f t="shared" si="1"/>
        <v>15</v>
      </c>
      <c r="J42" s="26">
        <f t="shared" si="1"/>
        <v>29</v>
      </c>
      <c r="K42" s="26">
        <f t="shared" si="1"/>
        <v>67</v>
      </c>
      <c r="L42" s="26">
        <f t="shared" si="1"/>
        <v>82</v>
      </c>
      <c r="M42" s="26">
        <f t="shared" si="1"/>
        <v>149</v>
      </c>
      <c r="N42" s="26">
        <f t="shared" si="1"/>
        <v>168</v>
      </c>
      <c r="O42" s="26">
        <f t="shared" si="1"/>
        <v>55</v>
      </c>
      <c r="P42" s="26">
        <f t="shared" si="1"/>
        <v>223</v>
      </c>
      <c r="Q42" s="26">
        <f t="shared" si="1"/>
        <v>661</v>
      </c>
    </row>
    <row r="43" spans="1:17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7" x14ac:dyDescent="0.25">
      <c r="A46" s="101" t="s">
        <v>284</v>
      </c>
      <c r="B46" s="102" t="s">
        <v>31</v>
      </c>
      <c r="C46" s="102" t="s">
        <v>32</v>
      </c>
      <c r="D46" s="102" t="s">
        <v>19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</row>
    <row r="47" spans="1:17" x14ac:dyDescent="0.25">
      <c r="A47" s="26" t="s">
        <v>14</v>
      </c>
      <c r="B47" s="26">
        <v>14</v>
      </c>
      <c r="C47" s="26">
        <v>6</v>
      </c>
      <c r="D47" s="26">
        <f>SUM(Tabla8[[#This Row],[Homes]:[Mulleres]])</f>
        <v>20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</row>
    <row r="48" spans="1:17" x14ac:dyDescent="0.25">
      <c r="A48" s="26" t="s">
        <v>15</v>
      </c>
      <c r="B48" s="26">
        <v>22</v>
      </c>
      <c r="C48" s="26">
        <v>23</v>
      </c>
      <c r="D48" s="26">
        <f>SUM(Tabla8[[#This Row],[Homes]:[Mulleres]])</f>
        <v>45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</row>
    <row r="49" spans="1:17" x14ac:dyDescent="0.25">
      <c r="A49" s="26" t="s">
        <v>16</v>
      </c>
      <c r="B49" s="26">
        <v>1</v>
      </c>
      <c r="C49" s="26">
        <v>2</v>
      </c>
      <c r="D49" s="26">
        <f>SUM(Tabla8[[#This Row],[Homes]:[Mulleres]])</f>
        <v>3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</row>
    <row r="50" spans="1:17" x14ac:dyDescent="0.25">
      <c r="A50" s="26" t="s">
        <v>17</v>
      </c>
      <c r="B50" s="26">
        <v>20</v>
      </c>
      <c r="C50" s="26">
        <v>37</v>
      </c>
      <c r="D50" s="26">
        <f>SUM(Tabla8[[#This Row],[Homes]:[Mulleres]])</f>
        <v>57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</row>
    <row r="51" spans="1:17" x14ac:dyDescent="0.25">
      <c r="A51" s="26" t="s">
        <v>30</v>
      </c>
      <c r="B51" s="26">
        <v>34</v>
      </c>
      <c r="C51" s="26">
        <v>16</v>
      </c>
      <c r="D51" s="26">
        <f>SUM(Tabla8[[#This Row],[Homes]:[Mulleres]])</f>
        <v>50</v>
      </c>
    </row>
    <row r="52" spans="1:17" x14ac:dyDescent="0.25">
      <c r="A52" s="26" t="s">
        <v>19</v>
      </c>
      <c r="B52" s="26">
        <f>SUBTOTAL(109,B47:B51)</f>
        <v>91</v>
      </c>
      <c r="C52" s="26">
        <f>SUBTOTAL(109,C47:C51)</f>
        <v>84</v>
      </c>
      <c r="D52" s="26">
        <f>SUM(Tabla8[[#This Row],[Homes]:[Mulleres]])</f>
        <v>175</v>
      </c>
    </row>
    <row r="55" spans="1:17" x14ac:dyDescent="0.25">
      <c r="A55" s="28" t="s">
        <v>44</v>
      </c>
      <c r="B55" s="28" t="s">
        <v>45</v>
      </c>
    </row>
    <row r="56" spans="1:17" x14ac:dyDescent="0.25">
      <c r="A56" s="29" t="s">
        <v>46</v>
      </c>
      <c r="B56" s="30">
        <v>12834653</v>
      </c>
    </row>
    <row r="57" spans="1:17" x14ac:dyDescent="0.25">
      <c r="A57" s="31" t="s">
        <v>47</v>
      </c>
      <c r="B57" s="30">
        <v>16079907</v>
      </c>
    </row>
    <row r="58" spans="1:17" x14ac:dyDescent="0.25">
      <c r="A58" s="31" t="s">
        <v>48</v>
      </c>
      <c r="B58" s="30">
        <v>241618</v>
      </c>
    </row>
    <row r="59" spans="1:17" x14ac:dyDescent="0.25">
      <c r="A59" s="31" t="s">
        <v>49</v>
      </c>
      <c r="B59" s="32">
        <v>3535205.8499999996</v>
      </c>
    </row>
    <row r="60" spans="1:17" x14ac:dyDescent="0.25">
      <c r="A60" s="31" t="s">
        <v>50</v>
      </c>
      <c r="B60" s="32">
        <v>25886.65</v>
      </c>
    </row>
    <row r="61" spans="1:17" x14ac:dyDescent="0.25">
      <c r="A61" s="31" t="s">
        <v>51</v>
      </c>
      <c r="B61" s="33">
        <v>466086.40500000666</v>
      </c>
    </row>
    <row r="62" spans="1:17" x14ac:dyDescent="0.25">
      <c r="A62" s="31" t="s">
        <v>52</v>
      </c>
      <c r="B62" s="33">
        <v>23370.895000000008</v>
      </c>
    </row>
    <row r="63" spans="1:17" x14ac:dyDescent="0.25">
      <c r="A63" s="31" t="s">
        <v>53</v>
      </c>
      <c r="B63" s="33">
        <v>13423.22</v>
      </c>
    </row>
    <row r="64" spans="1:17" x14ac:dyDescent="0.25">
      <c r="A64" s="31" t="s">
        <v>54</v>
      </c>
      <c r="B64" s="33">
        <v>67566.17</v>
      </c>
    </row>
    <row r="65" spans="1:2" x14ac:dyDescent="0.25">
      <c r="A65" s="31" t="s">
        <v>55</v>
      </c>
      <c r="B65" s="33">
        <v>5485115.8399999999</v>
      </c>
    </row>
    <row r="66" spans="1:2" x14ac:dyDescent="0.25">
      <c r="A66" s="31" t="s">
        <v>56</v>
      </c>
      <c r="B66" s="33">
        <v>192846.63</v>
      </c>
    </row>
    <row r="67" spans="1:2" x14ac:dyDescent="0.25">
      <c r="A67" s="31" t="s">
        <v>57</v>
      </c>
      <c r="B67" s="33">
        <v>47000</v>
      </c>
    </row>
    <row r="68" spans="1:2" x14ac:dyDescent="0.25">
      <c r="A68" s="31" t="s">
        <v>58</v>
      </c>
      <c r="B68" s="30">
        <f>SUM(B56:B67)</f>
        <v>39012679.660000004</v>
      </c>
    </row>
    <row r="69" spans="1:2" x14ac:dyDescent="0.25">
      <c r="A69" s="34" t="s">
        <v>59</v>
      </c>
      <c r="B69" s="30">
        <v>198316372</v>
      </c>
    </row>
    <row r="70" spans="1:2" x14ac:dyDescent="0.25">
      <c r="A70" s="35" t="s">
        <v>60</v>
      </c>
      <c r="B70" s="36">
        <f>B68/B69</f>
        <v>0.19671940983268899</v>
      </c>
    </row>
  </sheetData>
  <mergeCells count="9">
    <mergeCell ref="L1:Q1"/>
    <mergeCell ref="A8:Q8"/>
    <mergeCell ref="A30:A31"/>
    <mergeCell ref="B30:D30"/>
    <mergeCell ref="E30:G30"/>
    <mergeCell ref="H30:J30"/>
    <mergeCell ref="K30:M30"/>
    <mergeCell ref="N30:P30"/>
    <mergeCell ref="Q30:Q31"/>
  </mergeCells>
  <conditionalFormatting sqref="B59:B60">
    <cfRule type="containsBlanks" dxfId="3" priority="1">
      <formula>LEN(TRIM(B59))=0</formula>
    </cfRule>
  </conditionalFormatting>
  <hyperlinks>
    <hyperlink ref="B14" r:id="rId1" xr:uid="{DB09920D-ED40-4C53-BF4E-7732936A0469}"/>
  </hyperlinks>
  <pageMargins left="0.7" right="0.7" top="0.75" bottom="0.75" header="0.3" footer="0.3"/>
  <pageSetup paperSize="9" orientation="portrait" r:id="rId2"/>
  <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BF4E-77FB-426F-8005-9833A8E96D84}">
  <dimension ref="A1:V36"/>
  <sheetViews>
    <sheetView workbookViewId="0">
      <selection activeCell="A8" sqref="A8:T8"/>
    </sheetView>
  </sheetViews>
  <sheetFormatPr baseColWidth="10" defaultRowHeight="15" x14ac:dyDescent="0.25"/>
  <cols>
    <col min="1" max="1" width="45.140625" customWidth="1"/>
    <col min="2" max="2" width="8.28515625" bestFit="1" customWidth="1"/>
    <col min="3" max="3" width="11.5703125" bestFit="1" customWidth="1"/>
    <col min="4" max="4" width="8.28515625" bestFit="1" customWidth="1"/>
    <col min="5" max="5" width="13.140625" bestFit="1" customWidth="1"/>
    <col min="6" max="6" width="8.28515625" bestFit="1" customWidth="1"/>
    <col min="7" max="7" width="13.140625" bestFit="1" customWidth="1"/>
    <col min="8" max="8" width="8.28515625" bestFit="1" customWidth="1"/>
    <col min="9" max="9" width="15.42578125" customWidth="1"/>
    <col min="10" max="10" width="8.28515625" bestFit="1" customWidth="1"/>
    <col min="11" max="11" width="14.140625" bestFit="1" customWidth="1"/>
    <col min="12" max="12" width="12.85546875" bestFit="1" customWidth="1"/>
    <col min="13" max="13" width="14.140625" bestFit="1" customWidth="1"/>
  </cols>
  <sheetData>
    <row r="1" spans="1:22" ht="49.5" customHeight="1" thickBot="1" x14ac:dyDescent="0.3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86" t="s">
        <v>0</v>
      </c>
      <c r="M1" s="86"/>
      <c r="N1" s="86"/>
      <c r="O1" s="86"/>
      <c r="P1" s="86"/>
      <c r="Q1" s="86"/>
      <c r="R1" s="3"/>
      <c r="S1" s="3"/>
      <c r="T1" s="3"/>
    </row>
    <row r="2" spans="1:22" ht="15" customHeight="1" x14ac:dyDescent="0.25">
      <c r="A2" s="4"/>
      <c r="B2" s="5"/>
    </row>
    <row r="3" spans="1:22" ht="15" customHeight="1" x14ac:dyDescent="0.25">
      <c r="A3" s="6" t="s">
        <v>61</v>
      </c>
      <c r="B3" s="5"/>
    </row>
    <row r="4" spans="1:22" ht="15" customHeight="1" x14ac:dyDescent="0.25">
      <c r="A4" s="6" t="s">
        <v>62</v>
      </c>
      <c r="B4" s="5"/>
    </row>
    <row r="5" spans="1:22" ht="15" customHeight="1" x14ac:dyDescent="0.25">
      <c r="A5" s="6" t="s">
        <v>3</v>
      </c>
      <c r="B5" s="5"/>
    </row>
    <row r="6" spans="1:22" ht="15" customHeight="1" x14ac:dyDescent="0.25">
      <c r="A6" s="6"/>
      <c r="B6" s="5"/>
      <c r="F6" s="37"/>
      <c r="G6" s="37"/>
      <c r="H6" s="37"/>
    </row>
    <row r="7" spans="1:22" ht="15" customHeight="1" x14ac:dyDescent="0.25">
      <c r="A7" s="6"/>
      <c r="B7" s="5"/>
    </row>
    <row r="8" spans="1:22" ht="30" customHeight="1" x14ac:dyDescent="0.25">
      <c r="A8" s="121" t="s">
        <v>4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7"/>
      <c r="V8" s="7"/>
    </row>
    <row r="12" spans="1:22" x14ac:dyDescent="0.25">
      <c r="A12" s="114" t="s">
        <v>63</v>
      </c>
      <c r="B12" s="115" t="s">
        <v>14</v>
      </c>
      <c r="C12" s="115"/>
      <c r="D12" s="115" t="s">
        <v>15</v>
      </c>
      <c r="E12" s="115"/>
      <c r="F12" s="115" t="s">
        <v>16</v>
      </c>
      <c r="G12" s="115"/>
      <c r="H12" s="115" t="s">
        <v>17</v>
      </c>
      <c r="I12" s="115"/>
      <c r="J12" s="115" t="s">
        <v>30</v>
      </c>
      <c r="K12" s="115"/>
      <c r="L12" s="115" t="s">
        <v>64</v>
      </c>
      <c r="M12" s="115" t="s">
        <v>65</v>
      </c>
    </row>
    <row r="13" spans="1:22" ht="15.75" thickBot="1" x14ac:dyDescent="0.3">
      <c r="A13" s="116"/>
      <c r="B13" s="117" t="s">
        <v>66</v>
      </c>
      <c r="C13" s="117" t="s">
        <v>67</v>
      </c>
      <c r="D13" s="117" t="s">
        <v>66</v>
      </c>
      <c r="E13" s="117" t="s">
        <v>67</v>
      </c>
      <c r="F13" s="117" t="s">
        <v>66</v>
      </c>
      <c r="G13" s="117" t="s">
        <v>67</v>
      </c>
      <c r="H13" s="117" t="s">
        <v>66</v>
      </c>
      <c r="I13" s="117" t="s">
        <v>67</v>
      </c>
      <c r="J13" s="117" t="s">
        <v>66</v>
      </c>
      <c r="K13" s="117" t="s">
        <v>67</v>
      </c>
      <c r="L13" s="118"/>
      <c r="M13" s="118"/>
    </row>
    <row r="14" spans="1:22" ht="15.75" thickTop="1" x14ac:dyDescent="0.25">
      <c r="A14" t="s">
        <v>68</v>
      </c>
      <c r="B14">
        <v>4</v>
      </c>
      <c r="C14" s="38">
        <v>140587</v>
      </c>
      <c r="D14">
        <v>32</v>
      </c>
      <c r="E14" s="38">
        <v>4249244</v>
      </c>
      <c r="F14">
        <v>3</v>
      </c>
      <c r="G14" s="38">
        <v>422365</v>
      </c>
      <c r="H14">
        <v>7</v>
      </c>
      <c r="I14" s="38">
        <v>388578</v>
      </c>
      <c r="J14">
        <v>51</v>
      </c>
      <c r="K14" s="38">
        <v>7633879</v>
      </c>
      <c r="L14">
        <f t="shared" ref="L14:M20" si="0">B14+D14+F14+H14+J14</f>
        <v>97</v>
      </c>
      <c r="M14" s="38">
        <f t="shared" si="0"/>
        <v>12834653</v>
      </c>
    </row>
    <row r="15" spans="1:22" x14ac:dyDescent="0.25">
      <c r="A15" s="39" t="s">
        <v>69</v>
      </c>
      <c r="B15" s="39"/>
      <c r="C15" s="40"/>
      <c r="D15" s="39">
        <v>2</v>
      </c>
      <c r="E15" s="40">
        <v>407472.75</v>
      </c>
      <c r="F15" s="39">
        <v>1</v>
      </c>
      <c r="G15" s="40">
        <v>139417.48000000001</v>
      </c>
      <c r="H15" s="39">
        <v>2</v>
      </c>
      <c r="I15" s="40">
        <v>408402.96</v>
      </c>
      <c r="J15" s="39">
        <v>3</v>
      </c>
      <c r="K15" s="40">
        <v>1427894.4</v>
      </c>
      <c r="L15" s="39">
        <f t="shared" si="0"/>
        <v>8</v>
      </c>
      <c r="M15" s="40">
        <f t="shared" si="0"/>
        <v>2383187.59</v>
      </c>
    </row>
    <row r="16" spans="1:22" x14ac:dyDescent="0.25">
      <c r="A16" t="s">
        <v>70</v>
      </c>
      <c r="C16" s="38"/>
      <c r="E16" s="38"/>
      <c r="G16" s="38"/>
      <c r="I16" s="38"/>
      <c r="J16">
        <v>1</v>
      </c>
      <c r="K16" s="38">
        <v>25886.65</v>
      </c>
      <c r="L16">
        <f t="shared" si="0"/>
        <v>1</v>
      </c>
      <c r="M16" s="38">
        <f t="shared" si="0"/>
        <v>25886.65</v>
      </c>
    </row>
    <row r="17" spans="1:13" x14ac:dyDescent="0.25">
      <c r="A17" s="39" t="s">
        <v>71</v>
      </c>
      <c r="B17" s="39"/>
      <c r="C17" s="40"/>
      <c r="D17" s="39">
        <v>1</v>
      </c>
      <c r="E17" s="40">
        <v>287235.52</v>
      </c>
      <c r="F17" s="39"/>
      <c r="G17" s="40"/>
      <c r="H17" s="39">
        <v>1</v>
      </c>
      <c r="I17" s="40">
        <v>305854</v>
      </c>
      <c r="J17" s="39">
        <v>4</v>
      </c>
      <c r="K17" s="40">
        <v>558928.74</v>
      </c>
      <c r="L17" s="39">
        <f t="shared" si="0"/>
        <v>6</v>
      </c>
      <c r="M17" s="40">
        <f t="shared" si="0"/>
        <v>1152018.26</v>
      </c>
    </row>
    <row r="18" spans="1:13" x14ac:dyDescent="0.25">
      <c r="A18" t="s">
        <v>57</v>
      </c>
      <c r="B18">
        <v>1</v>
      </c>
      <c r="C18" s="38">
        <v>3916</v>
      </c>
      <c r="D18">
        <v>3</v>
      </c>
      <c r="E18" s="38">
        <v>11751</v>
      </c>
      <c r="G18" s="38"/>
      <c r="H18">
        <v>5</v>
      </c>
      <c r="I18" s="38">
        <v>19583</v>
      </c>
      <c r="J18">
        <v>3</v>
      </c>
      <c r="K18" s="38">
        <v>11750</v>
      </c>
      <c r="L18">
        <f t="shared" si="0"/>
        <v>12</v>
      </c>
      <c r="M18" s="38">
        <f t="shared" si="0"/>
        <v>47000</v>
      </c>
    </row>
    <row r="19" spans="1:13" x14ac:dyDescent="0.25">
      <c r="A19" s="39" t="s">
        <v>72</v>
      </c>
      <c r="B19" s="39">
        <v>1</v>
      </c>
      <c r="C19" s="40">
        <v>10518</v>
      </c>
      <c r="D19" s="39"/>
      <c r="E19" s="40"/>
      <c r="F19" s="39"/>
      <c r="G19" s="40"/>
      <c r="H19" s="39">
        <v>2</v>
      </c>
      <c r="I19" s="40">
        <v>31000</v>
      </c>
      <c r="J19" s="39">
        <v>5</v>
      </c>
      <c r="K19" s="40">
        <v>200100</v>
      </c>
      <c r="L19" s="39">
        <f t="shared" si="0"/>
        <v>8</v>
      </c>
      <c r="M19" s="40">
        <f t="shared" si="0"/>
        <v>241618</v>
      </c>
    </row>
    <row r="20" spans="1:13" x14ac:dyDescent="0.25">
      <c r="A20" t="s">
        <v>73</v>
      </c>
      <c r="B20">
        <v>2</v>
      </c>
      <c r="C20" s="38">
        <v>134990</v>
      </c>
      <c r="D20">
        <v>15</v>
      </c>
      <c r="E20" s="38">
        <v>3889588</v>
      </c>
      <c r="F20">
        <v>4</v>
      </c>
      <c r="G20" s="38">
        <v>719200</v>
      </c>
      <c r="H20">
        <v>9</v>
      </c>
      <c r="I20" s="38">
        <v>1152495</v>
      </c>
      <c r="J20">
        <v>16</v>
      </c>
      <c r="K20" s="38">
        <v>10183634</v>
      </c>
      <c r="L20">
        <f t="shared" si="0"/>
        <v>46</v>
      </c>
      <c r="M20" s="38">
        <f t="shared" si="0"/>
        <v>16079907</v>
      </c>
    </row>
    <row r="21" spans="1:13" ht="15.75" thickBot="1" x14ac:dyDescent="0.3">
      <c r="A21" s="119" t="s">
        <v>58</v>
      </c>
      <c r="B21" s="119">
        <f t="shared" ref="B21:M21" si="1">SUM(B14:B20)</f>
        <v>8</v>
      </c>
      <c r="C21" s="120">
        <f t="shared" si="1"/>
        <v>290011</v>
      </c>
      <c r="D21" s="119">
        <f t="shared" si="1"/>
        <v>53</v>
      </c>
      <c r="E21" s="120">
        <f t="shared" si="1"/>
        <v>8845291.2699999996</v>
      </c>
      <c r="F21" s="119">
        <f t="shared" si="1"/>
        <v>8</v>
      </c>
      <c r="G21" s="120">
        <f t="shared" si="1"/>
        <v>1280982.48</v>
      </c>
      <c r="H21" s="119">
        <f t="shared" si="1"/>
        <v>26</v>
      </c>
      <c r="I21" s="120">
        <f t="shared" si="1"/>
        <v>2305912.96</v>
      </c>
      <c r="J21" s="119">
        <f t="shared" si="1"/>
        <v>83</v>
      </c>
      <c r="K21" s="120">
        <f t="shared" si="1"/>
        <v>20042072.789999999</v>
      </c>
      <c r="L21" s="119">
        <f t="shared" si="1"/>
        <v>178</v>
      </c>
      <c r="M21" s="120">
        <f t="shared" si="1"/>
        <v>32764270.5</v>
      </c>
    </row>
    <row r="22" spans="1:13" ht="15.75" thickTop="1" x14ac:dyDescent="0.25"/>
    <row r="26" spans="1:13" x14ac:dyDescent="0.25">
      <c r="A26" s="114" t="s">
        <v>74</v>
      </c>
      <c r="B26" s="115" t="s">
        <v>14</v>
      </c>
      <c r="C26" s="115"/>
      <c r="D26" s="115" t="s">
        <v>15</v>
      </c>
      <c r="E26" s="115"/>
      <c r="F26" s="115" t="s">
        <v>16</v>
      </c>
      <c r="G26" s="115"/>
      <c r="H26" s="115" t="s">
        <v>17</v>
      </c>
      <c r="I26" s="115"/>
      <c r="J26" s="115" t="s">
        <v>30</v>
      </c>
      <c r="K26" s="115"/>
      <c r="L26" s="115" t="s">
        <v>19</v>
      </c>
    </row>
    <row r="27" spans="1:13" ht="15.75" thickBot="1" x14ac:dyDescent="0.3">
      <c r="A27" s="116"/>
      <c r="B27" s="117" t="s">
        <v>31</v>
      </c>
      <c r="C27" s="117" t="s">
        <v>32</v>
      </c>
      <c r="D27" s="117" t="s">
        <v>31</v>
      </c>
      <c r="E27" s="117" t="s">
        <v>32</v>
      </c>
      <c r="F27" s="117" t="s">
        <v>31</v>
      </c>
      <c r="G27" s="117" t="s">
        <v>32</v>
      </c>
      <c r="H27" s="117" t="s">
        <v>31</v>
      </c>
      <c r="I27" s="117" t="s">
        <v>32</v>
      </c>
      <c r="J27" s="117" t="s">
        <v>31</v>
      </c>
      <c r="K27" s="117" t="s">
        <v>32</v>
      </c>
      <c r="L27" s="118"/>
    </row>
    <row r="28" spans="1:13" ht="15.75" thickTop="1" x14ac:dyDescent="0.25">
      <c r="A28" t="s">
        <v>68</v>
      </c>
      <c r="B28">
        <v>4</v>
      </c>
      <c r="D28">
        <v>18</v>
      </c>
      <c r="E28">
        <v>14</v>
      </c>
      <c r="F28">
        <v>1</v>
      </c>
      <c r="G28">
        <v>2</v>
      </c>
      <c r="H28">
        <v>6</v>
      </c>
      <c r="I28">
        <v>1</v>
      </c>
      <c r="J28">
        <v>35</v>
      </c>
      <c r="K28">
        <v>16</v>
      </c>
      <c r="L28">
        <f t="shared" ref="L28:L34" si="2">SUM(B28:K28)</f>
        <v>97</v>
      </c>
    </row>
    <row r="29" spans="1:13" x14ac:dyDescent="0.25">
      <c r="A29" s="41" t="s">
        <v>69</v>
      </c>
      <c r="B29" s="41"/>
      <c r="C29" s="41"/>
      <c r="D29" s="41">
        <v>1</v>
      </c>
      <c r="E29" s="41">
        <v>1</v>
      </c>
      <c r="F29" s="41">
        <v>1</v>
      </c>
      <c r="G29" s="41"/>
      <c r="H29" s="41">
        <v>1</v>
      </c>
      <c r="I29" s="41">
        <v>1</v>
      </c>
      <c r="J29" s="41">
        <v>3</v>
      </c>
      <c r="K29" s="41"/>
      <c r="L29" s="41">
        <f t="shared" si="2"/>
        <v>8</v>
      </c>
    </row>
    <row r="30" spans="1:13" x14ac:dyDescent="0.25">
      <c r="A30" t="s">
        <v>70</v>
      </c>
      <c r="J30">
        <v>1</v>
      </c>
      <c r="L30">
        <f t="shared" si="2"/>
        <v>1</v>
      </c>
    </row>
    <row r="31" spans="1:13" x14ac:dyDescent="0.25">
      <c r="A31" s="41" t="s">
        <v>71</v>
      </c>
      <c r="B31" s="41"/>
      <c r="C31" s="41"/>
      <c r="D31" s="41"/>
      <c r="E31" s="41">
        <v>1</v>
      </c>
      <c r="F31" s="41"/>
      <c r="G31" s="41"/>
      <c r="H31" s="41">
        <v>1</v>
      </c>
      <c r="I31" s="41"/>
      <c r="J31" s="41">
        <v>1</v>
      </c>
      <c r="K31" s="41">
        <v>3</v>
      </c>
      <c r="L31" s="41">
        <f t="shared" si="2"/>
        <v>6</v>
      </c>
    </row>
    <row r="32" spans="1:13" x14ac:dyDescent="0.25">
      <c r="A32" t="s">
        <v>57</v>
      </c>
      <c r="C32">
        <v>1</v>
      </c>
      <c r="D32">
        <v>2</v>
      </c>
      <c r="E32">
        <v>1</v>
      </c>
      <c r="H32">
        <v>1</v>
      </c>
      <c r="I32">
        <v>4</v>
      </c>
      <c r="J32">
        <v>2</v>
      </c>
      <c r="K32">
        <v>1</v>
      </c>
      <c r="L32">
        <f t="shared" si="2"/>
        <v>12</v>
      </c>
    </row>
    <row r="33" spans="1:12" x14ac:dyDescent="0.25">
      <c r="A33" s="41" t="s">
        <v>72</v>
      </c>
      <c r="B33" s="41">
        <v>1</v>
      </c>
      <c r="C33" s="41"/>
      <c r="D33" s="41"/>
      <c r="E33" s="41"/>
      <c r="F33" s="41"/>
      <c r="G33" s="41"/>
      <c r="H33" s="41"/>
      <c r="I33" s="41">
        <v>2</v>
      </c>
      <c r="J33" s="41">
        <v>4</v>
      </c>
      <c r="K33" s="41">
        <v>1</v>
      </c>
      <c r="L33" s="41">
        <f t="shared" si="2"/>
        <v>8</v>
      </c>
    </row>
    <row r="34" spans="1:12" x14ac:dyDescent="0.25">
      <c r="A34" t="s">
        <v>73</v>
      </c>
      <c r="B34">
        <v>1</v>
      </c>
      <c r="C34">
        <v>1</v>
      </c>
      <c r="D34">
        <v>10</v>
      </c>
      <c r="E34">
        <v>5</v>
      </c>
      <c r="F34">
        <v>2</v>
      </c>
      <c r="G34">
        <v>2</v>
      </c>
      <c r="H34">
        <v>7</v>
      </c>
      <c r="I34">
        <v>2</v>
      </c>
      <c r="J34">
        <v>10</v>
      </c>
      <c r="K34">
        <v>6</v>
      </c>
      <c r="L34">
        <f t="shared" si="2"/>
        <v>46</v>
      </c>
    </row>
    <row r="35" spans="1:12" ht="15.75" thickBot="1" x14ac:dyDescent="0.3">
      <c r="A35" s="119" t="s">
        <v>58</v>
      </c>
      <c r="B35" s="119">
        <f t="shared" ref="B35:L35" si="3">SUM(B28:B34)</f>
        <v>6</v>
      </c>
      <c r="C35" s="119">
        <f t="shared" si="3"/>
        <v>2</v>
      </c>
      <c r="D35" s="119">
        <f t="shared" si="3"/>
        <v>31</v>
      </c>
      <c r="E35" s="119">
        <f t="shared" si="3"/>
        <v>22</v>
      </c>
      <c r="F35" s="119">
        <f t="shared" si="3"/>
        <v>4</v>
      </c>
      <c r="G35" s="119">
        <f t="shared" si="3"/>
        <v>4</v>
      </c>
      <c r="H35" s="119">
        <f t="shared" si="3"/>
        <v>16</v>
      </c>
      <c r="I35" s="119">
        <f t="shared" si="3"/>
        <v>10</v>
      </c>
      <c r="J35" s="119">
        <f t="shared" si="3"/>
        <v>56</v>
      </c>
      <c r="K35" s="119">
        <f t="shared" si="3"/>
        <v>27</v>
      </c>
      <c r="L35" s="119">
        <f t="shared" si="3"/>
        <v>178</v>
      </c>
    </row>
    <row r="36" spans="1:12" ht="15.75" thickTop="1" x14ac:dyDescent="0.25"/>
  </sheetData>
  <mergeCells count="17">
    <mergeCell ref="L1:Q1"/>
    <mergeCell ref="A8:T8"/>
    <mergeCell ref="A12:A13"/>
    <mergeCell ref="B12:C12"/>
    <mergeCell ref="D12:E12"/>
    <mergeCell ref="F12:G12"/>
    <mergeCell ref="H12:I12"/>
    <mergeCell ref="J12:K12"/>
    <mergeCell ref="L12:L13"/>
    <mergeCell ref="M12:M13"/>
    <mergeCell ref="L26:L27"/>
    <mergeCell ref="A26:A27"/>
    <mergeCell ref="B26:C26"/>
    <mergeCell ref="D26:E26"/>
    <mergeCell ref="F26:G26"/>
    <mergeCell ref="H26:I26"/>
    <mergeCell ref="J26:K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332C-AA20-40C7-AA52-BF02D754ABE7}">
  <dimension ref="A1:U107"/>
  <sheetViews>
    <sheetView workbookViewId="0">
      <selection activeCell="A9" sqref="A9:M9"/>
    </sheetView>
  </sheetViews>
  <sheetFormatPr baseColWidth="10" defaultRowHeight="15" x14ac:dyDescent="0.25"/>
  <cols>
    <col min="1" max="1" width="50.28515625" bestFit="1" customWidth="1"/>
    <col min="2" max="2" width="32" customWidth="1"/>
    <col min="4" max="4" width="14.7109375" customWidth="1"/>
    <col min="5" max="6" width="16" customWidth="1"/>
    <col min="8" max="8" width="17.42578125" customWidth="1"/>
    <col min="9" max="9" width="14.7109375" customWidth="1"/>
    <col min="13" max="13" width="16" customWidth="1"/>
  </cols>
  <sheetData>
    <row r="1" spans="1:21" ht="49.5" customHeight="1" thickBot="1" x14ac:dyDescent="0.3">
      <c r="A1" s="1"/>
      <c r="B1" s="2"/>
      <c r="C1" s="3"/>
      <c r="D1" s="3"/>
      <c r="E1" s="3"/>
      <c r="F1" s="3"/>
      <c r="G1" s="3"/>
      <c r="H1" s="3"/>
      <c r="I1" s="86" t="s">
        <v>0</v>
      </c>
      <c r="J1" s="86"/>
      <c r="K1" s="86"/>
      <c r="L1" s="86"/>
      <c r="M1" s="86"/>
    </row>
    <row r="2" spans="1:21" ht="15" customHeight="1" x14ac:dyDescent="0.25">
      <c r="A2" s="4"/>
      <c r="B2" s="5"/>
    </row>
    <row r="3" spans="1:21" ht="15" customHeight="1" x14ac:dyDescent="0.25">
      <c r="A3" s="6" t="s">
        <v>61</v>
      </c>
      <c r="B3" s="5"/>
    </row>
    <row r="4" spans="1:21" ht="15" customHeight="1" x14ac:dyDescent="0.25">
      <c r="A4" s="6" t="s">
        <v>62</v>
      </c>
      <c r="B4" s="5"/>
    </row>
    <row r="5" spans="1:21" ht="15" customHeight="1" x14ac:dyDescent="0.25">
      <c r="A5" s="6" t="s">
        <v>3</v>
      </c>
      <c r="B5" s="5"/>
    </row>
    <row r="9" spans="1:21" ht="30" customHeight="1" x14ac:dyDescent="0.25">
      <c r="A9" s="121" t="s">
        <v>4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42"/>
      <c r="O9" s="42"/>
      <c r="P9" s="42"/>
      <c r="Q9" s="42"/>
      <c r="R9" s="42"/>
      <c r="S9" s="42"/>
      <c r="T9" s="7"/>
      <c r="U9" s="7"/>
    </row>
    <row r="14" spans="1:21" x14ac:dyDescent="0.25">
      <c r="A14" s="104" t="s">
        <v>75</v>
      </c>
      <c r="B14" s="105" t="s">
        <v>14</v>
      </c>
      <c r="C14" s="105"/>
      <c r="D14" s="105" t="s">
        <v>15</v>
      </c>
      <c r="E14" s="105"/>
      <c r="F14" s="105" t="s">
        <v>16</v>
      </c>
      <c r="G14" s="105"/>
      <c r="H14" s="105" t="s">
        <v>17</v>
      </c>
      <c r="I14" s="105"/>
      <c r="J14" s="105" t="s">
        <v>30</v>
      </c>
      <c r="K14" s="105"/>
      <c r="L14" s="105" t="s">
        <v>19</v>
      </c>
    </row>
    <row r="15" spans="1:21" ht="15.75" thickBot="1" x14ac:dyDescent="0.3">
      <c r="A15" s="106"/>
      <c r="B15" s="107" t="s">
        <v>31</v>
      </c>
      <c r="C15" s="107" t="s">
        <v>32</v>
      </c>
      <c r="D15" s="107" t="s">
        <v>31</v>
      </c>
      <c r="E15" s="107" t="s">
        <v>32</v>
      </c>
      <c r="F15" s="107" t="s">
        <v>31</v>
      </c>
      <c r="G15" s="107" t="s">
        <v>32</v>
      </c>
      <c r="H15" s="107" t="s">
        <v>31</v>
      </c>
      <c r="I15" s="107" t="s">
        <v>32</v>
      </c>
      <c r="J15" s="107" t="s">
        <v>31</v>
      </c>
      <c r="K15" s="107" t="s">
        <v>32</v>
      </c>
      <c r="L15" s="108"/>
    </row>
    <row r="16" spans="1:21" ht="15.75" thickTop="1" x14ac:dyDescent="0.25">
      <c r="A16" t="s">
        <v>34</v>
      </c>
      <c r="D16">
        <v>1</v>
      </c>
      <c r="J16">
        <v>4</v>
      </c>
      <c r="K16">
        <v>1</v>
      </c>
      <c r="L16">
        <f t="shared" ref="L16:L23" si="0">SUM(B16:K16)</f>
        <v>6</v>
      </c>
    </row>
    <row r="17" spans="1:13" x14ac:dyDescent="0.25">
      <c r="A17" s="41" t="s">
        <v>36</v>
      </c>
      <c r="B17" s="41">
        <v>1</v>
      </c>
      <c r="C17" s="41"/>
      <c r="D17" s="41">
        <v>17</v>
      </c>
      <c r="E17" s="41">
        <v>8</v>
      </c>
      <c r="F17" s="41">
        <v>4</v>
      </c>
      <c r="G17" s="41">
        <v>3</v>
      </c>
      <c r="H17" s="41">
        <v>7</v>
      </c>
      <c r="I17" s="41">
        <v>2</v>
      </c>
      <c r="J17" s="41">
        <v>19</v>
      </c>
      <c r="K17" s="41">
        <v>3</v>
      </c>
      <c r="L17" s="41">
        <f t="shared" si="0"/>
        <v>64</v>
      </c>
    </row>
    <row r="18" spans="1:13" x14ac:dyDescent="0.25">
      <c r="A18" t="s">
        <v>76</v>
      </c>
      <c r="E18">
        <v>1</v>
      </c>
      <c r="L18">
        <f t="shared" si="0"/>
        <v>1</v>
      </c>
    </row>
    <row r="19" spans="1:13" x14ac:dyDescent="0.25">
      <c r="A19" s="41" t="s">
        <v>77</v>
      </c>
      <c r="B19" s="41">
        <v>3</v>
      </c>
      <c r="C19" s="41"/>
      <c r="D19" s="41">
        <v>7</v>
      </c>
      <c r="E19" s="41">
        <v>3</v>
      </c>
      <c r="F19" s="41"/>
      <c r="G19" s="41"/>
      <c r="H19" s="41">
        <v>1</v>
      </c>
      <c r="I19" s="41"/>
      <c r="J19" s="41">
        <v>7</v>
      </c>
      <c r="K19" s="41">
        <v>8</v>
      </c>
      <c r="L19" s="41">
        <f t="shared" si="0"/>
        <v>29</v>
      </c>
    </row>
    <row r="20" spans="1:13" x14ac:dyDescent="0.25">
      <c r="A20" t="s">
        <v>39</v>
      </c>
      <c r="E20">
        <v>1</v>
      </c>
      <c r="H20">
        <v>1</v>
      </c>
      <c r="I20">
        <v>2</v>
      </c>
      <c r="J20">
        <v>8</v>
      </c>
      <c r="K20">
        <v>1</v>
      </c>
      <c r="L20">
        <f t="shared" si="0"/>
        <v>13</v>
      </c>
    </row>
    <row r="21" spans="1:13" x14ac:dyDescent="0.25">
      <c r="A21" s="41" t="s">
        <v>42</v>
      </c>
      <c r="B21" s="41">
        <v>2</v>
      </c>
      <c r="C21" s="41">
        <v>2</v>
      </c>
      <c r="D21" s="41">
        <v>6</v>
      </c>
      <c r="E21" s="41">
        <v>7</v>
      </c>
      <c r="F21" s="41"/>
      <c r="G21" s="41">
        <v>1</v>
      </c>
      <c r="H21" s="41">
        <v>5</v>
      </c>
      <c r="I21" s="41">
        <v>6</v>
      </c>
      <c r="J21" s="41">
        <v>18</v>
      </c>
      <c r="K21" s="41">
        <v>14</v>
      </c>
      <c r="L21" s="41">
        <f t="shared" si="0"/>
        <v>61</v>
      </c>
    </row>
    <row r="22" spans="1:13" x14ac:dyDescent="0.25">
      <c r="A22" t="s">
        <v>78</v>
      </c>
      <c r="E22">
        <v>2</v>
      </c>
      <c r="H22">
        <v>2</v>
      </c>
      <c r="L22">
        <f t="shared" si="0"/>
        <v>4</v>
      </c>
    </row>
    <row r="23" spans="1:13" ht="15.75" thickBot="1" x14ac:dyDescent="0.3">
      <c r="A23" s="113" t="s">
        <v>19</v>
      </c>
      <c r="B23" s="113">
        <f t="shared" ref="B23:K23" si="1">SUM(B16:B22)</f>
        <v>6</v>
      </c>
      <c r="C23" s="113">
        <f t="shared" si="1"/>
        <v>2</v>
      </c>
      <c r="D23" s="113">
        <f t="shared" si="1"/>
        <v>31</v>
      </c>
      <c r="E23" s="113">
        <f t="shared" si="1"/>
        <v>22</v>
      </c>
      <c r="F23" s="113">
        <f t="shared" si="1"/>
        <v>4</v>
      </c>
      <c r="G23" s="113">
        <f t="shared" si="1"/>
        <v>4</v>
      </c>
      <c r="H23" s="113">
        <f t="shared" si="1"/>
        <v>16</v>
      </c>
      <c r="I23" s="113">
        <f t="shared" si="1"/>
        <v>10</v>
      </c>
      <c r="J23" s="113">
        <f t="shared" si="1"/>
        <v>56</v>
      </c>
      <c r="K23" s="113">
        <f t="shared" si="1"/>
        <v>27</v>
      </c>
      <c r="L23" s="113">
        <f t="shared" si="0"/>
        <v>178</v>
      </c>
    </row>
    <row r="24" spans="1:13" ht="15.75" thickTop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</row>
    <row r="25" spans="1:13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7" spans="1:13" ht="15.75" x14ac:dyDescent="0.25">
      <c r="A27" s="110" t="s">
        <v>79</v>
      </c>
      <c r="B27" s="44"/>
      <c r="C27" s="44"/>
      <c r="D27" s="44"/>
      <c r="E27" s="44"/>
      <c r="F27" s="44"/>
      <c r="H27" s="111" t="s">
        <v>80</v>
      </c>
      <c r="I27" s="112"/>
      <c r="J27" s="49"/>
      <c r="K27" s="49"/>
      <c r="L27" s="49"/>
      <c r="M27" s="49"/>
    </row>
    <row r="28" spans="1:13" x14ac:dyDescent="0.25">
      <c r="A28" s="110" t="s">
        <v>81</v>
      </c>
      <c r="B28" s="110" t="s">
        <v>82</v>
      </c>
      <c r="C28" s="110" t="s">
        <v>31</v>
      </c>
      <c r="D28" s="110" t="s">
        <v>32</v>
      </c>
      <c r="E28" s="110" t="s">
        <v>19</v>
      </c>
      <c r="F28" s="110" t="s">
        <v>83</v>
      </c>
      <c r="H28" s="112" t="s">
        <v>84</v>
      </c>
      <c r="I28" s="112" t="s">
        <v>85</v>
      </c>
      <c r="J28" s="112" t="s">
        <v>31</v>
      </c>
      <c r="K28" s="112" t="s">
        <v>32</v>
      </c>
      <c r="L28" s="112" t="s">
        <v>19</v>
      </c>
      <c r="M28" s="112" t="s">
        <v>83</v>
      </c>
    </row>
    <row r="29" spans="1:13" x14ac:dyDescent="0.25">
      <c r="A29" s="45" t="s">
        <v>86</v>
      </c>
      <c r="B29" s="45" t="s">
        <v>87</v>
      </c>
      <c r="C29">
        <v>3</v>
      </c>
      <c r="E29">
        <f t="shared" ref="E29:E49" si="2">SUM(C29:D29)</f>
        <v>3</v>
      </c>
      <c r="F29" s="38">
        <v>274761</v>
      </c>
      <c r="H29" t="s">
        <v>88</v>
      </c>
      <c r="I29" t="s">
        <v>89</v>
      </c>
      <c r="J29">
        <v>3</v>
      </c>
      <c r="K29">
        <v>2</v>
      </c>
      <c r="L29">
        <f t="shared" ref="L29:L92" si="3">SUM(J29:K29)</f>
        <v>5</v>
      </c>
      <c r="M29" s="38">
        <v>678482</v>
      </c>
    </row>
    <row r="30" spans="1:13" x14ac:dyDescent="0.25">
      <c r="A30" s="45" t="s">
        <v>86</v>
      </c>
      <c r="B30" s="45" t="s">
        <v>90</v>
      </c>
      <c r="C30">
        <v>4</v>
      </c>
      <c r="E30">
        <f t="shared" si="2"/>
        <v>4</v>
      </c>
      <c r="F30" s="38">
        <v>430218</v>
      </c>
      <c r="H30" t="s">
        <v>91</v>
      </c>
      <c r="I30" t="s">
        <v>92</v>
      </c>
      <c r="J30">
        <v>1</v>
      </c>
      <c r="K30">
        <v>1</v>
      </c>
      <c r="L30">
        <f t="shared" si="3"/>
        <v>2</v>
      </c>
      <c r="M30" s="38">
        <v>223500</v>
      </c>
    </row>
    <row r="31" spans="1:13" x14ac:dyDescent="0.25">
      <c r="A31" s="45" t="s">
        <v>86</v>
      </c>
      <c r="B31" s="45" t="s">
        <v>93</v>
      </c>
      <c r="C31">
        <v>14</v>
      </c>
      <c r="D31">
        <v>14</v>
      </c>
      <c r="E31">
        <f t="shared" si="2"/>
        <v>28</v>
      </c>
      <c r="F31" s="38">
        <v>3398017</v>
      </c>
      <c r="H31" t="s">
        <v>94</v>
      </c>
      <c r="I31" t="s">
        <v>95</v>
      </c>
      <c r="J31">
        <v>2</v>
      </c>
      <c r="L31">
        <f t="shared" si="3"/>
        <v>2</v>
      </c>
      <c r="M31" s="38">
        <v>318694</v>
      </c>
    </row>
    <row r="32" spans="1:13" x14ac:dyDescent="0.25">
      <c r="A32" s="45" t="s">
        <v>86</v>
      </c>
      <c r="B32" s="45" t="s">
        <v>96</v>
      </c>
      <c r="C32">
        <v>1</v>
      </c>
      <c r="D32">
        <v>2</v>
      </c>
      <c r="E32">
        <f t="shared" si="2"/>
        <v>3</v>
      </c>
      <c r="F32" s="38">
        <v>11751</v>
      </c>
      <c r="H32" t="s">
        <v>97</v>
      </c>
      <c r="I32" t="s">
        <v>98</v>
      </c>
      <c r="J32">
        <v>1</v>
      </c>
      <c r="L32">
        <f t="shared" si="3"/>
        <v>1</v>
      </c>
      <c r="M32" s="38">
        <v>120750</v>
      </c>
    </row>
    <row r="33" spans="1:13" x14ac:dyDescent="0.25">
      <c r="A33" s="45" t="s">
        <v>86</v>
      </c>
      <c r="B33" s="45" t="s">
        <v>99</v>
      </c>
      <c r="D33">
        <v>1</v>
      </c>
      <c r="E33">
        <f t="shared" si="2"/>
        <v>1</v>
      </c>
      <c r="F33" s="38">
        <v>3916</v>
      </c>
      <c r="H33" t="s">
        <v>100</v>
      </c>
      <c r="I33" t="s">
        <v>101</v>
      </c>
      <c r="J33">
        <v>1</v>
      </c>
      <c r="K33">
        <v>2</v>
      </c>
      <c r="L33">
        <f t="shared" si="3"/>
        <v>3</v>
      </c>
      <c r="M33" s="38">
        <v>371925.75</v>
      </c>
    </row>
    <row r="34" spans="1:13" x14ac:dyDescent="0.25">
      <c r="A34" s="45" t="s">
        <v>86</v>
      </c>
      <c r="B34" s="45" t="s">
        <v>102</v>
      </c>
      <c r="D34">
        <v>3</v>
      </c>
      <c r="E34">
        <f t="shared" si="2"/>
        <v>3</v>
      </c>
      <c r="F34" s="38">
        <v>235082</v>
      </c>
      <c r="H34" t="s">
        <v>103</v>
      </c>
      <c r="I34" t="s">
        <v>104</v>
      </c>
      <c r="J34">
        <v>7</v>
      </c>
      <c r="K34">
        <v>4</v>
      </c>
      <c r="L34">
        <f t="shared" si="3"/>
        <v>11</v>
      </c>
      <c r="M34" s="38">
        <v>955951</v>
      </c>
    </row>
    <row r="35" spans="1:13" x14ac:dyDescent="0.25">
      <c r="A35" s="45" t="s">
        <v>86</v>
      </c>
      <c r="B35" s="45" t="s">
        <v>105</v>
      </c>
      <c r="C35">
        <v>4</v>
      </c>
      <c r="D35">
        <v>1</v>
      </c>
      <c r="E35">
        <f t="shared" si="2"/>
        <v>5</v>
      </c>
      <c r="F35" s="38">
        <v>244030</v>
      </c>
      <c r="H35" t="s">
        <v>106</v>
      </c>
      <c r="I35" t="s">
        <v>107</v>
      </c>
      <c r="J35">
        <v>1</v>
      </c>
      <c r="L35">
        <f t="shared" si="3"/>
        <v>1</v>
      </c>
      <c r="M35" s="38">
        <v>182800</v>
      </c>
    </row>
    <row r="36" spans="1:13" x14ac:dyDescent="0.25">
      <c r="A36" s="45" t="s">
        <v>108</v>
      </c>
      <c r="B36" s="45" t="s">
        <v>109</v>
      </c>
      <c r="C36">
        <v>1</v>
      </c>
      <c r="D36">
        <v>2</v>
      </c>
      <c r="E36">
        <f t="shared" si="2"/>
        <v>3</v>
      </c>
      <c r="F36" s="38">
        <v>418310</v>
      </c>
      <c r="H36" t="s">
        <v>110</v>
      </c>
      <c r="I36" t="s">
        <v>111</v>
      </c>
      <c r="K36">
        <v>2</v>
      </c>
      <c r="L36">
        <f t="shared" si="3"/>
        <v>2</v>
      </c>
      <c r="M36" s="38">
        <v>203917</v>
      </c>
    </row>
    <row r="37" spans="1:13" x14ac:dyDescent="0.25">
      <c r="A37" s="45" t="s">
        <v>108</v>
      </c>
      <c r="B37" s="45" t="s">
        <v>112</v>
      </c>
      <c r="C37">
        <v>3</v>
      </c>
      <c r="D37">
        <v>1</v>
      </c>
      <c r="E37">
        <f t="shared" si="2"/>
        <v>4</v>
      </c>
      <c r="F37" s="38">
        <v>269088</v>
      </c>
      <c r="H37" t="s">
        <v>113</v>
      </c>
      <c r="I37" t="s">
        <v>114</v>
      </c>
      <c r="J37">
        <v>1</v>
      </c>
      <c r="K37">
        <v>2</v>
      </c>
      <c r="L37">
        <f t="shared" si="3"/>
        <v>3</v>
      </c>
      <c r="M37" s="38">
        <v>147421.95000000001</v>
      </c>
    </row>
    <row r="38" spans="1:13" x14ac:dyDescent="0.25">
      <c r="A38" s="45" t="s">
        <v>108</v>
      </c>
      <c r="B38" s="45" t="s">
        <v>115</v>
      </c>
      <c r="C38">
        <v>1</v>
      </c>
      <c r="D38">
        <v>2</v>
      </c>
      <c r="E38">
        <f t="shared" si="2"/>
        <v>3</v>
      </c>
      <c r="F38" s="38">
        <v>127800</v>
      </c>
      <c r="H38" t="s">
        <v>116</v>
      </c>
      <c r="I38" t="s">
        <v>117</v>
      </c>
      <c r="J38">
        <v>4</v>
      </c>
      <c r="L38">
        <f t="shared" si="3"/>
        <v>4</v>
      </c>
      <c r="M38" s="38">
        <v>555547</v>
      </c>
    </row>
    <row r="39" spans="1:13" x14ac:dyDescent="0.25">
      <c r="A39" s="45" t="s">
        <v>118</v>
      </c>
      <c r="B39" s="45" t="s">
        <v>119</v>
      </c>
      <c r="C39">
        <v>1</v>
      </c>
      <c r="E39">
        <f t="shared" si="2"/>
        <v>1</v>
      </c>
      <c r="F39" s="38">
        <v>189750</v>
      </c>
      <c r="H39" t="s">
        <v>120</v>
      </c>
      <c r="I39" t="s">
        <v>121</v>
      </c>
      <c r="J39">
        <v>1</v>
      </c>
      <c r="K39">
        <v>1</v>
      </c>
      <c r="L39">
        <f t="shared" si="3"/>
        <v>2</v>
      </c>
      <c r="M39" s="38">
        <v>38150</v>
      </c>
    </row>
    <row r="40" spans="1:13" x14ac:dyDescent="0.25">
      <c r="A40" s="45" t="s">
        <v>118</v>
      </c>
      <c r="B40" s="45" t="s">
        <v>122</v>
      </c>
      <c r="C40">
        <v>1</v>
      </c>
      <c r="D40">
        <v>1</v>
      </c>
      <c r="E40">
        <f t="shared" si="2"/>
        <v>2</v>
      </c>
      <c r="F40" s="38">
        <v>395830</v>
      </c>
      <c r="H40" t="s">
        <v>123</v>
      </c>
      <c r="I40" t="s">
        <v>124</v>
      </c>
      <c r="K40">
        <v>1</v>
      </c>
      <c r="L40">
        <f t="shared" si="3"/>
        <v>1</v>
      </c>
      <c r="M40" s="38">
        <v>287235.52</v>
      </c>
    </row>
    <row r="41" spans="1:13" x14ac:dyDescent="0.25">
      <c r="A41" s="45" t="s">
        <v>118</v>
      </c>
      <c r="B41" s="45" t="s">
        <v>125</v>
      </c>
      <c r="C41">
        <v>6</v>
      </c>
      <c r="D41">
        <v>2</v>
      </c>
      <c r="E41">
        <f t="shared" si="2"/>
        <v>8</v>
      </c>
      <c r="F41" s="38">
        <v>933992</v>
      </c>
      <c r="H41" t="s">
        <v>126</v>
      </c>
      <c r="I41" t="s">
        <v>127</v>
      </c>
      <c r="J41">
        <v>1</v>
      </c>
      <c r="K41">
        <v>2</v>
      </c>
      <c r="L41">
        <f t="shared" si="3"/>
        <v>3</v>
      </c>
      <c r="M41" s="38">
        <v>127800</v>
      </c>
    </row>
    <row r="42" spans="1:13" x14ac:dyDescent="0.25">
      <c r="A42" s="45" t="s">
        <v>118</v>
      </c>
      <c r="B42" s="45" t="s">
        <v>128</v>
      </c>
      <c r="C42">
        <v>17</v>
      </c>
      <c r="D42">
        <v>4</v>
      </c>
      <c r="E42">
        <f t="shared" si="2"/>
        <v>21</v>
      </c>
      <c r="F42" s="38">
        <v>12313116.189999999</v>
      </c>
      <c r="H42" t="s">
        <v>129</v>
      </c>
      <c r="I42" t="s">
        <v>130</v>
      </c>
      <c r="J42">
        <v>2</v>
      </c>
      <c r="L42">
        <f t="shared" si="3"/>
        <v>2</v>
      </c>
      <c r="M42" s="38">
        <v>144200</v>
      </c>
    </row>
    <row r="43" spans="1:13" x14ac:dyDescent="0.25">
      <c r="A43" s="45" t="s">
        <v>118</v>
      </c>
      <c r="B43" s="45" t="s">
        <v>131</v>
      </c>
      <c r="C43">
        <v>22</v>
      </c>
      <c r="D43">
        <v>15</v>
      </c>
      <c r="E43">
        <f t="shared" si="2"/>
        <v>37</v>
      </c>
      <c r="F43" s="38">
        <v>4660643.5999999996</v>
      </c>
      <c r="H43" t="s">
        <v>132</v>
      </c>
      <c r="I43" t="s">
        <v>133</v>
      </c>
      <c r="J43">
        <v>1</v>
      </c>
      <c r="L43">
        <f t="shared" si="3"/>
        <v>1</v>
      </c>
      <c r="M43" s="38">
        <v>109250</v>
      </c>
    </row>
    <row r="44" spans="1:13" x14ac:dyDescent="0.25">
      <c r="A44" s="45" t="s">
        <v>118</v>
      </c>
      <c r="B44" s="45" t="s">
        <v>134</v>
      </c>
      <c r="C44">
        <v>7</v>
      </c>
      <c r="D44">
        <v>7</v>
      </c>
      <c r="E44">
        <f t="shared" si="2"/>
        <v>14</v>
      </c>
      <c r="F44" s="38">
        <v>2011365.23</v>
      </c>
      <c r="H44" t="s">
        <v>135</v>
      </c>
      <c r="I44" t="s">
        <v>136</v>
      </c>
      <c r="J44">
        <v>2</v>
      </c>
      <c r="L44">
        <f t="shared" si="3"/>
        <v>2</v>
      </c>
      <c r="M44" s="38">
        <v>352000</v>
      </c>
    </row>
    <row r="45" spans="1:13" x14ac:dyDescent="0.25">
      <c r="A45" s="45" t="s">
        <v>118</v>
      </c>
      <c r="B45" s="45" t="s">
        <v>137</v>
      </c>
      <c r="C45">
        <v>12</v>
      </c>
      <c r="D45">
        <v>5</v>
      </c>
      <c r="E45">
        <f t="shared" si="2"/>
        <v>17</v>
      </c>
      <c r="F45" s="38">
        <v>4147608</v>
      </c>
      <c r="H45" t="s">
        <v>138</v>
      </c>
      <c r="I45" t="s">
        <v>139</v>
      </c>
      <c r="J45">
        <v>1</v>
      </c>
      <c r="L45">
        <f t="shared" si="3"/>
        <v>1</v>
      </c>
      <c r="M45" s="38">
        <v>90000</v>
      </c>
    </row>
    <row r="46" spans="1:13" x14ac:dyDescent="0.25">
      <c r="A46" s="45" t="s">
        <v>118</v>
      </c>
      <c r="B46" s="45" t="s">
        <v>140</v>
      </c>
      <c r="C46">
        <v>11</v>
      </c>
      <c r="D46">
        <v>2</v>
      </c>
      <c r="E46">
        <f t="shared" si="2"/>
        <v>13</v>
      </c>
      <c r="F46" s="38">
        <v>1782791.96</v>
      </c>
      <c r="H46" t="s">
        <v>141</v>
      </c>
      <c r="I46" t="s">
        <v>142</v>
      </c>
      <c r="J46">
        <v>1</v>
      </c>
      <c r="K46">
        <v>1</v>
      </c>
      <c r="L46">
        <f t="shared" si="3"/>
        <v>2</v>
      </c>
      <c r="M46" s="38">
        <v>93917</v>
      </c>
    </row>
    <row r="47" spans="1:13" x14ac:dyDescent="0.25">
      <c r="A47" s="45" t="s">
        <v>118</v>
      </c>
      <c r="B47" s="45" t="s">
        <v>143</v>
      </c>
      <c r="C47">
        <v>3</v>
      </c>
      <c r="E47">
        <f t="shared" si="2"/>
        <v>3</v>
      </c>
      <c r="F47" s="38">
        <v>154200</v>
      </c>
      <c r="H47" t="s">
        <v>144</v>
      </c>
      <c r="I47" t="s">
        <v>145</v>
      </c>
      <c r="J47">
        <v>2</v>
      </c>
      <c r="L47">
        <f t="shared" si="3"/>
        <v>2</v>
      </c>
      <c r="M47" s="38">
        <v>519040</v>
      </c>
    </row>
    <row r="48" spans="1:13" x14ac:dyDescent="0.25">
      <c r="A48" s="45" t="s">
        <v>118</v>
      </c>
      <c r="B48" s="45" t="s">
        <v>146</v>
      </c>
      <c r="C48">
        <v>1</v>
      </c>
      <c r="E48">
        <f t="shared" si="2"/>
        <v>1</v>
      </c>
      <c r="F48" s="38">
        <v>32065</v>
      </c>
      <c r="H48" t="s">
        <v>147</v>
      </c>
      <c r="I48" t="s">
        <v>148</v>
      </c>
      <c r="J48">
        <v>1</v>
      </c>
      <c r="L48">
        <f t="shared" si="3"/>
        <v>1</v>
      </c>
      <c r="M48" s="38">
        <v>3917</v>
      </c>
    </row>
    <row r="49" spans="1:13" x14ac:dyDescent="0.25">
      <c r="A49" s="45" t="s">
        <v>118</v>
      </c>
      <c r="B49" s="45" t="s">
        <v>149</v>
      </c>
      <c r="C49">
        <v>1</v>
      </c>
      <c r="D49">
        <v>3</v>
      </c>
      <c r="E49">
        <f t="shared" si="2"/>
        <v>4</v>
      </c>
      <c r="F49" s="38">
        <v>729935.52</v>
      </c>
      <c r="H49" t="s">
        <v>150</v>
      </c>
      <c r="I49" t="s">
        <v>151</v>
      </c>
      <c r="J49">
        <v>6</v>
      </c>
      <c r="L49">
        <f t="shared" si="3"/>
        <v>6</v>
      </c>
      <c r="M49" s="38">
        <v>764921.65</v>
      </c>
    </row>
    <row r="50" spans="1:13" ht="15.75" thickBot="1" x14ac:dyDescent="0.3">
      <c r="A50" s="46" t="s">
        <v>19</v>
      </c>
      <c r="B50" s="46"/>
      <c r="C50" s="47">
        <f>SUM(C29:C49)</f>
        <v>113</v>
      </c>
      <c r="D50" s="47">
        <f>SUM(D29:D49)</f>
        <v>65</v>
      </c>
      <c r="E50" s="47">
        <f>SUM(E29:E49)</f>
        <v>178</v>
      </c>
      <c r="F50" s="48">
        <f>SUM(F29:F49)</f>
        <v>32764270.5</v>
      </c>
      <c r="H50" t="s">
        <v>152</v>
      </c>
      <c r="I50" t="s">
        <v>153</v>
      </c>
      <c r="J50">
        <v>1</v>
      </c>
      <c r="L50">
        <f t="shared" si="3"/>
        <v>1</v>
      </c>
      <c r="M50" s="38">
        <v>95590</v>
      </c>
    </row>
    <row r="51" spans="1:13" ht="15.75" thickTop="1" x14ac:dyDescent="0.25">
      <c r="H51" t="s">
        <v>154</v>
      </c>
      <c r="I51" t="s">
        <v>155</v>
      </c>
      <c r="K51">
        <v>1</v>
      </c>
      <c r="L51">
        <f t="shared" si="3"/>
        <v>1</v>
      </c>
      <c r="M51" s="38">
        <v>132250</v>
      </c>
    </row>
    <row r="52" spans="1:13" x14ac:dyDescent="0.25">
      <c r="H52" t="s">
        <v>156</v>
      </c>
      <c r="I52" t="s">
        <v>157</v>
      </c>
      <c r="J52">
        <v>1</v>
      </c>
      <c r="K52">
        <v>3</v>
      </c>
      <c r="L52">
        <f t="shared" si="3"/>
        <v>4</v>
      </c>
      <c r="M52" s="38">
        <v>767100</v>
      </c>
    </row>
    <row r="53" spans="1:13" x14ac:dyDescent="0.25">
      <c r="A53" s="109" t="s">
        <v>158</v>
      </c>
      <c r="H53" t="s">
        <v>159</v>
      </c>
      <c r="I53" t="s">
        <v>160</v>
      </c>
      <c r="J53">
        <v>1</v>
      </c>
      <c r="L53">
        <f t="shared" si="3"/>
        <v>1</v>
      </c>
      <c r="M53" s="38">
        <v>151250</v>
      </c>
    </row>
    <row r="54" spans="1:13" x14ac:dyDescent="0.25">
      <c r="A54" s="112" t="s">
        <v>81</v>
      </c>
      <c r="B54" s="112" t="s">
        <v>82</v>
      </c>
      <c r="C54" s="112" t="s">
        <v>161</v>
      </c>
      <c r="D54" s="112" t="s">
        <v>162</v>
      </c>
      <c r="E54" s="112" t="s">
        <v>83</v>
      </c>
      <c r="H54" t="s">
        <v>163</v>
      </c>
      <c r="I54" t="s">
        <v>164</v>
      </c>
      <c r="K54">
        <v>3</v>
      </c>
      <c r="L54">
        <f t="shared" si="3"/>
        <v>3</v>
      </c>
      <c r="M54" s="38">
        <v>409617</v>
      </c>
    </row>
    <row r="55" spans="1:13" x14ac:dyDescent="0.25">
      <c r="A55" t="s">
        <v>86</v>
      </c>
      <c r="B55" t="s">
        <v>87</v>
      </c>
      <c r="C55" t="s">
        <v>68</v>
      </c>
      <c r="D55">
        <v>2</v>
      </c>
      <c r="E55" s="38">
        <v>270845</v>
      </c>
      <c r="H55" t="s">
        <v>165</v>
      </c>
      <c r="I55" t="s">
        <v>166</v>
      </c>
      <c r="J55">
        <v>1</v>
      </c>
      <c r="K55">
        <v>1</v>
      </c>
      <c r="L55">
        <f t="shared" si="3"/>
        <v>2</v>
      </c>
      <c r="M55" s="38">
        <v>296470</v>
      </c>
    </row>
    <row r="56" spans="1:13" x14ac:dyDescent="0.25">
      <c r="A56" t="s">
        <v>86</v>
      </c>
      <c r="B56" t="s">
        <v>87</v>
      </c>
      <c r="C56" t="s">
        <v>57</v>
      </c>
      <c r="D56">
        <v>1</v>
      </c>
      <c r="E56" s="38">
        <v>3916</v>
      </c>
      <c r="H56" t="s">
        <v>167</v>
      </c>
      <c r="I56" t="s">
        <v>168</v>
      </c>
      <c r="J56">
        <v>2</v>
      </c>
      <c r="L56">
        <f t="shared" si="3"/>
        <v>2</v>
      </c>
      <c r="M56" s="38">
        <v>361790</v>
      </c>
    </row>
    <row r="57" spans="1:13" x14ac:dyDescent="0.25">
      <c r="A57" t="s">
        <v>86</v>
      </c>
      <c r="B57" t="s">
        <v>90</v>
      </c>
      <c r="C57" t="s">
        <v>68</v>
      </c>
      <c r="D57">
        <v>2</v>
      </c>
      <c r="E57" s="38">
        <v>226301</v>
      </c>
      <c r="H57" t="s">
        <v>169</v>
      </c>
      <c r="I57" t="s">
        <v>170</v>
      </c>
      <c r="J57">
        <v>1</v>
      </c>
      <c r="L57">
        <f t="shared" si="3"/>
        <v>1</v>
      </c>
      <c r="M57" s="38">
        <v>234644</v>
      </c>
    </row>
    <row r="58" spans="1:13" x14ac:dyDescent="0.25">
      <c r="A58" t="s">
        <v>86</v>
      </c>
      <c r="B58" t="s">
        <v>90</v>
      </c>
      <c r="C58" t="s">
        <v>57</v>
      </c>
      <c r="D58">
        <v>1</v>
      </c>
      <c r="E58" s="38">
        <v>3917</v>
      </c>
      <c r="H58" t="s">
        <v>171</v>
      </c>
      <c r="I58" t="s">
        <v>172</v>
      </c>
      <c r="J58">
        <v>1</v>
      </c>
      <c r="L58">
        <f t="shared" si="3"/>
        <v>1</v>
      </c>
      <c r="M58" s="38">
        <v>195500</v>
      </c>
    </row>
    <row r="59" spans="1:13" x14ac:dyDescent="0.25">
      <c r="A59" t="s">
        <v>86</v>
      </c>
      <c r="B59" t="s">
        <v>90</v>
      </c>
      <c r="C59" t="s">
        <v>73</v>
      </c>
      <c r="D59">
        <v>1</v>
      </c>
      <c r="E59" s="38">
        <v>200000</v>
      </c>
      <c r="H59" t="s">
        <v>173</v>
      </c>
      <c r="I59" t="s">
        <v>174</v>
      </c>
      <c r="J59">
        <v>1</v>
      </c>
      <c r="L59">
        <f t="shared" si="3"/>
        <v>1</v>
      </c>
      <c r="M59" s="38">
        <v>174800</v>
      </c>
    </row>
    <row r="60" spans="1:13" x14ac:dyDescent="0.25">
      <c r="A60" t="s">
        <v>86</v>
      </c>
      <c r="B60" t="s">
        <v>93</v>
      </c>
      <c r="C60" t="s">
        <v>68</v>
      </c>
      <c r="D60">
        <v>13</v>
      </c>
      <c r="E60" s="38">
        <v>2020015</v>
      </c>
      <c r="H60" t="s">
        <v>175</v>
      </c>
      <c r="I60" t="s">
        <v>176</v>
      </c>
      <c r="J60">
        <v>3</v>
      </c>
      <c r="K60">
        <v>3</v>
      </c>
      <c r="L60">
        <f t="shared" si="3"/>
        <v>6</v>
      </c>
      <c r="M60" s="38">
        <v>826490</v>
      </c>
    </row>
    <row r="61" spans="1:13" x14ac:dyDescent="0.25">
      <c r="A61" t="s">
        <v>86</v>
      </c>
      <c r="B61" t="s">
        <v>93</v>
      </c>
      <c r="C61" t="s">
        <v>57</v>
      </c>
      <c r="D61">
        <v>4</v>
      </c>
      <c r="E61" s="38">
        <v>15668</v>
      </c>
      <c r="H61" t="s">
        <v>177</v>
      </c>
      <c r="I61" t="s">
        <v>178</v>
      </c>
      <c r="J61">
        <v>2</v>
      </c>
      <c r="K61">
        <v>1</v>
      </c>
      <c r="L61">
        <f t="shared" si="3"/>
        <v>3</v>
      </c>
      <c r="M61" s="38">
        <v>378089.48</v>
      </c>
    </row>
    <row r="62" spans="1:13" x14ac:dyDescent="0.25">
      <c r="A62" t="s">
        <v>86</v>
      </c>
      <c r="B62" t="s">
        <v>93</v>
      </c>
      <c r="C62" t="s">
        <v>73</v>
      </c>
      <c r="D62">
        <v>11</v>
      </c>
      <c r="E62" s="38">
        <v>1362334</v>
      </c>
      <c r="H62" t="s">
        <v>179</v>
      </c>
      <c r="I62" t="s">
        <v>180</v>
      </c>
      <c r="J62">
        <v>1</v>
      </c>
      <c r="L62">
        <f t="shared" si="3"/>
        <v>1</v>
      </c>
      <c r="M62" s="38">
        <v>113850</v>
      </c>
    </row>
    <row r="63" spans="1:13" x14ac:dyDescent="0.25">
      <c r="A63" t="s">
        <v>86</v>
      </c>
      <c r="B63" t="s">
        <v>96</v>
      </c>
      <c r="C63" t="s">
        <v>57</v>
      </c>
      <c r="D63">
        <v>3</v>
      </c>
      <c r="E63" s="38">
        <v>11751</v>
      </c>
      <c r="H63" t="s">
        <v>181</v>
      </c>
      <c r="I63" t="s">
        <v>182</v>
      </c>
      <c r="J63">
        <v>4</v>
      </c>
      <c r="K63">
        <v>2</v>
      </c>
      <c r="L63">
        <f t="shared" si="3"/>
        <v>6</v>
      </c>
      <c r="M63" s="38">
        <v>986400</v>
      </c>
    </row>
    <row r="64" spans="1:13" x14ac:dyDescent="0.25">
      <c r="A64" t="s">
        <v>86</v>
      </c>
      <c r="B64" t="s">
        <v>99</v>
      </c>
      <c r="C64" t="s">
        <v>57</v>
      </c>
      <c r="D64">
        <v>1</v>
      </c>
      <c r="E64" s="38">
        <v>3916</v>
      </c>
      <c r="H64" t="s">
        <v>183</v>
      </c>
      <c r="I64" t="s">
        <v>184</v>
      </c>
      <c r="K64">
        <v>1</v>
      </c>
      <c r="L64">
        <f t="shared" si="3"/>
        <v>1</v>
      </c>
      <c r="M64" s="38">
        <v>3917</v>
      </c>
    </row>
    <row r="65" spans="1:13" x14ac:dyDescent="0.25">
      <c r="A65" t="s">
        <v>86</v>
      </c>
      <c r="B65" t="s">
        <v>102</v>
      </c>
      <c r="C65" t="s">
        <v>69</v>
      </c>
      <c r="D65">
        <v>1</v>
      </c>
      <c r="E65" s="38">
        <v>227250</v>
      </c>
      <c r="H65" t="s">
        <v>185</v>
      </c>
      <c r="I65" t="s">
        <v>186</v>
      </c>
      <c r="J65">
        <v>3</v>
      </c>
      <c r="K65">
        <v>1</v>
      </c>
      <c r="L65">
        <f t="shared" si="3"/>
        <v>4</v>
      </c>
      <c r="M65" s="38">
        <v>205915</v>
      </c>
    </row>
    <row r="66" spans="1:13" x14ac:dyDescent="0.25">
      <c r="A66" t="s">
        <v>86</v>
      </c>
      <c r="B66" t="s">
        <v>102</v>
      </c>
      <c r="C66" t="s">
        <v>57</v>
      </c>
      <c r="D66">
        <v>2</v>
      </c>
      <c r="E66" s="38">
        <v>7832</v>
      </c>
      <c r="H66" t="s">
        <v>187</v>
      </c>
      <c r="I66" t="s">
        <v>188</v>
      </c>
      <c r="J66">
        <v>3</v>
      </c>
      <c r="K66">
        <v>1</v>
      </c>
      <c r="L66">
        <f t="shared" si="3"/>
        <v>4</v>
      </c>
      <c r="M66" s="38">
        <v>307430</v>
      </c>
    </row>
    <row r="67" spans="1:13" x14ac:dyDescent="0.25">
      <c r="A67" t="s">
        <v>86</v>
      </c>
      <c r="B67" t="s">
        <v>105</v>
      </c>
      <c r="C67" t="s">
        <v>68</v>
      </c>
      <c r="D67">
        <v>2</v>
      </c>
      <c r="E67" s="38">
        <v>98522</v>
      </c>
      <c r="H67" t="s">
        <v>189</v>
      </c>
      <c r="I67" t="s">
        <v>190</v>
      </c>
      <c r="J67">
        <v>1</v>
      </c>
      <c r="L67">
        <f t="shared" si="3"/>
        <v>1</v>
      </c>
      <c r="M67" s="38">
        <v>7496</v>
      </c>
    </row>
    <row r="68" spans="1:13" x14ac:dyDescent="0.25">
      <c r="A68" t="s">
        <v>86</v>
      </c>
      <c r="B68" t="s">
        <v>105</v>
      </c>
      <c r="C68" t="s">
        <v>72</v>
      </c>
      <c r="D68">
        <v>1</v>
      </c>
      <c r="E68" s="38">
        <v>10518</v>
      </c>
      <c r="H68" t="s">
        <v>191</v>
      </c>
      <c r="I68" t="s">
        <v>192</v>
      </c>
      <c r="K68">
        <v>1</v>
      </c>
      <c r="L68">
        <f t="shared" si="3"/>
        <v>1</v>
      </c>
      <c r="M68" s="38">
        <v>3916</v>
      </c>
    </row>
    <row r="69" spans="1:13" x14ac:dyDescent="0.25">
      <c r="A69" t="s">
        <v>86</v>
      </c>
      <c r="B69" t="s">
        <v>105</v>
      </c>
      <c r="C69" t="s">
        <v>73</v>
      </c>
      <c r="D69">
        <v>2</v>
      </c>
      <c r="E69" s="38">
        <v>134990</v>
      </c>
      <c r="H69" t="s">
        <v>193</v>
      </c>
      <c r="I69" t="s">
        <v>194</v>
      </c>
      <c r="K69">
        <v>1</v>
      </c>
      <c r="L69">
        <f t="shared" si="3"/>
        <v>1</v>
      </c>
      <c r="M69" s="38">
        <v>200000</v>
      </c>
    </row>
    <row r="70" spans="1:13" x14ac:dyDescent="0.25">
      <c r="A70" t="s">
        <v>108</v>
      </c>
      <c r="B70" t="s">
        <v>109</v>
      </c>
      <c r="C70" t="s">
        <v>68</v>
      </c>
      <c r="D70">
        <v>2</v>
      </c>
      <c r="E70" s="38">
        <v>298310</v>
      </c>
      <c r="H70" t="s">
        <v>195</v>
      </c>
      <c r="I70" t="s">
        <v>196</v>
      </c>
      <c r="K70">
        <v>1</v>
      </c>
      <c r="L70">
        <f t="shared" si="3"/>
        <v>1</v>
      </c>
      <c r="M70" s="38">
        <v>256220</v>
      </c>
    </row>
    <row r="71" spans="1:13" x14ac:dyDescent="0.25">
      <c r="A71" t="s">
        <v>108</v>
      </c>
      <c r="B71" t="s">
        <v>109</v>
      </c>
      <c r="C71" t="s">
        <v>73</v>
      </c>
      <c r="D71">
        <v>1</v>
      </c>
      <c r="E71" s="38">
        <v>120000</v>
      </c>
      <c r="H71" t="s">
        <v>197</v>
      </c>
      <c r="I71" t="s">
        <v>198</v>
      </c>
      <c r="K71">
        <v>1</v>
      </c>
      <c r="L71">
        <f t="shared" si="3"/>
        <v>1</v>
      </c>
      <c r="M71" s="38">
        <v>79200</v>
      </c>
    </row>
    <row r="72" spans="1:13" x14ac:dyDescent="0.25">
      <c r="A72" t="s">
        <v>108</v>
      </c>
      <c r="B72" t="s">
        <v>112</v>
      </c>
      <c r="C72" t="s">
        <v>68</v>
      </c>
      <c r="D72">
        <v>3</v>
      </c>
      <c r="E72" s="38">
        <v>249088</v>
      </c>
      <c r="H72" t="s">
        <v>199</v>
      </c>
      <c r="I72" t="s">
        <v>200</v>
      </c>
      <c r="K72">
        <v>1</v>
      </c>
      <c r="L72">
        <f t="shared" si="3"/>
        <v>1</v>
      </c>
      <c r="M72" s="38">
        <v>68970</v>
      </c>
    </row>
    <row r="73" spans="1:13" x14ac:dyDescent="0.25">
      <c r="A73" t="s">
        <v>108</v>
      </c>
      <c r="B73" t="s">
        <v>112</v>
      </c>
      <c r="C73" t="s">
        <v>72</v>
      </c>
      <c r="D73">
        <v>1</v>
      </c>
      <c r="E73" s="38">
        <v>20000</v>
      </c>
      <c r="H73" t="s">
        <v>201</v>
      </c>
      <c r="I73" t="s">
        <v>202</v>
      </c>
      <c r="J73">
        <v>1</v>
      </c>
      <c r="L73">
        <f t="shared" si="3"/>
        <v>1</v>
      </c>
      <c r="M73" s="38">
        <v>208151</v>
      </c>
    </row>
    <row r="74" spans="1:13" x14ac:dyDescent="0.25">
      <c r="A74" t="s">
        <v>108</v>
      </c>
      <c r="B74" t="s">
        <v>115</v>
      </c>
      <c r="C74" t="s">
        <v>68</v>
      </c>
      <c r="D74">
        <v>2</v>
      </c>
      <c r="E74" s="38">
        <v>116800</v>
      </c>
      <c r="H74" t="s">
        <v>203</v>
      </c>
      <c r="I74" t="s">
        <v>204</v>
      </c>
      <c r="J74">
        <v>1</v>
      </c>
      <c r="K74">
        <v>3</v>
      </c>
      <c r="L74">
        <f t="shared" si="3"/>
        <v>4</v>
      </c>
      <c r="M74" s="38">
        <v>574660</v>
      </c>
    </row>
    <row r="75" spans="1:13" x14ac:dyDescent="0.25">
      <c r="A75" t="s">
        <v>108</v>
      </c>
      <c r="B75" t="s">
        <v>115</v>
      </c>
      <c r="C75" t="s">
        <v>72</v>
      </c>
      <c r="D75">
        <v>1</v>
      </c>
      <c r="E75" s="38">
        <v>11000</v>
      </c>
      <c r="H75" t="s">
        <v>205</v>
      </c>
      <c r="I75" t="s">
        <v>206</v>
      </c>
      <c r="J75">
        <v>1</v>
      </c>
      <c r="L75">
        <f t="shared" si="3"/>
        <v>1</v>
      </c>
      <c r="M75" s="38">
        <v>3917</v>
      </c>
    </row>
    <row r="76" spans="1:13" x14ac:dyDescent="0.25">
      <c r="A76" t="s">
        <v>118</v>
      </c>
      <c r="B76" t="s">
        <v>119</v>
      </c>
      <c r="C76" t="s">
        <v>68</v>
      </c>
      <c r="D76">
        <v>1</v>
      </c>
      <c r="E76" s="38">
        <v>189750</v>
      </c>
      <c r="H76" t="s">
        <v>207</v>
      </c>
      <c r="I76" t="s">
        <v>208</v>
      </c>
      <c r="J76">
        <v>1</v>
      </c>
      <c r="L76">
        <f t="shared" si="3"/>
        <v>1</v>
      </c>
      <c r="M76" s="38">
        <v>90000</v>
      </c>
    </row>
    <row r="77" spans="1:13" x14ac:dyDescent="0.25">
      <c r="A77" t="s">
        <v>118</v>
      </c>
      <c r="B77" t="s">
        <v>122</v>
      </c>
      <c r="C77" t="s">
        <v>68</v>
      </c>
      <c r="D77">
        <v>2</v>
      </c>
      <c r="E77" s="38">
        <v>395830</v>
      </c>
      <c r="H77" t="s">
        <v>209</v>
      </c>
      <c r="I77" t="s">
        <v>210</v>
      </c>
      <c r="J77">
        <v>2</v>
      </c>
      <c r="L77">
        <f t="shared" si="3"/>
        <v>2</v>
      </c>
      <c r="M77" s="38">
        <v>395854</v>
      </c>
    </row>
    <row r="78" spans="1:13" x14ac:dyDescent="0.25">
      <c r="A78" t="s">
        <v>118</v>
      </c>
      <c r="B78" t="s">
        <v>125</v>
      </c>
      <c r="C78" t="s">
        <v>68</v>
      </c>
      <c r="D78">
        <v>4</v>
      </c>
      <c r="E78" s="38">
        <v>484492</v>
      </c>
      <c r="H78" t="s">
        <v>211</v>
      </c>
      <c r="I78" t="s">
        <v>212</v>
      </c>
      <c r="J78">
        <v>2</v>
      </c>
      <c r="L78">
        <f t="shared" si="3"/>
        <v>2</v>
      </c>
      <c r="M78" s="38">
        <v>270845</v>
      </c>
    </row>
    <row r="79" spans="1:13" x14ac:dyDescent="0.25">
      <c r="A79" t="s">
        <v>118</v>
      </c>
      <c r="B79" t="s">
        <v>125</v>
      </c>
      <c r="C79" t="s">
        <v>72</v>
      </c>
      <c r="D79">
        <v>2</v>
      </c>
      <c r="E79" s="38">
        <v>54500</v>
      </c>
      <c r="H79" t="s">
        <v>213</v>
      </c>
      <c r="I79" t="s">
        <v>214</v>
      </c>
      <c r="J79">
        <v>4</v>
      </c>
      <c r="K79">
        <v>1</v>
      </c>
      <c r="L79">
        <f t="shared" si="3"/>
        <v>5</v>
      </c>
      <c r="M79" s="38">
        <v>606537.96</v>
      </c>
    </row>
    <row r="80" spans="1:13" x14ac:dyDescent="0.25">
      <c r="A80" t="s">
        <v>118</v>
      </c>
      <c r="B80" t="s">
        <v>125</v>
      </c>
      <c r="C80" t="s">
        <v>73</v>
      </c>
      <c r="D80">
        <v>2</v>
      </c>
      <c r="E80" s="38">
        <v>395000</v>
      </c>
      <c r="H80" t="s">
        <v>215</v>
      </c>
      <c r="I80" t="s">
        <v>216</v>
      </c>
      <c r="K80">
        <v>1</v>
      </c>
      <c r="L80">
        <f t="shared" si="3"/>
        <v>1</v>
      </c>
      <c r="M80" s="38">
        <v>174800</v>
      </c>
    </row>
    <row r="81" spans="1:13" x14ac:dyDescent="0.25">
      <c r="A81" t="s">
        <v>118</v>
      </c>
      <c r="B81" t="s">
        <v>128</v>
      </c>
      <c r="C81" t="s">
        <v>68</v>
      </c>
      <c r="D81">
        <v>10</v>
      </c>
      <c r="E81" s="38">
        <v>1817066</v>
      </c>
      <c r="H81" t="s">
        <v>217</v>
      </c>
      <c r="I81" t="s">
        <v>218</v>
      </c>
      <c r="K81">
        <v>1</v>
      </c>
      <c r="L81">
        <f t="shared" si="3"/>
        <v>1</v>
      </c>
      <c r="M81" s="38">
        <v>114950</v>
      </c>
    </row>
    <row r="82" spans="1:13" x14ac:dyDescent="0.25">
      <c r="A82" t="s">
        <v>118</v>
      </c>
      <c r="B82" t="s">
        <v>128</v>
      </c>
      <c r="C82" t="s">
        <v>69</v>
      </c>
      <c r="D82">
        <v>3</v>
      </c>
      <c r="E82" s="38">
        <v>1427894.4</v>
      </c>
      <c r="H82" t="s">
        <v>219</v>
      </c>
      <c r="I82" t="s">
        <v>220</v>
      </c>
      <c r="K82">
        <v>1</v>
      </c>
      <c r="L82">
        <f t="shared" si="3"/>
        <v>1</v>
      </c>
      <c r="M82" s="38">
        <v>121000</v>
      </c>
    </row>
    <row r="83" spans="1:13" x14ac:dyDescent="0.25">
      <c r="A83" t="s">
        <v>118</v>
      </c>
      <c r="B83" t="s">
        <v>128</v>
      </c>
      <c r="C83" t="s">
        <v>71</v>
      </c>
      <c r="D83">
        <v>2</v>
      </c>
      <c r="E83" s="38">
        <v>503506.79</v>
      </c>
      <c r="H83" t="s">
        <v>221</v>
      </c>
      <c r="I83" t="s">
        <v>222</v>
      </c>
      <c r="J83">
        <v>1</v>
      </c>
      <c r="L83">
        <f t="shared" si="3"/>
        <v>1</v>
      </c>
      <c r="M83" s="38">
        <v>66792</v>
      </c>
    </row>
    <row r="84" spans="1:13" x14ac:dyDescent="0.25">
      <c r="A84" t="s">
        <v>118</v>
      </c>
      <c r="B84" t="s">
        <v>128</v>
      </c>
      <c r="C84" t="s">
        <v>72</v>
      </c>
      <c r="D84">
        <v>1</v>
      </c>
      <c r="E84" s="38">
        <v>24000</v>
      </c>
      <c r="H84" t="s">
        <v>223</v>
      </c>
      <c r="I84" t="s">
        <v>224</v>
      </c>
      <c r="J84">
        <v>3</v>
      </c>
      <c r="L84">
        <f t="shared" si="3"/>
        <v>3</v>
      </c>
      <c r="M84" s="38">
        <v>814571</v>
      </c>
    </row>
    <row r="85" spans="1:13" x14ac:dyDescent="0.25">
      <c r="A85" t="s">
        <v>118</v>
      </c>
      <c r="B85" t="s">
        <v>128</v>
      </c>
      <c r="C85" t="s">
        <v>73</v>
      </c>
      <c r="D85">
        <v>5</v>
      </c>
      <c r="E85" s="38">
        <v>8540649</v>
      </c>
      <c r="H85" t="s">
        <v>225</v>
      </c>
      <c r="I85" t="s">
        <v>226</v>
      </c>
      <c r="K85">
        <v>1</v>
      </c>
      <c r="L85">
        <f t="shared" si="3"/>
        <v>1</v>
      </c>
      <c r="M85" s="38">
        <v>417957.47</v>
      </c>
    </row>
    <row r="86" spans="1:13" x14ac:dyDescent="0.25">
      <c r="A86" t="s">
        <v>118</v>
      </c>
      <c r="B86" t="s">
        <v>131</v>
      </c>
      <c r="C86" t="s">
        <v>68</v>
      </c>
      <c r="D86">
        <v>28</v>
      </c>
      <c r="E86" s="38">
        <v>3852115</v>
      </c>
      <c r="H86" t="s">
        <v>227</v>
      </c>
      <c r="I86" t="s">
        <v>228</v>
      </c>
      <c r="J86">
        <v>5</v>
      </c>
      <c r="L86">
        <f t="shared" si="3"/>
        <v>5</v>
      </c>
      <c r="M86" s="38">
        <v>8698792.7200000007</v>
      </c>
    </row>
    <row r="87" spans="1:13" x14ac:dyDescent="0.25">
      <c r="A87" t="s">
        <v>118</v>
      </c>
      <c r="B87" t="s">
        <v>131</v>
      </c>
      <c r="C87" t="s">
        <v>70</v>
      </c>
      <c r="D87">
        <v>1</v>
      </c>
      <c r="E87" s="38">
        <v>25886.65</v>
      </c>
      <c r="H87" t="s">
        <v>229</v>
      </c>
      <c r="I87" t="s">
        <v>230</v>
      </c>
      <c r="J87">
        <v>3</v>
      </c>
      <c r="K87">
        <v>1</v>
      </c>
      <c r="L87">
        <f t="shared" si="3"/>
        <v>4</v>
      </c>
      <c r="M87" s="38">
        <v>392160</v>
      </c>
    </row>
    <row r="88" spans="1:13" x14ac:dyDescent="0.25">
      <c r="A88" t="s">
        <v>118</v>
      </c>
      <c r="B88" t="s">
        <v>131</v>
      </c>
      <c r="C88" t="s">
        <v>71</v>
      </c>
      <c r="D88">
        <v>2</v>
      </c>
      <c r="E88" s="38">
        <v>55421.95</v>
      </c>
      <c r="H88" t="s">
        <v>231</v>
      </c>
      <c r="I88" t="s">
        <v>231</v>
      </c>
      <c r="J88">
        <v>3</v>
      </c>
      <c r="K88">
        <v>3</v>
      </c>
      <c r="L88">
        <f t="shared" si="3"/>
        <v>6</v>
      </c>
      <c r="M88" s="38">
        <v>521836</v>
      </c>
    </row>
    <row r="89" spans="1:13" x14ac:dyDescent="0.25">
      <c r="A89" t="s">
        <v>118</v>
      </c>
      <c r="B89" t="s">
        <v>131</v>
      </c>
      <c r="C89" t="s">
        <v>72</v>
      </c>
      <c r="D89">
        <v>2</v>
      </c>
      <c r="E89" s="38">
        <v>121600</v>
      </c>
      <c r="H89" t="s">
        <v>232</v>
      </c>
      <c r="I89" t="s">
        <v>233</v>
      </c>
      <c r="J89">
        <v>1</v>
      </c>
      <c r="L89">
        <f t="shared" si="3"/>
        <v>1</v>
      </c>
      <c r="M89" s="38">
        <v>200000</v>
      </c>
    </row>
    <row r="90" spans="1:13" x14ac:dyDescent="0.25">
      <c r="A90" t="s">
        <v>118</v>
      </c>
      <c r="B90" t="s">
        <v>131</v>
      </c>
      <c r="C90" t="s">
        <v>73</v>
      </c>
      <c r="D90">
        <v>4</v>
      </c>
      <c r="E90" s="38">
        <v>605620</v>
      </c>
      <c r="H90" t="s">
        <v>234</v>
      </c>
      <c r="I90" t="s">
        <v>235</v>
      </c>
      <c r="K90">
        <v>1</v>
      </c>
      <c r="L90">
        <f t="shared" si="3"/>
        <v>1</v>
      </c>
      <c r="M90" s="38">
        <v>3916</v>
      </c>
    </row>
    <row r="91" spans="1:13" x14ac:dyDescent="0.25">
      <c r="A91" t="s">
        <v>118</v>
      </c>
      <c r="B91" t="s">
        <v>134</v>
      </c>
      <c r="C91" t="s">
        <v>68</v>
      </c>
      <c r="D91">
        <v>7</v>
      </c>
      <c r="E91" s="38">
        <v>734919</v>
      </c>
      <c r="H91" t="s">
        <v>236</v>
      </c>
      <c r="I91" t="s">
        <v>237</v>
      </c>
      <c r="J91">
        <v>1</v>
      </c>
      <c r="K91">
        <v>1</v>
      </c>
      <c r="L91">
        <f t="shared" si="3"/>
        <v>2</v>
      </c>
      <c r="M91" s="38">
        <v>412735</v>
      </c>
    </row>
    <row r="92" spans="1:13" x14ac:dyDescent="0.25">
      <c r="A92" t="s">
        <v>118</v>
      </c>
      <c r="B92" t="s">
        <v>134</v>
      </c>
      <c r="C92" t="s">
        <v>69</v>
      </c>
      <c r="D92">
        <v>2</v>
      </c>
      <c r="E92" s="38">
        <v>312246.23</v>
      </c>
      <c r="H92" t="s">
        <v>238</v>
      </c>
      <c r="I92" t="s">
        <v>239</v>
      </c>
      <c r="J92">
        <v>3</v>
      </c>
      <c r="L92">
        <f t="shared" si="3"/>
        <v>3</v>
      </c>
      <c r="M92" s="38">
        <v>958890</v>
      </c>
    </row>
    <row r="93" spans="1:13" x14ac:dyDescent="0.25">
      <c r="A93" t="s">
        <v>118</v>
      </c>
      <c r="B93" t="s">
        <v>134</v>
      </c>
      <c r="C93" t="s">
        <v>73</v>
      </c>
      <c r="D93">
        <v>5</v>
      </c>
      <c r="E93" s="38">
        <v>964200</v>
      </c>
      <c r="H93" t="s">
        <v>240</v>
      </c>
      <c r="I93" t="s">
        <v>241</v>
      </c>
      <c r="J93">
        <v>4</v>
      </c>
      <c r="L93">
        <f t="shared" ref="L93:L102" si="4">SUM(J93:K93)</f>
        <v>4</v>
      </c>
      <c r="M93" s="38">
        <v>291885</v>
      </c>
    </row>
    <row r="94" spans="1:13" x14ac:dyDescent="0.25">
      <c r="A94" t="s">
        <v>118</v>
      </c>
      <c r="B94" t="s">
        <v>137</v>
      </c>
      <c r="C94" t="s">
        <v>68</v>
      </c>
      <c r="D94">
        <v>11</v>
      </c>
      <c r="E94" s="38">
        <v>1398345</v>
      </c>
      <c r="H94" t="s">
        <v>242</v>
      </c>
      <c r="I94" t="s">
        <v>243</v>
      </c>
      <c r="J94">
        <v>1</v>
      </c>
      <c r="L94">
        <f t="shared" si="4"/>
        <v>1</v>
      </c>
      <c r="M94" s="38">
        <v>103615</v>
      </c>
    </row>
    <row r="95" spans="1:13" x14ac:dyDescent="0.25">
      <c r="A95" t="s">
        <v>118</v>
      </c>
      <c r="B95" t="s">
        <v>137</v>
      </c>
      <c r="C95" t="s">
        <v>69</v>
      </c>
      <c r="D95">
        <v>1</v>
      </c>
      <c r="E95" s="38">
        <v>234644</v>
      </c>
      <c r="H95" t="s">
        <v>244</v>
      </c>
      <c r="I95" t="s">
        <v>245</v>
      </c>
      <c r="K95">
        <v>1</v>
      </c>
      <c r="L95">
        <f t="shared" si="4"/>
        <v>1</v>
      </c>
      <c r="M95" s="38">
        <v>171235</v>
      </c>
    </row>
    <row r="96" spans="1:13" x14ac:dyDescent="0.25">
      <c r="A96" t="s">
        <v>118</v>
      </c>
      <c r="B96" t="s">
        <v>137</v>
      </c>
      <c r="C96" t="s">
        <v>73</v>
      </c>
      <c r="D96">
        <v>5</v>
      </c>
      <c r="E96" s="38">
        <v>2514619</v>
      </c>
      <c r="H96" t="s">
        <v>246</v>
      </c>
      <c r="I96" t="s">
        <v>247</v>
      </c>
      <c r="J96">
        <v>3</v>
      </c>
      <c r="K96">
        <v>9</v>
      </c>
      <c r="L96">
        <f t="shared" si="4"/>
        <v>12</v>
      </c>
      <c r="M96" s="38">
        <v>1294896</v>
      </c>
    </row>
    <row r="97" spans="1:13" x14ac:dyDescent="0.25">
      <c r="A97" t="s">
        <v>118</v>
      </c>
      <c r="B97" t="s">
        <v>140</v>
      </c>
      <c r="C97" t="s">
        <v>68</v>
      </c>
      <c r="D97">
        <v>2</v>
      </c>
      <c r="E97" s="38">
        <v>173290</v>
      </c>
      <c r="H97" t="s">
        <v>248</v>
      </c>
      <c r="I97" t="s">
        <v>249</v>
      </c>
      <c r="J97">
        <v>1</v>
      </c>
      <c r="L97">
        <f t="shared" si="4"/>
        <v>1</v>
      </c>
      <c r="M97" s="38">
        <v>3916</v>
      </c>
    </row>
    <row r="98" spans="1:13" x14ac:dyDescent="0.25">
      <c r="A98" t="s">
        <v>118</v>
      </c>
      <c r="B98" t="s">
        <v>140</v>
      </c>
      <c r="C98" t="s">
        <v>69</v>
      </c>
      <c r="D98">
        <v>1</v>
      </c>
      <c r="E98" s="38">
        <v>181152.96</v>
      </c>
      <c r="H98" t="s">
        <v>250</v>
      </c>
      <c r="I98" t="s">
        <v>251</v>
      </c>
      <c r="J98">
        <v>3</v>
      </c>
      <c r="L98">
        <f t="shared" si="4"/>
        <v>3</v>
      </c>
      <c r="M98" s="38">
        <v>744830</v>
      </c>
    </row>
    <row r="99" spans="1:13" x14ac:dyDescent="0.25">
      <c r="A99" t="s">
        <v>118</v>
      </c>
      <c r="B99" t="s">
        <v>140</v>
      </c>
      <c r="C99" t="s">
        <v>71</v>
      </c>
      <c r="D99">
        <v>1</v>
      </c>
      <c r="E99" s="38">
        <v>305854</v>
      </c>
      <c r="H99" t="s">
        <v>252</v>
      </c>
      <c r="I99" t="s">
        <v>253</v>
      </c>
      <c r="J99" s="50">
        <v>1</v>
      </c>
      <c r="K99" s="50"/>
      <c r="L99">
        <f t="shared" si="4"/>
        <v>1</v>
      </c>
      <c r="M99" s="38">
        <v>102850</v>
      </c>
    </row>
    <row r="100" spans="1:13" x14ac:dyDescent="0.25">
      <c r="A100" t="s">
        <v>118</v>
      </c>
      <c r="B100" t="s">
        <v>140</v>
      </c>
      <c r="C100" t="s">
        <v>73</v>
      </c>
      <c r="D100">
        <v>9</v>
      </c>
      <c r="E100" s="38">
        <v>1122495</v>
      </c>
      <c r="H100" t="s">
        <v>254</v>
      </c>
      <c r="I100" t="s">
        <v>255</v>
      </c>
      <c r="K100">
        <v>1</v>
      </c>
      <c r="L100">
        <f t="shared" si="4"/>
        <v>1</v>
      </c>
      <c r="M100" s="38">
        <v>400000</v>
      </c>
    </row>
    <row r="101" spans="1:13" x14ac:dyDescent="0.25">
      <c r="A101" t="s">
        <v>118</v>
      </c>
      <c r="B101" t="s">
        <v>143</v>
      </c>
      <c r="C101" t="s">
        <v>68</v>
      </c>
      <c r="D101">
        <v>2</v>
      </c>
      <c r="E101" s="38">
        <v>34200</v>
      </c>
      <c r="H101" t="s">
        <v>256</v>
      </c>
      <c r="I101" t="s">
        <v>257</v>
      </c>
      <c r="J101">
        <v>3</v>
      </c>
      <c r="L101">
        <f t="shared" si="4"/>
        <v>3</v>
      </c>
      <c r="M101" s="38">
        <v>2056354</v>
      </c>
    </row>
    <row r="102" spans="1:13" ht="15.75" thickBot="1" x14ac:dyDescent="0.3">
      <c r="A102" t="s">
        <v>118</v>
      </c>
      <c r="B102" t="s">
        <v>143</v>
      </c>
      <c r="C102" t="s">
        <v>73</v>
      </c>
      <c r="D102">
        <v>1</v>
      </c>
      <c r="E102" s="38">
        <v>120000</v>
      </c>
      <c r="H102" s="51" t="s">
        <v>19</v>
      </c>
      <c r="I102" s="51"/>
      <c r="J102" s="51">
        <f>SUM(J29:J101)</f>
        <v>113</v>
      </c>
      <c r="K102" s="51">
        <f>SUM(K29:K101)</f>
        <v>65</v>
      </c>
      <c r="L102" s="51">
        <f t="shared" si="4"/>
        <v>178</v>
      </c>
      <c r="M102" s="52">
        <f>SUM(M29:M101)</f>
        <v>32764270.500000004</v>
      </c>
    </row>
    <row r="103" spans="1:13" ht="15.75" thickTop="1" x14ac:dyDescent="0.25">
      <c r="A103" t="s">
        <v>118</v>
      </c>
      <c r="B103" t="s">
        <v>143</v>
      </c>
      <c r="C103" t="s">
        <v>68</v>
      </c>
      <c r="D103">
        <v>1</v>
      </c>
      <c r="E103" s="38">
        <v>32065</v>
      </c>
    </row>
    <row r="104" spans="1:13" x14ac:dyDescent="0.25">
      <c r="A104" t="s">
        <v>118</v>
      </c>
      <c r="B104" t="s">
        <v>149</v>
      </c>
      <c r="C104" t="s">
        <v>68</v>
      </c>
      <c r="D104">
        <v>3</v>
      </c>
      <c r="E104" s="38">
        <v>442700</v>
      </c>
    </row>
    <row r="105" spans="1:13" x14ac:dyDescent="0.25">
      <c r="A105" t="s">
        <v>118</v>
      </c>
      <c r="B105" t="s">
        <v>149</v>
      </c>
      <c r="C105" t="s">
        <v>71</v>
      </c>
      <c r="D105">
        <v>1</v>
      </c>
      <c r="E105" s="38">
        <v>287235.52</v>
      </c>
    </row>
    <row r="106" spans="1:13" ht="15.75" thickBot="1" x14ac:dyDescent="0.3">
      <c r="A106" s="47" t="s">
        <v>19</v>
      </c>
      <c r="B106" s="47"/>
      <c r="C106" s="47"/>
      <c r="D106" s="47">
        <f>SUBTOTAL(109,D55:D105)</f>
        <v>178</v>
      </c>
      <c r="E106" s="48">
        <f>SUBTOTAL(109,E55:E105)</f>
        <v>32764270.499999996</v>
      </c>
    </row>
    <row r="107" spans="1:13" ht="15.75" thickTop="1" x14ac:dyDescent="0.25"/>
  </sheetData>
  <mergeCells count="9">
    <mergeCell ref="I1:M1"/>
    <mergeCell ref="A9:M9"/>
    <mergeCell ref="A14:A15"/>
    <mergeCell ref="B14:C14"/>
    <mergeCell ref="D14:E14"/>
    <mergeCell ref="F14:G14"/>
    <mergeCell ref="H14:I14"/>
    <mergeCell ref="J14:K14"/>
    <mergeCell ref="L14:L15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0727-E350-480F-8BB5-EF091983FB60}">
  <dimension ref="A1:P40"/>
  <sheetViews>
    <sheetView workbookViewId="0">
      <selection activeCell="C4" sqref="C4"/>
    </sheetView>
  </sheetViews>
  <sheetFormatPr baseColWidth="10" defaultRowHeight="15" x14ac:dyDescent="0.25"/>
  <cols>
    <col min="1" max="1" width="72" bestFit="1" customWidth="1"/>
  </cols>
  <sheetData>
    <row r="1" spans="1:16" s="59" customFormat="1" ht="48.75" customHeight="1" thickBot="1" x14ac:dyDescent="0.3">
      <c r="A1" s="53"/>
      <c r="B1" s="54"/>
      <c r="C1" s="55"/>
      <c r="D1" s="55"/>
      <c r="E1" s="56"/>
      <c r="F1" s="56"/>
      <c r="G1" s="57"/>
      <c r="H1" s="57"/>
      <c r="I1" s="53"/>
      <c r="J1" s="58"/>
      <c r="K1" s="58"/>
      <c r="L1" s="58"/>
      <c r="M1" s="86" t="s">
        <v>0</v>
      </c>
      <c r="N1" s="86"/>
      <c r="O1" s="86"/>
      <c r="P1" s="86"/>
    </row>
    <row r="2" spans="1:16" s="59" customFormat="1" ht="17.25" customHeight="1" x14ac:dyDescent="0.25">
      <c r="B2" s="60"/>
      <c r="C2" s="61"/>
      <c r="D2" s="61"/>
      <c r="E2" s="62"/>
      <c r="F2" s="62"/>
      <c r="G2" s="63"/>
      <c r="H2" s="63"/>
      <c r="I2" s="63"/>
      <c r="J2" s="63"/>
      <c r="K2" s="64"/>
      <c r="L2" s="64"/>
      <c r="M2" s="64"/>
      <c r="N2" s="64"/>
      <c r="O2" s="64"/>
    </row>
    <row r="3" spans="1:16" s="59" customFormat="1" ht="15" customHeight="1" x14ac:dyDescent="0.25">
      <c r="A3" s="59" t="s">
        <v>258</v>
      </c>
      <c r="B3" s="60"/>
      <c r="C3" s="61"/>
      <c r="D3" s="61"/>
      <c r="E3" s="62"/>
      <c r="F3" s="62"/>
      <c r="G3" s="63"/>
      <c r="H3" s="63"/>
      <c r="I3" s="63"/>
      <c r="J3" s="63"/>
      <c r="K3" s="64"/>
      <c r="L3" s="64"/>
      <c r="M3" s="64"/>
      <c r="N3" s="64"/>
      <c r="O3" s="64"/>
    </row>
    <row r="4" spans="1:16" s="59" customFormat="1" ht="15" customHeight="1" x14ac:dyDescent="0.25">
      <c r="A4" s="65" t="s">
        <v>259</v>
      </c>
      <c r="I4" s="63"/>
      <c r="J4" s="63"/>
      <c r="K4" s="64"/>
      <c r="L4" s="64"/>
      <c r="M4" s="64"/>
      <c r="N4" s="64"/>
      <c r="O4" s="64"/>
    </row>
    <row r="5" spans="1:16" s="59" customFormat="1" ht="15" customHeight="1" x14ac:dyDescent="0.25">
      <c r="A5" s="6" t="s">
        <v>260</v>
      </c>
      <c r="I5" s="63"/>
      <c r="J5" s="63"/>
      <c r="K5" s="64"/>
      <c r="L5" s="64"/>
      <c r="M5" s="64"/>
      <c r="N5" s="64"/>
      <c r="O5" s="64"/>
    </row>
    <row r="6" spans="1:16" s="59" customFormat="1" ht="15" customHeight="1" x14ac:dyDescent="0.25">
      <c r="A6" s="65"/>
      <c r="I6" s="63"/>
      <c r="J6" s="63"/>
      <c r="K6" s="64"/>
      <c r="L6" s="64"/>
      <c r="M6" s="64"/>
      <c r="N6" s="64"/>
      <c r="O6" s="64"/>
    </row>
    <row r="7" spans="1:16" s="59" customFormat="1" ht="15" customHeight="1" x14ac:dyDescent="0.25">
      <c r="A7" s="65"/>
      <c r="I7" s="63"/>
      <c r="J7" s="63"/>
      <c r="K7" s="64"/>
      <c r="L7" s="64"/>
      <c r="M7" s="64"/>
      <c r="N7" s="64"/>
      <c r="O7" s="64"/>
    </row>
    <row r="8" spans="1:16" s="59" customFormat="1" ht="30" customHeight="1" x14ac:dyDescent="0.25">
      <c r="A8" s="122" t="s">
        <v>261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</row>
    <row r="12" spans="1:16" s="62" customFormat="1" ht="15" customHeight="1" x14ac:dyDescent="0.25">
      <c r="A12" s="98" t="s">
        <v>262</v>
      </c>
      <c r="B12" s="100" t="s">
        <v>263</v>
      </c>
      <c r="C12" s="100"/>
      <c r="D12" s="100"/>
      <c r="E12" s="100" t="s">
        <v>264</v>
      </c>
      <c r="F12" s="100"/>
      <c r="G12" s="100"/>
      <c r="H12" s="100" t="s">
        <v>265</v>
      </c>
      <c r="I12" s="100"/>
      <c r="J12" s="100"/>
      <c r="K12" s="100" t="s">
        <v>266</v>
      </c>
      <c r="L12" s="100"/>
      <c r="M12" s="100"/>
      <c r="N12" s="100" t="s">
        <v>267</v>
      </c>
      <c r="O12" s="100"/>
      <c r="P12" s="100"/>
    </row>
    <row r="13" spans="1:16" s="62" customFormat="1" ht="15" customHeight="1" thickBot="1" x14ac:dyDescent="0.3">
      <c r="A13" s="99"/>
      <c r="B13" s="66" t="s">
        <v>268</v>
      </c>
      <c r="C13" s="66" t="s">
        <v>269</v>
      </c>
      <c r="D13" s="66" t="s">
        <v>67</v>
      </c>
      <c r="E13" s="66" t="s">
        <v>268</v>
      </c>
      <c r="F13" s="66" t="s">
        <v>269</v>
      </c>
      <c r="G13" s="66" t="s">
        <v>67</v>
      </c>
      <c r="H13" s="66" t="s">
        <v>268</v>
      </c>
      <c r="I13" s="66" t="s">
        <v>269</v>
      </c>
      <c r="J13" s="66" t="s">
        <v>67</v>
      </c>
      <c r="K13" s="66" t="s">
        <v>268</v>
      </c>
      <c r="L13" s="66" t="s">
        <v>269</v>
      </c>
      <c r="M13" s="66" t="s">
        <v>67</v>
      </c>
      <c r="N13" s="66" t="s">
        <v>268</v>
      </c>
      <c r="O13" s="66" t="s">
        <v>269</v>
      </c>
      <c r="P13" s="66" t="s">
        <v>67</v>
      </c>
    </row>
    <row r="14" spans="1:16" s="62" customFormat="1" ht="15" customHeight="1" thickTop="1" x14ac:dyDescent="0.25">
      <c r="A14" s="67" t="s">
        <v>270</v>
      </c>
      <c r="B14" s="68">
        <v>0</v>
      </c>
      <c r="C14" s="68">
        <v>0</v>
      </c>
      <c r="D14" s="69">
        <v>0</v>
      </c>
      <c r="E14" s="68">
        <v>2</v>
      </c>
      <c r="F14" s="68">
        <v>2</v>
      </c>
      <c r="G14" s="69">
        <v>28000</v>
      </c>
      <c r="H14" s="68">
        <v>3</v>
      </c>
      <c r="I14" s="68">
        <v>3</v>
      </c>
      <c r="J14" s="69">
        <v>36000</v>
      </c>
      <c r="K14" s="68">
        <v>3</v>
      </c>
      <c r="L14" s="68">
        <v>3</v>
      </c>
      <c r="M14" s="69">
        <v>48000</v>
      </c>
      <c r="N14" s="68">
        <f>B14+E14+H14+K14</f>
        <v>8</v>
      </c>
      <c r="O14" s="68">
        <f>C14+F14+I14+L14</f>
        <v>8</v>
      </c>
      <c r="P14" s="69">
        <f>D14+G14+J14+M14</f>
        <v>112000</v>
      </c>
    </row>
    <row r="15" spans="1:16" s="62" customFormat="1" ht="15" customHeight="1" x14ac:dyDescent="0.25">
      <c r="A15" s="70" t="s">
        <v>271</v>
      </c>
      <c r="B15" s="71">
        <v>11</v>
      </c>
      <c r="C15" s="71">
        <v>10</v>
      </c>
      <c r="D15" s="72">
        <v>9500</v>
      </c>
      <c r="E15" s="71">
        <v>1</v>
      </c>
      <c r="F15" s="71">
        <v>1</v>
      </c>
      <c r="G15" s="72">
        <v>1000</v>
      </c>
      <c r="H15" s="71">
        <v>0</v>
      </c>
      <c r="I15" s="71">
        <v>0</v>
      </c>
      <c r="J15" s="72">
        <v>0</v>
      </c>
      <c r="K15" s="71">
        <v>0</v>
      </c>
      <c r="L15" s="71">
        <v>0</v>
      </c>
      <c r="M15" s="72">
        <v>0</v>
      </c>
      <c r="N15" s="68">
        <f t="shared" ref="N15:P22" si="0">B15+E15+H15+K15</f>
        <v>12</v>
      </c>
      <c r="O15" s="68">
        <f t="shared" si="0"/>
        <v>11</v>
      </c>
      <c r="P15" s="69">
        <f t="shared" si="0"/>
        <v>10500</v>
      </c>
    </row>
    <row r="16" spans="1:16" s="62" customFormat="1" ht="15" customHeight="1" x14ac:dyDescent="0.25">
      <c r="A16" s="70" t="s">
        <v>272</v>
      </c>
      <c r="B16" s="71">
        <v>4</v>
      </c>
      <c r="C16" s="71">
        <v>4</v>
      </c>
      <c r="D16" s="72">
        <v>10000</v>
      </c>
      <c r="E16" s="71">
        <v>10</v>
      </c>
      <c r="F16" s="71">
        <v>9</v>
      </c>
      <c r="G16" s="72">
        <v>24500</v>
      </c>
      <c r="H16" s="71">
        <v>2</v>
      </c>
      <c r="I16" s="71">
        <v>2</v>
      </c>
      <c r="J16" s="72">
        <v>3500</v>
      </c>
      <c r="K16" s="71">
        <v>5</v>
      </c>
      <c r="L16" s="71">
        <v>5</v>
      </c>
      <c r="M16" s="72">
        <v>12500</v>
      </c>
      <c r="N16" s="68">
        <f t="shared" si="0"/>
        <v>21</v>
      </c>
      <c r="O16" s="68">
        <f t="shared" si="0"/>
        <v>20</v>
      </c>
      <c r="P16" s="69">
        <f t="shared" si="0"/>
        <v>50500</v>
      </c>
    </row>
    <row r="17" spans="1:16" s="62" customFormat="1" ht="15" customHeight="1" x14ac:dyDescent="0.25">
      <c r="A17" s="73" t="s">
        <v>273</v>
      </c>
      <c r="B17" s="74">
        <v>0</v>
      </c>
      <c r="C17" s="74">
        <v>0</v>
      </c>
      <c r="D17" s="75">
        <v>0</v>
      </c>
      <c r="E17" s="74">
        <v>1</v>
      </c>
      <c r="F17" s="74">
        <v>1</v>
      </c>
      <c r="G17" s="75">
        <v>5000</v>
      </c>
      <c r="H17" s="74">
        <v>4</v>
      </c>
      <c r="I17" s="74">
        <v>4</v>
      </c>
      <c r="J17" s="75">
        <v>16000</v>
      </c>
      <c r="K17" s="74">
        <v>5</v>
      </c>
      <c r="L17" s="74">
        <v>4</v>
      </c>
      <c r="M17" s="75">
        <v>16000</v>
      </c>
      <c r="N17" s="68">
        <f t="shared" si="0"/>
        <v>10</v>
      </c>
      <c r="O17" s="68">
        <f t="shared" si="0"/>
        <v>9</v>
      </c>
      <c r="P17" s="69">
        <f t="shared" si="0"/>
        <v>37000</v>
      </c>
    </row>
    <row r="18" spans="1:16" s="62" customFormat="1" ht="15" customHeight="1" x14ac:dyDescent="0.25">
      <c r="A18" s="73" t="s">
        <v>274</v>
      </c>
      <c r="B18" s="74">
        <v>0</v>
      </c>
      <c r="C18" s="74">
        <v>0</v>
      </c>
      <c r="D18" s="75">
        <v>0</v>
      </c>
      <c r="E18" s="74">
        <v>0</v>
      </c>
      <c r="F18" s="74">
        <v>0</v>
      </c>
      <c r="G18" s="75">
        <v>0</v>
      </c>
      <c r="H18" s="74">
        <v>2</v>
      </c>
      <c r="I18" s="74">
        <v>1</v>
      </c>
      <c r="J18" s="75">
        <v>1000</v>
      </c>
      <c r="K18" s="74">
        <v>3</v>
      </c>
      <c r="L18" s="74">
        <v>3</v>
      </c>
      <c r="M18" s="75">
        <v>2512.1</v>
      </c>
      <c r="N18" s="68">
        <f t="shared" si="0"/>
        <v>5</v>
      </c>
      <c r="O18" s="68">
        <f t="shared" si="0"/>
        <v>4</v>
      </c>
      <c r="P18" s="69">
        <f t="shared" si="0"/>
        <v>3512.1</v>
      </c>
    </row>
    <row r="19" spans="1:16" s="62" customFormat="1" ht="15" customHeight="1" x14ac:dyDescent="0.25">
      <c r="A19" s="70" t="s">
        <v>275</v>
      </c>
      <c r="B19" s="71">
        <v>4</v>
      </c>
      <c r="C19" s="71">
        <v>3</v>
      </c>
      <c r="D19" s="72">
        <v>1225</v>
      </c>
      <c r="E19" s="71">
        <v>10</v>
      </c>
      <c r="F19" s="71">
        <v>10</v>
      </c>
      <c r="G19" s="72">
        <v>5825</v>
      </c>
      <c r="H19" s="71">
        <v>4</v>
      </c>
      <c r="I19" s="71">
        <v>4</v>
      </c>
      <c r="J19" s="72">
        <v>2275</v>
      </c>
      <c r="K19" s="71">
        <v>5</v>
      </c>
      <c r="L19" s="71">
        <v>1</v>
      </c>
      <c r="M19" s="72">
        <v>500</v>
      </c>
      <c r="N19" s="68">
        <f t="shared" si="0"/>
        <v>23</v>
      </c>
      <c r="O19" s="68">
        <f t="shared" si="0"/>
        <v>18</v>
      </c>
      <c r="P19" s="69">
        <f t="shared" si="0"/>
        <v>9825</v>
      </c>
    </row>
    <row r="20" spans="1:16" s="62" customFormat="1" ht="15" customHeight="1" x14ac:dyDescent="0.25">
      <c r="A20" s="76" t="s">
        <v>276</v>
      </c>
      <c r="B20" s="77">
        <v>5</v>
      </c>
      <c r="C20" s="77">
        <v>5</v>
      </c>
      <c r="D20" s="78">
        <v>2205</v>
      </c>
      <c r="E20" s="77">
        <v>7</v>
      </c>
      <c r="F20" s="77">
        <v>5</v>
      </c>
      <c r="G20" s="78">
        <v>1605</v>
      </c>
      <c r="H20" s="77">
        <v>9</v>
      </c>
      <c r="I20" s="77">
        <v>7</v>
      </c>
      <c r="J20" s="78">
        <v>4470</v>
      </c>
      <c r="K20" s="77">
        <v>41</v>
      </c>
      <c r="L20" s="77">
        <v>29</v>
      </c>
      <c r="M20" s="78">
        <v>11645</v>
      </c>
      <c r="N20" s="71">
        <f>B20+E20+H20+K20</f>
        <v>62</v>
      </c>
      <c r="O20" s="71">
        <f t="shared" si="0"/>
        <v>46</v>
      </c>
      <c r="P20" s="79">
        <f t="shared" si="0"/>
        <v>19925</v>
      </c>
    </row>
    <row r="21" spans="1:16" s="62" customFormat="1" ht="15" customHeight="1" x14ac:dyDescent="0.25">
      <c r="A21" s="76" t="s">
        <v>277</v>
      </c>
      <c r="B21" s="77">
        <v>6</v>
      </c>
      <c r="C21" s="77">
        <v>3</v>
      </c>
      <c r="D21" s="78">
        <v>6640</v>
      </c>
      <c r="E21" s="77">
        <v>5</v>
      </c>
      <c r="F21" s="77">
        <v>2</v>
      </c>
      <c r="G21" s="78">
        <v>3610</v>
      </c>
      <c r="H21" s="77">
        <v>6</v>
      </c>
      <c r="I21" s="77">
        <v>3</v>
      </c>
      <c r="J21" s="78">
        <v>16115</v>
      </c>
      <c r="K21" s="77">
        <v>32</v>
      </c>
      <c r="L21" s="77">
        <v>14</v>
      </c>
      <c r="M21" s="78">
        <v>33340</v>
      </c>
      <c r="N21" s="71">
        <f t="shared" ref="N21:N22" si="1">B21+E21+H21+K21</f>
        <v>49</v>
      </c>
      <c r="O21" s="71">
        <f t="shared" si="0"/>
        <v>22</v>
      </c>
      <c r="P21" s="79">
        <f t="shared" si="0"/>
        <v>59705</v>
      </c>
    </row>
    <row r="22" spans="1:16" s="62" customFormat="1" ht="15" customHeight="1" x14ac:dyDescent="0.25">
      <c r="A22" s="76" t="s">
        <v>278</v>
      </c>
      <c r="B22" s="77">
        <v>11</v>
      </c>
      <c r="C22" s="77">
        <v>2</v>
      </c>
      <c r="D22" s="78">
        <v>136900</v>
      </c>
      <c r="E22" s="77">
        <v>12</v>
      </c>
      <c r="F22" s="77">
        <v>2</v>
      </c>
      <c r="G22" s="78">
        <v>136900</v>
      </c>
      <c r="H22" s="77">
        <v>12</v>
      </c>
      <c r="I22" s="77">
        <v>2</v>
      </c>
      <c r="J22" s="78">
        <v>136900</v>
      </c>
      <c r="K22" s="77">
        <v>20</v>
      </c>
      <c r="L22" s="77">
        <v>4</v>
      </c>
      <c r="M22" s="78">
        <v>273800</v>
      </c>
      <c r="N22" s="71">
        <f t="shared" si="1"/>
        <v>55</v>
      </c>
      <c r="O22" s="71">
        <f t="shared" si="0"/>
        <v>10</v>
      </c>
      <c r="P22" s="79">
        <f t="shared" si="0"/>
        <v>684500</v>
      </c>
    </row>
    <row r="23" spans="1:16" s="62" customFormat="1" ht="15" customHeight="1" thickBot="1" x14ac:dyDescent="0.3">
      <c r="A23" s="80" t="s">
        <v>19</v>
      </c>
      <c r="B23" s="81">
        <f t="shared" ref="B23:P23" si="2">SUM(B14:B22)</f>
        <v>41</v>
      </c>
      <c r="C23" s="81">
        <f t="shared" si="2"/>
        <v>27</v>
      </c>
      <c r="D23" s="82">
        <f t="shared" si="2"/>
        <v>166470</v>
      </c>
      <c r="E23" s="81">
        <f t="shared" si="2"/>
        <v>48</v>
      </c>
      <c r="F23" s="81">
        <f t="shared" si="2"/>
        <v>32</v>
      </c>
      <c r="G23" s="82">
        <f t="shared" si="2"/>
        <v>206440</v>
      </c>
      <c r="H23" s="81">
        <f t="shared" si="2"/>
        <v>42</v>
      </c>
      <c r="I23" s="81">
        <f t="shared" si="2"/>
        <v>26</v>
      </c>
      <c r="J23" s="82">
        <f t="shared" si="2"/>
        <v>216260</v>
      </c>
      <c r="K23" s="81">
        <f t="shared" si="2"/>
        <v>114</v>
      </c>
      <c r="L23" s="81">
        <f t="shared" si="2"/>
        <v>63</v>
      </c>
      <c r="M23" s="82">
        <f t="shared" si="2"/>
        <v>398297.1</v>
      </c>
      <c r="N23" s="81">
        <f t="shared" si="2"/>
        <v>245</v>
      </c>
      <c r="O23" s="81">
        <f t="shared" si="2"/>
        <v>148</v>
      </c>
      <c r="P23" s="82">
        <f t="shared" si="2"/>
        <v>987467.1</v>
      </c>
    </row>
    <row r="24" spans="1:16" ht="15.75" thickTop="1" x14ac:dyDescent="0.25"/>
    <row r="28" spans="1:16" s="62" customFormat="1" ht="15" customHeight="1" x14ac:dyDescent="0.25">
      <c r="A28" s="98" t="s">
        <v>279</v>
      </c>
      <c r="B28" s="100" t="s">
        <v>263</v>
      </c>
      <c r="C28" s="100"/>
      <c r="D28" s="100"/>
      <c r="E28" s="100" t="s">
        <v>264</v>
      </c>
      <c r="F28" s="100"/>
      <c r="G28" s="100"/>
      <c r="H28" s="100" t="s">
        <v>265</v>
      </c>
      <c r="I28" s="100"/>
      <c r="J28" s="100"/>
      <c r="K28" s="100" t="s">
        <v>266</v>
      </c>
      <c r="L28" s="100"/>
      <c r="M28" s="100"/>
      <c r="N28" s="96" t="s">
        <v>280</v>
      </c>
      <c r="O28" s="96" t="s">
        <v>281</v>
      </c>
      <c r="P28" s="96" t="s">
        <v>282</v>
      </c>
    </row>
    <row r="29" spans="1:16" s="62" customFormat="1" ht="15" customHeight="1" thickBot="1" x14ac:dyDescent="0.3">
      <c r="A29" s="99"/>
      <c r="B29" s="66" t="s">
        <v>31</v>
      </c>
      <c r="C29" s="66" t="s">
        <v>32</v>
      </c>
      <c r="D29" s="66" t="s">
        <v>19</v>
      </c>
      <c r="E29" s="66" t="s">
        <v>31</v>
      </c>
      <c r="F29" s="66" t="s">
        <v>32</v>
      </c>
      <c r="G29" s="66" t="s">
        <v>19</v>
      </c>
      <c r="H29" s="66" t="s">
        <v>31</v>
      </c>
      <c r="I29" s="66" t="s">
        <v>32</v>
      </c>
      <c r="J29" s="66" t="s">
        <v>19</v>
      </c>
      <c r="K29" s="66" t="s">
        <v>31</v>
      </c>
      <c r="L29" s="66" t="s">
        <v>32</v>
      </c>
      <c r="M29" s="66" t="s">
        <v>19</v>
      </c>
      <c r="N29" s="97"/>
      <c r="O29" s="97"/>
      <c r="P29" s="97"/>
    </row>
    <row r="30" spans="1:16" s="62" customFormat="1" ht="15" customHeight="1" thickTop="1" x14ac:dyDescent="0.25">
      <c r="A30" s="67" t="s">
        <v>270</v>
      </c>
      <c r="B30" s="83">
        <v>0</v>
      </c>
      <c r="C30" s="83">
        <v>0</v>
      </c>
      <c r="D30" s="83">
        <f>SUM(B30:C30)</f>
        <v>0</v>
      </c>
      <c r="E30" s="83">
        <v>2</v>
      </c>
      <c r="F30" s="83">
        <v>0</v>
      </c>
      <c r="G30" s="83">
        <f>SUM(E30:F30)</f>
        <v>2</v>
      </c>
      <c r="H30" s="83">
        <v>3</v>
      </c>
      <c r="I30" s="83">
        <v>0</v>
      </c>
      <c r="J30" s="83">
        <f>SUM(H30:I30)</f>
        <v>3</v>
      </c>
      <c r="K30" s="83">
        <v>1</v>
      </c>
      <c r="L30" s="83">
        <v>2</v>
      </c>
      <c r="M30" s="83">
        <f>SUM(K30:L30)</f>
        <v>3</v>
      </c>
      <c r="N30" s="83">
        <f>B30+E30+H30+K30</f>
        <v>6</v>
      </c>
      <c r="O30" s="83">
        <f t="shared" ref="O30:P38" si="3">C30+F30+I30+L30</f>
        <v>2</v>
      </c>
      <c r="P30" s="83">
        <f t="shared" si="3"/>
        <v>8</v>
      </c>
    </row>
    <row r="31" spans="1:16" s="62" customFormat="1" ht="15" customHeight="1" x14ac:dyDescent="0.25">
      <c r="A31" s="70" t="s">
        <v>271</v>
      </c>
      <c r="B31" s="84">
        <v>4</v>
      </c>
      <c r="C31" s="84">
        <v>6</v>
      </c>
      <c r="D31" s="83">
        <f t="shared" ref="D31:D38" si="4">SUM(B31:C31)</f>
        <v>10</v>
      </c>
      <c r="E31" s="84">
        <v>0</v>
      </c>
      <c r="F31" s="84">
        <v>1</v>
      </c>
      <c r="G31" s="83">
        <f t="shared" ref="G31:G38" si="5">SUM(E31:F31)</f>
        <v>1</v>
      </c>
      <c r="H31" s="84">
        <v>0</v>
      </c>
      <c r="I31" s="84">
        <v>0</v>
      </c>
      <c r="J31" s="83">
        <f t="shared" ref="J31:J38" si="6">SUM(H31:I31)</f>
        <v>0</v>
      </c>
      <c r="K31" s="84">
        <v>0</v>
      </c>
      <c r="L31" s="84">
        <v>0</v>
      </c>
      <c r="M31" s="83">
        <f t="shared" ref="M31:M38" si="7">SUM(K31:L31)</f>
        <v>0</v>
      </c>
      <c r="N31" s="83">
        <f t="shared" ref="N31:N38" si="8">B31+E31+H31+K31</f>
        <v>4</v>
      </c>
      <c r="O31" s="83">
        <f t="shared" si="3"/>
        <v>7</v>
      </c>
      <c r="P31" s="83">
        <f t="shared" si="3"/>
        <v>11</v>
      </c>
    </row>
    <row r="32" spans="1:16" s="62" customFormat="1" ht="15" customHeight="1" x14ac:dyDescent="0.25">
      <c r="A32" s="70" t="s">
        <v>272</v>
      </c>
      <c r="B32" s="84">
        <v>3</v>
      </c>
      <c r="C32" s="84">
        <v>1</v>
      </c>
      <c r="D32" s="83">
        <f t="shared" si="4"/>
        <v>4</v>
      </c>
      <c r="E32" s="84">
        <v>4</v>
      </c>
      <c r="F32" s="84">
        <v>5</v>
      </c>
      <c r="G32" s="83">
        <f t="shared" si="5"/>
        <v>9</v>
      </c>
      <c r="H32" s="84">
        <v>2</v>
      </c>
      <c r="I32" s="84">
        <v>0</v>
      </c>
      <c r="J32" s="83">
        <f t="shared" si="6"/>
        <v>2</v>
      </c>
      <c r="K32" s="84">
        <v>4</v>
      </c>
      <c r="L32" s="84">
        <v>1</v>
      </c>
      <c r="M32" s="83">
        <f t="shared" si="7"/>
        <v>5</v>
      </c>
      <c r="N32" s="83">
        <f t="shared" si="8"/>
        <v>13</v>
      </c>
      <c r="O32" s="83">
        <f t="shared" si="3"/>
        <v>7</v>
      </c>
      <c r="P32" s="83">
        <f t="shared" si="3"/>
        <v>20</v>
      </c>
    </row>
    <row r="33" spans="1:16" s="62" customFormat="1" ht="15" customHeight="1" x14ac:dyDescent="0.25">
      <c r="A33" s="73" t="s">
        <v>273</v>
      </c>
      <c r="B33" s="84">
        <v>0</v>
      </c>
      <c r="C33" s="84">
        <v>0</v>
      </c>
      <c r="D33" s="83">
        <f t="shared" si="4"/>
        <v>0</v>
      </c>
      <c r="E33" s="84">
        <v>1</v>
      </c>
      <c r="F33" s="84">
        <v>0</v>
      </c>
      <c r="G33" s="83">
        <f t="shared" si="5"/>
        <v>1</v>
      </c>
      <c r="H33" s="84">
        <v>4</v>
      </c>
      <c r="I33" s="84">
        <v>0</v>
      </c>
      <c r="J33" s="83">
        <f t="shared" si="6"/>
        <v>4</v>
      </c>
      <c r="K33" s="84">
        <v>2</v>
      </c>
      <c r="L33" s="84">
        <v>2</v>
      </c>
      <c r="M33" s="83">
        <f t="shared" si="7"/>
        <v>4</v>
      </c>
      <c r="N33" s="83">
        <f t="shared" si="8"/>
        <v>7</v>
      </c>
      <c r="O33" s="83">
        <f t="shared" si="3"/>
        <v>2</v>
      </c>
      <c r="P33" s="83">
        <f t="shared" si="3"/>
        <v>9</v>
      </c>
    </row>
    <row r="34" spans="1:16" s="62" customFormat="1" ht="15" customHeight="1" x14ac:dyDescent="0.25">
      <c r="A34" s="73" t="s">
        <v>274</v>
      </c>
      <c r="B34" s="84">
        <v>0</v>
      </c>
      <c r="C34" s="84">
        <v>0</v>
      </c>
      <c r="D34" s="83">
        <f t="shared" si="4"/>
        <v>0</v>
      </c>
      <c r="E34" s="84">
        <v>0</v>
      </c>
      <c r="F34" s="84">
        <v>0</v>
      </c>
      <c r="G34" s="83">
        <f t="shared" si="5"/>
        <v>0</v>
      </c>
      <c r="H34" s="84">
        <v>1</v>
      </c>
      <c r="I34" s="84">
        <v>0</v>
      </c>
      <c r="J34" s="83">
        <f t="shared" si="6"/>
        <v>1</v>
      </c>
      <c r="K34" s="84">
        <v>3</v>
      </c>
      <c r="L34" s="84">
        <v>0</v>
      </c>
      <c r="M34" s="83">
        <f t="shared" si="7"/>
        <v>3</v>
      </c>
      <c r="N34" s="83">
        <f t="shared" si="8"/>
        <v>4</v>
      </c>
      <c r="O34" s="83">
        <f t="shared" si="3"/>
        <v>0</v>
      </c>
      <c r="P34" s="83">
        <f t="shared" si="3"/>
        <v>4</v>
      </c>
    </row>
    <row r="35" spans="1:16" s="62" customFormat="1" ht="15" customHeight="1" x14ac:dyDescent="0.25">
      <c r="A35" s="70" t="s">
        <v>275</v>
      </c>
      <c r="B35" s="84">
        <v>2</v>
      </c>
      <c r="C35" s="84">
        <v>1</v>
      </c>
      <c r="D35" s="83">
        <f t="shared" si="4"/>
        <v>3</v>
      </c>
      <c r="E35" s="84">
        <v>3</v>
      </c>
      <c r="F35" s="84">
        <v>7</v>
      </c>
      <c r="G35" s="83">
        <f t="shared" si="5"/>
        <v>10</v>
      </c>
      <c r="H35" s="84">
        <v>2</v>
      </c>
      <c r="I35" s="84">
        <v>2</v>
      </c>
      <c r="J35" s="83">
        <f t="shared" si="6"/>
        <v>4</v>
      </c>
      <c r="K35" s="84">
        <v>1</v>
      </c>
      <c r="L35" s="84">
        <v>0</v>
      </c>
      <c r="M35" s="83">
        <f t="shared" si="7"/>
        <v>1</v>
      </c>
      <c r="N35" s="83">
        <f t="shared" si="8"/>
        <v>8</v>
      </c>
      <c r="O35" s="83">
        <f t="shared" si="3"/>
        <v>10</v>
      </c>
      <c r="P35" s="83">
        <f t="shared" si="3"/>
        <v>18</v>
      </c>
    </row>
    <row r="36" spans="1:16" s="62" customFormat="1" ht="15" customHeight="1" x14ac:dyDescent="0.25">
      <c r="A36" s="76" t="s">
        <v>276</v>
      </c>
      <c r="B36" s="84">
        <v>1</v>
      </c>
      <c r="C36" s="84">
        <v>4</v>
      </c>
      <c r="D36" s="84">
        <f t="shared" si="4"/>
        <v>5</v>
      </c>
      <c r="E36" s="84">
        <v>2</v>
      </c>
      <c r="F36" s="84">
        <v>5</v>
      </c>
      <c r="G36" s="84">
        <f t="shared" si="5"/>
        <v>7</v>
      </c>
      <c r="H36" s="84">
        <v>6</v>
      </c>
      <c r="I36" s="84">
        <v>3</v>
      </c>
      <c r="J36" s="84">
        <f t="shared" si="6"/>
        <v>9</v>
      </c>
      <c r="K36" s="84">
        <v>14</v>
      </c>
      <c r="L36" s="84">
        <v>27</v>
      </c>
      <c r="M36" s="84">
        <f t="shared" si="7"/>
        <v>41</v>
      </c>
      <c r="N36" s="84">
        <f t="shared" si="8"/>
        <v>23</v>
      </c>
      <c r="O36" s="84">
        <f t="shared" si="3"/>
        <v>39</v>
      </c>
      <c r="P36" s="84">
        <f t="shared" si="3"/>
        <v>62</v>
      </c>
    </row>
    <row r="37" spans="1:16" s="62" customFormat="1" ht="15" customHeight="1" x14ac:dyDescent="0.25">
      <c r="A37" s="76" t="s">
        <v>277</v>
      </c>
      <c r="B37" s="84">
        <v>1</v>
      </c>
      <c r="C37" s="84">
        <v>5</v>
      </c>
      <c r="D37" s="84">
        <f t="shared" si="4"/>
        <v>6</v>
      </c>
      <c r="E37" s="84">
        <v>0</v>
      </c>
      <c r="F37" s="84">
        <v>5</v>
      </c>
      <c r="G37" s="84">
        <f t="shared" si="5"/>
        <v>5</v>
      </c>
      <c r="H37" s="84">
        <v>4</v>
      </c>
      <c r="I37" s="84">
        <v>5</v>
      </c>
      <c r="J37" s="84">
        <f t="shared" si="6"/>
        <v>9</v>
      </c>
      <c r="K37" s="84">
        <v>14</v>
      </c>
      <c r="L37" s="84">
        <v>18</v>
      </c>
      <c r="M37" s="84">
        <f t="shared" si="7"/>
        <v>32</v>
      </c>
      <c r="N37" s="84">
        <f t="shared" si="8"/>
        <v>19</v>
      </c>
      <c r="O37" s="84">
        <f t="shared" si="3"/>
        <v>33</v>
      </c>
      <c r="P37" s="84">
        <f t="shared" si="3"/>
        <v>52</v>
      </c>
    </row>
    <row r="38" spans="1:16" s="62" customFormat="1" ht="15" customHeight="1" x14ac:dyDescent="0.25">
      <c r="A38" s="76" t="s">
        <v>278</v>
      </c>
      <c r="B38" s="84">
        <v>3</v>
      </c>
      <c r="C38" s="84">
        <v>8</v>
      </c>
      <c r="D38" s="84">
        <f t="shared" si="4"/>
        <v>11</v>
      </c>
      <c r="E38" s="84">
        <v>3</v>
      </c>
      <c r="F38" s="84">
        <v>9</v>
      </c>
      <c r="G38" s="84">
        <f t="shared" si="5"/>
        <v>12</v>
      </c>
      <c r="H38" s="84">
        <v>10</v>
      </c>
      <c r="I38" s="84">
        <v>2</v>
      </c>
      <c r="J38" s="84">
        <f t="shared" si="6"/>
        <v>12</v>
      </c>
      <c r="K38" s="84">
        <v>4</v>
      </c>
      <c r="L38" s="84">
        <v>16</v>
      </c>
      <c r="M38" s="84">
        <f t="shared" si="7"/>
        <v>20</v>
      </c>
      <c r="N38" s="84">
        <f t="shared" si="8"/>
        <v>20</v>
      </c>
      <c r="O38" s="84">
        <f t="shared" si="3"/>
        <v>35</v>
      </c>
      <c r="P38" s="84">
        <f t="shared" si="3"/>
        <v>55</v>
      </c>
    </row>
    <row r="39" spans="1:16" s="62" customFormat="1" ht="15" customHeight="1" thickBot="1" x14ac:dyDescent="0.3">
      <c r="A39" s="85" t="s">
        <v>283</v>
      </c>
      <c r="B39" s="85">
        <f t="shared" ref="B39:P39" si="9">SUM(B30:B38)</f>
        <v>14</v>
      </c>
      <c r="C39" s="85">
        <f t="shared" si="9"/>
        <v>25</v>
      </c>
      <c r="D39" s="85">
        <f t="shared" si="9"/>
        <v>39</v>
      </c>
      <c r="E39" s="85">
        <f t="shared" si="9"/>
        <v>15</v>
      </c>
      <c r="F39" s="85">
        <f t="shared" si="9"/>
        <v>32</v>
      </c>
      <c r="G39" s="85">
        <f t="shared" si="9"/>
        <v>47</v>
      </c>
      <c r="H39" s="85">
        <f t="shared" si="9"/>
        <v>32</v>
      </c>
      <c r="I39" s="85">
        <f t="shared" si="9"/>
        <v>12</v>
      </c>
      <c r="J39" s="85">
        <f t="shared" si="9"/>
        <v>44</v>
      </c>
      <c r="K39" s="85">
        <f t="shared" si="9"/>
        <v>43</v>
      </c>
      <c r="L39" s="85">
        <f t="shared" si="9"/>
        <v>66</v>
      </c>
      <c r="M39" s="85">
        <f t="shared" si="9"/>
        <v>109</v>
      </c>
      <c r="N39" s="85">
        <f t="shared" si="9"/>
        <v>104</v>
      </c>
      <c r="O39" s="85">
        <f t="shared" si="9"/>
        <v>135</v>
      </c>
      <c r="P39" s="85">
        <f t="shared" si="9"/>
        <v>239</v>
      </c>
    </row>
    <row r="40" spans="1:16" ht="15.75" thickTop="1" x14ac:dyDescent="0.25"/>
  </sheetData>
  <mergeCells count="16">
    <mergeCell ref="M1:P1"/>
    <mergeCell ref="A8:P8"/>
    <mergeCell ref="A12:A13"/>
    <mergeCell ref="B12:D12"/>
    <mergeCell ref="E12:G12"/>
    <mergeCell ref="H12:J12"/>
    <mergeCell ref="K12:M12"/>
    <mergeCell ref="N12:P12"/>
    <mergeCell ref="O28:O29"/>
    <mergeCell ref="P28:P29"/>
    <mergeCell ref="A28:A29"/>
    <mergeCell ref="B28:D28"/>
    <mergeCell ref="E28:G28"/>
    <mergeCell ref="H28:J28"/>
    <mergeCell ref="K28:M28"/>
    <mergeCell ref="N28:N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2022_Investigación</vt:lpstr>
      <vt:lpstr>2022_Proxectos</vt:lpstr>
      <vt:lpstr>2022_Prox. centro e G.I.</vt:lpstr>
      <vt:lpstr>2022_Axudas UVigo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2023-06-08T10:39:41Z</dcterms:created>
  <dcterms:modified xsi:type="dcterms:W3CDTF">2023-06-12T07:33:31Z</dcterms:modified>
</cp:coreProperties>
</file>