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obilidade\Mobilidade ALUMNADO\"/>
    </mc:Choice>
  </mc:AlternateContent>
  <xr:revisionPtr revIDLastSave="0" documentId="13_ncr:1_{2CFF6D82-EB10-4DBC-89B0-199C33FFF14B}" xr6:coauthVersionLast="47" xr6:coauthVersionMax="47" xr10:uidLastSave="{00000000-0000-0000-0000-000000000000}"/>
  <bookViews>
    <workbookView xWindow="-120" yWindow="-120" windowWidth="29040" windowHeight="15720" xr2:uid="{5A11DD21-94ED-45E5-975F-F0F0232AED79}"/>
  </bookViews>
  <sheets>
    <sheet name="Mobilidade_nacional" sheetId="1" r:id="rId1"/>
    <sheet name="Mobilidade_internacional" sheetId="2" r:id="rId2"/>
    <sheet name="2024_2025_Mobilidade_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3" l="1"/>
  <c r="J50" i="3"/>
  <c r="G47" i="3"/>
  <c r="G13" i="3"/>
  <c r="J13" i="3"/>
  <c r="J12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I120" i="3"/>
  <c r="H120" i="3"/>
  <c r="F120" i="3"/>
  <c r="E120" i="3"/>
  <c r="G113" i="3"/>
  <c r="G38" i="3"/>
  <c r="G39" i="3"/>
  <c r="G80" i="3"/>
  <c r="G75" i="3"/>
  <c r="G66" i="3"/>
  <c r="G52" i="3"/>
  <c r="G45" i="3"/>
  <c r="G30" i="3"/>
  <c r="G16" i="3"/>
  <c r="J120" i="3" l="1"/>
  <c r="G120" i="3"/>
  <c r="L85" i="2"/>
  <c r="K85" i="2"/>
  <c r="J85" i="2"/>
  <c r="M85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L26" i="2"/>
  <c r="K26" i="2"/>
  <c r="J26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D84" i="2"/>
  <c r="C84" i="2"/>
  <c r="E84" i="2" s="1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D29" i="2"/>
  <c r="C2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C39" i="1"/>
  <c r="B39" i="1"/>
  <c r="D38" i="1"/>
  <c r="D37" i="1"/>
  <c r="E37" i="1" s="1"/>
  <c r="D36" i="1"/>
  <c r="E36" i="1" s="1"/>
  <c r="D35" i="1"/>
  <c r="D34" i="1"/>
  <c r="E34" i="1" s="1"/>
  <c r="D33" i="1"/>
  <c r="E33" i="1" s="1"/>
  <c r="D32" i="1"/>
  <c r="D31" i="1"/>
  <c r="D30" i="1"/>
  <c r="E30" i="1" s="1"/>
  <c r="D29" i="1"/>
  <c r="E29" i="1" s="1"/>
  <c r="D28" i="1"/>
  <c r="E28" i="1" s="1"/>
  <c r="D27" i="1"/>
  <c r="E27" i="1" s="1"/>
  <c r="D26" i="1"/>
  <c r="E26" i="1" s="1"/>
  <c r="D25" i="1"/>
  <c r="D24" i="1"/>
  <c r="D23" i="1"/>
  <c r="D22" i="1"/>
  <c r="D21" i="1"/>
  <c r="E21" i="1" s="1"/>
  <c r="D20" i="1"/>
  <c r="E20" i="1" s="1"/>
  <c r="D19" i="1"/>
  <c r="E19" i="1" s="1"/>
  <c r="D18" i="1"/>
  <c r="E18" i="1" s="1"/>
  <c r="D17" i="1"/>
  <c r="D16" i="1"/>
  <c r="D15" i="1"/>
  <c r="E15" i="1" s="1"/>
  <c r="D14" i="1"/>
  <c r="E14" i="1" s="1"/>
  <c r="D13" i="1"/>
  <c r="D12" i="1"/>
  <c r="D11" i="1"/>
  <c r="E11" i="1" s="1"/>
  <c r="D39" i="1" l="1"/>
  <c r="E39" i="1"/>
  <c r="F20" i="1"/>
  <c r="F39" i="1"/>
  <c r="F19" i="1"/>
  <c r="F38" i="1"/>
  <c r="F37" i="1"/>
  <c r="F18" i="1"/>
  <c r="F36" i="1"/>
  <c r="F17" i="1"/>
  <c r="F16" i="1"/>
  <c r="F34" i="1"/>
  <c r="F15" i="1"/>
  <c r="F33" i="1"/>
  <c r="F14" i="1"/>
  <c r="F32" i="1"/>
  <c r="F13" i="1"/>
  <c r="F31" i="1"/>
  <c r="F12" i="1"/>
  <c r="F30" i="1"/>
  <c r="E22" i="1"/>
  <c r="E17" i="1"/>
  <c r="E23" i="1"/>
  <c r="E24" i="1"/>
  <c r="E12" i="1"/>
  <c r="E38" i="1"/>
  <c r="E25" i="1"/>
  <c r="E13" i="1"/>
  <c r="E32" i="1"/>
  <c r="E16" i="1"/>
  <c r="E35" i="1"/>
  <c r="E31" i="1"/>
  <c r="F11" i="1" l="1"/>
  <c r="F21" i="1"/>
  <c r="F23" i="1"/>
  <c r="F24" i="1"/>
  <c r="F25" i="1"/>
  <c r="F26" i="1"/>
  <c r="F27" i="1"/>
  <c r="F22" i="1"/>
  <c r="F28" i="1"/>
  <c r="F29" i="1"/>
  <c r="F35" i="1"/>
  <c r="J32" i="1"/>
  <c r="I32" i="1"/>
  <c r="K31" i="1"/>
  <c r="K30" i="1"/>
  <c r="L30" i="1" s="1"/>
  <c r="K29" i="1"/>
  <c r="K28" i="1"/>
  <c r="K27" i="1"/>
  <c r="L27" i="1" s="1"/>
  <c r="K26" i="1"/>
  <c r="K25" i="1"/>
  <c r="K24" i="1"/>
  <c r="K23" i="1"/>
  <c r="L23" i="1" s="1"/>
  <c r="K22" i="1"/>
  <c r="K21" i="1"/>
  <c r="K20" i="1"/>
  <c r="K19" i="1"/>
  <c r="L19" i="1" s="1"/>
  <c r="K18" i="1"/>
  <c r="K17" i="1"/>
  <c r="K16" i="1"/>
  <c r="K15" i="1"/>
  <c r="K14" i="1"/>
  <c r="K13" i="1"/>
  <c r="L13" i="1" s="1"/>
  <c r="K12" i="1"/>
  <c r="K11" i="1"/>
  <c r="J11" i="3"/>
  <c r="G11" i="3"/>
  <c r="G12" i="3"/>
  <c r="G17" i="3"/>
  <c r="G18" i="3"/>
  <c r="G21" i="3"/>
  <c r="G22" i="3"/>
  <c r="G24" i="3"/>
  <c r="G25" i="3"/>
  <c r="G26" i="3"/>
  <c r="G27" i="3"/>
  <c r="G28" i="3"/>
  <c r="G29" i="3"/>
  <c r="G33" i="3"/>
  <c r="G34" i="3"/>
  <c r="G36" i="3"/>
  <c r="G37" i="3"/>
  <c r="G40" i="3"/>
  <c r="G42" i="3"/>
  <c r="G43" i="3"/>
  <c r="G44" i="3"/>
  <c r="G48" i="3"/>
  <c r="G49" i="3"/>
  <c r="G51" i="3"/>
  <c r="G53" i="3"/>
  <c r="G54" i="3"/>
  <c r="G55" i="3"/>
  <c r="G56" i="3"/>
  <c r="G57" i="3"/>
  <c r="G58" i="3"/>
  <c r="G60" i="3"/>
  <c r="G59" i="3"/>
  <c r="G65" i="3"/>
  <c r="G71" i="3"/>
  <c r="G72" i="3"/>
  <c r="G73" i="3"/>
  <c r="G77" i="3"/>
  <c r="G78" i="3"/>
  <c r="G79" i="3"/>
  <c r="G81" i="3"/>
  <c r="G82" i="3"/>
  <c r="G83" i="3"/>
  <c r="G84" i="3"/>
  <c r="G86" i="3"/>
  <c r="G87" i="3"/>
  <c r="G91" i="3"/>
  <c r="G92" i="3"/>
  <c r="G95" i="3"/>
  <c r="G97" i="3"/>
  <c r="G98" i="3"/>
  <c r="G99" i="3"/>
  <c r="G100" i="3"/>
  <c r="G101" i="3"/>
  <c r="G103" i="3"/>
  <c r="G104" i="3"/>
  <c r="G107" i="3"/>
  <c r="G108" i="3"/>
  <c r="G109" i="3"/>
  <c r="G111" i="3"/>
  <c r="G112" i="3"/>
  <c r="G114" i="3"/>
  <c r="G115" i="3"/>
  <c r="G117" i="3"/>
  <c r="G118" i="3"/>
  <c r="G119" i="3"/>
  <c r="K32" i="1" l="1"/>
  <c r="M22" i="1" s="1"/>
  <c r="L20" i="1"/>
  <c r="M23" i="1"/>
  <c r="M19" i="1"/>
  <c r="M14" i="1"/>
  <c r="M13" i="1"/>
  <c r="M32" i="1"/>
  <c r="M12" i="1"/>
  <c r="M31" i="1"/>
  <c r="L32" i="1"/>
  <c r="L14" i="1"/>
  <c r="L21" i="1"/>
  <c r="L28" i="1"/>
  <c r="L15" i="1"/>
  <c r="L22" i="1"/>
  <c r="L29" i="1"/>
  <c r="L16" i="1"/>
  <c r="L26" i="1"/>
  <c r="L17" i="1"/>
  <c r="L24" i="1"/>
  <c r="L11" i="1"/>
  <c r="L31" i="1"/>
  <c r="L18" i="1"/>
  <c r="L25" i="1"/>
  <c r="L12" i="1"/>
  <c r="M11" i="1" l="1"/>
  <c r="M30" i="1"/>
  <c r="M15" i="1"/>
  <c r="M16" i="1"/>
  <c r="M17" i="1"/>
  <c r="M24" i="1"/>
  <c r="M25" i="1"/>
  <c r="M26" i="1"/>
  <c r="M27" i="1"/>
  <c r="M28" i="1"/>
  <c r="M29" i="1"/>
  <c r="M21" i="1"/>
  <c r="M20" i="1"/>
  <c r="M18" i="1"/>
</calcChain>
</file>

<file path=xl/sharedStrings.xml><?xml version="1.0" encoding="utf-8"?>
<sst xmlns="http://schemas.openxmlformats.org/spreadsheetml/2006/main" count="813" uniqueCount="264">
  <si>
    <t>Unidade de Análises e Programas</t>
  </si>
  <si>
    <t>MOBILIDADE NACIONAL SAÍNTE</t>
  </si>
  <si>
    <t>Universidade de Destino</t>
  </si>
  <si>
    <t>Homes</t>
  </si>
  <si>
    <t>Mulleres</t>
  </si>
  <si>
    <t>Total</t>
  </si>
  <si>
    <t>% mulleres</t>
  </si>
  <si>
    <t>% estudantes por universidade</t>
  </si>
  <si>
    <t>Universidad Autónoma de Barcelona</t>
  </si>
  <si>
    <t>Universidad Carlos III de Madrid</t>
  </si>
  <si>
    <t>Universidad Complutense de Madrid</t>
  </si>
  <si>
    <t>Universidad de A Coruña</t>
  </si>
  <si>
    <t>Universidad de Alicante</t>
  </si>
  <si>
    <t>Universidad de Almería</t>
  </si>
  <si>
    <t>Universidad de Cádiz</t>
  </si>
  <si>
    <t>Universidad de Granada</t>
  </si>
  <si>
    <t>Universidad de La Laguna</t>
  </si>
  <si>
    <t>Universidad de Las Palmas de Gran Canaria</t>
  </si>
  <si>
    <t>Universidad de León</t>
  </si>
  <si>
    <t>Universidad de Málaga</t>
  </si>
  <si>
    <t>Universidad de Murcia</t>
  </si>
  <si>
    <t>Universidad de Salamanca</t>
  </si>
  <si>
    <t>Universidad de Sevilla</t>
  </si>
  <si>
    <t>Universidad del País Vasco/Euskal Herriko Unibertsitatea</t>
  </si>
  <si>
    <t>Universidad Jaume I de Castellón</t>
  </si>
  <si>
    <t>Universidad Miguel Hernández de Elche</t>
  </si>
  <si>
    <t>Universidad Pablo de Olavide</t>
  </si>
  <si>
    <t>Universidad Politécnica de Catalunya</t>
  </si>
  <si>
    <t>Universidad Politécnica de Madrid</t>
  </si>
  <si>
    <t>Universidad Politécnica de Valencia</t>
  </si>
  <si>
    <t>Universidad Rey Juan Carlos</t>
  </si>
  <si>
    <t>Universidad San Jorge</t>
  </si>
  <si>
    <t>Universitat de València (Estudi General)</t>
  </si>
  <si>
    <t>MOBILIDADE NACIONAL ENTRANTE</t>
  </si>
  <si>
    <t>Universidade de orixe</t>
  </si>
  <si>
    <t>Universidad de Santiago de Compostela</t>
  </si>
  <si>
    <t>Universidad de Valladolid</t>
  </si>
  <si>
    <t>Fonte: Oficina de Relacións Internacionais; SIIU; SIGMA</t>
  </si>
  <si>
    <t>*Compútanse o número de mobilidades</t>
  </si>
  <si>
    <t>Fonte: Oficina de Relacións Internacionais; SIIU; SIGMA; Xescampus</t>
  </si>
  <si>
    <t>*** Compútanse estudantes e non mobilidades.</t>
  </si>
  <si>
    <t>* A asignación de titulación ao alumnado de intercambio internacional entrante faise en función do maior número de créditos matriculados</t>
  </si>
  <si>
    <t>** Nalgúns centros aparece alumnado sen asignar á titulación porque teñen materias matriculadas en varias titulacións ou ben é alumnado de modalidade_Prácticas, que non está obrigado a realizar matrícula ordinaria</t>
  </si>
  <si>
    <t>MOBILIDADE INTERNACIONAL ENTRANTE</t>
  </si>
  <si>
    <t>Erasmus+ KA131 SMP</t>
  </si>
  <si>
    <t>Erasmus+ KA131 SMS</t>
  </si>
  <si>
    <t>Erasmus+ KA171 SMS</t>
  </si>
  <si>
    <t>ISEP</t>
  </si>
  <si>
    <t>Student Placement Agreement</t>
  </si>
  <si>
    <t>Albania</t>
  </si>
  <si>
    <t>Alemaña</t>
  </si>
  <si>
    <t>Arxentina</t>
  </si>
  <si>
    <t>Austria</t>
  </si>
  <si>
    <t>Brasil</t>
  </si>
  <si>
    <t>Bulgaria</t>
  </si>
  <si>
    <t>Chile</t>
  </si>
  <si>
    <t>Colombia</t>
  </si>
  <si>
    <t>Croacia</t>
  </si>
  <si>
    <t>Ecuador</t>
  </si>
  <si>
    <t>Eslovaquia</t>
  </si>
  <si>
    <t>Eslovenia</t>
  </si>
  <si>
    <t>Estados Unidos de América</t>
  </si>
  <si>
    <t>Finlandia</t>
  </si>
  <si>
    <t>Francia</t>
  </si>
  <si>
    <t>Grecia</t>
  </si>
  <si>
    <t>Hungría</t>
  </si>
  <si>
    <t>Irlanda</t>
  </si>
  <si>
    <t>Italia</t>
  </si>
  <si>
    <t>Lituania</t>
  </si>
  <si>
    <t>México</t>
  </si>
  <si>
    <t>Montenegro</t>
  </si>
  <si>
    <t>Noruega</t>
  </si>
  <si>
    <t>Países Baixos</t>
  </si>
  <si>
    <t>Perú</t>
  </si>
  <si>
    <t>Polonia</t>
  </si>
  <si>
    <t>Portugal</t>
  </si>
  <si>
    <t>Reino Unido</t>
  </si>
  <si>
    <t>República Checa</t>
  </si>
  <si>
    <t>Romanía</t>
  </si>
  <si>
    <t>Suecia</t>
  </si>
  <si>
    <t>Taiwán</t>
  </si>
  <si>
    <t>Turquía</t>
  </si>
  <si>
    <t>Uruguai</t>
  </si>
  <si>
    <t>País de orixe</t>
  </si>
  <si>
    <t>MOBILIDADE INTERNACIONAL SAÍNTE</t>
  </si>
  <si>
    <t>Bolsas Propias</t>
  </si>
  <si>
    <t>Erasmus + Estudos KA131</t>
  </si>
  <si>
    <t>Erasmus + Estudos KA131 BIP</t>
  </si>
  <si>
    <t>Erasmus + Estudos KA131 Internacional</t>
  </si>
  <si>
    <t xml:space="preserve">Erasmus + Prácticas KA131 </t>
  </si>
  <si>
    <t>GE4</t>
  </si>
  <si>
    <t>Bélxica</t>
  </si>
  <si>
    <t>Cabo Verde</t>
  </si>
  <si>
    <t>Canadá</t>
  </si>
  <si>
    <t>China</t>
  </si>
  <si>
    <t>Letonia</t>
  </si>
  <si>
    <t>Titulación</t>
  </si>
  <si>
    <t>101 Facultade de Ciencias</t>
  </si>
  <si>
    <t>Grao</t>
  </si>
  <si>
    <t>Grao en Ciencia e Tecnoloxía dos Alimentos</t>
  </si>
  <si>
    <t>Grao en Ciencias Ambientais</t>
  </si>
  <si>
    <t>Programa de Doutoramento</t>
  </si>
  <si>
    <t>Programa de Doutoramento en Ciencia e Tecnoloxía Agroalimentaria</t>
  </si>
  <si>
    <t>Programa de Doutoramento en Enxeñaría Química</t>
  </si>
  <si>
    <t>102 Facultade de Historia</t>
  </si>
  <si>
    <t>Grao en Xeografía e Historia</t>
  </si>
  <si>
    <t>103 Facultade de Dereito</t>
  </si>
  <si>
    <t>Grao en Dereito</t>
  </si>
  <si>
    <t>Programa de Doutoramento en Auga, Sustentabilidade e Desenvolvemento</t>
  </si>
  <si>
    <t>104 Facultade de Ciencias Empresariais e Turismo</t>
  </si>
  <si>
    <t>Grao en Administración e Dirección de Empresas</t>
  </si>
  <si>
    <t>Grao en Turismo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</si>
  <si>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</si>
  <si>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</si>
  <si>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</si>
  <si>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</si>
  <si>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</si>
  <si>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Máster</t>
  </si>
  <si>
    <t>106 Escola Superior de Enxeñaría Informática</t>
  </si>
  <si>
    <t>Grao en Enxeñaría Informática</t>
  </si>
  <si>
    <t>107 Escola de Enxeñaría Aeronáutica e do Espazo</t>
  </si>
  <si>
    <t>Grao en Enxeñaría Aeroespacial</t>
  </si>
  <si>
    <t>151 Escola Universitaria de Enfermaría de Ourense</t>
  </si>
  <si>
    <t>Grao en Enfermaría</t>
  </si>
  <si>
    <t>201 Facultade de Belas Artes</t>
  </si>
  <si>
    <t>Grao en Belas Artes</t>
  </si>
  <si>
    <t>Programa de Doutoramento en Creación e Investigación en Arte Contemporáneo</t>
  </si>
  <si>
    <t>202 Facultade de Ciencias da Educación e do Deporte</t>
  </si>
  <si>
    <t>Grao en Ciencias da Actividade Física e do Deporte</t>
  </si>
  <si>
    <t>Máster Universitario en Profesorado en Educación Secundaria Obrigatoria, Bacharelato, Formación Profesional e Ensino de Idiomas</t>
  </si>
  <si>
    <t>203 Escola de Enxeñaría Forestal</t>
  </si>
  <si>
    <t>Grao en Enxeñaría Forestal</t>
  </si>
  <si>
    <t>204 Facultade de Comunicación</t>
  </si>
  <si>
    <t>Grao en Comunicación Audiovisual</t>
  </si>
  <si>
    <t>Grao en Publicidade e Relacións Públicas</t>
  </si>
  <si>
    <t>205 Facultade de Fisioterapia</t>
  </si>
  <si>
    <t>Grao en Fisioterapia</t>
  </si>
  <si>
    <t>207 Facultade de Dirección e Xestión Pública</t>
  </si>
  <si>
    <t>Grao en Dirección e Xestión Pública</t>
  </si>
  <si>
    <t>251 Escola Universitaria de Enfermaría da Deputación Provincial de Pontevedra</t>
  </si>
  <si>
    <t>252 Centro Universitario da Defensa da Escola Naval Militar de Marín</t>
  </si>
  <si>
    <t>Grao en Enxeñaría Mecánica</t>
  </si>
  <si>
    <t>301 Facultade de Filoloxía e Tradución</t>
  </si>
  <si>
    <t>Grao en Linguas Estranxeiras</t>
  </si>
  <si>
    <t>Programa de Doutoramento en Estudos Ingleses avanzados: Lingüística, Literatura e Cultura</t>
  </si>
  <si>
    <t>302 Facultade de Bioloxía</t>
  </si>
  <si>
    <t>Grao en Bioloxía</t>
  </si>
  <si>
    <t>Programa de Doutoramento en Metodoloxía e Aplicacións en Ciencias da Vida</t>
  </si>
  <si>
    <t>303 Facultade de Ciencias Económicas e Empresariais</t>
  </si>
  <si>
    <t>Grao en Economía</t>
  </si>
  <si>
    <t>Programa de Doutoramento en Análise Económica e Estratexia Empresarial</t>
  </si>
  <si>
    <t>305 Escola de Enxeñaría de Telecomunicación</t>
  </si>
  <si>
    <t>Grao en Enxeñaría de Tecnoloxías de Telecomunicación</t>
  </si>
  <si>
    <t>Máster Universitario en Enxeñaría de Telecomunicación</t>
  </si>
  <si>
    <t>306 Facultade de Comercio</t>
  </si>
  <si>
    <t>Grao en Comercio</t>
  </si>
  <si>
    <t>308 Facultade de Ciencias Xurídicas e do Traballo</t>
  </si>
  <si>
    <t>Grao en Relacións Laborais e Recursos Humanos</t>
  </si>
  <si>
    <t>309 Escola de Enxeñaría de Minas e Enerxía</t>
  </si>
  <si>
    <t>Grao en Enxeñaría da Enerxía</t>
  </si>
  <si>
    <t>Máster Universitario en Enxeñaría de Minas</t>
  </si>
  <si>
    <t>Programa de Doutoramento en Protección do Patrimonio Cultural</t>
  </si>
  <si>
    <t>Programa de Doutoramento en Xeotecnoloxías Aplicadas á Construción, Enerxía e Industria</t>
  </si>
  <si>
    <t>310 Facultade de Ciencias do Mar</t>
  </si>
  <si>
    <t>Grao en Ciencias do Mar</t>
  </si>
  <si>
    <t>Programa de Doutoramento en Ciencias Mariñas, Tecnoloxía e Xestión</t>
  </si>
  <si>
    <t>Programa de Doutoramento en Física Aplicada</t>
  </si>
  <si>
    <t>311 Facultade de Química</t>
  </si>
  <si>
    <t>Grao en Química</t>
  </si>
  <si>
    <t>312 Escola de Enxeñaría Industrial</t>
  </si>
  <si>
    <t>Grao en Enxeñaría Biomédica</t>
  </si>
  <si>
    <t>Grao en Enxeñaría en Electrónica Industrial e Automática</t>
  </si>
  <si>
    <t>Grao en Enxeñaría en Organización Industrial</t>
  </si>
  <si>
    <t>Máster Universitario en Enxeñaría Biomédica</t>
  </si>
  <si>
    <t>Máster Universitario en Enxeñaría Industrial</t>
  </si>
  <si>
    <t>351 E.U. de Profesorado de E.X.B. "María Sedes Sapientiae"</t>
  </si>
  <si>
    <t>352 Escola Universitaria de Enfermaría Meixoeiro</t>
  </si>
  <si>
    <t>353 Escola Universitaria de Enfermaría Povisa</t>
  </si>
  <si>
    <t>Campus</t>
  </si>
  <si>
    <t>Centro</t>
  </si>
  <si>
    <t>Tipo_estudio</t>
  </si>
  <si>
    <t>Ourense</t>
  </si>
  <si>
    <t>Pontevedra</t>
  </si>
  <si>
    <t>Vigo</t>
  </si>
  <si>
    <t>Nacional saínte</t>
  </si>
  <si>
    <t>Internacional saínte</t>
  </si>
  <si>
    <t>Grao en Enxeñaría en Tecnoloxías Industriais</t>
  </si>
  <si>
    <t>Nacional entrante</t>
  </si>
  <si>
    <t>Grao en Enxeñaría Eléctrica</t>
  </si>
  <si>
    <t>Internacional entrante</t>
  </si>
  <si>
    <t>Total entrante</t>
  </si>
  <si>
    <t>Total saínte</t>
  </si>
  <si>
    <t>Sen asignar</t>
  </si>
  <si>
    <t>108 Facultade de Relacións Internacionais</t>
  </si>
  <si>
    <t>Grao en Relacións Internacionais</t>
  </si>
  <si>
    <t>Grao en Filoloxía Aplicada Galega e Española</t>
  </si>
  <si>
    <t>Grao en Tradución e Interpretación</t>
  </si>
  <si>
    <t>Máster Universitario en Lingüística Aplicada</t>
  </si>
  <si>
    <t>Máster Universitario en Comercio Internacional</t>
  </si>
  <si>
    <t>Grao en Enxeñaría dos Recursos Mineiros e Enerxéticos</t>
  </si>
  <si>
    <t>Grao en Enxeñaría en Química Industrial</t>
  </si>
  <si>
    <t>Máster Universitario en Enerxía e Sustentabilidade</t>
  </si>
  <si>
    <t>CACTI</t>
  </si>
  <si>
    <t>CIM</t>
  </si>
  <si>
    <t>Oficina de Relacións Internacionais</t>
  </si>
  <si>
    <t>TOTAL</t>
  </si>
  <si>
    <t>CURSO 2024_2025</t>
  </si>
  <si>
    <t>% por universidade</t>
  </si>
  <si>
    <t>Universidad de Oviedo</t>
  </si>
  <si>
    <t>Universidad del País Vasco</t>
  </si>
  <si>
    <t>Universitat d'Alacant</t>
  </si>
  <si>
    <t>Universitat de Barcelona</t>
  </si>
  <si>
    <t xml:space="preserve">Universitat de València </t>
  </si>
  <si>
    <t>Universitat Jaume I</t>
  </si>
  <si>
    <t>Universitat Politècnica de València</t>
  </si>
  <si>
    <t>Universidad de Alcalá de Henares</t>
  </si>
  <si>
    <t>Universidad de Lleida</t>
  </si>
  <si>
    <t>Universidad de Zaragoza</t>
  </si>
  <si>
    <t>País de destino</t>
  </si>
  <si>
    <t>Erasmus + Estudos KA131 Doutoramento</t>
  </si>
  <si>
    <t>Libre Mobilidade</t>
  </si>
  <si>
    <t>Programa de mobilidade</t>
  </si>
  <si>
    <t>Tipo de estudio</t>
  </si>
  <si>
    <t>Chipre</t>
  </si>
  <si>
    <t>Estados Unidos</t>
  </si>
  <si>
    <t>República de Corea</t>
  </si>
  <si>
    <t>Convenios bilaterais</t>
  </si>
  <si>
    <t>Programa de doutoramento</t>
  </si>
  <si>
    <t>Erasmus+ KA131 SMS BIP</t>
  </si>
  <si>
    <t>Erasmus+ KA171 SMP</t>
  </si>
  <si>
    <t>Alxeria</t>
  </si>
  <si>
    <t>Corea do Sur</t>
  </si>
  <si>
    <t>Federación Rusa</t>
  </si>
  <si>
    <t>Islandia</t>
  </si>
  <si>
    <t>Palestina</t>
  </si>
  <si>
    <t>Serbia</t>
  </si>
  <si>
    <t>Venezuela</t>
  </si>
  <si>
    <t>Xeorxia</t>
  </si>
  <si>
    <t>PAS2G Grao en Administración e Dirección de Empresas/Grao en Dereito</t>
  </si>
  <si>
    <t>Máster Universitario en Ciencia e Tecnoloxía Agroalimentaria e Ambiental</t>
  </si>
  <si>
    <t>PAS2G Grao en Turismo/Grao en Xeografía e Historia</t>
  </si>
  <si>
    <t>PAS2G Grao en Administración e Dirección de Empresas/Grao en Enxeñaría Informática</t>
  </si>
  <si>
    <t>Programa de Doutoramento en Sistemas de Software Intelixentes e Adaptables</t>
  </si>
  <si>
    <t>Máster Universitario en Enxeñaría Aeronáutica</t>
  </si>
  <si>
    <t>Máster Universitario en Tradución Multimedia</t>
  </si>
  <si>
    <t>Programa de Doutoramento en Estudos Lingüísticos</t>
  </si>
  <si>
    <t>Programa de Doutoramento en Tradución e Paratradución</t>
  </si>
  <si>
    <t>Máster Universitario en Xenómica e Xenética</t>
  </si>
  <si>
    <t>Máster Universitario en Biotecnoloxía Avanzada</t>
  </si>
  <si>
    <t>Programa de Doutoramento en Ordenación Xurídica do Mercado</t>
  </si>
  <si>
    <t>Programa de Doutoramento en Química Teórica e Modelización Computacional/Theoretical Chemistry and Computacional Modelling</t>
  </si>
  <si>
    <t>PAS2G Grao en Enxeñaría Mecánica/Grao en Enxeñaría en Electrónica Industrial e Automática</t>
  </si>
  <si>
    <t>PAS2G Grao en Enxeñaría Biomédica/Grao en Enxeñaría en Electrónica Industrial e Automática</t>
  </si>
  <si>
    <t>Programa de Doutoramento en Creatividade e Innovación Social e Sostible</t>
  </si>
  <si>
    <t>Grao en Intelixencia Artificial</t>
  </si>
  <si>
    <t>Máster Universitario en Investigación en Actividade Física, Deporte e Saúde</t>
  </si>
  <si>
    <t>206 Facultade de Deseño</t>
  </si>
  <si>
    <t>Grao en Deseño</t>
  </si>
  <si>
    <t>Máster Universitario en Biodiversidade Terrestre: Caracterización, conservación e xestión</t>
  </si>
  <si>
    <t>Máster Universitario en Administración Integrada de Empresas e Responsabilidade Social Corporativa</t>
  </si>
  <si>
    <t>CINBIO</t>
  </si>
  <si>
    <t>CITI</t>
  </si>
  <si>
    <t>Programa de Doutoramento en Comunicación</t>
  </si>
  <si>
    <t>Data de actualización: xaneiro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</si>
</sst>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6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5" fillId="0" borderId="0"/>
    <xf numFmtId="0" fontId="9" fillId="0" borderId="0"/>
  </cellStyleXfs>
  <cellXfs count="33">
    <xf numFmtId="0" fontId="0" fillId="0" borderId="0" xfId="0"/>
    <xf numFmtId="0" fontId="5" fillId="0" borderId="1" xfId="3" applyBorder="1" applyAlignment="1">
      <alignment vertical="center"/>
    </xf>
    <xf numFmtId="0" fontId="6" fillId="0" borderId="1" xfId="4" applyFont="1" applyBorder="1" applyAlignment="1">
      <alignment vertical="center" wrapText="1"/>
    </xf>
    <xf numFmtId="0" fontId="5" fillId="0" borderId="1" xfId="4" applyBorder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" fontId="8" fillId="0" borderId="0" xfId="3" applyNumberFormat="1" applyFont="1" applyAlignment="1">
      <alignment horizontal="center" vertical="center"/>
    </xf>
    <xf numFmtId="0" fontId="5" fillId="0" borderId="0" xfId="3"/>
    <xf numFmtId="0" fontId="5" fillId="0" borderId="0" xfId="3" applyAlignment="1">
      <alignment vertical="center"/>
    </xf>
    <xf numFmtId="0" fontId="10" fillId="0" borderId="0" xfId="5" applyFont="1" applyAlignment="1">
      <alignment vertical="center"/>
    </xf>
    <xf numFmtId="1" fontId="7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1" fontId="10" fillId="0" borderId="0" xfId="3" applyNumberFormat="1" applyFont="1" applyAlignment="1">
      <alignment horizontal="center" vertical="center"/>
    </xf>
    <xf numFmtId="10" fontId="0" fillId="0" borderId="0" xfId="1" applyNumberFormat="1" applyFont="1"/>
    <xf numFmtId="0" fontId="3" fillId="0" borderId="0" xfId="0" applyFont="1"/>
    <xf numFmtId="10" fontId="3" fillId="0" borderId="0" xfId="1" applyNumberFormat="1" applyFont="1"/>
    <xf numFmtId="0" fontId="13" fillId="0" borderId="0" xfId="0" applyFont="1"/>
    <xf numFmtId="0" fontId="14" fillId="0" borderId="1" xfId="0" applyFont="1" applyBorder="1"/>
    <xf numFmtId="0" fontId="15" fillId="0" borderId="1" xfId="3" applyFont="1" applyBorder="1" applyAlignment="1">
      <alignment vertical="center"/>
    </xf>
    <xf numFmtId="0" fontId="16" fillId="0" borderId="1" xfId="4" applyFont="1" applyBorder="1" applyAlignment="1">
      <alignment vertical="center" wrapText="1"/>
    </xf>
    <xf numFmtId="0" fontId="14" fillId="0" borderId="0" xfId="0" applyFont="1"/>
    <xf numFmtId="0" fontId="15" fillId="0" borderId="0" xfId="3" applyFont="1"/>
    <xf numFmtId="0" fontId="18" fillId="0" borderId="0" xfId="0" applyFont="1"/>
    <xf numFmtId="0" fontId="2" fillId="0" borderId="0" xfId="2" applyFont="1" applyFill="1" applyAlignment="1">
      <alignment vertical="center"/>
    </xf>
    <xf numFmtId="0" fontId="0" fillId="0" borderId="0" xfId="0" applyAlignment="1">
      <alignment horizontal="center" vertical="center"/>
    </xf>
    <xf numFmtId="10" fontId="14" fillId="0" borderId="0" xfId="1" applyNumberFormat="1" applyFont="1"/>
    <xf numFmtId="0" fontId="19" fillId="0" borderId="2" xfId="0" applyFont="1" applyBorder="1"/>
    <xf numFmtId="10" fontId="19" fillId="0" borderId="2" xfId="1" applyNumberFormat="1" applyFont="1" applyBorder="1"/>
    <xf numFmtId="0" fontId="3" fillId="0" borderId="2" xfId="0" applyFont="1" applyBorder="1"/>
    <xf numFmtId="0" fontId="12" fillId="0" borderId="1" xfId="4" applyFont="1" applyBorder="1" applyAlignment="1">
      <alignment horizontal="right" vertical="center" wrapText="1"/>
    </xf>
    <xf numFmtId="0" fontId="2" fillId="2" borderId="0" xfId="2" applyFont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0" fillId="0" borderId="0" xfId="0" applyNumberFormat="1"/>
  </cellXfs>
  <cellStyles count="6">
    <cellStyle name="Énfasis1" xfId="2" builtinId="29"/>
    <cellStyle name="Normal" xfId="0" builtinId="0"/>
    <cellStyle name="Normal 2" xfId="3" xr:uid="{95F0E2FD-6E06-4435-84ED-08B4E89B826A}"/>
    <cellStyle name="Normal 2 3" xfId="4" xr:uid="{0ABC8C94-856D-4F00-9BCA-742C6F7BC6F7}"/>
    <cellStyle name="Normal 4" xfId="5" xr:uid="{494AC388-D4FE-4D41-A739-CE46A467313F}"/>
    <cellStyle name="Porcentaje" xfId="1" builtinId="5"/>
  </cellStyles>
  <dxfs count="22">
    <dxf>
      <numFmt numFmtId="0" formatCode="General"/>
    </dxf>
    <dxf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114301</xdr:rowOff>
    </xdr:from>
    <xdr:to>
      <xdr:col>0</xdr:col>
      <xdr:colOff>2581275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6E55321-A8FF-4DCF-B09F-F5039415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7" y="114301"/>
          <a:ext cx="255269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1</xdr:col>
      <xdr:colOff>609600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D9E1DF0-99A5-4E2F-8001-B7FAF2E2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309562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2057400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C8341B8-718D-44D4-8068-96FC7A14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828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E71C42-57DD-450C-BB3A-FF11AF1F2C08}" name="Tabla2" displayName="Tabla2" ref="H10:M32" totalsRowShown="0" headerRowDxfId="21" dataDxfId="20">
  <autoFilter ref="H10:M32" xr:uid="{8DE71C42-57DD-450C-BB3A-FF11AF1F2C08}"/>
  <tableColumns count="6">
    <tableColumn id="1" xr3:uid="{5F1335FE-9F50-4A6E-A5A9-1F24C66304BE}" name="Universidade de orixe" dataDxfId="19"/>
    <tableColumn id="2" xr3:uid="{66CA46A2-9DAF-4AF3-B3BA-C919D71C3D90}" name="Homes" dataDxfId="18"/>
    <tableColumn id="3" xr3:uid="{FE5B5CEC-1128-4677-998F-DCC4E845A7B9}" name="Mulleres" dataDxfId="17"/>
    <tableColumn id="4" xr3:uid="{FB81ABBC-50C3-4B7D-9B84-CCDBD366BC39}" name="Total" dataDxfId="16">
      <calculatedColumnFormula>SUM(Tabla2[[#This Row],[Homes]:[Mulleres]])</calculatedColumnFormula>
    </tableColumn>
    <tableColumn id="5" xr3:uid="{3AA3C5F2-CCF7-42AD-8CE9-BB0AB19F4F4C}" name="% mulleres" dataDxfId="15" dataCellStyle="Porcentaje">
      <calculatedColumnFormula>Tabla2[[#This Row],[Mulleres]]/Tabla2[[#This Row],[Total]]</calculatedColumnFormula>
    </tableColumn>
    <tableColumn id="6" xr3:uid="{621BFA16-702D-42A0-A48F-714ABE13739E}" name="% por universidade" dataDxfId="14" dataCellStyle="Porcentaje">
      <calculatedColumnFormula>Tabla2[[#This Row],[Total]]/$K$32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887E2E-63AD-4825-A930-E31E84D08335}" name="Tabla29" displayName="Tabla29" ref="A10:F39" totalsRowShown="0" headerRowDxfId="13" dataDxfId="12">
  <autoFilter ref="A10:F39" xr:uid="{70887E2E-63AD-4825-A930-E31E84D08335}"/>
  <tableColumns count="6">
    <tableColumn id="1" xr3:uid="{2DC773E6-DD10-4AB6-8C5B-FB16F1D2667A}" name="Universidade de Destino" dataDxfId="11"/>
    <tableColumn id="2" xr3:uid="{14FBD391-B140-4E24-A60F-AD5CD128014F}" name="Homes" dataDxfId="10"/>
    <tableColumn id="3" xr3:uid="{9307D3A8-B5D0-45A3-B595-170BB17DF2DC}" name="Mulleres" dataDxfId="9"/>
    <tableColumn id="4" xr3:uid="{39B11E67-40A9-4F3E-B32C-6C23BC7DD26B}" name="Total" dataDxfId="8">
      <calculatedColumnFormula>SUM(Tabla29[[#This Row],[Homes]:[Mulleres]])</calculatedColumnFormula>
    </tableColumn>
    <tableColumn id="5" xr3:uid="{FFBE7247-555A-4600-9D2C-E88FC12EA796}" name="% mulleres" dataDxfId="7" dataCellStyle="Porcentaje">
      <calculatedColumnFormula>Tabla29[[#This Row],[Mulleres]]/Tabla29[[#This Row],[Total]]</calculatedColumnFormula>
    </tableColumn>
    <tableColumn id="6" xr3:uid="{6F66142C-CD97-4626-BD26-B014EBAE99FF}" name="% estudantes por universidade" dataDxfId="6" dataCellStyle="Porcentaje">
      <calculatedColumnFormula>Tabla29[[#This Row],[Total]]/$D$39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0819C-7BD2-49F0-A981-20E16DA64282}" name="Tabla1" displayName="Tabla1" ref="A13:E29" totalsRowShown="0">
  <autoFilter ref="A13:E29" xr:uid="{97F0819C-7BD2-49F0-A981-20E16DA64282}"/>
  <tableColumns count="5">
    <tableColumn id="1" xr3:uid="{D7F1F552-4122-468B-B67C-0257DA353A7F}" name="Programa de mobilidade"/>
    <tableColumn id="2" xr3:uid="{89C5E349-5586-4FFC-B954-658DED886F2C}" name="Tipo de estudio"/>
    <tableColumn id="3" xr3:uid="{98913872-7683-4D3D-A5ED-BCA4E5DB720F}" name="Homes"/>
    <tableColumn id="4" xr3:uid="{DE06FC19-8951-452D-B191-FEFE8DDBA33C}" name="Mulleres"/>
    <tableColumn id="5" xr3:uid="{81AB499B-15DA-46B1-B52D-2DB0800A5873}" name="Total" dataDxfId="5">
      <calculatedColumnFormula>SUM(Tabla1[[#This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746A17-EF65-4F9F-8081-FCC20E17EC63}" name="Tabla3" displayName="Tabla3" ref="A33:E84" totalsRowShown="0">
  <autoFilter ref="A33:E84" xr:uid="{FE746A17-EF65-4F9F-8081-FCC20E17EC63}"/>
  <tableColumns count="5">
    <tableColumn id="1" xr3:uid="{02D826D6-06EC-4606-A1F8-43C79941FD04}" name="País de destino"/>
    <tableColumn id="2" xr3:uid="{77ABB104-FDCC-43A1-9B9F-755188A4111B}" name="Tipo de estudio"/>
    <tableColumn id="3" xr3:uid="{EE019EF6-7F2E-4B14-94A8-34750F093A61}" name="Homes"/>
    <tableColumn id="4" xr3:uid="{8E2C6B90-E601-47F0-B2C7-BDCBC5589733}" name="Mulleres"/>
    <tableColumn id="5" xr3:uid="{2386AD09-CDCA-487C-8A42-455181BDB8CC}" name="Total" dataDxfId="4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75CF26-8D32-4840-8ED5-B7717EAA59B8}" name="Tabla4" displayName="Tabla4" ref="H13:M26" totalsRowShown="0">
  <autoFilter ref="H13:M26" xr:uid="{2A75CF26-8D32-4840-8ED5-B7717EAA59B8}"/>
  <tableColumns count="6">
    <tableColumn id="1" xr3:uid="{567AC8AA-0EAC-4253-B97F-491D637F1723}" name="Programa de mobilidade"/>
    <tableColumn id="2" xr3:uid="{7A7EF4A7-8329-46A7-9001-7421E5E831A7}" name="Tipo de estudio"/>
    <tableColumn id="3" xr3:uid="{6D3F96A2-FDC1-4DE7-A3E9-366021B0F265}" name="Homes"/>
    <tableColumn id="4" xr3:uid="{E182A795-43E6-4DF7-9784-9F23E7A30BA3}" name="Mulleres"/>
    <tableColumn id="5" xr3:uid="{04A555E9-87E2-4AEA-A053-DFCB0D7B4117}" name="Sen asignar"/>
    <tableColumn id="6" xr3:uid="{37D31409-B560-4ABF-B4AB-B289016CD2CE}" name="Total" dataDxfId="3">
      <calculatedColumnFormula>SUM(Tabla4[[#This Row],[Homes]:[Sen asignar]])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F5E9A8-CF4E-4CA2-817B-4103BFB525DD}" name="Tabla5" displayName="Tabla5" ref="H33:M85" totalsRowShown="0">
  <autoFilter ref="H33:M85" xr:uid="{C6F5E9A8-CF4E-4CA2-817B-4103BFB525DD}"/>
  <tableColumns count="6">
    <tableColumn id="1" xr3:uid="{02D0C5FE-DC77-4121-BDA1-787A77888D85}" name="País de orixe"/>
    <tableColumn id="2" xr3:uid="{7F7E05C5-5B8D-4E27-97F6-3B3988DA063F}" name="Tipo de estudio"/>
    <tableColumn id="3" xr3:uid="{8C43A718-8C70-4D0B-BD06-0F2FD72E45B1}" name="Homes"/>
    <tableColumn id="4" xr3:uid="{96F74401-0B93-412F-A7AC-1888C19837C7}" name="Mulleres"/>
    <tableColumn id="5" xr3:uid="{086E2185-B9F0-4359-BF5A-988F37E1D90B}" name="Sen asignar"/>
    <tableColumn id="6" xr3:uid="{1B03C74A-2D90-46BC-886F-003C658F9D63}" name="Total" dataDxfId="2">
      <calculatedColumnFormula>SUM(Tabla5[[#This Row],[Homes]:[Sen asignar]])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66BE66-C7BE-4C9B-9D1A-696365A616D0}" name="Tabla8" displayName="Tabla8" ref="A10:J120" totalsRowShown="0" headerRowDxfId="1">
  <autoFilter ref="A10:J120" xr:uid="{AB66BE66-C7BE-4C9B-9D1A-696365A616D0}"/>
  <sortState xmlns:xlrd2="http://schemas.microsoft.com/office/spreadsheetml/2017/richdata2" ref="A11:J119">
    <sortCondition ref="A11:A119"/>
    <sortCondition ref="B11:B119"/>
    <sortCondition ref="C11:C119"/>
    <sortCondition ref="D11:D119"/>
  </sortState>
  <tableColumns count="10">
    <tableColumn id="1" xr3:uid="{2A471FF7-BFD2-4816-AD6C-1EF7FA9D7EF8}" name="Campus"/>
    <tableColumn id="2" xr3:uid="{673D80E0-ABBB-4B72-82CD-DFBC81B1D2B7}" name="Centro"/>
    <tableColumn id="3" xr3:uid="{02E0B0BF-5A02-4CE4-B1D6-5B6676DD0950}" name="Tipo_estudio"/>
    <tableColumn id="4" xr3:uid="{6AA121D2-C99D-40C8-9E6C-596EC0FB4B93}" name="Titulación"/>
    <tableColumn id="5" xr3:uid="{701A4C1F-0C7D-4A55-9ADB-324F3F0915A9}" name="Nacional entrante"/>
    <tableColumn id="6" xr3:uid="{F824AC8B-ECA4-472F-921A-AF370774DDE6}" name="Internacional entrante"/>
    <tableColumn id="7" xr3:uid="{EA46D915-4A88-4334-9977-E2A958B976CE}" name="Total entrante" dataDxfId="0">
      <calculatedColumnFormula>SUM(Tabla8[[#This Row],[Nacional entrante]:[Internacional entrante]])</calculatedColumnFormula>
    </tableColumn>
    <tableColumn id="8" xr3:uid="{7380B9EA-D40E-43FD-9862-7A7C18426A36}" name="Nacional saínte"/>
    <tableColumn id="9" xr3:uid="{1ED43628-CE29-4AF5-B729-124CAE21564E}" name="Internacional saínte"/>
    <tableColumn id="10" xr3:uid="{5B8A5176-49CF-462B-B7F2-4C7357A03E88}" name="Total saínte">
      <calculatedColumnFormula>SUM(Tabla8[[#This Row],[Nacional saínte]:[Internacional saínte]])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9F35-53EC-49E0-B06E-7E69F503858C}">
  <dimension ref="A1:N44"/>
  <sheetViews>
    <sheetView tabSelected="1" workbookViewId="0">
      <selection activeCell="A5" sqref="A5:XFD5"/>
    </sheetView>
  </sheetViews>
  <sheetFormatPr baseColWidth="10" defaultRowHeight="15.75" x14ac:dyDescent="0.25"/>
  <cols>
    <col min="1" max="1" width="48.125" bestFit="1" customWidth="1"/>
    <col min="5" max="5" width="12.125" bestFit="1" customWidth="1"/>
    <col min="6" max="6" width="29.625" bestFit="1" customWidth="1"/>
    <col min="8" max="8" width="48.125" bestFit="1" customWidth="1"/>
    <col min="13" max="13" width="29.625" bestFit="1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29" t="s">
        <v>0</v>
      </c>
      <c r="K1" s="29"/>
      <c r="L1" s="29"/>
      <c r="M1" s="29"/>
    </row>
    <row r="2" spans="1:14" ht="18.75" x14ac:dyDescent="0.25">
      <c r="A2" s="4" t="s">
        <v>206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</row>
    <row r="3" spans="1:14" ht="18.75" x14ac:dyDescent="0.25">
      <c r="A3" s="9" t="s">
        <v>37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  <c r="N3" s="8"/>
    </row>
    <row r="4" spans="1:14" x14ac:dyDescent="0.25">
      <c r="A4" s="11" t="s">
        <v>263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7"/>
      <c r="N4" s="8"/>
    </row>
    <row r="5" spans="1:14" x14ac:dyDescent="0.25">
      <c r="A5" s="11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7"/>
      <c r="N5" s="8"/>
    </row>
    <row r="6" spans="1:14" x14ac:dyDescent="0.25">
      <c r="A6" s="16" t="s">
        <v>38</v>
      </c>
      <c r="B6" s="5"/>
      <c r="C6" s="12"/>
      <c r="D6" s="12"/>
      <c r="E6" s="12"/>
      <c r="F6" s="12"/>
      <c r="G6" s="12"/>
      <c r="H6" s="12"/>
      <c r="I6" s="12"/>
      <c r="J6" s="12"/>
      <c r="K6" s="12"/>
      <c r="L6" s="12"/>
      <c r="M6" s="7"/>
      <c r="N6" s="8"/>
    </row>
    <row r="8" spans="1:14" x14ac:dyDescent="0.25">
      <c r="A8" s="30" t="s">
        <v>1</v>
      </c>
      <c r="B8" s="30"/>
      <c r="C8" s="30"/>
      <c r="D8" s="30"/>
      <c r="E8" s="30"/>
      <c r="F8" s="30"/>
      <c r="H8" s="30" t="s">
        <v>33</v>
      </c>
      <c r="I8" s="30"/>
      <c r="J8" s="30"/>
      <c r="K8" s="30"/>
      <c r="L8" s="30"/>
      <c r="M8" s="30"/>
    </row>
    <row r="10" spans="1:14" x14ac:dyDescent="0.25">
      <c r="A10" s="20" t="s">
        <v>2</v>
      </c>
      <c r="B10" s="20" t="s">
        <v>3</v>
      </c>
      <c r="C10" s="20" t="s">
        <v>4</v>
      </c>
      <c r="D10" s="20" t="s">
        <v>5</v>
      </c>
      <c r="E10" s="20" t="s">
        <v>6</v>
      </c>
      <c r="F10" s="20" t="s">
        <v>7</v>
      </c>
      <c r="H10" s="20" t="s">
        <v>34</v>
      </c>
      <c r="I10" s="20" t="s">
        <v>3</v>
      </c>
      <c r="J10" s="20" t="s">
        <v>4</v>
      </c>
      <c r="K10" s="20" t="s">
        <v>5</v>
      </c>
      <c r="L10" s="20" t="s">
        <v>6</v>
      </c>
      <c r="M10" s="20" t="s">
        <v>207</v>
      </c>
    </row>
    <row r="11" spans="1:14" x14ac:dyDescent="0.25">
      <c r="A11" s="20" t="s">
        <v>8</v>
      </c>
      <c r="B11" s="20">
        <v>1</v>
      </c>
      <c r="C11" s="20"/>
      <c r="D11" s="20">
        <f>SUM(Tabla29[[#This Row],[Homes]:[Mulleres]])</f>
        <v>1</v>
      </c>
      <c r="E11" s="25">
        <f>Tabla29[[#This Row],[Mulleres]]/Tabla29[[#This Row],[Total]]</f>
        <v>0</v>
      </c>
      <c r="F11" s="25">
        <f>Tabla29[[#This Row],[Total]]/$D$39</f>
        <v>9.7087378640776691E-3</v>
      </c>
      <c r="H11" s="20" t="s">
        <v>10</v>
      </c>
      <c r="I11" s="20">
        <v>1</v>
      </c>
      <c r="J11" s="20">
        <v>1</v>
      </c>
      <c r="K11" s="20">
        <f>SUM(Tabla2[[#This Row],[Homes]:[Mulleres]])</f>
        <v>2</v>
      </c>
      <c r="L11" s="25">
        <f>Tabla2[[#This Row],[Mulleres]]/Tabla2[[#This Row],[Total]]</f>
        <v>0.5</v>
      </c>
      <c r="M11" s="25">
        <f>Tabla2[[#This Row],[Total]]/$K$32</f>
        <v>3.3898305084745763E-2</v>
      </c>
    </row>
    <row r="12" spans="1:14" x14ac:dyDescent="0.25">
      <c r="A12" s="20" t="s">
        <v>9</v>
      </c>
      <c r="B12" s="20">
        <v>2</v>
      </c>
      <c r="C12" s="20">
        <v>1</v>
      </c>
      <c r="D12" s="20">
        <f>SUM(Tabla29[[#This Row],[Homes]:[Mulleres]])</f>
        <v>3</v>
      </c>
      <c r="E12" s="25">
        <f>Tabla29[[#This Row],[Mulleres]]/Tabla29[[#This Row],[Total]]</f>
        <v>0.33333333333333331</v>
      </c>
      <c r="F12" s="25">
        <f>Tabla29[[#This Row],[Total]]/$D$39</f>
        <v>2.9126213592233011E-2</v>
      </c>
      <c r="H12" s="20" t="s">
        <v>14</v>
      </c>
      <c r="I12" s="20">
        <v>1</v>
      </c>
      <c r="J12" s="20">
        <v>1</v>
      </c>
      <c r="K12" s="20">
        <f>SUM(Tabla2[[#This Row],[Homes]:[Mulleres]])</f>
        <v>2</v>
      </c>
      <c r="L12" s="25">
        <f>Tabla2[[#This Row],[Mulleres]]/Tabla2[[#This Row],[Total]]</f>
        <v>0.5</v>
      </c>
      <c r="M12" s="25">
        <f>Tabla2[[#This Row],[Total]]/$K$32</f>
        <v>3.3898305084745763E-2</v>
      </c>
    </row>
    <row r="13" spans="1:14" x14ac:dyDescent="0.25">
      <c r="A13" s="20" t="s">
        <v>10</v>
      </c>
      <c r="B13" s="20">
        <v>2</v>
      </c>
      <c r="C13" s="20">
        <v>8</v>
      </c>
      <c r="D13" s="20">
        <f>SUM(Tabla29[[#This Row],[Homes]:[Mulleres]])</f>
        <v>10</v>
      </c>
      <c r="E13" s="25">
        <f>Tabla29[[#This Row],[Mulleres]]/Tabla29[[#This Row],[Total]]</f>
        <v>0.8</v>
      </c>
      <c r="F13" s="25">
        <f>Tabla29[[#This Row],[Total]]/$D$39</f>
        <v>9.7087378640776698E-2</v>
      </c>
      <c r="H13" s="20" t="s">
        <v>15</v>
      </c>
      <c r="I13" s="20">
        <v>1</v>
      </c>
      <c r="J13" s="20">
        <v>2</v>
      </c>
      <c r="K13" s="20">
        <f>SUM(Tabla2[[#This Row],[Homes]:[Mulleres]])</f>
        <v>3</v>
      </c>
      <c r="L13" s="25">
        <f>Tabla2[[#This Row],[Mulleres]]/Tabla2[[#This Row],[Total]]</f>
        <v>0.66666666666666663</v>
      </c>
      <c r="M13" s="25">
        <f>Tabla2[[#This Row],[Total]]/$K$32</f>
        <v>5.0847457627118647E-2</v>
      </c>
    </row>
    <row r="14" spans="1:14" x14ac:dyDescent="0.25">
      <c r="A14" s="20" t="s">
        <v>11</v>
      </c>
      <c r="B14" s="20"/>
      <c r="C14" s="20">
        <v>1</v>
      </c>
      <c r="D14" s="20">
        <f>SUM(Tabla29[[#This Row],[Homes]:[Mulleres]])</f>
        <v>1</v>
      </c>
      <c r="E14" s="25">
        <f>Tabla29[[#This Row],[Mulleres]]/Tabla29[[#This Row],[Total]]</f>
        <v>1</v>
      </c>
      <c r="F14" s="25">
        <f>Tabla29[[#This Row],[Total]]/$D$39</f>
        <v>9.7087378640776691E-3</v>
      </c>
      <c r="H14" s="20" t="s">
        <v>16</v>
      </c>
      <c r="I14" s="20">
        <v>1</v>
      </c>
      <c r="J14" s="20"/>
      <c r="K14" s="20">
        <f>SUM(Tabla2[[#This Row],[Homes]:[Mulleres]])</f>
        <v>1</v>
      </c>
      <c r="L14" s="25">
        <f>Tabla2[[#This Row],[Mulleres]]/Tabla2[[#This Row],[Total]]</f>
        <v>0</v>
      </c>
      <c r="M14" s="25">
        <f>Tabla2[[#This Row],[Total]]/$K$32</f>
        <v>1.6949152542372881E-2</v>
      </c>
    </row>
    <row r="15" spans="1:14" x14ac:dyDescent="0.25">
      <c r="A15" s="20" t="s">
        <v>215</v>
      </c>
      <c r="B15" s="20">
        <v>1</v>
      </c>
      <c r="C15" s="20"/>
      <c r="D15" s="20">
        <f>SUM(Tabla29[[#This Row],[Homes]:[Mulleres]])</f>
        <v>1</v>
      </c>
      <c r="E15" s="25">
        <f>Tabla29[[#This Row],[Mulleres]]/Tabla29[[#This Row],[Total]]</f>
        <v>0</v>
      </c>
      <c r="F15" s="25">
        <f>Tabla29[[#This Row],[Total]]/$D$39</f>
        <v>9.7087378640776691E-3</v>
      </c>
      <c r="H15" s="20" t="s">
        <v>17</v>
      </c>
      <c r="I15" s="20"/>
      <c r="J15" s="20">
        <v>2</v>
      </c>
      <c r="K15" s="20">
        <f>SUM(Tabla2[[#This Row],[Homes]:[Mulleres]])</f>
        <v>2</v>
      </c>
      <c r="L15" s="25">
        <f>Tabla2[[#This Row],[Mulleres]]/Tabla2[[#This Row],[Total]]</f>
        <v>1</v>
      </c>
      <c r="M15" s="25">
        <f>Tabla2[[#This Row],[Total]]/$K$32</f>
        <v>3.3898305084745763E-2</v>
      </c>
    </row>
    <row r="16" spans="1:14" x14ac:dyDescent="0.25">
      <c r="A16" s="20" t="s">
        <v>12</v>
      </c>
      <c r="B16" s="20">
        <v>1</v>
      </c>
      <c r="C16" s="20">
        <v>1</v>
      </c>
      <c r="D16" s="20">
        <f>SUM(Tabla29[[#This Row],[Homes]:[Mulleres]])</f>
        <v>2</v>
      </c>
      <c r="E16" s="25">
        <f>Tabla29[[#This Row],[Mulleres]]/Tabla29[[#This Row],[Total]]</f>
        <v>0.5</v>
      </c>
      <c r="F16" s="25">
        <f>Tabla29[[#This Row],[Total]]/$D$39</f>
        <v>1.9417475728155338E-2</v>
      </c>
      <c r="H16" s="20" t="s">
        <v>18</v>
      </c>
      <c r="I16" s="20">
        <v>1</v>
      </c>
      <c r="J16" s="20"/>
      <c r="K16" s="20">
        <f>SUM(Tabla2[[#This Row],[Homes]:[Mulleres]])</f>
        <v>1</v>
      </c>
      <c r="L16" s="25">
        <f>Tabla2[[#This Row],[Mulleres]]/Tabla2[[#This Row],[Total]]</f>
        <v>0</v>
      </c>
      <c r="M16" s="25">
        <f>Tabla2[[#This Row],[Total]]/$K$32</f>
        <v>1.6949152542372881E-2</v>
      </c>
    </row>
    <row r="17" spans="1:13" x14ac:dyDescent="0.25">
      <c r="A17" s="20" t="s">
        <v>13</v>
      </c>
      <c r="B17" s="20">
        <v>1</v>
      </c>
      <c r="C17" s="20">
        <v>2</v>
      </c>
      <c r="D17" s="20">
        <f>SUM(Tabla29[[#This Row],[Homes]:[Mulleres]])</f>
        <v>3</v>
      </c>
      <c r="E17" s="25">
        <f>Tabla29[[#This Row],[Mulleres]]/Tabla29[[#This Row],[Total]]</f>
        <v>0.66666666666666663</v>
      </c>
      <c r="F17" s="25">
        <f>Tabla29[[#This Row],[Total]]/$D$39</f>
        <v>2.9126213592233011E-2</v>
      </c>
      <c r="H17" s="20" t="s">
        <v>19</v>
      </c>
      <c r="I17" s="20">
        <v>5</v>
      </c>
      <c r="J17" s="20">
        <v>4</v>
      </c>
      <c r="K17" s="20">
        <f>SUM(Tabla2[[#This Row],[Homes]:[Mulleres]])</f>
        <v>9</v>
      </c>
      <c r="L17" s="25">
        <f>Tabla2[[#This Row],[Mulleres]]/Tabla2[[#This Row],[Total]]</f>
        <v>0.44444444444444442</v>
      </c>
      <c r="M17" s="25">
        <f>Tabla2[[#This Row],[Total]]/$K$32</f>
        <v>0.15254237288135594</v>
      </c>
    </row>
    <row r="18" spans="1:13" x14ac:dyDescent="0.25">
      <c r="A18" s="20" t="s">
        <v>14</v>
      </c>
      <c r="B18" s="20">
        <v>2</v>
      </c>
      <c r="C18" s="20">
        <v>2</v>
      </c>
      <c r="D18" s="20">
        <f>SUM(Tabla29[[#This Row],[Homes]:[Mulleres]])</f>
        <v>4</v>
      </c>
      <c r="E18" s="25">
        <f>Tabla29[[#This Row],[Mulleres]]/Tabla29[[#This Row],[Total]]</f>
        <v>0.5</v>
      </c>
      <c r="F18" s="25">
        <f>Tabla29[[#This Row],[Total]]/$D$39</f>
        <v>3.8834951456310676E-2</v>
      </c>
      <c r="H18" s="20" t="s">
        <v>20</v>
      </c>
      <c r="I18" s="20"/>
      <c r="J18" s="20">
        <v>2</v>
      </c>
      <c r="K18" s="20">
        <f>SUM(Tabla2[[#This Row],[Homes]:[Mulleres]])</f>
        <v>2</v>
      </c>
      <c r="L18" s="25">
        <f>Tabla2[[#This Row],[Mulleres]]/Tabla2[[#This Row],[Total]]</f>
        <v>1</v>
      </c>
      <c r="M18" s="25">
        <f>Tabla2[[#This Row],[Total]]/$K$32</f>
        <v>3.3898305084745763E-2</v>
      </c>
    </row>
    <row r="19" spans="1:13" x14ac:dyDescent="0.25">
      <c r="A19" s="20" t="s">
        <v>15</v>
      </c>
      <c r="B19" s="20">
        <v>3</v>
      </c>
      <c r="C19" s="20">
        <v>7</v>
      </c>
      <c r="D19" s="20">
        <f>SUM(Tabla29[[#This Row],[Homes]:[Mulleres]])</f>
        <v>10</v>
      </c>
      <c r="E19" s="25">
        <f>Tabla29[[#This Row],[Mulleres]]/Tabla29[[#This Row],[Total]]</f>
        <v>0.7</v>
      </c>
      <c r="F19" s="25">
        <f>Tabla29[[#This Row],[Total]]/$D$39</f>
        <v>9.7087378640776698E-2</v>
      </c>
      <c r="H19" s="20" t="s">
        <v>208</v>
      </c>
      <c r="I19" s="20"/>
      <c r="J19" s="20">
        <v>1</v>
      </c>
      <c r="K19" s="20">
        <f>SUM(Tabla2[[#This Row],[Homes]:[Mulleres]])</f>
        <v>1</v>
      </c>
      <c r="L19" s="25">
        <f>Tabla2[[#This Row],[Mulleres]]/Tabla2[[#This Row],[Total]]</f>
        <v>1</v>
      </c>
      <c r="M19" s="25">
        <f>Tabla2[[#This Row],[Total]]/$K$32</f>
        <v>1.6949152542372881E-2</v>
      </c>
    </row>
    <row r="20" spans="1:13" x14ac:dyDescent="0.25">
      <c r="A20" s="20" t="s">
        <v>16</v>
      </c>
      <c r="B20" s="20"/>
      <c r="C20" s="20">
        <v>4</v>
      </c>
      <c r="D20" s="20">
        <f>SUM(Tabla29[[#This Row],[Homes]:[Mulleres]])</f>
        <v>4</v>
      </c>
      <c r="E20" s="25">
        <f>Tabla29[[#This Row],[Mulleres]]/Tabla29[[#This Row],[Total]]</f>
        <v>1</v>
      </c>
      <c r="F20" s="25">
        <f>Tabla29[[#This Row],[Total]]/$D$39</f>
        <v>3.8834951456310676E-2</v>
      </c>
      <c r="H20" s="20" t="s">
        <v>21</v>
      </c>
      <c r="I20" s="20"/>
      <c r="J20" s="20">
        <v>3</v>
      </c>
      <c r="K20" s="20">
        <f>SUM(Tabla2[[#This Row],[Homes]:[Mulleres]])</f>
        <v>3</v>
      </c>
      <c r="L20" s="25">
        <f>Tabla2[[#This Row],[Mulleres]]/Tabla2[[#This Row],[Total]]</f>
        <v>1</v>
      </c>
      <c r="M20" s="25">
        <f>Tabla2[[#This Row],[Total]]/$K$32</f>
        <v>5.0847457627118647E-2</v>
      </c>
    </row>
    <row r="21" spans="1:13" x14ac:dyDescent="0.25">
      <c r="A21" s="20" t="s">
        <v>17</v>
      </c>
      <c r="B21" s="20">
        <v>3</v>
      </c>
      <c r="C21" s="20">
        <v>6</v>
      </c>
      <c r="D21" s="20">
        <f>SUM(Tabla29[[#This Row],[Homes]:[Mulleres]])</f>
        <v>9</v>
      </c>
      <c r="E21" s="25">
        <f>Tabla29[[#This Row],[Mulleres]]/Tabla29[[#This Row],[Total]]</f>
        <v>0.66666666666666663</v>
      </c>
      <c r="F21" s="25">
        <f>Tabla29[[#This Row],[Total]]/$D$39</f>
        <v>8.7378640776699032E-2</v>
      </c>
      <c r="H21" s="20" t="s">
        <v>22</v>
      </c>
      <c r="I21" s="20">
        <v>1</v>
      </c>
      <c r="J21" s="20">
        <v>5</v>
      </c>
      <c r="K21" s="20">
        <f>SUM(Tabla2[[#This Row],[Homes]:[Mulleres]])</f>
        <v>6</v>
      </c>
      <c r="L21" s="25">
        <f>Tabla2[[#This Row],[Mulleres]]/Tabla2[[#This Row],[Total]]</f>
        <v>0.83333333333333337</v>
      </c>
      <c r="M21" s="25">
        <f>Tabla2[[#This Row],[Total]]/$K$32</f>
        <v>0.10169491525423729</v>
      </c>
    </row>
    <row r="22" spans="1:13" x14ac:dyDescent="0.25">
      <c r="A22" s="20" t="s">
        <v>18</v>
      </c>
      <c r="B22" s="20"/>
      <c r="C22" s="20">
        <v>1</v>
      </c>
      <c r="D22" s="20">
        <f>SUM(Tabla29[[#This Row],[Homes]:[Mulleres]])</f>
        <v>1</v>
      </c>
      <c r="E22" s="25">
        <f>Tabla29[[#This Row],[Mulleres]]/Tabla29[[#This Row],[Total]]</f>
        <v>1</v>
      </c>
      <c r="F22" s="25">
        <f>Tabla29[[#This Row],[Total]]/$D$39</f>
        <v>9.7087378640776691E-3</v>
      </c>
      <c r="H22" s="20" t="s">
        <v>36</v>
      </c>
      <c r="I22" s="20">
        <v>1</v>
      </c>
      <c r="J22" s="20">
        <v>2</v>
      </c>
      <c r="K22" s="20">
        <f>SUM(Tabla2[[#This Row],[Homes]:[Mulleres]])</f>
        <v>3</v>
      </c>
      <c r="L22" s="25">
        <f>Tabla2[[#This Row],[Mulleres]]/Tabla2[[#This Row],[Total]]</f>
        <v>0.66666666666666663</v>
      </c>
      <c r="M22" s="25">
        <f>Tabla2[[#This Row],[Total]]/$K$32</f>
        <v>5.0847457627118647E-2</v>
      </c>
    </row>
    <row r="23" spans="1:13" x14ac:dyDescent="0.25">
      <c r="A23" s="20" t="s">
        <v>216</v>
      </c>
      <c r="B23" s="20"/>
      <c r="C23" s="20">
        <v>1</v>
      </c>
      <c r="D23" s="20">
        <f>SUM(Tabla29[[#This Row],[Homes]:[Mulleres]])</f>
        <v>1</v>
      </c>
      <c r="E23" s="25">
        <f>Tabla29[[#This Row],[Mulleres]]/Tabla29[[#This Row],[Total]]</f>
        <v>1</v>
      </c>
      <c r="F23" s="25">
        <f>Tabla29[[#This Row],[Total]]/$D$39</f>
        <v>9.7087378640776691E-3</v>
      </c>
      <c r="H23" s="20" t="s">
        <v>209</v>
      </c>
      <c r="I23" s="20">
        <v>3</v>
      </c>
      <c r="J23" s="20">
        <v>3</v>
      </c>
      <c r="K23" s="20">
        <f>SUM(Tabla2[[#This Row],[Homes]:[Mulleres]])</f>
        <v>6</v>
      </c>
      <c r="L23" s="25">
        <f>Tabla2[[#This Row],[Mulleres]]/Tabla2[[#This Row],[Total]]</f>
        <v>0.5</v>
      </c>
      <c r="M23" s="25">
        <f>Tabla2[[#This Row],[Total]]/$K$32</f>
        <v>0.10169491525423729</v>
      </c>
    </row>
    <row r="24" spans="1:13" x14ac:dyDescent="0.25">
      <c r="A24" s="20" t="s">
        <v>19</v>
      </c>
      <c r="B24" s="20">
        <v>5</v>
      </c>
      <c r="C24" s="20">
        <v>7</v>
      </c>
      <c r="D24" s="20">
        <f>SUM(Tabla29[[#This Row],[Homes]:[Mulleres]])</f>
        <v>12</v>
      </c>
      <c r="E24" s="25">
        <f>Tabla29[[#This Row],[Mulleres]]/Tabla29[[#This Row],[Total]]</f>
        <v>0.58333333333333337</v>
      </c>
      <c r="F24" s="25">
        <f>Tabla29[[#This Row],[Total]]/$D$39</f>
        <v>0.11650485436893204</v>
      </c>
      <c r="H24" s="20" t="s">
        <v>26</v>
      </c>
      <c r="I24" s="20">
        <v>1</v>
      </c>
      <c r="J24" s="20">
        <v>2</v>
      </c>
      <c r="K24" s="20">
        <f>SUM(Tabla2[[#This Row],[Homes]:[Mulleres]])</f>
        <v>3</v>
      </c>
      <c r="L24" s="25">
        <f>Tabla2[[#This Row],[Mulleres]]/Tabla2[[#This Row],[Total]]</f>
        <v>0.66666666666666663</v>
      </c>
      <c r="M24" s="25">
        <f>Tabla2[[#This Row],[Total]]/$K$32</f>
        <v>5.0847457627118647E-2</v>
      </c>
    </row>
    <row r="25" spans="1:13" x14ac:dyDescent="0.25">
      <c r="A25" s="20" t="s">
        <v>21</v>
      </c>
      <c r="B25" s="20"/>
      <c r="C25" s="20">
        <v>8</v>
      </c>
      <c r="D25" s="20">
        <f>SUM(Tabla29[[#This Row],[Homes]:[Mulleres]])</f>
        <v>8</v>
      </c>
      <c r="E25" s="25">
        <f>Tabla29[[#This Row],[Mulleres]]/Tabla29[[#This Row],[Total]]</f>
        <v>1</v>
      </c>
      <c r="F25" s="25">
        <f>Tabla29[[#This Row],[Total]]/$D$39</f>
        <v>7.7669902912621352E-2</v>
      </c>
      <c r="H25" s="20" t="s">
        <v>28</v>
      </c>
      <c r="I25" s="20"/>
      <c r="J25" s="20">
        <v>1</v>
      </c>
      <c r="K25" s="20">
        <f>SUM(Tabla2[[#This Row],[Homes]:[Mulleres]])</f>
        <v>1</v>
      </c>
      <c r="L25" s="25">
        <f>Tabla2[[#This Row],[Mulleres]]/Tabla2[[#This Row],[Total]]</f>
        <v>1</v>
      </c>
      <c r="M25" s="25">
        <f>Tabla2[[#This Row],[Total]]/$K$32</f>
        <v>1.6949152542372881E-2</v>
      </c>
    </row>
    <row r="26" spans="1:13" x14ac:dyDescent="0.25">
      <c r="A26" s="20" t="s">
        <v>35</v>
      </c>
      <c r="B26" s="20">
        <v>1</v>
      </c>
      <c r="C26" s="20"/>
      <c r="D26" s="20">
        <f>SUM(Tabla29[[#This Row],[Homes]:[Mulleres]])</f>
        <v>1</v>
      </c>
      <c r="E26" s="25">
        <f>Tabla29[[#This Row],[Mulleres]]/Tabla29[[#This Row],[Total]]</f>
        <v>0</v>
      </c>
      <c r="F26" s="25">
        <f>Tabla29[[#This Row],[Total]]/$D$39</f>
        <v>9.7087378640776691E-3</v>
      </c>
      <c r="H26" s="20" t="s">
        <v>30</v>
      </c>
      <c r="I26" s="20">
        <v>2</v>
      </c>
      <c r="J26" s="20"/>
      <c r="K26" s="20">
        <f>SUM(Tabla2[[#This Row],[Homes]:[Mulleres]])</f>
        <v>2</v>
      </c>
      <c r="L26" s="25">
        <f>Tabla2[[#This Row],[Mulleres]]/Tabla2[[#This Row],[Total]]</f>
        <v>0</v>
      </c>
      <c r="M26" s="25">
        <f>Tabla2[[#This Row],[Total]]/$K$32</f>
        <v>3.3898305084745763E-2</v>
      </c>
    </row>
    <row r="27" spans="1:13" x14ac:dyDescent="0.25">
      <c r="A27" s="20" t="s">
        <v>22</v>
      </c>
      <c r="B27" s="20">
        <v>2</v>
      </c>
      <c r="C27" s="20">
        <v>7</v>
      </c>
      <c r="D27" s="20">
        <f>SUM(Tabla29[[#This Row],[Homes]:[Mulleres]])</f>
        <v>9</v>
      </c>
      <c r="E27" s="25">
        <f>Tabla29[[#This Row],[Mulleres]]/Tabla29[[#This Row],[Total]]</f>
        <v>0.77777777777777779</v>
      </c>
      <c r="F27" s="25">
        <f>Tabla29[[#This Row],[Total]]/$D$39</f>
        <v>8.7378640776699032E-2</v>
      </c>
      <c r="H27" s="20" t="s">
        <v>210</v>
      </c>
      <c r="I27" s="20"/>
      <c r="J27" s="20">
        <v>2</v>
      </c>
      <c r="K27" s="20">
        <f>SUM(Tabla2[[#This Row],[Homes]:[Mulleres]])</f>
        <v>2</v>
      </c>
      <c r="L27" s="25">
        <f>Tabla2[[#This Row],[Mulleres]]/Tabla2[[#This Row],[Total]]</f>
        <v>1</v>
      </c>
      <c r="M27" s="25">
        <f>Tabla2[[#This Row],[Total]]/$K$32</f>
        <v>3.3898305084745763E-2</v>
      </c>
    </row>
    <row r="28" spans="1:13" x14ac:dyDescent="0.25">
      <c r="A28" s="20" t="s">
        <v>217</v>
      </c>
      <c r="B28" s="20">
        <v>1</v>
      </c>
      <c r="C28" s="20"/>
      <c r="D28" s="20">
        <f>SUM(Tabla29[[#This Row],[Homes]:[Mulleres]])</f>
        <v>1</v>
      </c>
      <c r="E28" s="25">
        <f>Tabla29[[#This Row],[Mulleres]]/Tabla29[[#This Row],[Total]]</f>
        <v>0</v>
      </c>
      <c r="F28" s="25">
        <f>Tabla29[[#This Row],[Total]]/$D$39</f>
        <v>9.7087378640776691E-3</v>
      </c>
      <c r="H28" s="20" t="s">
        <v>211</v>
      </c>
      <c r="I28" s="20"/>
      <c r="J28" s="20">
        <v>1</v>
      </c>
      <c r="K28" s="20">
        <f>SUM(Tabla2[[#This Row],[Homes]:[Mulleres]])</f>
        <v>1</v>
      </c>
      <c r="L28" s="25">
        <f>Tabla2[[#This Row],[Mulleres]]/Tabla2[[#This Row],[Total]]</f>
        <v>1</v>
      </c>
      <c r="M28" s="25">
        <f>Tabla2[[#This Row],[Total]]/$K$32</f>
        <v>1.6949152542372881E-2</v>
      </c>
    </row>
    <row r="29" spans="1:13" x14ac:dyDescent="0.25">
      <c r="A29" s="20" t="s">
        <v>23</v>
      </c>
      <c r="B29" s="20">
        <v>2</v>
      </c>
      <c r="C29" s="20">
        <v>3</v>
      </c>
      <c r="D29" s="20">
        <f>SUM(Tabla29[[#This Row],[Homes]:[Mulleres]])</f>
        <v>5</v>
      </c>
      <c r="E29" s="25">
        <f>Tabla29[[#This Row],[Mulleres]]/Tabla29[[#This Row],[Total]]</f>
        <v>0.6</v>
      </c>
      <c r="F29" s="25">
        <f>Tabla29[[#This Row],[Total]]/$D$39</f>
        <v>4.8543689320388349E-2</v>
      </c>
      <c r="H29" s="20" t="s">
        <v>212</v>
      </c>
      <c r="I29" s="20">
        <v>1</v>
      </c>
      <c r="J29" s="20">
        <v>3</v>
      </c>
      <c r="K29" s="20">
        <f>SUM(Tabla2[[#This Row],[Homes]:[Mulleres]])</f>
        <v>4</v>
      </c>
      <c r="L29" s="25">
        <f>Tabla2[[#This Row],[Mulleres]]/Tabla2[[#This Row],[Total]]</f>
        <v>0.75</v>
      </c>
      <c r="M29" s="25">
        <f>Tabla2[[#This Row],[Total]]/$K$32</f>
        <v>6.7796610169491525E-2</v>
      </c>
    </row>
    <row r="30" spans="1:13" x14ac:dyDescent="0.25">
      <c r="A30" s="20" t="s">
        <v>24</v>
      </c>
      <c r="B30" s="20"/>
      <c r="C30" s="20">
        <v>2</v>
      </c>
      <c r="D30" s="20">
        <f>SUM(Tabla29[[#This Row],[Homes]:[Mulleres]])</f>
        <v>2</v>
      </c>
      <c r="E30" s="25">
        <f>Tabla29[[#This Row],[Mulleres]]/Tabla29[[#This Row],[Total]]</f>
        <v>1</v>
      </c>
      <c r="F30" s="25">
        <f>Tabla29[[#This Row],[Total]]/$D$39</f>
        <v>1.9417475728155338E-2</v>
      </c>
      <c r="H30" s="20" t="s">
        <v>213</v>
      </c>
      <c r="I30" s="20">
        <v>2</v>
      </c>
      <c r="J30" s="20">
        <v>2</v>
      </c>
      <c r="K30" s="20">
        <f>SUM(Tabla2[[#This Row],[Homes]:[Mulleres]])</f>
        <v>4</v>
      </c>
      <c r="L30" s="25">
        <f>Tabla2[[#This Row],[Mulleres]]/Tabla2[[#This Row],[Total]]</f>
        <v>0.5</v>
      </c>
      <c r="M30" s="25">
        <f>Tabla2[[#This Row],[Total]]/$K$32</f>
        <v>6.7796610169491525E-2</v>
      </c>
    </row>
    <row r="31" spans="1:13" x14ac:dyDescent="0.25">
      <c r="A31" s="20" t="s">
        <v>25</v>
      </c>
      <c r="B31" s="20"/>
      <c r="C31" s="20">
        <v>1</v>
      </c>
      <c r="D31" s="20">
        <f>SUM(Tabla29[[#This Row],[Homes]:[Mulleres]])</f>
        <v>1</v>
      </c>
      <c r="E31" s="25">
        <f>Tabla29[[#This Row],[Mulleres]]/Tabla29[[#This Row],[Total]]</f>
        <v>1</v>
      </c>
      <c r="F31" s="25">
        <f>Tabla29[[#This Row],[Total]]/$D$39</f>
        <v>9.7087378640776691E-3</v>
      </c>
      <c r="H31" s="20" t="s">
        <v>214</v>
      </c>
      <c r="I31" s="20"/>
      <c r="J31" s="20">
        <v>1</v>
      </c>
      <c r="K31" s="20">
        <f>SUM(Tabla2[[#This Row],[Homes]:[Mulleres]])</f>
        <v>1</v>
      </c>
      <c r="L31" s="25">
        <f>Tabla2[[#This Row],[Mulleres]]/Tabla2[[#This Row],[Total]]</f>
        <v>1</v>
      </c>
      <c r="M31" s="25">
        <f>Tabla2[[#This Row],[Total]]/$K$32</f>
        <v>1.6949152542372881E-2</v>
      </c>
    </row>
    <row r="32" spans="1:13" ht="16.5" thickBot="1" x14ac:dyDescent="0.3">
      <c r="A32" s="20" t="s">
        <v>26</v>
      </c>
      <c r="B32" s="20">
        <v>1</v>
      </c>
      <c r="C32" s="20">
        <v>1</v>
      </c>
      <c r="D32" s="20">
        <f>SUM(Tabla29[[#This Row],[Homes]:[Mulleres]])</f>
        <v>2</v>
      </c>
      <c r="E32" s="25">
        <f>Tabla29[[#This Row],[Mulleres]]/Tabla29[[#This Row],[Total]]</f>
        <v>0.5</v>
      </c>
      <c r="F32" s="25">
        <f>Tabla29[[#This Row],[Total]]/$D$39</f>
        <v>1.9417475728155338E-2</v>
      </c>
      <c r="H32" s="26" t="s">
        <v>5</v>
      </c>
      <c r="I32" s="26">
        <f>SUBTOTAL(109,I11:I31)</f>
        <v>21</v>
      </c>
      <c r="J32" s="26">
        <f>SUBTOTAL(109,J11:J31)</f>
        <v>38</v>
      </c>
      <c r="K32" s="26">
        <f>SUM(Tabla2[[#This Row],[Homes]:[Mulleres]])</f>
        <v>59</v>
      </c>
      <c r="L32" s="27">
        <f>Tabla2[[#This Row],[Mulleres]]/Tabla2[[#This Row],[Total]]</f>
        <v>0.64406779661016944</v>
      </c>
      <c r="M32" s="27">
        <f>Tabla2[[#This Row],[Total]]/$K$32</f>
        <v>1</v>
      </c>
    </row>
    <row r="33" spans="1:6" ht="16.5" thickTop="1" x14ac:dyDescent="0.25">
      <c r="A33" s="20" t="s">
        <v>27</v>
      </c>
      <c r="B33" s="20"/>
      <c r="C33" s="20">
        <v>1</v>
      </c>
      <c r="D33" s="20">
        <f>SUM(Tabla29[[#This Row],[Homes]:[Mulleres]])</f>
        <v>1</v>
      </c>
      <c r="E33" s="25">
        <f>Tabla29[[#This Row],[Mulleres]]/Tabla29[[#This Row],[Total]]</f>
        <v>1</v>
      </c>
      <c r="F33" s="25">
        <f>Tabla29[[#This Row],[Total]]/$D$39</f>
        <v>9.7087378640776691E-3</v>
      </c>
    </row>
    <row r="34" spans="1:6" x14ac:dyDescent="0.25">
      <c r="A34" s="20" t="s">
        <v>28</v>
      </c>
      <c r="B34" s="20">
        <v>2</v>
      </c>
      <c r="C34" s="20">
        <v>1</v>
      </c>
      <c r="D34" s="20">
        <f>SUM(Tabla29[[#This Row],[Homes]:[Mulleres]])</f>
        <v>3</v>
      </c>
      <c r="E34" s="25">
        <f>Tabla29[[#This Row],[Mulleres]]/Tabla29[[#This Row],[Total]]</f>
        <v>0.33333333333333331</v>
      </c>
      <c r="F34" s="25">
        <f>Tabla29[[#This Row],[Total]]/$D$39</f>
        <v>2.9126213592233011E-2</v>
      </c>
    </row>
    <row r="35" spans="1:6" x14ac:dyDescent="0.25">
      <c r="A35" s="20" t="s">
        <v>29</v>
      </c>
      <c r="B35" s="20">
        <v>1</v>
      </c>
      <c r="C35" s="20">
        <v>2</v>
      </c>
      <c r="D35" s="20">
        <f>SUM(Tabla29[[#This Row],[Homes]:[Mulleres]])</f>
        <v>3</v>
      </c>
      <c r="E35" s="25">
        <f>Tabla29[[#This Row],[Mulleres]]/Tabla29[[#This Row],[Total]]</f>
        <v>0.66666666666666663</v>
      </c>
      <c r="F35" s="25">
        <f>Tabla29[[#This Row],[Total]]/$D$39</f>
        <v>2.9126213592233011E-2</v>
      </c>
    </row>
    <row r="36" spans="1:6" x14ac:dyDescent="0.25">
      <c r="A36" s="20" t="s">
        <v>30</v>
      </c>
      <c r="B36" s="20"/>
      <c r="C36" s="20">
        <v>3</v>
      </c>
      <c r="D36" s="20">
        <f>SUM(Tabla29[[#This Row],[Homes]:[Mulleres]])</f>
        <v>3</v>
      </c>
      <c r="E36" s="25">
        <f>Tabla29[[#This Row],[Mulleres]]/Tabla29[[#This Row],[Total]]</f>
        <v>1</v>
      </c>
      <c r="F36" s="25">
        <f>Tabla29[[#This Row],[Total]]/$D$39</f>
        <v>2.9126213592233011E-2</v>
      </c>
    </row>
    <row r="37" spans="1:6" x14ac:dyDescent="0.25">
      <c r="A37" s="20" t="s">
        <v>31</v>
      </c>
      <c r="B37" s="20"/>
      <c r="C37" s="20">
        <v>1</v>
      </c>
      <c r="D37" s="20">
        <f>SUM(Tabla29[[#This Row],[Homes]:[Mulleres]])</f>
        <v>1</v>
      </c>
      <c r="E37" s="25">
        <f>Tabla29[[#This Row],[Mulleres]]/Tabla29[[#This Row],[Total]]</f>
        <v>1</v>
      </c>
      <c r="F37" s="25">
        <f>Tabla29[[#This Row],[Total]]/$D$39</f>
        <v>9.7087378640776691E-3</v>
      </c>
    </row>
    <row r="38" spans="1:6" x14ac:dyDescent="0.25">
      <c r="A38" s="20" t="s">
        <v>32</v>
      </c>
      <c r="B38" s="20"/>
      <c r="C38" s="20">
        <v>1</v>
      </c>
      <c r="D38" s="20">
        <f>SUM(Tabla29[[#This Row],[Homes]:[Mulleres]])</f>
        <v>1</v>
      </c>
      <c r="E38" s="25">
        <f>Tabla29[[#This Row],[Mulleres]]/Tabla29[[#This Row],[Total]]</f>
        <v>1</v>
      </c>
      <c r="F38" s="25">
        <f>Tabla29[[#This Row],[Total]]/$D$39</f>
        <v>9.7087378640776691E-3</v>
      </c>
    </row>
    <row r="39" spans="1:6" ht="16.5" thickBot="1" x14ac:dyDescent="0.3">
      <c r="A39" s="26" t="s">
        <v>5</v>
      </c>
      <c r="B39" s="26">
        <f>SUBTOTAL(109,B11:B38)</f>
        <v>31</v>
      </c>
      <c r="C39" s="26">
        <f>SUBTOTAL(109,C11:C38)</f>
        <v>72</v>
      </c>
      <c r="D39" s="26">
        <f>SUM(Tabla29[[#This Row],[Homes]:[Mulleres]])</f>
        <v>103</v>
      </c>
      <c r="E39" s="27">
        <f>Tabla29[[#This Row],[Mulleres]]/Tabla29[[#This Row],[Total]]</f>
        <v>0.69902912621359226</v>
      </c>
      <c r="F39" s="27">
        <f>Tabla29[[#This Row],[Total]]/$D$39</f>
        <v>1</v>
      </c>
    </row>
    <row r="40" spans="1:6" ht="16.5" thickTop="1" x14ac:dyDescent="0.25">
      <c r="E40" s="13"/>
      <c r="F40" s="13"/>
    </row>
    <row r="41" spans="1:6" x14ac:dyDescent="0.25">
      <c r="E41" s="13"/>
      <c r="F41" s="13"/>
    </row>
    <row r="42" spans="1:6" x14ac:dyDescent="0.25">
      <c r="E42" s="13"/>
      <c r="F42" s="13"/>
    </row>
    <row r="43" spans="1:6" x14ac:dyDescent="0.25">
      <c r="E43" s="13"/>
      <c r="F43" s="13"/>
    </row>
    <row r="44" spans="1:6" x14ac:dyDescent="0.25">
      <c r="A44" s="14"/>
      <c r="B44" s="14"/>
      <c r="C44" s="14"/>
      <c r="D44" s="14"/>
      <c r="E44" s="15"/>
      <c r="F44" s="15"/>
    </row>
  </sheetData>
  <mergeCells count="3">
    <mergeCell ref="J1:M1"/>
    <mergeCell ref="A8:F8"/>
    <mergeCell ref="H8:M8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F74D-12A0-4717-981E-715A1AE8040A}">
  <dimension ref="A1:M86"/>
  <sheetViews>
    <sheetView workbookViewId="0">
      <selection activeCell="E8" sqref="E8"/>
    </sheetView>
  </sheetViews>
  <sheetFormatPr baseColWidth="10" defaultRowHeight="15.75" x14ac:dyDescent="0.25"/>
  <cols>
    <col min="1" max="1" width="33.25" customWidth="1"/>
    <col min="2" max="2" width="23.5" bestFit="1" customWidth="1"/>
    <col min="8" max="8" width="25.625" bestFit="1" customWidth="1"/>
    <col min="9" max="9" width="16" customWidth="1"/>
    <col min="12" max="12" width="12.5" customWidth="1"/>
  </cols>
  <sheetData>
    <row r="1" spans="1:13" ht="49.5" customHeight="1" thickBot="1" x14ac:dyDescent="0.3">
      <c r="A1" s="1"/>
      <c r="B1" s="3"/>
      <c r="C1" s="3"/>
      <c r="D1" s="3"/>
      <c r="E1" s="3"/>
      <c r="F1" s="3"/>
      <c r="G1" s="3"/>
      <c r="H1" s="3"/>
      <c r="I1" s="29" t="s">
        <v>0</v>
      </c>
      <c r="J1" s="29"/>
      <c r="K1" s="29"/>
      <c r="L1" s="29"/>
    </row>
    <row r="2" spans="1:13" ht="18.75" x14ac:dyDescent="0.25">
      <c r="A2" s="4" t="s">
        <v>206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</row>
    <row r="3" spans="1:13" ht="18.75" x14ac:dyDescent="0.25">
      <c r="A3" s="9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7"/>
      <c r="M3" s="8"/>
    </row>
    <row r="4" spans="1:13" x14ac:dyDescent="0.25">
      <c r="A4" s="11" t="s">
        <v>263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7"/>
      <c r="M4" s="8"/>
    </row>
    <row r="6" spans="1:13" x14ac:dyDescent="0.25">
      <c r="A6" s="16" t="s">
        <v>38</v>
      </c>
    </row>
    <row r="7" spans="1:13" x14ac:dyDescent="0.25">
      <c r="A7" s="16"/>
    </row>
    <row r="8" spans="1:13" x14ac:dyDescent="0.25">
      <c r="A8" s="16"/>
    </row>
    <row r="10" spans="1:13" x14ac:dyDescent="0.25">
      <c r="A10" s="30" t="s">
        <v>84</v>
      </c>
      <c r="B10" s="30"/>
      <c r="C10" s="30"/>
      <c r="D10" s="30"/>
      <c r="E10" s="30"/>
      <c r="H10" s="30" t="s">
        <v>43</v>
      </c>
      <c r="I10" s="30"/>
      <c r="J10" s="30"/>
      <c r="K10" s="30"/>
      <c r="L10" s="30"/>
      <c r="M10" s="30"/>
    </row>
    <row r="13" spans="1:13" x14ac:dyDescent="0.25">
      <c r="A13" t="s">
        <v>221</v>
      </c>
      <c r="B13" t="s">
        <v>222</v>
      </c>
      <c r="C13" s="24" t="s">
        <v>3</v>
      </c>
      <c r="D13" s="24" t="s">
        <v>4</v>
      </c>
      <c r="E13" s="24" t="s">
        <v>5</v>
      </c>
      <c r="H13" t="s">
        <v>221</v>
      </c>
      <c r="I13" t="s">
        <v>222</v>
      </c>
      <c r="J13" t="s">
        <v>3</v>
      </c>
      <c r="K13" t="s">
        <v>4</v>
      </c>
      <c r="L13" t="s">
        <v>192</v>
      </c>
      <c r="M13" t="s">
        <v>5</v>
      </c>
    </row>
    <row r="14" spans="1:13" x14ac:dyDescent="0.25">
      <c r="A14" t="s">
        <v>85</v>
      </c>
      <c r="B14" t="s">
        <v>98</v>
      </c>
      <c r="C14">
        <v>11</v>
      </c>
      <c r="D14">
        <v>10</v>
      </c>
      <c r="E14">
        <f>SUM(Tabla1[[#This Row],[Homes]:[Mulleres]])</f>
        <v>21</v>
      </c>
      <c r="H14" t="s">
        <v>226</v>
      </c>
      <c r="I14" t="s">
        <v>98</v>
      </c>
      <c r="J14">
        <v>35</v>
      </c>
      <c r="K14">
        <v>69</v>
      </c>
      <c r="L14">
        <v>1</v>
      </c>
      <c r="M14">
        <f>SUM(Tabla4[[#This Row],[Homes]:[Sen asignar]])</f>
        <v>105</v>
      </c>
    </row>
    <row r="15" spans="1:13" x14ac:dyDescent="0.25">
      <c r="A15" t="s">
        <v>86</v>
      </c>
      <c r="B15" t="s">
        <v>98</v>
      </c>
      <c r="C15">
        <v>156</v>
      </c>
      <c r="D15">
        <v>233</v>
      </c>
      <c r="E15">
        <f>SUM(Tabla1[[#This Row],[Homes]:[Mulleres]])</f>
        <v>389</v>
      </c>
      <c r="H15" t="s">
        <v>44</v>
      </c>
      <c r="I15" t="s">
        <v>98</v>
      </c>
      <c r="J15">
        <v>10</v>
      </c>
      <c r="K15">
        <v>30</v>
      </c>
      <c r="M15">
        <f>SUM(Tabla4[[#This Row],[Homes]:[Sen asignar]])</f>
        <v>40</v>
      </c>
    </row>
    <row r="16" spans="1:13" x14ac:dyDescent="0.25">
      <c r="A16" t="s">
        <v>86</v>
      </c>
      <c r="B16" t="s">
        <v>117</v>
      </c>
      <c r="C16">
        <v>4</v>
      </c>
      <c r="D16">
        <v>1</v>
      </c>
      <c r="E16">
        <f>SUM(Tabla1[[#This Row],[Homes]:[Mulleres]])</f>
        <v>5</v>
      </c>
      <c r="H16" t="s">
        <v>45</v>
      </c>
      <c r="I16" t="s">
        <v>98</v>
      </c>
      <c r="J16">
        <v>111</v>
      </c>
      <c r="K16">
        <v>186</v>
      </c>
      <c r="M16">
        <f>SUM(Tabla4[[#This Row],[Homes]:[Sen asignar]])</f>
        <v>297</v>
      </c>
    </row>
    <row r="17" spans="1:13" x14ac:dyDescent="0.25">
      <c r="A17" t="s">
        <v>87</v>
      </c>
      <c r="B17" t="s">
        <v>98</v>
      </c>
      <c r="C17">
        <v>14</v>
      </c>
      <c r="D17">
        <v>15</v>
      </c>
      <c r="E17">
        <f>SUM(Tabla1[[#This Row],[Homes]:[Mulleres]])</f>
        <v>29</v>
      </c>
      <c r="H17" t="s">
        <v>45</v>
      </c>
      <c r="I17" t="s">
        <v>117</v>
      </c>
      <c r="J17">
        <v>14</v>
      </c>
      <c r="K17">
        <v>10</v>
      </c>
      <c r="M17">
        <f>SUM(Tabla4[[#This Row],[Homes]:[Sen asignar]])</f>
        <v>24</v>
      </c>
    </row>
    <row r="18" spans="1:13" x14ac:dyDescent="0.25">
      <c r="A18" t="s">
        <v>87</v>
      </c>
      <c r="B18" t="s">
        <v>117</v>
      </c>
      <c r="C18">
        <v>8</v>
      </c>
      <c r="D18">
        <v>7</v>
      </c>
      <c r="E18">
        <f>SUM(Tabla1[[#This Row],[Homes]:[Mulleres]])</f>
        <v>15</v>
      </c>
      <c r="H18" t="s">
        <v>45</v>
      </c>
      <c r="I18" t="s">
        <v>227</v>
      </c>
      <c r="J18">
        <v>1</v>
      </c>
      <c r="K18">
        <v>1</v>
      </c>
      <c r="M18">
        <f>SUM(Tabla4[[#This Row],[Homes]:[Sen asignar]])</f>
        <v>2</v>
      </c>
    </row>
    <row r="19" spans="1:13" x14ac:dyDescent="0.25">
      <c r="A19" t="s">
        <v>87</v>
      </c>
      <c r="B19" t="s">
        <v>101</v>
      </c>
      <c r="C19">
        <v>7</v>
      </c>
      <c r="D19">
        <v>10</v>
      </c>
      <c r="E19">
        <f>SUM(Tabla1[[#This Row],[Homes]:[Mulleres]])</f>
        <v>17</v>
      </c>
      <c r="H19" t="s">
        <v>228</v>
      </c>
      <c r="I19" t="s">
        <v>98</v>
      </c>
      <c r="J19">
        <v>7</v>
      </c>
      <c r="K19">
        <v>18</v>
      </c>
      <c r="M19">
        <f>SUM(Tabla4[[#This Row],[Homes]:[Sen asignar]])</f>
        <v>25</v>
      </c>
    </row>
    <row r="20" spans="1:13" x14ac:dyDescent="0.25">
      <c r="A20" t="s">
        <v>219</v>
      </c>
      <c r="B20" t="s">
        <v>117</v>
      </c>
      <c r="D20">
        <v>1</v>
      </c>
      <c r="E20">
        <f>SUM(Tabla1[[#This Row],[Homes]:[Mulleres]])</f>
        <v>1</v>
      </c>
      <c r="H20" t="s">
        <v>229</v>
      </c>
      <c r="I20" t="s">
        <v>98</v>
      </c>
      <c r="J20">
        <v>1</v>
      </c>
      <c r="M20">
        <f>SUM(Tabla4[[#This Row],[Homes]:[Sen asignar]])</f>
        <v>1</v>
      </c>
    </row>
    <row r="21" spans="1:13" x14ac:dyDescent="0.25">
      <c r="A21" t="s">
        <v>219</v>
      </c>
      <c r="B21" t="s">
        <v>101</v>
      </c>
      <c r="C21">
        <v>8</v>
      </c>
      <c r="D21">
        <v>17</v>
      </c>
      <c r="E21">
        <f>SUM(Tabla1[[#This Row],[Homes]:[Mulleres]])</f>
        <v>25</v>
      </c>
      <c r="H21" t="s">
        <v>46</v>
      </c>
      <c r="I21" t="s">
        <v>98</v>
      </c>
      <c r="J21">
        <v>28</v>
      </c>
      <c r="K21">
        <v>10</v>
      </c>
      <c r="M21">
        <f>SUM(Tabla4[[#This Row],[Homes]:[Sen asignar]])</f>
        <v>38</v>
      </c>
    </row>
    <row r="22" spans="1:13" x14ac:dyDescent="0.25">
      <c r="A22" t="s">
        <v>88</v>
      </c>
      <c r="B22" t="s">
        <v>98</v>
      </c>
      <c r="C22">
        <v>2</v>
      </c>
      <c r="D22">
        <v>3</v>
      </c>
      <c r="E22">
        <f>SUM(Tabla1[[#This Row],[Homes]:[Mulleres]])</f>
        <v>5</v>
      </c>
      <c r="H22" t="s">
        <v>46</v>
      </c>
      <c r="I22" t="s">
        <v>117</v>
      </c>
      <c r="K22">
        <v>1</v>
      </c>
      <c r="M22">
        <f>SUM(Tabla4[[#This Row],[Homes]:[Sen asignar]])</f>
        <v>1</v>
      </c>
    </row>
    <row r="23" spans="1:13" x14ac:dyDescent="0.25">
      <c r="A23" t="s">
        <v>89</v>
      </c>
      <c r="B23" t="s">
        <v>98</v>
      </c>
      <c r="C23">
        <v>8</v>
      </c>
      <c r="D23">
        <v>4</v>
      </c>
      <c r="E23">
        <f>SUM(Tabla1[[#This Row],[Homes]:[Mulleres]])</f>
        <v>12</v>
      </c>
      <c r="H23" t="s">
        <v>46</v>
      </c>
      <c r="I23" t="s">
        <v>227</v>
      </c>
      <c r="J23">
        <v>3</v>
      </c>
      <c r="K23">
        <v>4</v>
      </c>
      <c r="M23">
        <f>SUM(Tabla4[[#This Row],[Homes]:[Sen asignar]])</f>
        <v>7</v>
      </c>
    </row>
    <row r="24" spans="1:13" x14ac:dyDescent="0.25">
      <c r="A24" t="s">
        <v>89</v>
      </c>
      <c r="B24" t="s">
        <v>117</v>
      </c>
      <c r="C24">
        <v>2</v>
      </c>
      <c r="D24">
        <v>3</v>
      </c>
      <c r="E24">
        <f>SUM(Tabla1[[#This Row],[Homes]:[Mulleres]])</f>
        <v>5</v>
      </c>
      <c r="H24" t="s">
        <v>47</v>
      </c>
      <c r="I24" t="s">
        <v>98</v>
      </c>
      <c r="J24">
        <v>9</v>
      </c>
      <c r="K24">
        <v>8</v>
      </c>
      <c r="M24">
        <f>SUM(Tabla4[[#This Row],[Homes]:[Sen asignar]])</f>
        <v>17</v>
      </c>
    </row>
    <row r="25" spans="1:13" x14ac:dyDescent="0.25">
      <c r="A25" t="s">
        <v>90</v>
      </c>
      <c r="B25" t="s">
        <v>98</v>
      </c>
      <c r="C25">
        <v>1</v>
      </c>
      <c r="E25">
        <f>SUM(Tabla1[[#This Row],[Homes]:[Mulleres]])</f>
        <v>1</v>
      </c>
      <c r="H25" t="s">
        <v>48</v>
      </c>
      <c r="I25" t="s">
        <v>98</v>
      </c>
      <c r="J25">
        <v>6</v>
      </c>
      <c r="K25">
        <v>8</v>
      </c>
      <c r="M25">
        <f>SUM(Tabla4[[#This Row],[Homes]:[Sen asignar]])</f>
        <v>14</v>
      </c>
    </row>
    <row r="26" spans="1:13" ht="16.5" thickBot="1" x14ac:dyDescent="0.3">
      <c r="A26" t="s">
        <v>90</v>
      </c>
      <c r="B26" t="s">
        <v>117</v>
      </c>
      <c r="D26">
        <v>1</v>
      </c>
      <c r="E26">
        <f>SUM(Tabla1[[#This Row],[Homes]:[Mulleres]])</f>
        <v>1</v>
      </c>
      <c r="H26" s="28" t="s">
        <v>5</v>
      </c>
      <c r="I26" s="28"/>
      <c r="J26" s="28">
        <f>SUBTOTAL(109,J14:J25)</f>
        <v>225</v>
      </c>
      <c r="K26" s="28">
        <f>SUBTOTAL(109,K14:K25)</f>
        <v>345</v>
      </c>
      <c r="L26" s="28">
        <f>SUM(L14:L25)</f>
        <v>1</v>
      </c>
      <c r="M26" s="28">
        <f>SUM(Tabla4[[#This Row],[Homes]:[Sen asignar]])</f>
        <v>571</v>
      </c>
    </row>
    <row r="27" spans="1:13" ht="16.5" thickTop="1" x14ac:dyDescent="0.25">
      <c r="A27" t="s">
        <v>47</v>
      </c>
      <c r="B27" t="s">
        <v>98</v>
      </c>
      <c r="C27">
        <v>1</v>
      </c>
      <c r="D27">
        <v>5</v>
      </c>
      <c r="E27">
        <f>SUM(Tabla1[[#This Row],[Homes]:[Mulleres]])</f>
        <v>6</v>
      </c>
    </row>
    <row r="28" spans="1:13" x14ac:dyDescent="0.25">
      <c r="A28" t="s">
        <v>220</v>
      </c>
      <c r="B28" t="s">
        <v>98</v>
      </c>
      <c r="D28">
        <v>1</v>
      </c>
      <c r="E28">
        <f>SUM(Tabla1[[#This Row],[Homes]:[Mulleres]])</f>
        <v>1</v>
      </c>
    </row>
    <row r="29" spans="1:13" ht="16.5" thickBot="1" x14ac:dyDescent="0.3">
      <c r="A29" s="28" t="s">
        <v>5</v>
      </c>
      <c r="B29" s="28"/>
      <c r="C29" s="28">
        <f>SUBTOTAL(109,C14:C28)</f>
        <v>222</v>
      </c>
      <c r="D29" s="28">
        <f>SUBTOTAL(109,D14:D28)</f>
        <v>311</v>
      </c>
      <c r="E29" s="28">
        <f>SUM(Tabla1[[#This Row],[Homes]:[Mulleres]])</f>
        <v>533</v>
      </c>
    </row>
    <row r="30" spans="1:13" ht="16.5" thickTop="1" x14ac:dyDescent="0.25"/>
    <row r="33" spans="1:13" x14ac:dyDescent="0.25">
      <c r="A33" t="s">
        <v>218</v>
      </c>
      <c r="B33" t="s">
        <v>222</v>
      </c>
      <c r="C33" t="s">
        <v>3</v>
      </c>
      <c r="D33" t="s">
        <v>4</v>
      </c>
      <c r="E33" t="s">
        <v>5</v>
      </c>
      <c r="H33" t="s">
        <v>83</v>
      </c>
      <c r="I33" t="s">
        <v>222</v>
      </c>
      <c r="J33" t="s">
        <v>3</v>
      </c>
      <c r="K33" t="s">
        <v>4</v>
      </c>
      <c r="L33" t="s">
        <v>192</v>
      </c>
      <c r="M33" t="s">
        <v>5</v>
      </c>
    </row>
    <row r="34" spans="1:13" x14ac:dyDescent="0.25">
      <c r="A34" t="s">
        <v>50</v>
      </c>
      <c r="B34" t="s">
        <v>98</v>
      </c>
      <c r="C34">
        <v>24</v>
      </c>
      <c r="D34">
        <v>16</v>
      </c>
      <c r="E34">
        <f>SUM(Tabla3[[#This Row],[Homes]:[Mulleres]])</f>
        <v>40</v>
      </c>
      <c r="H34" t="s">
        <v>49</v>
      </c>
      <c r="I34" t="s">
        <v>98</v>
      </c>
      <c r="J34">
        <v>9</v>
      </c>
      <c r="M34">
        <f>SUM(Tabla5[[#This Row],[Homes]:[Sen asignar]])</f>
        <v>9</v>
      </c>
    </row>
    <row r="35" spans="1:13" x14ac:dyDescent="0.25">
      <c r="A35" t="s">
        <v>50</v>
      </c>
      <c r="B35" t="s">
        <v>117</v>
      </c>
      <c r="C35">
        <v>1</v>
      </c>
      <c r="D35">
        <v>2</v>
      </c>
      <c r="E35">
        <f>SUM(Tabla3[[#This Row],[Homes]:[Mulleres]])</f>
        <v>3</v>
      </c>
      <c r="H35" t="s">
        <v>50</v>
      </c>
      <c r="I35" t="s">
        <v>98</v>
      </c>
      <c r="J35">
        <v>21</v>
      </c>
      <c r="K35">
        <v>18</v>
      </c>
      <c r="M35">
        <f>SUM(Tabla5[[#This Row],[Homes]:[Sen asignar]])</f>
        <v>39</v>
      </c>
    </row>
    <row r="36" spans="1:13" x14ac:dyDescent="0.25">
      <c r="A36" t="s">
        <v>50</v>
      </c>
      <c r="B36" t="s">
        <v>101</v>
      </c>
      <c r="D36">
        <v>1</v>
      </c>
      <c r="E36">
        <f>SUM(Tabla3[[#This Row],[Homes]:[Mulleres]])</f>
        <v>1</v>
      </c>
      <c r="H36" t="s">
        <v>50</v>
      </c>
      <c r="I36" t="s">
        <v>117</v>
      </c>
      <c r="J36">
        <v>6</v>
      </c>
      <c r="K36">
        <v>1</v>
      </c>
      <c r="M36">
        <f>SUM(Tabla5[[#This Row],[Homes]:[Sen asignar]])</f>
        <v>7</v>
      </c>
    </row>
    <row r="37" spans="1:13" x14ac:dyDescent="0.25">
      <c r="A37" t="s">
        <v>51</v>
      </c>
      <c r="B37" t="s">
        <v>98</v>
      </c>
      <c r="C37">
        <v>1</v>
      </c>
      <c r="D37">
        <v>1</v>
      </c>
      <c r="E37">
        <f>SUM(Tabla3[[#This Row],[Homes]:[Mulleres]])</f>
        <v>2</v>
      </c>
      <c r="H37" t="s">
        <v>230</v>
      </c>
      <c r="I37" t="s">
        <v>98</v>
      </c>
      <c r="K37">
        <v>1</v>
      </c>
      <c r="M37">
        <f>SUM(Tabla5[[#This Row],[Homes]:[Sen asignar]])</f>
        <v>1</v>
      </c>
    </row>
    <row r="38" spans="1:13" x14ac:dyDescent="0.25">
      <c r="A38" t="s">
        <v>52</v>
      </c>
      <c r="B38" t="s">
        <v>98</v>
      </c>
      <c r="C38">
        <v>1</v>
      </c>
      <c r="D38">
        <v>5</v>
      </c>
      <c r="E38">
        <f>SUM(Tabla3[[#This Row],[Homes]:[Mulleres]])</f>
        <v>6</v>
      </c>
      <c r="H38" t="s">
        <v>51</v>
      </c>
      <c r="I38" t="s">
        <v>98</v>
      </c>
      <c r="J38">
        <v>1</v>
      </c>
      <c r="K38">
        <v>7</v>
      </c>
      <c r="M38">
        <f>SUM(Tabla5[[#This Row],[Homes]:[Sen asignar]])</f>
        <v>8</v>
      </c>
    </row>
    <row r="39" spans="1:13" x14ac:dyDescent="0.25">
      <c r="A39" t="s">
        <v>91</v>
      </c>
      <c r="B39" t="s">
        <v>98</v>
      </c>
      <c r="C39">
        <v>5</v>
      </c>
      <c r="D39">
        <v>3</v>
      </c>
      <c r="E39">
        <f>SUM(Tabla3[[#This Row],[Homes]:[Mulleres]])</f>
        <v>8</v>
      </c>
      <c r="H39" t="s">
        <v>52</v>
      </c>
      <c r="I39" t="s">
        <v>98</v>
      </c>
      <c r="K39">
        <v>3</v>
      </c>
      <c r="M39">
        <f>SUM(Tabla5[[#This Row],[Homes]:[Sen asignar]])</f>
        <v>3</v>
      </c>
    </row>
    <row r="40" spans="1:13" x14ac:dyDescent="0.25">
      <c r="A40" t="s">
        <v>53</v>
      </c>
      <c r="B40" t="s">
        <v>98</v>
      </c>
      <c r="C40">
        <v>1</v>
      </c>
      <c r="E40">
        <f>SUM(Tabla3[[#This Row],[Homes]:[Mulleres]])</f>
        <v>1</v>
      </c>
      <c r="H40" t="s">
        <v>91</v>
      </c>
      <c r="I40" t="s">
        <v>98</v>
      </c>
      <c r="J40">
        <v>1</v>
      </c>
      <c r="K40">
        <v>6</v>
      </c>
      <c r="M40">
        <f>SUM(Tabla5[[#This Row],[Homes]:[Sen asignar]])</f>
        <v>7</v>
      </c>
    </row>
    <row r="41" spans="1:13" x14ac:dyDescent="0.25">
      <c r="A41" t="s">
        <v>54</v>
      </c>
      <c r="B41" t="s">
        <v>98</v>
      </c>
      <c r="C41">
        <v>1</v>
      </c>
      <c r="D41">
        <v>5</v>
      </c>
      <c r="E41">
        <f>SUM(Tabla3[[#This Row],[Homes]:[Mulleres]])</f>
        <v>6</v>
      </c>
      <c r="H41" t="s">
        <v>91</v>
      </c>
      <c r="I41" t="s">
        <v>117</v>
      </c>
      <c r="J41">
        <v>2</v>
      </c>
      <c r="M41">
        <f>SUM(Tabla5[[#This Row],[Homes]:[Sen asignar]])</f>
        <v>2</v>
      </c>
    </row>
    <row r="42" spans="1:13" x14ac:dyDescent="0.25">
      <c r="A42" t="s">
        <v>54</v>
      </c>
      <c r="B42" t="s">
        <v>117</v>
      </c>
      <c r="D42">
        <v>1</v>
      </c>
      <c r="E42">
        <f>SUM(Tabla3[[#This Row],[Homes]:[Mulleres]])</f>
        <v>1</v>
      </c>
      <c r="H42" t="s">
        <v>53</v>
      </c>
      <c r="I42" t="s">
        <v>98</v>
      </c>
      <c r="J42">
        <v>7</v>
      </c>
      <c r="K42">
        <v>9</v>
      </c>
      <c r="M42">
        <f>SUM(Tabla5[[#This Row],[Homes]:[Sen asignar]])</f>
        <v>16</v>
      </c>
    </row>
    <row r="43" spans="1:13" x14ac:dyDescent="0.25">
      <c r="A43" t="s">
        <v>55</v>
      </c>
      <c r="B43" t="s">
        <v>98</v>
      </c>
      <c r="C43">
        <v>1</v>
      </c>
      <c r="D43">
        <v>1</v>
      </c>
      <c r="E43">
        <f>SUM(Tabla3[[#This Row],[Homes]:[Mulleres]])</f>
        <v>2</v>
      </c>
      <c r="H43" t="s">
        <v>54</v>
      </c>
      <c r="I43" t="s">
        <v>98</v>
      </c>
      <c r="J43">
        <v>3</v>
      </c>
      <c r="M43">
        <f>SUM(Tabla5[[#This Row],[Homes]:[Sen asignar]])</f>
        <v>3</v>
      </c>
    </row>
    <row r="44" spans="1:13" x14ac:dyDescent="0.25">
      <c r="A44" t="s">
        <v>94</v>
      </c>
      <c r="B44" t="s">
        <v>98</v>
      </c>
      <c r="C44">
        <v>2</v>
      </c>
      <c r="D44">
        <v>1</v>
      </c>
      <c r="E44">
        <f>SUM(Tabla3[[#This Row],[Homes]:[Mulleres]])</f>
        <v>3</v>
      </c>
      <c r="H44" t="s">
        <v>92</v>
      </c>
      <c r="I44" t="s">
        <v>98</v>
      </c>
      <c r="J44">
        <v>1</v>
      </c>
      <c r="K44">
        <v>2</v>
      </c>
      <c r="M44">
        <f>SUM(Tabla5[[#This Row],[Homes]:[Sen asignar]])</f>
        <v>3</v>
      </c>
    </row>
    <row r="45" spans="1:13" x14ac:dyDescent="0.25">
      <c r="A45" t="s">
        <v>223</v>
      </c>
      <c r="B45" t="s">
        <v>98</v>
      </c>
      <c r="C45">
        <v>1</v>
      </c>
      <c r="E45">
        <f>SUM(Tabla3[[#This Row],[Homes]:[Mulleres]])</f>
        <v>1</v>
      </c>
      <c r="H45" t="s">
        <v>93</v>
      </c>
      <c r="I45" t="s">
        <v>98</v>
      </c>
      <c r="K45">
        <v>1</v>
      </c>
      <c r="M45">
        <f>SUM(Tabla5[[#This Row],[Homes]:[Sen asignar]])</f>
        <v>1</v>
      </c>
    </row>
    <row r="46" spans="1:13" x14ac:dyDescent="0.25">
      <c r="A46" t="s">
        <v>56</v>
      </c>
      <c r="B46" t="s">
        <v>98</v>
      </c>
      <c r="D46">
        <v>1</v>
      </c>
      <c r="E46">
        <f>SUM(Tabla3[[#This Row],[Homes]:[Mulleres]])</f>
        <v>1</v>
      </c>
      <c r="H46" t="s">
        <v>55</v>
      </c>
      <c r="I46" t="s">
        <v>98</v>
      </c>
      <c r="J46">
        <v>5</v>
      </c>
      <c r="K46">
        <v>3</v>
      </c>
      <c r="L46">
        <v>1</v>
      </c>
      <c r="M46">
        <f>SUM(Tabla5[[#This Row],[Homes]:[Sen asignar]])</f>
        <v>9</v>
      </c>
    </row>
    <row r="47" spans="1:13" x14ac:dyDescent="0.25">
      <c r="A47" t="s">
        <v>57</v>
      </c>
      <c r="B47" t="s">
        <v>98</v>
      </c>
      <c r="C47">
        <v>5</v>
      </c>
      <c r="D47">
        <v>7</v>
      </c>
      <c r="E47">
        <f>SUM(Tabla3[[#This Row],[Homes]:[Mulleres]])</f>
        <v>12</v>
      </c>
      <c r="H47" t="s">
        <v>94</v>
      </c>
      <c r="I47" t="s">
        <v>98</v>
      </c>
      <c r="K47">
        <v>1</v>
      </c>
      <c r="M47">
        <f>SUM(Tabla5[[#This Row],[Homes]:[Sen asignar]])</f>
        <v>1</v>
      </c>
    </row>
    <row r="48" spans="1:13" x14ac:dyDescent="0.25">
      <c r="A48" t="s">
        <v>59</v>
      </c>
      <c r="B48" t="s">
        <v>98</v>
      </c>
      <c r="C48">
        <v>3</v>
      </c>
      <c r="D48">
        <v>3</v>
      </c>
      <c r="E48">
        <f>SUM(Tabla3[[#This Row],[Homes]:[Mulleres]])</f>
        <v>6</v>
      </c>
      <c r="H48" t="s">
        <v>56</v>
      </c>
      <c r="I48" t="s">
        <v>98</v>
      </c>
      <c r="J48">
        <v>3</v>
      </c>
      <c r="K48">
        <v>8</v>
      </c>
      <c r="M48">
        <f>SUM(Tabla5[[#This Row],[Homes]:[Sen asignar]])</f>
        <v>11</v>
      </c>
    </row>
    <row r="49" spans="1:13" x14ac:dyDescent="0.25">
      <c r="A49" t="s">
        <v>60</v>
      </c>
      <c r="B49" t="s">
        <v>98</v>
      </c>
      <c r="C49">
        <v>1</v>
      </c>
      <c r="D49">
        <v>5</v>
      </c>
      <c r="E49">
        <f>SUM(Tabla3[[#This Row],[Homes]:[Mulleres]])</f>
        <v>6</v>
      </c>
      <c r="H49" t="s">
        <v>231</v>
      </c>
      <c r="I49" t="s">
        <v>98</v>
      </c>
      <c r="J49">
        <v>3</v>
      </c>
      <c r="K49">
        <v>8</v>
      </c>
      <c r="M49">
        <f>SUM(Tabla5[[#This Row],[Homes]:[Sen asignar]])</f>
        <v>11</v>
      </c>
    </row>
    <row r="50" spans="1:13" x14ac:dyDescent="0.25">
      <c r="A50" t="s">
        <v>224</v>
      </c>
      <c r="B50" t="s">
        <v>98</v>
      </c>
      <c r="C50">
        <v>5</v>
      </c>
      <c r="D50">
        <v>5</v>
      </c>
      <c r="E50">
        <f>SUM(Tabla3[[#This Row],[Homes]:[Mulleres]])</f>
        <v>10</v>
      </c>
      <c r="H50" t="s">
        <v>57</v>
      </c>
      <c r="I50" t="s">
        <v>98</v>
      </c>
      <c r="J50">
        <v>2</v>
      </c>
      <c r="K50">
        <v>2</v>
      </c>
      <c r="M50">
        <f>SUM(Tabla5[[#This Row],[Homes]:[Sen asignar]])</f>
        <v>4</v>
      </c>
    </row>
    <row r="51" spans="1:13" x14ac:dyDescent="0.25">
      <c r="A51" t="s">
        <v>224</v>
      </c>
      <c r="B51" t="s">
        <v>101</v>
      </c>
      <c r="C51">
        <v>2</v>
      </c>
      <c r="E51">
        <f>SUM(Tabla3[[#This Row],[Homes]:[Mulleres]])</f>
        <v>2</v>
      </c>
      <c r="H51" t="s">
        <v>58</v>
      </c>
      <c r="I51" t="s">
        <v>98</v>
      </c>
      <c r="K51">
        <v>2</v>
      </c>
      <c r="M51">
        <f>SUM(Tabla5[[#This Row],[Homes]:[Sen asignar]])</f>
        <v>2</v>
      </c>
    </row>
    <row r="52" spans="1:13" x14ac:dyDescent="0.25">
      <c r="A52" t="s">
        <v>62</v>
      </c>
      <c r="B52" t="s">
        <v>98</v>
      </c>
      <c r="C52">
        <v>2</v>
      </c>
      <c r="D52">
        <v>2</v>
      </c>
      <c r="E52">
        <f>SUM(Tabla3[[#This Row],[Homes]:[Mulleres]])</f>
        <v>4</v>
      </c>
      <c r="H52" t="s">
        <v>59</v>
      </c>
      <c r="I52" t="s">
        <v>98</v>
      </c>
      <c r="J52">
        <v>4</v>
      </c>
      <c r="M52">
        <f>SUM(Tabla5[[#This Row],[Homes]:[Sen asignar]])</f>
        <v>4</v>
      </c>
    </row>
    <row r="53" spans="1:13" x14ac:dyDescent="0.25">
      <c r="A53" t="s">
        <v>63</v>
      </c>
      <c r="B53" t="s">
        <v>98</v>
      </c>
      <c r="C53">
        <v>8</v>
      </c>
      <c r="D53">
        <v>8</v>
      </c>
      <c r="E53">
        <f>SUM(Tabla3[[#This Row],[Homes]:[Mulleres]])</f>
        <v>16</v>
      </c>
      <c r="H53" t="s">
        <v>60</v>
      </c>
      <c r="I53" t="s">
        <v>98</v>
      </c>
      <c r="K53">
        <v>1</v>
      </c>
      <c r="M53">
        <f>SUM(Tabla5[[#This Row],[Homes]:[Sen asignar]])</f>
        <v>1</v>
      </c>
    </row>
    <row r="54" spans="1:13" x14ac:dyDescent="0.25">
      <c r="A54" t="s">
        <v>63</v>
      </c>
      <c r="B54" t="s">
        <v>117</v>
      </c>
      <c r="C54">
        <v>2</v>
      </c>
      <c r="E54">
        <f>SUM(Tabla3[[#This Row],[Homes]:[Mulleres]])</f>
        <v>2</v>
      </c>
      <c r="H54" t="s">
        <v>61</v>
      </c>
      <c r="I54" t="s">
        <v>98</v>
      </c>
      <c r="J54">
        <v>8</v>
      </c>
      <c r="K54">
        <v>3</v>
      </c>
      <c r="M54">
        <f>SUM(Tabla5[[#This Row],[Homes]:[Sen asignar]])</f>
        <v>11</v>
      </c>
    </row>
    <row r="55" spans="1:13" x14ac:dyDescent="0.25">
      <c r="A55" t="s">
        <v>63</v>
      </c>
      <c r="B55" t="s">
        <v>101</v>
      </c>
      <c r="C55">
        <v>1</v>
      </c>
      <c r="D55">
        <v>4</v>
      </c>
      <c r="E55">
        <f>SUM(Tabla3[[#This Row],[Homes]:[Mulleres]])</f>
        <v>5</v>
      </c>
      <c r="H55" t="s">
        <v>232</v>
      </c>
      <c r="I55" t="s">
        <v>227</v>
      </c>
      <c r="J55">
        <v>3</v>
      </c>
      <c r="K55">
        <v>4</v>
      </c>
      <c r="M55">
        <f>SUM(Tabla5[[#This Row],[Homes]:[Sen asignar]])</f>
        <v>7</v>
      </c>
    </row>
    <row r="56" spans="1:13" x14ac:dyDescent="0.25">
      <c r="A56" t="s">
        <v>64</v>
      </c>
      <c r="B56" t="s">
        <v>98</v>
      </c>
      <c r="C56">
        <v>3</v>
      </c>
      <c r="D56">
        <v>7</v>
      </c>
      <c r="E56">
        <f>SUM(Tabla3[[#This Row],[Homes]:[Mulleres]])</f>
        <v>10</v>
      </c>
      <c r="H56" t="s">
        <v>62</v>
      </c>
      <c r="I56" t="s">
        <v>98</v>
      </c>
      <c r="J56">
        <v>1</v>
      </c>
      <c r="M56">
        <f>SUM(Tabla5[[#This Row],[Homes]:[Sen asignar]])</f>
        <v>1</v>
      </c>
    </row>
    <row r="57" spans="1:13" x14ac:dyDescent="0.25">
      <c r="A57" t="s">
        <v>65</v>
      </c>
      <c r="B57" t="s">
        <v>98</v>
      </c>
      <c r="C57">
        <v>3</v>
      </c>
      <c r="E57">
        <f>SUM(Tabla3[[#This Row],[Homes]:[Mulleres]])</f>
        <v>3</v>
      </c>
      <c r="H57" t="s">
        <v>63</v>
      </c>
      <c r="I57" t="s">
        <v>98</v>
      </c>
      <c r="J57">
        <v>21</v>
      </c>
      <c r="K57">
        <v>49</v>
      </c>
      <c r="M57">
        <f>SUM(Tabla5[[#This Row],[Homes]:[Sen asignar]])</f>
        <v>70</v>
      </c>
    </row>
    <row r="58" spans="1:13" x14ac:dyDescent="0.25">
      <c r="A58" t="s">
        <v>66</v>
      </c>
      <c r="B58" t="s">
        <v>98</v>
      </c>
      <c r="D58">
        <v>1</v>
      </c>
      <c r="E58">
        <f>SUM(Tabla3[[#This Row],[Homes]:[Mulleres]])</f>
        <v>1</v>
      </c>
      <c r="H58" t="s">
        <v>63</v>
      </c>
      <c r="I58" t="s">
        <v>117</v>
      </c>
      <c r="J58">
        <v>5</v>
      </c>
      <c r="K58">
        <v>4</v>
      </c>
      <c r="M58">
        <f>SUM(Tabla5[[#This Row],[Homes]:[Sen asignar]])</f>
        <v>9</v>
      </c>
    </row>
    <row r="59" spans="1:13" x14ac:dyDescent="0.25">
      <c r="A59" t="s">
        <v>66</v>
      </c>
      <c r="B59" t="s">
        <v>101</v>
      </c>
      <c r="D59">
        <v>1</v>
      </c>
      <c r="E59">
        <f>SUM(Tabla3[[#This Row],[Homes]:[Mulleres]])</f>
        <v>1</v>
      </c>
      <c r="H59" t="s">
        <v>64</v>
      </c>
      <c r="I59" t="s">
        <v>98</v>
      </c>
      <c r="J59">
        <v>3</v>
      </c>
      <c r="K59">
        <v>6</v>
      </c>
      <c r="M59">
        <f>SUM(Tabla5[[#This Row],[Homes]:[Sen asignar]])</f>
        <v>9</v>
      </c>
    </row>
    <row r="60" spans="1:13" x14ac:dyDescent="0.25">
      <c r="A60" t="s">
        <v>67</v>
      </c>
      <c r="B60" t="s">
        <v>98</v>
      </c>
      <c r="C60">
        <v>35</v>
      </c>
      <c r="D60">
        <v>89</v>
      </c>
      <c r="E60">
        <f>SUM(Tabla3[[#This Row],[Homes]:[Mulleres]])</f>
        <v>124</v>
      </c>
      <c r="H60" t="s">
        <v>65</v>
      </c>
      <c r="I60" t="s">
        <v>98</v>
      </c>
      <c r="J60">
        <v>1</v>
      </c>
      <c r="M60">
        <f>SUM(Tabla5[[#This Row],[Homes]:[Sen asignar]])</f>
        <v>1</v>
      </c>
    </row>
    <row r="61" spans="1:13" x14ac:dyDescent="0.25">
      <c r="A61" t="s">
        <v>67</v>
      </c>
      <c r="B61" t="s">
        <v>117</v>
      </c>
      <c r="C61">
        <v>1</v>
      </c>
      <c r="D61">
        <v>1</v>
      </c>
      <c r="E61">
        <f>SUM(Tabla3[[#This Row],[Homes]:[Mulleres]])</f>
        <v>2</v>
      </c>
      <c r="H61" t="s">
        <v>233</v>
      </c>
      <c r="I61" t="s">
        <v>98</v>
      </c>
      <c r="K61">
        <v>1</v>
      </c>
      <c r="M61">
        <f>SUM(Tabla5[[#This Row],[Homes]:[Sen asignar]])</f>
        <v>1</v>
      </c>
    </row>
    <row r="62" spans="1:13" x14ac:dyDescent="0.25">
      <c r="A62" t="s">
        <v>67</v>
      </c>
      <c r="B62" t="s">
        <v>101</v>
      </c>
      <c r="D62">
        <v>4</v>
      </c>
      <c r="E62">
        <f>SUM(Tabla3[[#This Row],[Homes]:[Mulleres]])</f>
        <v>4</v>
      </c>
      <c r="H62" t="s">
        <v>67</v>
      </c>
      <c r="I62" t="s">
        <v>98</v>
      </c>
      <c r="J62">
        <v>38</v>
      </c>
      <c r="K62">
        <v>57</v>
      </c>
      <c r="M62">
        <f>SUM(Tabla5[[#This Row],[Homes]:[Sen asignar]])</f>
        <v>95</v>
      </c>
    </row>
    <row r="63" spans="1:13" x14ac:dyDescent="0.25">
      <c r="A63" t="s">
        <v>95</v>
      </c>
      <c r="B63" t="s">
        <v>98</v>
      </c>
      <c r="D63">
        <v>1</v>
      </c>
      <c r="E63">
        <f>SUM(Tabla3[[#This Row],[Homes]:[Mulleres]])</f>
        <v>1</v>
      </c>
      <c r="H63" t="s">
        <v>67</v>
      </c>
      <c r="I63" t="s">
        <v>117</v>
      </c>
      <c r="K63">
        <v>3</v>
      </c>
      <c r="M63">
        <f>SUM(Tabla5[[#This Row],[Homes]:[Sen asignar]])</f>
        <v>3</v>
      </c>
    </row>
    <row r="64" spans="1:13" x14ac:dyDescent="0.25">
      <c r="A64" t="s">
        <v>68</v>
      </c>
      <c r="B64" t="s">
        <v>98</v>
      </c>
      <c r="C64">
        <v>8</v>
      </c>
      <c r="D64">
        <v>4</v>
      </c>
      <c r="E64">
        <f>SUM(Tabla3[[#This Row],[Homes]:[Mulleres]])</f>
        <v>12</v>
      </c>
      <c r="H64" t="s">
        <v>68</v>
      </c>
      <c r="I64" t="s">
        <v>98</v>
      </c>
      <c r="K64">
        <v>1</v>
      </c>
      <c r="M64">
        <f>SUM(Tabla5[[#This Row],[Homes]:[Sen asignar]])</f>
        <v>1</v>
      </c>
    </row>
    <row r="65" spans="1:13" x14ac:dyDescent="0.25">
      <c r="A65" t="s">
        <v>69</v>
      </c>
      <c r="B65" t="s">
        <v>98</v>
      </c>
      <c r="D65">
        <v>7</v>
      </c>
      <c r="E65">
        <f>SUM(Tabla3[[#This Row],[Homes]:[Mulleres]])</f>
        <v>7</v>
      </c>
      <c r="H65" t="s">
        <v>69</v>
      </c>
      <c r="I65" t="s">
        <v>98</v>
      </c>
      <c r="J65">
        <v>10</v>
      </c>
      <c r="K65">
        <v>27</v>
      </c>
      <c r="M65">
        <f>SUM(Tabla5[[#This Row],[Homes]:[Sen asignar]])</f>
        <v>37</v>
      </c>
    </row>
    <row r="66" spans="1:13" x14ac:dyDescent="0.25">
      <c r="A66" t="s">
        <v>71</v>
      </c>
      <c r="B66" t="s">
        <v>98</v>
      </c>
      <c r="D66">
        <v>3</v>
      </c>
      <c r="E66">
        <f>SUM(Tabla3[[#This Row],[Homes]:[Mulleres]])</f>
        <v>3</v>
      </c>
      <c r="H66" t="s">
        <v>70</v>
      </c>
      <c r="I66" t="s">
        <v>98</v>
      </c>
      <c r="J66">
        <v>8</v>
      </c>
      <c r="M66">
        <f>SUM(Tabla5[[#This Row],[Homes]:[Sen asignar]])</f>
        <v>8</v>
      </c>
    </row>
    <row r="67" spans="1:13" x14ac:dyDescent="0.25">
      <c r="A67" t="s">
        <v>71</v>
      </c>
      <c r="B67" t="s">
        <v>101</v>
      </c>
      <c r="D67">
        <v>1</v>
      </c>
      <c r="E67">
        <f>SUM(Tabla3[[#This Row],[Homes]:[Mulleres]])</f>
        <v>1</v>
      </c>
      <c r="H67" t="s">
        <v>72</v>
      </c>
      <c r="I67" t="s">
        <v>98</v>
      </c>
      <c r="J67">
        <v>7</v>
      </c>
      <c r="K67">
        <v>7</v>
      </c>
      <c r="M67">
        <f>SUM(Tabla5[[#This Row],[Homes]:[Sen asignar]])</f>
        <v>14</v>
      </c>
    </row>
    <row r="68" spans="1:13" x14ac:dyDescent="0.25">
      <c r="A68" t="s">
        <v>72</v>
      </c>
      <c r="B68" t="s">
        <v>98</v>
      </c>
      <c r="D68">
        <v>2</v>
      </c>
      <c r="E68">
        <f>SUM(Tabla3[[#This Row],[Homes]:[Mulleres]])</f>
        <v>2</v>
      </c>
      <c r="H68" t="s">
        <v>234</v>
      </c>
      <c r="I68" t="s">
        <v>117</v>
      </c>
      <c r="K68">
        <v>1</v>
      </c>
      <c r="M68">
        <f>SUM(Tabla5[[#This Row],[Homes]:[Sen asignar]])</f>
        <v>1</v>
      </c>
    </row>
    <row r="69" spans="1:13" x14ac:dyDescent="0.25">
      <c r="A69" t="s">
        <v>73</v>
      </c>
      <c r="B69" t="s">
        <v>98</v>
      </c>
      <c r="D69">
        <v>1</v>
      </c>
      <c r="E69">
        <f>SUM(Tabla3[[#This Row],[Homes]:[Mulleres]])</f>
        <v>1</v>
      </c>
      <c r="H69" t="s">
        <v>73</v>
      </c>
      <c r="I69" t="s">
        <v>98</v>
      </c>
      <c r="J69">
        <v>2</v>
      </c>
      <c r="K69">
        <v>2</v>
      </c>
      <c r="M69">
        <f>SUM(Tabla5[[#This Row],[Homes]:[Sen asignar]])</f>
        <v>4</v>
      </c>
    </row>
    <row r="70" spans="1:13" x14ac:dyDescent="0.25">
      <c r="A70" t="s">
        <v>74</v>
      </c>
      <c r="B70" t="s">
        <v>98</v>
      </c>
      <c r="C70">
        <v>28</v>
      </c>
      <c r="D70">
        <v>24</v>
      </c>
      <c r="E70">
        <f>SUM(Tabla3[[#This Row],[Homes]:[Mulleres]])</f>
        <v>52</v>
      </c>
      <c r="H70" t="s">
        <v>74</v>
      </c>
      <c r="I70" t="s">
        <v>98</v>
      </c>
      <c r="J70">
        <v>11</v>
      </c>
      <c r="K70">
        <v>35</v>
      </c>
      <c r="M70">
        <f>SUM(Tabla5[[#This Row],[Homes]:[Sen asignar]])</f>
        <v>46</v>
      </c>
    </row>
    <row r="71" spans="1:13" x14ac:dyDescent="0.25">
      <c r="A71" t="s">
        <v>75</v>
      </c>
      <c r="B71" t="s">
        <v>98</v>
      </c>
      <c r="C71">
        <v>28</v>
      </c>
      <c r="D71">
        <v>35</v>
      </c>
      <c r="E71">
        <f>SUM(Tabla3[[#This Row],[Homes]:[Mulleres]])</f>
        <v>63</v>
      </c>
      <c r="H71" t="s">
        <v>74</v>
      </c>
      <c r="I71" t="s">
        <v>117</v>
      </c>
      <c r="K71">
        <v>1</v>
      </c>
      <c r="M71">
        <f>SUM(Tabla5[[#This Row],[Homes]:[Sen asignar]])</f>
        <v>1</v>
      </c>
    </row>
    <row r="72" spans="1:13" x14ac:dyDescent="0.25">
      <c r="A72" t="s">
        <v>75</v>
      </c>
      <c r="B72" t="s">
        <v>117</v>
      </c>
      <c r="C72">
        <v>8</v>
      </c>
      <c r="D72">
        <v>9</v>
      </c>
      <c r="E72">
        <f>SUM(Tabla3[[#This Row],[Homes]:[Mulleres]])</f>
        <v>17</v>
      </c>
      <c r="H72" t="s">
        <v>75</v>
      </c>
      <c r="I72" t="s">
        <v>98</v>
      </c>
      <c r="J72">
        <v>6</v>
      </c>
      <c r="K72">
        <v>23</v>
      </c>
      <c r="M72">
        <f>SUM(Tabla5[[#This Row],[Homes]:[Sen asignar]])</f>
        <v>29</v>
      </c>
    </row>
    <row r="73" spans="1:13" x14ac:dyDescent="0.25">
      <c r="A73" t="s">
        <v>75</v>
      </c>
      <c r="B73" t="s">
        <v>101</v>
      </c>
      <c r="C73">
        <v>10</v>
      </c>
      <c r="D73">
        <v>14</v>
      </c>
      <c r="E73">
        <f>SUM(Tabla3[[#This Row],[Homes]:[Mulleres]])</f>
        <v>24</v>
      </c>
      <c r="H73" t="s">
        <v>75</v>
      </c>
      <c r="I73" t="s">
        <v>117</v>
      </c>
      <c r="J73">
        <v>1</v>
      </c>
      <c r="K73">
        <v>1</v>
      </c>
      <c r="M73">
        <f>SUM(Tabla5[[#This Row],[Homes]:[Sen asignar]])</f>
        <v>2</v>
      </c>
    </row>
    <row r="74" spans="1:13" x14ac:dyDescent="0.25">
      <c r="A74" t="s">
        <v>76</v>
      </c>
      <c r="B74" t="s">
        <v>98</v>
      </c>
      <c r="D74">
        <v>5</v>
      </c>
      <c r="E74">
        <f>SUM(Tabla3[[#This Row],[Homes]:[Mulleres]])</f>
        <v>5</v>
      </c>
      <c r="H74" t="s">
        <v>76</v>
      </c>
      <c r="I74" t="s">
        <v>98</v>
      </c>
      <c r="J74">
        <v>3</v>
      </c>
      <c r="K74">
        <v>10</v>
      </c>
      <c r="M74">
        <f>SUM(Tabla5[[#This Row],[Homes]:[Sen asignar]])</f>
        <v>13</v>
      </c>
    </row>
    <row r="75" spans="1:13" x14ac:dyDescent="0.25">
      <c r="A75" t="s">
        <v>76</v>
      </c>
      <c r="B75" t="s">
        <v>101</v>
      </c>
      <c r="C75">
        <v>1</v>
      </c>
      <c r="D75">
        <v>1</v>
      </c>
      <c r="E75">
        <f>SUM(Tabla3[[#This Row],[Homes]:[Mulleres]])</f>
        <v>2</v>
      </c>
      <c r="H75" t="s">
        <v>77</v>
      </c>
      <c r="I75" t="s">
        <v>98</v>
      </c>
      <c r="J75">
        <v>5</v>
      </c>
      <c r="K75">
        <v>11</v>
      </c>
      <c r="M75">
        <f>SUM(Tabla5[[#This Row],[Homes]:[Sen asignar]])</f>
        <v>16</v>
      </c>
    </row>
    <row r="76" spans="1:13" x14ac:dyDescent="0.25">
      <c r="A76" t="s">
        <v>77</v>
      </c>
      <c r="B76" t="s">
        <v>98</v>
      </c>
      <c r="C76">
        <v>11</v>
      </c>
      <c r="D76">
        <v>16</v>
      </c>
      <c r="E76">
        <f>SUM(Tabla3[[#This Row],[Homes]:[Mulleres]])</f>
        <v>27</v>
      </c>
      <c r="H76" t="s">
        <v>78</v>
      </c>
      <c r="I76" t="s">
        <v>98</v>
      </c>
      <c r="K76">
        <v>3</v>
      </c>
      <c r="M76">
        <f>SUM(Tabla5[[#This Row],[Homes]:[Sen asignar]])</f>
        <v>3</v>
      </c>
    </row>
    <row r="77" spans="1:13" x14ac:dyDescent="0.25">
      <c r="A77" t="s">
        <v>225</v>
      </c>
      <c r="B77" t="s">
        <v>98</v>
      </c>
      <c r="C77">
        <v>2</v>
      </c>
      <c r="D77">
        <v>2</v>
      </c>
      <c r="E77">
        <f>SUM(Tabla3[[#This Row],[Homes]:[Mulleres]])</f>
        <v>4</v>
      </c>
      <c r="H77" t="s">
        <v>235</v>
      </c>
      <c r="I77" t="s">
        <v>98</v>
      </c>
      <c r="J77">
        <v>4</v>
      </c>
      <c r="K77">
        <v>1</v>
      </c>
      <c r="M77">
        <f>SUM(Tabla5[[#This Row],[Homes]:[Sen asignar]])</f>
        <v>5</v>
      </c>
    </row>
    <row r="78" spans="1:13" x14ac:dyDescent="0.25">
      <c r="A78" t="s">
        <v>78</v>
      </c>
      <c r="B78" t="s">
        <v>98</v>
      </c>
      <c r="C78">
        <v>6</v>
      </c>
      <c r="D78">
        <v>9</v>
      </c>
      <c r="E78">
        <f>SUM(Tabla3[[#This Row],[Homes]:[Mulleres]])</f>
        <v>15</v>
      </c>
      <c r="H78" t="s">
        <v>79</v>
      </c>
      <c r="I78" t="s">
        <v>98</v>
      </c>
      <c r="K78">
        <v>1</v>
      </c>
      <c r="M78">
        <f>SUM(Tabla5[[#This Row],[Homes]:[Sen asignar]])</f>
        <v>1</v>
      </c>
    </row>
    <row r="79" spans="1:13" x14ac:dyDescent="0.25">
      <c r="A79" t="s">
        <v>79</v>
      </c>
      <c r="B79" t="s">
        <v>117</v>
      </c>
      <c r="C79">
        <v>2</v>
      </c>
      <c r="E79">
        <f>SUM(Tabla3[[#This Row],[Homes]:[Mulleres]])</f>
        <v>2</v>
      </c>
      <c r="H79" t="s">
        <v>80</v>
      </c>
      <c r="I79" t="s">
        <v>98</v>
      </c>
      <c r="J79">
        <v>1</v>
      </c>
      <c r="K79">
        <v>1</v>
      </c>
      <c r="M79">
        <f>SUM(Tabla5[[#This Row],[Homes]:[Sen asignar]])</f>
        <v>2</v>
      </c>
    </row>
    <row r="80" spans="1:13" x14ac:dyDescent="0.25">
      <c r="A80" t="s">
        <v>79</v>
      </c>
      <c r="B80" t="s">
        <v>101</v>
      </c>
      <c r="D80">
        <v>1</v>
      </c>
      <c r="E80">
        <f>SUM(Tabla3[[#This Row],[Homes]:[Mulleres]])</f>
        <v>1</v>
      </c>
      <c r="H80" t="s">
        <v>81</v>
      </c>
      <c r="I80" t="s">
        <v>98</v>
      </c>
      <c r="J80">
        <v>9</v>
      </c>
      <c r="K80">
        <v>15</v>
      </c>
      <c r="M80">
        <f>SUM(Tabla5[[#This Row],[Homes]:[Sen asignar]])</f>
        <v>24</v>
      </c>
    </row>
    <row r="81" spans="1:13" x14ac:dyDescent="0.25">
      <c r="A81" t="s">
        <v>81</v>
      </c>
      <c r="B81" t="s">
        <v>98</v>
      </c>
      <c r="C81">
        <v>7</v>
      </c>
      <c r="D81">
        <v>2</v>
      </c>
      <c r="E81">
        <f>SUM(Tabla3[[#This Row],[Homes]:[Mulleres]])</f>
        <v>9</v>
      </c>
      <c r="H81" t="s">
        <v>81</v>
      </c>
      <c r="I81" t="s">
        <v>227</v>
      </c>
      <c r="J81">
        <v>1</v>
      </c>
      <c r="K81">
        <v>1</v>
      </c>
      <c r="M81">
        <f>SUM(Tabla5[[#This Row],[Homes]:[Sen asignar]])</f>
        <v>2</v>
      </c>
    </row>
    <row r="82" spans="1:13" x14ac:dyDescent="0.25">
      <c r="A82" t="s">
        <v>82</v>
      </c>
      <c r="B82" t="s">
        <v>98</v>
      </c>
      <c r="C82">
        <v>1</v>
      </c>
      <c r="E82">
        <f>SUM(Tabla3[[#This Row],[Homes]:[Mulleres]])</f>
        <v>1</v>
      </c>
      <c r="H82" t="s">
        <v>82</v>
      </c>
      <c r="I82" t="s">
        <v>98</v>
      </c>
      <c r="J82">
        <v>3</v>
      </c>
      <c r="K82">
        <v>1</v>
      </c>
      <c r="M82">
        <f>SUM(Tabla5[[#This Row],[Homes]:[Sen asignar]])</f>
        <v>4</v>
      </c>
    </row>
    <row r="83" spans="1:13" x14ac:dyDescent="0.25">
      <c r="A83" t="s">
        <v>82</v>
      </c>
      <c r="B83" t="s">
        <v>101</v>
      </c>
      <c r="C83">
        <v>1</v>
      </c>
      <c r="E83">
        <f>SUM(Tabla3[[#This Row],[Homes]:[Mulleres]])</f>
        <v>1</v>
      </c>
      <c r="H83" t="s">
        <v>236</v>
      </c>
      <c r="I83" t="s">
        <v>98</v>
      </c>
      <c r="J83">
        <v>1</v>
      </c>
      <c r="M83">
        <f>SUM(Tabla5[[#This Row],[Homes]:[Sen asignar]])</f>
        <v>1</v>
      </c>
    </row>
    <row r="84" spans="1:13" ht="16.5" thickBot="1" x14ac:dyDescent="0.3">
      <c r="A84" s="28" t="s">
        <v>5</v>
      </c>
      <c r="B84" s="28"/>
      <c r="C84" s="28">
        <f>SUBTOTAL(109,C34:C83)</f>
        <v>222</v>
      </c>
      <c r="D84" s="28">
        <f>SUBTOTAL(109,D34:D83)</f>
        <v>311</v>
      </c>
      <c r="E84" s="28">
        <f>SUM(Tabla3[[#This Row],[Homes]:[Mulleres]])</f>
        <v>533</v>
      </c>
      <c r="H84" t="s">
        <v>237</v>
      </c>
      <c r="I84" t="s">
        <v>98</v>
      </c>
      <c r="J84">
        <v>5</v>
      </c>
      <c r="K84">
        <v>3</v>
      </c>
      <c r="M84">
        <f>SUM(Tabla5[[#This Row],[Homes]:[Sen asignar]])</f>
        <v>8</v>
      </c>
    </row>
    <row r="85" spans="1:13" ht="17.25" thickTop="1" thickBot="1" x14ac:dyDescent="0.3">
      <c r="H85" s="28" t="s">
        <v>5</v>
      </c>
      <c r="I85" s="28"/>
      <c r="J85" s="28">
        <f>SUBTOTAL(109,J34:J84)</f>
        <v>225</v>
      </c>
      <c r="K85" s="28">
        <f>SUBTOTAL(109,K34:K84)</f>
        <v>345</v>
      </c>
      <c r="L85" s="28">
        <f>SUM(L34:L84)</f>
        <v>1</v>
      </c>
      <c r="M85" s="28">
        <f>SUM(Tabla5[[#This Row],[Homes]:[Sen asignar]])</f>
        <v>571</v>
      </c>
    </row>
    <row r="86" spans="1:13" ht="16.5" thickTop="1" x14ac:dyDescent="0.25"/>
  </sheetData>
  <mergeCells count="3">
    <mergeCell ref="I1:L1"/>
    <mergeCell ref="H10:M10"/>
    <mergeCell ref="A10:E10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CF6E-EB2A-4918-A964-E7139420E1A2}">
  <dimension ref="A1:P120"/>
  <sheetViews>
    <sheetView workbookViewId="0">
      <pane ySplit="10" topLeftCell="A11" activePane="bottomLeft" state="frozen"/>
      <selection pane="bottomLeft" activeCell="D7" sqref="D7"/>
    </sheetView>
  </sheetViews>
  <sheetFormatPr baseColWidth="10" defaultRowHeight="15.75" x14ac:dyDescent="0.25"/>
  <cols>
    <col min="2" max="2" width="37.25" customWidth="1"/>
    <col min="3" max="3" width="13.875" customWidth="1"/>
    <col min="4" max="4" width="63.5" customWidth="1"/>
    <col min="5" max="5" width="18.25" customWidth="1"/>
    <col min="6" max="6" width="22.125" customWidth="1"/>
    <col min="7" max="7" width="15.375" customWidth="1"/>
    <col min="8" max="8" width="15.875" customWidth="1"/>
    <col min="9" max="9" width="19.75" customWidth="1"/>
    <col min="10" max="10" width="12.75" customWidth="1"/>
    <col min="11" max="11" width="24.625" customWidth="1"/>
  </cols>
  <sheetData>
    <row r="1" spans="1:16" s="20" customFormat="1" ht="52.5" customHeight="1" thickBot="1" x14ac:dyDescent="0.3">
      <c r="A1" s="17"/>
      <c r="B1" s="18"/>
      <c r="C1" s="18"/>
      <c r="D1" s="19"/>
      <c r="E1" s="19"/>
      <c r="F1" s="19"/>
      <c r="G1" s="19"/>
      <c r="H1" s="31" t="s">
        <v>0</v>
      </c>
      <c r="I1" s="31"/>
      <c r="J1" s="31"/>
    </row>
    <row r="2" spans="1:16" s="20" customFormat="1" ht="18.75" x14ac:dyDescent="0.25">
      <c r="A2" s="4" t="s">
        <v>206</v>
      </c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21"/>
    </row>
    <row r="3" spans="1:16" s="20" customFormat="1" ht="18.75" x14ac:dyDescent="0.25">
      <c r="A3" s="9" t="s">
        <v>39</v>
      </c>
      <c r="D3" s="5"/>
      <c r="E3" s="5"/>
      <c r="F3" s="5"/>
      <c r="G3" s="5"/>
      <c r="H3" s="5"/>
      <c r="I3" s="5"/>
      <c r="J3" s="5"/>
      <c r="K3" s="5"/>
      <c r="L3" s="5"/>
      <c r="M3" s="10"/>
      <c r="N3" s="10"/>
      <c r="O3" s="10"/>
      <c r="P3" s="21"/>
    </row>
    <row r="4" spans="1:16" s="20" customFormat="1" ht="18.75" x14ac:dyDescent="0.25">
      <c r="A4" s="9" t="s">
        <v>41</v>
      </c>
      <c r="D4" s="5"/>
      <c r="E4" s="5"/>
      <c r="F4" s="5"/>
      <c r="G4" s="5"/>
      <c r="H4" s="5"/>
      <c r="I4" s="5"/>
      <c r="J4" s="5"/>
      <c r="K4" s="5"/>
      <c r="L4" s="5"/>
      <c r="M4" s="10"/>
      <c r="N4" s="10"/>
      <c r="O4" s="10"/>
      <c r="P4" s="21"/>
    </row>
    <row r="5" spans="1:16" s="20" customFormat="1" ht="18.75" x14ac:dyDescent="0.25">
      <c r="A5" s="22" t="s">
        <v>42</v>
      </c>
      <c r="D5" s="5"/>
      <c r="E5" s="5"/>
      <c r="F5" s="5"/>
      <c r="G5" s="5"/>
      <c r="H5" s="5"/>
      <c r="I5" s="5"/>
      <c r="J5" s="5"/>
      <c r="K5" s="5"/>
      <c r="L5" s="5"/>
      <c r="M5" s="10"/>
      <c r="N5" s="10"/>
      <c r="O5" s="10"/>
      <c r="P5" s="21"/>
    </row>
    <row r="6" spans="1:16" x14ac:dyDescent="0.25">
      <c r="A6" s="22" t="s">
        <v>40</v>
      </c>
      <c r="B6" s="22"/>
    </row>
    <row r="7" spans="1:16" s="20" customFormat="1" ht="18" customHeight="1" x14ac:dyDescent="0.25">
      <c r="A7" s="11" t="s">
        <v>263</v>
      </c>
      <c r="D7" s="5"/>
      <c r="E7" s="5"/>
      <c r="F7" s="5"/>
      <c r="G7" s="5"/>
      <c r="H7" s="5"/>
      <c r="I7" s="5"/>
      <c r="J7" s="5"/>
      <c r="K7" s="5"/>
      <c r="L7" s="5"/>
      <c r="M7" s="12"/>
      <c r="N7" s="12"/>
      <c r="O7" s="12"/>
      <c r="P7" s="21"/>
    </row>
    <row r="9" spans="1:16" x14ac:dyDescent="0.25">
      <c r="O9" s="23"/>
    </row>
    <row r="10" spans="1:16" x14ac:dyDescent="0.25">
      <c r="A10" t="s">
        <v>178</v>
      </c>
      <c r="B10" t="s">
        <v>179</v>
      </c>
      <c r="C10" t="s">
        <v>180</v>
      </c>
      <c r="D10" t="s">
        <v>96</v>
      </c>
      <c r="E10" s="24" t="s">
        <v>187</v>
      </c>
      <c r="F10" s="24" t="s">
        <v>189</v>
      </c>
      <c r="G10" s="24" t="s">
        <v>190</v>
      </c>
      <c r="H10" s="24" t="s">
        <v>184</v>
      </c>
      <c r="I10" s="24" t="s">
        <v>185</v>
      </c>
      <c r="J10" s="24" t="s">
        <v>191</v>
      </c>
    </row>
    <row r="11" spans="1:16" x14ac:dyDescent="0.25">
      <c r="A11" t="s">
        <v>181</v>
      </c>
      <c r="B11" t="s">
        <v>97</v>
      </c>
      <c r="C11" t="s">
        <v>98</v>
      </c>
      <c r="D11" t="s">
        <v>99</v>
      </c>
      <c r="F11">
        <v>4</v>
      </c>
      <c r="G11">
        <f>SUM(Tabla8[[#This Row],[Nacional entrante]:[Internacional entrante]])</f>
        <v>4</v>
      </c>
      <c r="I11">
        <v>10</v>
      </c>
      <c r="J11">
        <f>SUM(Tabla8[[#This Row],[Nacional saínte]:[Internacional saínte]])</f>
        <v>10</v>
      </c>
    </row>
    <row r="12" spans="1:16" x14ac:dyDescent="0.25">
      <c r="A12" t="s">
        <v>181</v>
      </c>
      <c r="B12" t="s">
        <v>97</v>
      </c>
      <c r="C12" t="s">
        <v>98</v>
      </c>
      <c r="D12" t="s">
        <v>100</v>
      </c>
      <c r="F12">
        <v>8</v>
      </c>
      <c r="G12">
        <f>SUM(Tabla8[[#This Row],[Nacional entrante]:[Internacional entrante]])</f>
        <v>8</v>
      </c>
      <c r="H12">
        <v>1</v>
      </c>
      <c r="I12">
        <v>3</v>
      </c>
      <c r="J12">
        <f>SUM(Tabla8[[#This Row],[Nacional saínte]:[Internacional saínte]])</f>
        <v>4</v>
      </c>
    </row>
    <row r="13" spans="1:16" x14ac:dyDescent="0.25">
      <c r="A13" t="s">
        <v>181</v>
      </c>
      <c r="B13" t="s">
        <v>97</v>
      </c>
      <c r="C13" t="s">
        <v>98</v>
      </c>
      <c r="D13" t="s">
        <v>192</v>
      </c>
      <c r="F13">
        <v>4</v>
      </c>
      <c r="G13">
        <f>SUM(Tabla8[[#This Row],[Nacional entrante]:[Internacional entrante]])</f>
        <v>4</v>
      </c>
      <c r="J13">
        <f>SUM(Tabla8[[#This Row],[Nacional saínte]:[Internacional saínte]])</f>
        <v>0</v>
      </c>
    </row>
    <row r="14" spans="1:16" x14ac:dyDescent="0.25">
      <c r="A14" t="s">
        <v>181</v>
      </c>
      <c r="B14" t="s">
        <v>97</v>
      </c>
      <c r="C14" t="s">
        <v>117</v>
      </c>
      <c r="D14" t="s">
        <v>239</v>
      </c>
      <c r="I14">
        <v>4</v>
      </c>
      <c r="J14">
        <f>SUM(Tabla8[[#This Row],[Nacional saínte]:[Internacional saínte]])</f>
        <v>4</v>
      </c>
    </row>
    <row r="15" spans="1:16" x14ac:dyDescent="0.25">
      <c r="A15" t="s">
        <v>181</v>
      </c>
      <c r="B15" t="s">
        <v>97</v>
      </c>
      <c r="C15" t="s">
        <v>101</v>
      </c>
      <c r="D15" t="s">
        <v>102</v>
      </c>
      <c r="I15">
        <v>11</v>
      </c>
      <c r="J15">
        <f>SUM(Tabla8[[#This Row],[Nacional saínte]:[Internacional saínte]])</f>
        <v>11</v>
      </c>
    </row>
    <row r="16" spans="1:16" x14ac:dyDescent="0.25">
      <c r="A16" t="s">
        <v>181</v>
      </c>
      <c r="B16" t="s">
        <v>97</v>
      </c>
      <c r="C16" t="s">
        <v>101</v>
      </c>
      <c r="D16" t="s">
        <v>192</v>
      </c>
      <c r="F16">
        <v>1</v>
      </c>
      <c r="G16">
        <f>SUM(Tabla8[[#This Row],[Nacional entrante]:[Internacional entrante]])</f>
        <v>1</v>
      </c>
      <c r="J16">
        <f>SUM(Tabla8[[#This Row],[Nacional saínte]:[Internacional saínte]])</f>
        <v>0</v>
      </c>
    </row>
    <row r="17" spans="1:10" x14ac:dyDescent="0.25">
      <c r="A17" t="s">
        <v>181</v>
      </c>
      <c r="B17" t="s">
        <v>104</v>
      </c>
      <c r="C17" t="s">
        <v>98</v>
      </c>
      <c r="D17" t="s">
        <v>105</v>
      </c>
      <c r="F17">
        <v>4</v>
      </c>
      <c r="G17">
        <f>SUM(Tabla8[[#This Row],[Nacional entrante]:[Internacional entrante]])</f>
        <v>4</v>
      </c>
      <c r="I17">
        <v>1</v>
      </c>
      <c r="J17">
        <f>SUM(Tabla8[[#This Row],[Nacional saínte]:[Internacional saínte]])</f>
        <v>1</v>
      </c>
    </row>
    <row r="18" spans="1:10" x14ac:dyDescent="0.25">
      <c r="A18" t="s">
        <v>181</v>
      </c>
      <c r="B18" t="s">
        <v>106</v>
      </c>
      <c r="C18" t="s">
        <v>98</v>
      </c>
      <c r="D18" t="s">
        <v>107</v>
      </c>
      <c r="E18">
        <v>1</v>
      </c>
      <c r="F18">
        <v>4</v>
      </c>
      <c r="G18">
        <f>SUM(Tabla8[[#This Row],[Nacional entrante]:[Internacional entrante]])</f>
        <v>5</v>
      </c>
      <c r="H18">
        <v>2</v>
      </c>
      <c r="I18">
        <v>13</v>
      </c>
      <c r="J18">
        <f>SUM(Tabla8[[#This Row],[Nacional saínte]:[Internacional saínte]])</f>
        <v>15</v>
      </c>
    </row>
    <row r="19" spans="1:10" x14ac:dyDescent="0.25">
      <c r="A19" t="s">
        <v>181</v>
      </c>
      <c r="B19" t="s">
        <v>106</v>
      </c>
      <c r="C19" t="s">
        <v>98</v>
      </c>
      <c r="D19" t="s">
        <v>238</v>
      </c>
      <c r="H19">
        <v>1</v>
      </c>
      <c r="I19">
        <v>7</v>
      </c>
      <c r="J19">
        <f>SUM(Tabla8[[#This Row],[Nacional saínte]:[Internacional saínte]])</f>
        <v>8</v>
      </c>
    </row>
    <row r="20" spans="1:10" x14ac:dyDescent="0.25">
      <c r="A20" t="s">
        <v>181</v>
      </c>
      <c r="B20" t="s">
        <v>106</v>
      </c>
      <c r="C20" t="s">
        <v>101</v>
      </c>
      <c r="D20" t="s">
        <v>108</v>
      </c>
      <c r="I20">
        <v>3</v>
      </c>
      <c r="J20">
        <f>SUM(Tabla8[[#This Row],[Nacional saínte]:[Internacional saínte]])</f>
        <v>3</v>
      </c>
    </row>
    <row r="21" spans="1:10" x14ac:dyDescent="0.25">
      <c r="A21" t="s">
        <v>181</v>
      </c>
      <c r="B21" t="s">
        <v>109</v>
      </c>
      <c r="C21" t="s">
        <v>98</v>
      </c>
      <c r="D21" t="s">
        <v>110</v>
      </c>
      <c r="F21">
        <v>8</v>
      </c>
      <c r="G21">
        <f>SUM(Tabla8[[#This Row],[Nacional entrante]:[Internacional entrante]])</f>
        <v>8</v>
      </c>
      <c r="I21">
        <v>9</v>
      </c>
      <c r="J21">
        <f>SUM(Tabla8[[#This Row],[Nacional saínte]:[Internacional saínte]])</f>
        <v>9</v>
      </c>
    </row>
    <row r="22" spans="1:10" x14ac:dyDescent="0.25">
      <c r="A22" t="s">
        <v>181</v>
      </c>
      <c r="B22" t="s">
        <v>109</v>
      </c>
      <c r="C22" t="s">
        <v>98</v>
      </c>
      <c r="D22" t="s">
        <v>111</v>
      </c>
      <c r="F22">
        <v>4</v>
      </c>
      <c r="G22">
        <f>SUM(Tabla8[[#This Row],[Nacional entrante]:[Internacional entrante]])</f>
        <v>4</v>
      </c>
      <c r="I22">
        <v>9</v>
      </c>
      <c r="J22">
        <f>SUM(Tabla8[[#This Row],[Nacional saínte]:[Internacional saínte]])</f>
        <v>9</v>
      </c>
    </row>
    <row r="23" spans="1:10" x14ac:dyDescent="0.25">
      <c r="A23" t="s">
        <v>181</v>
      </c>
      <c r="B23" t="s">
        <v>109</v>
      </c>
      <c r="C23" t="s">
        <v>98</v>
      </c>
      <c r="D23" t="s">
        <v>240</v>
      </c>
      <c r="I23">
        <v>1</v>
      </c>
      <c r="J23">
        <f>SUM(Tabla8[[#This Row],[Nacional saínte]:[Internacional saínte]])</f>
        <v>1</v>
      </c>
    </row>
    <row r="24" spans="1:10" x14ac:dyDescent="0.25">
      <c r="A24" t="s">
        <v>181</v>
      </c>
      <c r="B24" t="s">
        <v>112</v>
      </c>
      <c r="C24" t="s">
        <v>98</v>
      </c>
      <c r="D24" t="s">
        <v>113</v>
      </c>
      <c r="E24">
        <v>2</v>
      </c>
      <c r="F24">
        <v>5</v>
      </c>
      <c r="G24">
        <f>SUM(Tabla8[[#This Row],[Nacional entrante]:[Internacional entrante]])</f>
        <v>7</v>
      </c>
      <c r="I24">
        <v>3</v>
      </c>
      <c r="J24">
        <f>SUM(Tabla8[[#This Row],[Nacional saínte]:[Internacional saínte]])</f>
        <v>3</v>
      </c>
    </row>
    <row r="25" spans="1:10" x14ac:dyDescent="0.25">
      <c r="A25" t="s">
        <v>181</v>
      </c>
      <c r="B25" t="s">
        <v>112</v>
      </c>
      <c r="C25" t="s">
        <v>98</v>
      </c>
      <c r="D25" t="s">
        <v>114</v>
      </c>
      <c r="F25">
        <v>3</v>
      </c>
      <c r="G25">
        <f>SUM(Tabla8[[#This Row],[Nacional entrante]:[Internacional entrante]])</f>
        <v>3</v>
      </c>
      <c r="H25">
        <v>5</v>
      </c>
      <c r="I25">
        <v>10</v>
      </c>
      <c r="J25">
        <f>SUM(Tabla8[[#This Row],[Nacional saínte]:[Internacional saínte]])</f>
        <v>15</v>
      </c>
    </row>
    <row r="26" spans="1:10" x14ac:dyDescent="0.25">
      <c r="A26" t="s">
        <v>181</v>
      </c>
      <c r="B26" t="s">
        <v>112</v>
      </c>
      <c r="C26" t="s">
        <v>98</v>
      </c>
      <c r="D26" t="s">
        <v>115</v>
      </c>
      <c r="F26">
        <v>4</v>
      </c>
      <c r="G26">
        <f>SUM(Tabla8[[#This Row],[Nacional entrante]:[Internacional entrante]])</f>
        <v>4</v>
      </c>
      <c r="H26">
        <v>2</v>
      </c>
      <c r="I26">
        <v>13</v>
      </c>
      <c r="J26">
        <f>SUM(Tabla8[[#This Row],[Nacional saínte]:[Internacional saínte]])</f>
        <v>15</v>
      </c>
    </row>
    <row r="27" spans="1:10" x14ac:dyDescent="0.25">
      <c r="A27" t="s">
        <v>181</v>
      </c>
      <c r="B27" t="s">
        <v>112</v>
      </c>
      <c r="C27" t="s">
        <v>98</v>
      </c>
      <c r="D27" t="s">
        <v>116</v>
      </c>
      <c r="E27">
        <v>2</v>
      </c>
      <c r="F27">
        <v>1</v>
      </c>
      <c r="G27">
        <f>SUM(Tabla8[[#This Row],[Nacional entrante]:[Internacional entrante]])</f>
        <v>3</v>
      </c>
      <c r="H27">
        <v>3</v>
      </c>
      <c r="I27">
        <v>3</v>
      </c>
      <c r="J27">
        <f>SUM(Tabla8[[#This Row],[Nacional saínte]:[Internacional saínte]])</f>
        <v>6</v>
      </c>
    </row>
    <row r="28" spans="1:10" x14ac:dyDescent="0.25">
      <c r="A28" t="s">
        <v>181</v>
      </c>
      <c r="B28" t="s">
        <v>112</v>
      </c>
      <c r="C28" t="s">
        <v>192</v>
      </c>
      <c r="D28" t="s">
        <v>192</v>
      </c>
      <c r="F28">
        <v>3</v>
      </c>
      <c r="G28">
        <f>SUM(Tabla8[[#This Row],[Nacional entrante]:[Internacional entrante]])</f>
        <v>3</v>
      </c>
      <c r="J28">
        <f>SUM(Tabla8[[#This Row],[Nacional saínte]:[Internacional saínte]])</f>
        <v>0</v>
      </c>
    </row>
    <row r="29" spans="1:10" x14ac:dyDescent="0.25">
      <c r="A29" t="s">
        <v>181</v>
      </c>
      <c r="B29" t="s">
        <v>118</v>
      </c>
      <c r="C29" t="s">
        <v>98</v>
      </c>
      <c r="D29" t="s">
        <v>119</v>
      </c>
      <c r="F29">
        <v>5</v>
      </c>
      <c r="G29">
        <f>SUM(Tabla8[[#This Row],[Nacional entrante]:[Internacional entrante]])</f>
        <v>5</v>
      </c>
      <c r="H29">
        <v>2</v>
      </c>
      <c r="I29">
        <v>17</v>
      </c>
      <c r="J29">
        <f>SUM(Tabla8[[#This Row],[Nacional saínte]:[Internacional saínte]])</f>
        <v>19</v>
      </c>
    </row>
    <row r="30" spans="1:10" x14ac:dyDescent="0.25">
      <c r="A30" t="s">
        <v>181</v>
      </c>
      <c r="B30" t="s">
        <v>118</v>
      </c>
      <c r="C30" t="s">
        <v>98</v>
      </c>
      <c r="D30" t="s">
        <v>254</v>
      </c>
      <c r="F30">
        <v>1</v>
      </c>
      <c r="G30">
        <f>SUM(Tabla8[[#This Row],[Nacional entrante]:[Internacional entrante]])</f>
        <v>1</v>
      </c>
      <c r="J30">
        <f>SUM(Tabla8[[#This Row],[Nacional saínte]:[Internacional saínte]])</f>
        <v>0</v>
      </c>
    </row>
    <row r="31" spans="1:10" x14ac:dyDescent="0.25">
      <c r="A31" t="s">
        <v>181</v>
      </c>
      <c r="B31" t="s">
        <v>118</v>
      </c>
      <c r="C31" t="s">
        <v>98</v>
      </c>
      <c r="D31" t="s">
        <v>241</v>
      </c>
      <c r="I31">
        <v>4</v>
      </c>
      <c r="J31">
        <f>SUM(Tabla8[[#This Row],[Nacional saínte]:[Internacional saínte]])</f>
        <v>4</v>
      </c>
    </row>
    <row r="32" spans="1:10" x14ac:dyDescent="0.25">
      <c r="A32" t="s">
        <v>181</v>
      </c>
      <c r="B32" t="s">
        <v>118</v>
      </c>
      <c r="C32" t="s">
        <v>101</v>
      </c>
      <c r="D32" t="s">
        <v>242</v>
      </c>
      <c r="I32">
        <v>1</v>
      </c>
      <c r="J32">
        <f>SUM(Tabla8[[#This Row],[Nacional saínte]:[Internacional saínte]])</f>
        <v>1</v>
      </c>
    </row>
    <row r="33" spans="1:10" x14ac:dyDescent="0.25">
      <c r="A33" t="s">
        <v>181</v>
      </c>
      <c r="B33" t="s">
        <v>118</v>
      </c>
      <c r="C33" t="s">
        <v>192</v>
      </c>
      <c r="D33" t="s">
        <v>192</v>
      </c>
      <c r="F33">
        <v>3</v>
      </c>
      <c r="G33">
        <f>SUM(Tabla8[[#This Row],[Nacional entrante]:[Internacional entrante]])</f>
        <v>3</v>
      </c>
      <c r="J33">
        <f>SUM(Tabla8[[#This Row],[Nacional saínte]:[Internacional saínte]])</f>
        <v>0</v>
      </c>
    </row>
    <row r="34" spans="1:10" x14ac:dyDescent="0.25">
      <c r="A34" t="s">
        <v>181</v>
      </c>
      <c r="B34" t="s">
        <v>120</v>
      </c>
      <c r="C34" t="s">
        <v>98</v>
      </c>
      <c r="D34" t="s">
        <v>121</v>
      </c>
      <c r="E34">
        <v>5</v>
      </c>
      <c r="F34">
        <v>3</v>
      </c>
      <c r="G34">
        <f>SUM(Tabla8[[#This Row],[Nacional entrante]:[Internacional entrante]])</f>
        <v>8</v>
      </c>
      <c r="I34">
        <v>9</v>
      </c>
      <c r="J34">
        <f>SUM(Tabla8[[#This Row],[Nacional saínte]:[Internacional saínte]])</f>
        <v>9</v>
      </c>
    </row>
    <row r="35" spans="1:10" x14ac:dyDescent="0.25">
      <c r="A35" t="s">
        <v>181</v>
      </c>
      <c r="B35" t="s">
        <v>120</v>
      </c>
      <c r="C35" t="s">
        <v>117</v>
      </c>
      <c r="D35" t="s">
        <v>243</v>
      </c>
      <c r="I35">
        <v>1</v>
      </c>
      <c r="J35">
        <f>SUM(Tabla8[[#This Row],[Nacional saínte]:[Internacional saínte]])</f>
        <v>1</v>
      </c>
    </row>
    <row r="36" spans="1:10" x14ac:dyDescent="0.25">
      <c r="A36" t="s">
        <v>181</v>
      </c>
      <c r="B36" t="s">
        <v>193</v>
      </c>
      <c r="C36" t="s">
        <v>98</v>
      </c>
      <c r="D36" t="s">
        <v>194</v>
      </c>
      <c r="F36">
        <v>9</v>
      </c>
      <c r="G36">
        <f>SUM(Tabla8[[#This Row],[Nacional entrante]:[Internacional entrante]])</f>
        <v>9</v>
      </c>
      <c r="I36">
        <v>18</v>
      </c>
      <c r="J36">
        <f>SUM(Tabla8[[#This Row],[Nacional saínte]:[Internacional saínte]])</f>
        <v>18</v>
      </c>
    </row>
    <row r="37" spans="1:10" x14ac:dyDescent="0.25">
      <c r="A37" t="s">
        <v>181</v>
      </c>
      <c r="B37" t="s">
        <v>122</v>
      </c>
      <c r="C37" t="s">
        <v>98</v>
      </c>
      <c r="D37" t="s">
        <v>123</v>
      </c>
      <c r="F37">
        <v>1</v>
      </c>
      <c r="G37">
        <f>SUM(Tabla8[[#This Row],[Nacional entrante]:[Internacional entrante]])</f>
        <v>1</v>
      </c>
      <c r="I37">
        <v>2</v>
      </c>
      <c r="J37">
        <f>SUM(Tabla8[[#This Row],[Nacional saínte]:[Internacional saínte]])</f>
        <v>2</v>
      </c>
    </row>
    <row r="38" spans="1:10" x14ac:dyDescent="0.25">
      <c r="A38" t="s">
        <v>181</v>
      </c>
      <c r="B38" t="s">
        <v>202</v>
      </c>
      <c r="C38" t="s">
        <v>192</v>
      </c>
      <c r="D38" t="s">
        <v>192</v>
      </c>
      <c r="F38">
        <v>1</v>
      </c>
      <c r="G38">
        <f>SUM(Tabla8[[#This Row],[Nacional entrante]:[Internacional entrante]])</f>
        <v>1</v>
      </c>
      <c r="J38">
        <f>SUM(Tabla8[[#This Row],[Nacional saínte]:[Internacional saínte]])</f>
        <v>0</v>
      </c>
    </row>
    <row r="39" spans="1:10" x14ac:dyDescent="0.25">
      <c r="A39" t="s">
        <v>181</v>
      </c>
      <c r="B39" t="s">
        <v>261</v>
      </c>
      <c r="C39" t="s">
        <v>192</v>
      </c>
      <c r="D39" t="s">
        <v>192</v>
      </c>
      <c r="F39">
        <v>1</v>
      </c>
      <c r="G39">
        <f>SUM(Tabla8[[#This Row],[Nacional entrante]:[Internacional entrante]])</f>
        <v>1</v>
      </c>
      <c r="J39">
        <f>SUM(Tabla8[[#This Row],[Nacional saínte]:[Internacional saínte]])</f>
        <v>0</v>
      </c>
    </row>
    <row r="40" spans="1:10" x14ac:dyDescent="0.25">
      <c r="A40" t="s">
        <v>182</v>
      </c>
      <c r="B40" t="s">
        <v>124</v>
      </c>
      <c r="C40" t="s">
        <v>98</v>
      </c>
      <c r="D40" t="s">
        <v>125</v>
      </c>
      <c r="E40">
        <v>6</v>
      </c>
      <c r="F40">
        <v>14</v>
      </c>
      <c r="G40">
        <f>SUM(Tabla8[[#This Row],[Nacional entrante]:[Internacional entrante]])</f>
        <v>20</v>
      </c>
      <c r="H40">
        <v>12</v>
      </c>
      <c r="I40">
        <v>13</v>
      </c>
      <c r="J40">
        <f>SUM(Tabla8[[#This Row],[Nacional saínte]:[Internacional saínte]])</f>
        <v>25</v>
      </c>
    </row>
    <row r="41" spans="1:10" x14ac:dyDescent="0.25">
      <c r="A41" t="s">
        <v>182</v>
      </c>
      <c r="B41" t="s">
        <v>124</v>
      </c>
      <c r="C41" t="s">
        <v>101</v>
      </c>
      <c r="D41" t="s">
        <v>126</v>
      </c>
      <c r="I41">
        <v>2</v>
      </c>
      <c r="J41">
        <f>SUM(Tabla8[[#This Row],[Nacional saínte]:[Internacional saínte]])</f>
        <v>2</v>
      </c>
    </row>
    <row r="42" spans="1:10" x14ac:dyDescent="0.25">
      <c r="A42" t="s">
        <v>182</v>
      </c>
      <c r="B42" t="s">
        <v>127</v>
      </c>
      <c r="C42" t="s">
        <v>98</v>
      </c>
      <c r="D42" t="s">
        <v>128</v>
      </c>
      <c r="E42">
        <v>3</v>
      </c>
      <c r="F42">
        <v>3</v>
      </c>
      <c r="G42">
        <f>SUM(Tabla8[[#This Row],[Nacional entrante]:[Internacional entrante]])</f>
        <v>6</v>
      </c>
      <c r="H42">
        <v>4</v>
      </c>
      <c r="I42">
        <v>21</v>
      </c>
      <c r="J42">
        <f>SUM(Tabla8[[#This Row],[Nacional saínte]:[Internacional saínte]])</f>
        <v>25</v>
      </c>
    </row>
    <row r="43" spans="1:10" x14ac:dyDescent="0.25">
      <c r="A43" t="s">
        <v>182</v>
      </c>
      <c r="B43" t="s">
        <v>127</v>
      </c>
      <c r="C43" t="s">
        <v>98</v>
      </c>
      <c r="D43" t="s">
        <v>113</v>
      </c>
      <c r="F43">
        <v>1</v>
      </c>
      <c r="G43">
        <f>SUM(Tabla8[[#This Row],[Nacional entrante]:[Internacional entrante]])</f>
        <v>1</v>
      </c>
      <c r="I43">
        <v>5</v>
      </c>
      <c r="J43">
        <f>SUM(Tabla8[[#This Row],[Nacional saínte]:[Internacional saínte]])</f>
        <v>5</v>
      </c>
    </row>
    <row r="44" spans="1:10" x14ac:dyDescent="0.25">
      <c r="A44" t="s">
        <v>182</v>
      </c>
      <c r="B44" t="s">
        <v>127</v>
      </c>
      <c r="C44" t="s">
        <v>98</v>
      </c>
      <c r="D44" t="s">
        <v>114</v>
      </c>
      <c r="E44">
        <v>3</v>
      </c>
      <c r="F44">
        <v>1</v>
      </c>
      <c r="G44">
        <f>SUM(Tabla8[[#This Row],[Nacional entrante]:[Internacional entrante]])</f>
        <v>4</v>
      </c>
      <c r="H44">
        <v>4</v>
      </c>
      <c r="I44">
        <v>11</v>
      </c>
      <c r="J44">
        <f>SUM(Tabla8[[#This Row],[Nacional saínte]:[Internacional saínte]])</f>
        <v>15</v>
      </c>
    </row>
    <row r="45" spans="1:10" x14ac:dyDescent="0.25">
      <c r="A45" t="s">
        <v>182</v>
      </c>
      <c r="B45" t="s">
        <v>127</v>
      </c>
      <c r="C45" t="s">
        <v>117</v>
      </c>
      <c r="D45" t="s">
        <v>255</v>
      </c>
      <c r="F45">
        <v>1</v>
      </c>
      <c r="G45">
        <f>SUM(Tabla8[[#This Row],[Nacional entrante]:[Internacional entrante]])</f>
        <v>1</v>
      </c>
      <c r="J45">
        <f>SUM(Tabla8[[#This Row],[Nacional saínte]:[Internacional saínte]])</f>
        <v>0</v>
      </c>
    </row>
    <row r="46" spans="1:10" x14ac:dyDescent="0.25">
      <c r="A46" t="s">
        <v>182</v>
      </c>
      <c r="B46" t="s">
        <v>130</v>
      </c>
      <c r="C46" t="s">
        <v>98</v>
      </c>
      <c r="D46" t="s">
        <v>131</v>
      </c>
      <c r="I46">
        <v>1</v>
      </c>
      <c r="J46">
        <f>SUM(Tabla8[[#This Row],[Nacional saínte]:[Internacional saínte]])</f>
        <v>1</v>
      </c>
    </row>
    <row r="47" spans="1:10" x14ac:dyDescent="0.25">
      <c r="A47" t="s">
        <v>182</v>
      </c>
      <c r="B47" t="s">
        <v>130</v>
      </c>
      <c r="C47" t="s">
        <v>101</v>
      </c>
      <c r="D47" t="s">
        <v>253</v>
      </c>
      <c r="F47">
        <v>1</v>
      </c>
      <c r="G47">
        <f>SUM(Tabla8[[#This Row],[Nacional entrante]:[Internacional entrante]])</f>
        <v>1</v>
      </c>
      <c r="I47">
        <v>1</v>
      </c>
      <c r="J47">
        <f>SUM(Tabla8[[#This Row],[Nacional saínte]:[Internacional saínte]])</f>
        <v>1</v>
      </c>
    </row>
    <row r="48" spans="1:10" x14ac:dyDescent="0.25">
      <c r="A48" t="s">
        <v>182</v>
      </c>
      <c r="B48" t="s">
        <v>132</v>
      </c>
      <c r="C48" t="s">
        <v>98</v>
      </c>
      <c r="D48" t="s">
        <v>133</v>
      </c>
      <c r="E48">
        <v>2</v>
      </c>
      <c r="F48">
        <v>9</v>
      </c>
      <c r="G48">
        <f>SUM(Tabla8[[#This Row],[Nacional entrante]:[Internacional entrante]])</f>
        <v>11</v>
      </c>
      <c r="H48">
        <v>3</v>
      </c>
      <c r="I48">
        <v>4</v>
      </c>
      <c r="J48">
        <f>SUM(Tabla8[[#This Row],[Nacional saínte]:[Internacional saínte]])</f>
        <v>7</v>
      </c>
    </row>
    <row r="49" spans="1:10" x14ac:dyDescent="0.25">
      <c r="A49" t="s">
        <v>182</v>
      </c>
      <c r="B49" t="s">
        <v>132</v>
      </c>
      <c r="C49" t="s">
        <v>98</v>
      </c>
      <c r="D49" t="s">
        <v>134</v>
      </c>
      <c r="E49">
        <v>9</v>
      </c>
      <c r="F49">
        <v>8</v>
      </c>
      <c r="G49">
        <f>SUM(Tabla8[[#This Row],[Nacional entrante]:[Internacional entrante]])</f>
        <v>17</v>
      </c>
      <c r="H49">
        <v>11</v>
      </c>
      <c r="I49">
        <v>36</v>
      </c>
      <c r="J49">
        <f>SUM(Tabla8[[#This Row],[Nacional saínte]:[Internacional saínte]])</f>
        <v>47</v>
      </c>
    </row>
    <row r="50" spans="1:10" x14ac:dyDescent="0.25">
      <c r="A50" t="s">
        <v>182</v>
      </c>
      <c r="B50" t="s">
        <v>132</v>
      </c>
      <c r="C50" t="s">
        <v>101</v>
      </c>
      <c r="D50" t="s">
        <v>262</v>
      </c>
      <c r="F50">
        <v>1</v>
      </c>
      <c r="G50" s="32">
        <f>SUM(Tabla8[[#This Row],[Nacional entrante]:[Internacional entrante]])</f>
        <v>1</v>
      </c>
      <c r="J50">
        <f>SUM(Tabla8[[#This Row],[Nacional saínte]:[Internacional saínte]])</f>
        <v>0</v>
      </c>
    </row>
    <row r="51" spans="1:10" x14ac:dyDescent="0.25">
      <c r="A51" t="s">
        <v>182</v>
      </c>
      <c r="B51" t="s">
        <v>135</v>
      </c>
      <c r="C51" t="s">
        <v>98</v>
      </c>
      <c r="D51" t="s">
        <v>136</v>
      </c>
      <c r="E51">
        <v>1</v>
      </c>
      <c r="F51">
        <v>4</v>
      </c>
      <c r="G51">
        <f>SUM(Tabla8[[#This Row],[Nacional entrante]:[Internacional entrante]])</f>
        <v>5</v>
      </c>
      <c r="H51">
        <v>2</v>
      </c>
      <c r="I51">
        <v>4</v>
      </c>
      <c r="J51">
        <f>SUM(Tabla8[[#This Row],[Nacional saínte]:[Internacional saínte]])</f>
        <v>6</v>
      </c>
    </row>
    <row r="52" spans="1:10" x14ac:dyDescent="0.25">
      <c r="A52" t="s">
        <v>182</v>
      </c>
      <c r="B52" t="s">
        <v>256</v>
      </c>
      <c r="C52" t="s">
        <v>98</v>
      </c>
      <c r="D52" t="s">
        <v>257</v>
      </c>
      <c r="F52">
        <v>3</v>
      </c>
      <c r="G52">
        <f>SUM(Tabla8[[#This Row],[Nacional entrante]:[Internacional entrante]])</f>
        <v>3</v>
      </c>
      <c r="J52">
        <f>SUM(Tabla8[[#This Row],[Nacional saínte]:[Internacional saínte]])</f>
        <v>0</v>
      </c>
    </row>
    <row r="53" spans="1:10" x14ac:dyDescent="0.25">
      <c r="A53" t="s">
        <v>182</v>
      </c>
      <c r="B53" t="s">
        <v>137</v>
      </c>
      <c r="C53" t="s">
        <v>98</v>
      </c>
      <c r="D53" t="s">
        <v>138</v>
      </c>
      <c r="F53">
        <v>5</v>
      </c>
      <c r="G53">
        <f>SUM(Tabla8[[#This Row],[Nacional entrante]:[Internacional entrante]])</f>
        <v>5</v>
      </c>
      <c r="I53">
        <v>7</v>
      </c>
      <c r="J53">
        <f>SUM(Tabla8[[#This Row],[Nacional saínte]:[Internacional saínte]])</f>
        <v>7</v>
      </c>
    </row>
    <row r="54" spans="1:10" x14ac:dyDescent="0.25">
      <c r="A54" t="s">
        <v>182</v>
      </c>
      <c r="B54" t="s">
        <v>139</v>
      </c>
      <c r="C54" t="s">
        <v>98</v>
      </c>
      <c r="D54" t="s">
        <v>123</v>
      </c>
      <c r="F54">
        <v>6</v>
      </c>
      <c r="G54">
        <f>SUM(Tabla8[[#This Row],[Nacional entrante]:[Internacional entrante]])</f>
        <v>6</v>
      </c>
      <c r="I54">
        <v>4</v>
      </c>
      <c r="J54">
        <f>SUM(Tabla8[[#This Row],[Nacional saínte]:[Internacional saínte]])</f>
        <v>4</v>
      </c>
    </row>
    <row r="55" spans="1:10" x14ac:dyDescent="0.25">
      <c r="A55" t="s">
        <v>182</v>
      </c>
      <c r="B55" t="s">
        <v>140</v>
      </c>
      <c r="C55" t="s">
        <v>98</v>
      </c>
      <c r="D55" t="s">
        <v>141</v>
      </c>
      <c r="F55">
        <v>2</v>
      </c>
      <c r="G55">
        <f>SUM(Tabla8[[#This Row],[Nacional entrante]:[Internacional entrante]])</f>
        <v>2</v>
      </c>
      <c r="I55">
        <v>6</v>
      </c>
      <c r="J55">
        <f>SUM(Tabla8[[#This Row],[Nacional saínte]:[Internacional saínte]])</f>
        <v>6</v>
      </c>
    </row>
    <row r="56" spans="1:10" x14ac:dyDescent="0.25">
      <c r="A56" t="s">
        <v>183</v>
      </c>
      <c r="B56" t="s">
        <v>142</v>
      </c>
      <c r="C56" t="s">
        <v>98</v>
      </c>
      <c r="D56" t="s">
        <v>195</v>
      </c>
      <c r="E56">
        <v>1</v>
      </c>
      <c r="F56">
        <v>32</v>
      </c>
      <c r="G56">
        <f>SUM(Tabla8[[#This Row],[Nacional entrante]:[Internacional entrante]])</f>
        <v>33</v>
      </c>
      <c r="I56">
        <v>4</v>
      </c>
      <c r="J56">
        <f>SUM(Tabla8[[#This Row],[Nacional saínte]:[Internacional saínte]])</f>
        <v>4</v>
      </c>
    </row>
    <row r="57" spans="1:10" x14ac:dyDescent="0.25">
      <c r="A57" t="s">
        <v>183</v>
      </c>
      <c r="B57" t="s">
        <v>142</v>
      </c>
      <c r="C57" t="s">
        <v>98</v>
      </c>
      <c r="D57" t="s">
        <v>143</v>
      </c>
      <c r="F57">
        <v>48</v>
      </c>
      <c r="G57">
        <f>SUM(Tabla8[[#This Row],[Nacional entrante]:[Internacional entrante]])</f>
        <v>48</v>
      </c>
      <c r="I57">
        <v>11</v>
      </c>
      <c r="J57">
        <f>SUM(Tabla8[[#This Row],[Nacional saínte]:[Internacional saínte]])</f>
        <v>11</v>
      </c>
    </row>
    <row r="58" spans="1:10" x14ac:dyDescent="0.25">
      <c r="A58" t="s">
        <v>183</v>
      </c>
      <c r="B58" t="s">
        <v>142</v>
      </c>
      <c r="C58" t="s">
        <v>98</v>
      </c>
      <c r="D58" t="s">
        <v>196</v>
      </c>
      <c r="E58">
        <v>2</v>
      </c>
      <c r="F58">
        <v>28</v>
      </c>
      <c r="G58">
        <f>SUM(Tabla8[[#This Row],[Nacional entrante]:[Internacional entrante]])</f>
        <v>30</v>
      </c>
      <c r="H58">
        <v>3</v>
      </c>
      <c r="I58">
        <v>22</v>
      </c>
      <c r="J58">
        <f>SUM(Tabla8[[#This Row],[Nacional saínte]:[Internacional saínte]])</f>
        <v>25</v>
      </c>
    </row>
    <row r="59" spans="1:10" x14ac:dyDescent="0.25">
      <c r="A59" t="s">
        <v>183</v>
      </c>
      <c r="B59" t="s">
        <v>142</v>
      </c>
      <c r="C59" t="s">
        <v>98</v>
      </c>
      <c r="D59" t="s">
        <v>192</v>
      </c>
      <c r="F59">
        <v>39</v>
      </c>
      <c r="G59">
        <f>SUM(Tabla8[[#This Row],[Nacional entrante]:[Internacional entrante]])</f>
        <v>39</v>
      </c>
      <c r="J59">
        <f>SUM(Tabla8[[#This Row],[Nacional saínte]:[Internacional saínte]])</f>
        <v>0</v>
      </c>
    </row>
    <row r="60" spans="1:10" x14ac:dyDescent="0.25">
      <c r="A60" t="s">
        <v>183</v>
      </c>
      <c r="B60" t="s">
        <v>142</v>
      </c>
      <c r="C60" t="s">
        <v>117</v>
      </c>
      <c r="D60" t="s">
        <v>197</v>
      </c>
      <c r="F60">
        <v>2</v>
      </c>
      <c r="G60">
        <f>SUM(Tabla8[[#This Row],[Nacional entrante]:[Internacional entrante]])</f>
        <v>2</v>
      </c>
      <c r="J60">
        <f>SUM(Tabla8[[#This Row],[Nacional saínte]:[Internacional saínte]])</f>
        <v>0</v>
      </c>
    </row>
    <row r="61" spans="1:10" x14ac:dyDescent="0.25">
      <c r="A61" t="s">
        <v>183</v>
      </c>
      <c r="B61" t="s">
        <v>142</v>
      </c>
      <c r="C61" t="s">
        <v>117</v>
      </c>
      <c r="D61" t="s">
        <v>244</v>
      </c>
      <c r="I61">
        <v>5</v>
      </c>
      <c r="J61">
        <f>SUM(Tabla8[[#This Row],[Nacional saínte]:[Internacional saínte]])</f>
        <v>5</v>
      </c>
    </row>
    <row r="62" spans="1:10" x14ac:dyDescent="0.25">
      <c r="A62" t="s">
        <v>183</v>
      </c>
      <c r="B62" t="s">
        <v>142</v>
      </c>
      <c r="C62" t="s">
        <v>101</v>
      </c>
      <c r="D62" t="s">
        <v>144</v>
      </c>
      <c r="I62">
        <v>1</v>
      </c>
      <c r="J62">
        <f>SUM(Tabla8[[#This Row],[Nacional saínte]:[Internacional saínte]])</f>
        <v>1</v>
      </c>
    </row>
    <row r="63" spans="1:10" x14ac:dyDescent="0.25">
      <c r="A63" t="s">
        <v>183</v>
      </c>
      <c r="B63" t="s">
        <v>142</v>
      </c>
      <c r="C63" t="s">
        <v>101</v>
      </c>
      <c r="D63" t="s">
        <v>245</v>
      </c>
      <c r="I63">
        <v>2</v>
      </c>
      <c r="J63">
        <f>SUM(Tabla8[[#This Row],[Nacional saínte]:[Internacional saínte]])</f>
        <v>2</v>
      </c>
    </row>
    <row r="64" spans="1:10" x14ac:dyDescent="0.25">
      <c r="A64" t="s">
        <v>183</v>
      </c>
      <c r="B64" t="s">
        <v>142</v>
      </c>
      <c r="C64" t="s">
        <v>101</v>
      </c>
      <c r="D64" t="s">
        <v>246</v>
      </c>
      <c r="I64">
        <v>2</v>
      </c>
      <c r="J64">
        <f>SUM(Tabla8[[#This Row],[Nacional saínte]:[Internacional saínte]])</f>
        <v>2</v>
      </c>
    </row>
    <row r="65" spans="1:10" x14ac:dyDescent="0.25">
      <c r="A65" t="s">
        <v>183</v>
      </c>
      <c r="B65" t="s">
        <v>145</v>
      </c>
      <c r="C65" t="s">
        <v>98</v>
      </c>
      <c r="D65" t="s">
        <v>146</v>
      </c>
      <c r="E65">
        <v>3</v>
      </c>
      <c r="F65">
        <v>14</v>
      </c>
      <c r="G65">
        <f>SUM(Tabla8[[#This Row],[Nacional entrante]:[Internacional entrante]])</f>
        <v>17</v>
      </c>
      <c r="H65">
        <v>8</v>
      </c>
      <c r="I65">
        <v>14</v>
      </c>
      <c r="J65">
        <f>SUM(Tabla8[[#This Row],[Nacional saínte]:[Internacional saínte]])</f>
        <v>22</v>
      </c>
    </row>
    <row r="66" spans="1:10" x14ac:dyDescent="0.25">
      <c r="A66" t="s">
        <v>183</v>
      </c>
      <c r="B66" t="s">
        <v>145</v>
      </c>
      <c r="C66" t="s">
        <v>117</v>
      </c>
      <c r="D66" t="s">
        <v>258</v>
      </c>
      <c r="F66">
        <v>1</v>
      </c>
      <c r="G66">
        <f>SUM(Tabla8[[#This Row],[Nacional entrante]:[Internacional entrante]])</f>
        <v>1</v>
      </c>
      <c r="J66">
        <f>SUM(Tabla8[[#This Row],[Nacional saínte]:[Internacional saínte]])</f>
        <v>0</v>
      </c>
    </row>
    <row r="67" spans="1:10" x14ac:dyDescent="0.25">
      <c r="A67" t="s">
        <v>183</v>
      </c>
      <c r="B67" t="s">
        <v>145</v>
      </c>
      <c r="C67" t="s">
        <v>117</v>
      </c>
      <c r="D67" t="s">
        <v>248</v>
      </c>
      <c r="I67">
        <v>2</v>
      </c>
      <c r="J67">
        <f>SUM(Tabla8[[#This Row],[Nacional saínte]:[Internacional saínte]])</f>
        <v>2</v>
      </c>
    </row>
    <row r="68" spans="1:10" x14ac:dyDescent="0.25">
      <c r="A68" t="s">
        <v>183</v>
      </c>
      <c r="B68" t="s">
        <v>145</v>
      </c>
      <c r="C68" t="s">
        <v>117</v>
      </c>
      <c r="D68" t="s">
        <v>129</v>
      </c>
      <c r="I68">
        <v>3</v>
      </c>
      <c r="J68">
        <f>SUM(Tabla8[[#This Row],[Nacional saínte]:[Internacional saínte]])</f>
        <v>3</v>
      </c>
    </row>
    <row r="69" spans="1:10" x14ac:dyDescent="0.25">
      <c r="A69" t="s">
        <v>183</v>
      </c>
      <c r="B69" t="s">
        <v>145</v>
      </c>
      <c r="C69" t="s">
        <v>117</v>
      </c>
      <c r="D69" t="s">
        <v>247</v>
      </c>
      <c r="I69">
        <v>1</v>
      </c>
      <c r="J69">
        <f>SUM(Tabla8[[#This Row],[Nacional saínte]:[Internacional saínte]])</f>
        <v>1</v>
      </c>
    </row>
    <row r="70" spans="1:10" x14ac:dyDescent="0.25">
      <c r="A70" t="s">
        <v>183</v>
      </c>
      <c r="B70" t="s">
        <v>145</v>
      </c>
      <c r="C70" t="s">
        <v>101</v>
      </c>
      <c r="D70" t="s">
        <v>147</v>
      </c>
      <c r="I70">
        <v>1</v>
      </c>
      <c r="J70">
        <f>SUM(Tabla8[[#This Row],[Nacional saínte]:[Internacional saínte]])</f>
        <v>1</v>
      </c>
    </row>
    <row r="71" spans="1:10" x14ac:dyDescent="0.25">
      <c r="A71" t="s">
        <v>183</v>
      </c>
      <c r="B71" t="s">
        <v>145</v>
      </c>
      <c r="C71" t="s">
        <v>101</v>
      </c>
      <c r="D71" t="s">
        <v>192</v>
      </c>
      <c r="F71">
        <v>3</v>
      </c>
      <c r="G71">
        <f>SUM(Tabla8[[#This Row],[Nacional entrante]:[Internacional entrante]])</f>
        <v>3</v>
      </c>
      <c r="J71">
        <f>SUM(Tabla8[[#This Row],[Nacional saínte]:[Internacional saínte]])</f>
        <v>0</v>
      </c>
    </row>
    <row r="72" spans="1:10" x14ac:dyDescent="0.25">
      <c r="A72" t="s">
        <v>183</v>
      </c>
      <c r="B72" t="s">
        <v>148</v>
      </c>
      <c r="C72" t="s">
        <v>98</v>
      </c>
      <c r="D72" t="s">
        <v>110</v>
      </c>
      <c r="E72">
        <v>3</v>
      </c>
      <c r="F72">
        <v>45</v>
      </c>
      <c r="G72">
        <f>SUM(Tabla8[[#This Row],[Nacional entrante]:[Internacional entrante]])</f>
        <v>48</v>
      </c>
      <c r="H72">
        <v>5</v>
      </c>
      <c r="I72">
        <v>32</v>
      </c>
      <c r="J72">
        <f>SUM(Tabla8[[#This Row],[Nacional saínte]:[Internacional saínte]])</f>
        <v>37</v>
      </c>
    </row>
    <row r="73" spans="1:10" x14ac:dyDescent="0.25">
      <c r="A73" t="s">
        <v>183</v>
      </c>
      <c r="B73" t="s">
        <v>148</v>
      </c>
      <c r="C73" t="s">
        <v>98</v>
      </c>
      <c r="D73" t="s">
        <v>149</v>
      </c>
      <c r="E73">
        <v>1</v>
      </c>
      <c r="F73">
        <v>10</v>
      </c>
      <c r="G73">
        <f>SUM(Tabla8[[#This Row],[Nacional entrante]:[Internacional entrante]])</f>
        <v>11</v>
      </c>
      <c r="I73">
        <v>6</v>
      </c>
      <c r="J73">
        <f>SUM(Tabla8[[#This Row],[Nacional saínte]:[Internacional saínte]])</f>
        <v>6</v>
      </c>
    </row>
    <row r="74" spans="1:10" x14ac:dyDescent="0.25">
      <c r="A74" t="s">
        <v>183</v>
      </c>
      <c r="B74" t="s">
        <v>148</v>
      </c>
      <c r="C74" t="s">
        <v>98</v>
      </c>
      <c r="D74" t="s">
        <v>238</v>
      </c>
      <c r="H74">
        <v>14</v>
      </c>
      <c r="I74">
        <v>17</v>
      </c>
      <c r="J74">
        <f>SUM(Tabla8[[#This Row],[Nacional saínte]:[Internacional saínte]])</f>
        <v>31</v>
      </c>
    </row>
    <row r="75" spans="1:10" x14ac:dyDescent="0.25">
      <c r="A75" t="s">
        <v>183</v>
      </c>
      <c r="B75" t="s">
        <v>148</v>
      </c>
      <c r="C75" t="s">
        <v>117</v>
      </c>
      <c r="D75" t="s">
        <v>259</v>
      </c>
      <c r="F75">
        <v>1</v>
      </c>
      <c r="G75">
        <f>SUM(Tabla8[[#This Row],[Nacional entrante]:[Internacional entrante]])</f>
        <v>1</v>
      </c>
      <c r="J75">
        <f>SUM(Tabla8[[#This Row],[Nacional saínte]:[Internacional saínte]])</f>
        <v>0</v>
      </c>
    </row>
    <row r="76" spans="1:10" x14ac:dyDescent="0.25">
      <c r="A76" t="s">
        <v>183</v>
      </c>
      <c r="B76" t="s">
        <v>148</v>
      </c>
      <c r="C76" t="s">
        <v>101</v>
      </c>
      <c r="D76" t="s">
        <v>150</v>
      </c>
      <c r="I76">
        <v>1</v>
      </c>
      <c r="J76">
        <f>SUM(Tabla8[[#This Row],[Nacional saínte]:[Internacional saínte]])</f>
        <v>1</v>
      </c>
    </row>
    <row r="77" spans="1:10" x14ac:dyDescent="0.25">
      <c r="A77" t="s">
        <v>183</v>
      </c>
      <c r="B77" t="s">
        <v>148</v>
      </c>
      <c r="C77" t="s">
        <v>98</v>
      </c>
      <c r="D77" t="s">
        <v>192</v>
      </c>
      <c r="F77">
        <v>5</v>
      </c>
      <c r="G77">
        <f>SUM(Tabla8[[#This Row],[Nacional entrante]:[Internacional entrante]])</f>
        <v>5</v>
      </c>
      <c r="J77">
        <f>SUM(Tabla8[[#This Row],[Nacional saínte]:[Internacional saínte]])</f>
        <v>0</v>
      </c>
    </row>
    <row r="78" spans="1:10" x14ac:dyDescent="0.25">
      <c r="A78" t="s">
        <v>183</v>
      </c>
      <c r="B78" t="s">
        <v>151</v>
      </c>
      <c r="C78" t="s">
        <v>98</v>
      </c>
      <c r="D78" t="s">
        <v>152</v>
      </c>
      <c r="E78">
        <v>1</v>
      </c>
      <c r="F78">
        <v>39</v>
      </c>
      <c r="G78">
        <f>SUM(Tabla8[[#This Row],[Nacional entrante]:[Internacional entrante]])</f>
        <v>40</v>
      </c>
      <c r="H78">
        <v>1</v>
      </c>
      <c r="I78">
        <v>7</v>
      </c>
      <c r="J78">
        <f>SUM(Tabla8[[#This Row],[Nacional saínte]:[Internacional saínte]])</f>
        <v>8</v>
      </c>
    </row>
    <row r="79" spans="1:10" x14ac:dyDescent="0.25">
      <c r="A79" t="s">
        <v>183</v>
      </c>
      <c r="B79" t="s">
        <v>151</v>
      </c>
      <c r="C79" t="s">
        <v>117</v>
      </c>
      <c r="D79" t="s">
        <v>153</v>
      </c>
      <c r="F79">
        <v>4</v>
      </c>
      <c r="G79">
        <f>SUM(Tabla8[[#This Row],[Nacional entrante]:[Internacional entrante]])</f>
        <v>4</v>
      </c>
      <c r="J79">
        <f>SUM(Tabla8[[#This Row],[Nacional saínte]:[Internacional saínte]])</f>
        <v>0</v>
      </c>
    </row>
    <row r="80" spans="1:10" x14ac:dyDescent="0.25">
      <c r="A80" t="s">
        <v>183</v>
      </c>
      <c r="B80" t="s">
        <v>151</v>
      </c>
      <c r="C80" t="s">
        <v>117</v>
      </c>
      <c r="D80" t="s">
        <v>192</v>
      </c>
      <c r="F80">
        <v>1</v>
      </c>
      <c r="G80">
        <f>SUM(Tabla8[[#This Row],[Nacional entrante]:[Internacional entrante]])</f>
        <v>1</v>
      </c>
      <c r="J80">
        <f>SUM(Tabla8[[#This Row],[Nacional saínte]:[Internacional saínte]])</f>
        <v>0</v>
      </c>
    </row>
    <row r="81" spans="1:10" x14ac:dyDescent="0.25">
      <c r="A81" t="s">
        <v>183</v>
      </c>
      <c r="B81" t="s">
        <v>154</v>
      </c>
      <c r="C81" t="s">
        <v>98</v>
      </c>
      <c r="D81" t="s">
        <v>155</v>
      </c>
      <c r="E81">
        <v>1</v>
      </c>
      <c r="F81">
        <v>12</v>
      </c>
      <c r="G81">
        <f>SUM(Tabla8[[#This Row],[Nacional entrante]:[Internacional entrante]])</f>
        <v>13</v>
      </c>
      <c r="I81">
        <v>18</v>
      </c>
      <c r="J81">
        <f>SUM(Tabla8[[#This Row],[Nacional saínte]:[Internacional saínte]])</f>
        <v>18</v>
      </c>
    </row>
    <row r="82" spans="1:10" x14ac:dyDescent="0.25">
      <c r="A82" t="s">
        <v>183</v>
      </c>
      <c r="B82" t="s">
        <v>154</v>
      </c>
      <c r="C82" t="s">
        <v>117</v>
      </c>
      <c r="D82" t="s">
        <v>198</v>
      </c>
      <c r="F82">
        <v>2</v>
      </c>
      <c r="G82">
        <f>SUM(Tabla8[[#This Row],[Nacional entrante]:[Internacional entrante]])</f>
        <v>2</v>
      </c>
      <c r="J82">
        <f>SUM(Tabla8[[#This Row],[Nacional saínte]:[Internacional saínte]])</f>
        <v>0</v>
      </c>
    </row>
    <row r="83" spans="1:10" x14ac:dyDescent="0.25">
      <c r="A83" t="s">
        <v>183</v>
      </c>
      <c r="B83" t="s">
        <v>156</v>
      </c>
      <c r="C83" t="s">
        <v>98</v>
      </c>
      <c r="D83" t="s">
        <v>107</v>
      </c>
      <c r="E83">
        <v>3</v>
      </c>
      <c r="F83">
        <v>16</v>
      </c>
      <c r="G83">
        <f>SUM(Tabla8[[#This Row],[Nacional entrante]:[Internacional entrante]])</f>
        <v>19</v>
      </c>
      <c r="I83">
        <v>2</v>
      </c>
      <c r="J83">
        <f>SUM(Tabla8[[#This Row],[Nacional saínte]:[Internacional saínte]])</f>
        <v>2</v>
      </c>
    </row>
    <row r="84" spans="1:10" x14ac:dyDescent="0.25">
      <c r="A84" t="s">
        <v>183</v>
      </c>
      <c r="B84" t="s">
        <v>156</v>
      </c>
      <c r="C84" t="s">
        <v>98</v>
      </c>
      <c r="D84" t="s">
        <v>157</v>
      </c>
      <c r="E84">
        <v>2</v>
      </c>
      <c r="F84">
        <v>1</v>
      </c>
      <c r="G84">
        <f>SUM(Tabla8[[#This Row],[Nacional entrante]:[Internacional entrante]])</f>
        <v>3</v>
      </c>
      <c r="H84">
        <v>1</v>
      </c>
      <c r="I84">
        <v>7</v>
      </c>
      <c r="J84">
        <f>SUM(Tabla8[[#This Row],[Nacional saínte]:[Internacional saínte]])</f>
        <v>8</v>
      </c>
    </row>
    <row r="85" spans="1:10" x14ac:dyDescent="0.25">
      <c r="A85" t="s">
        <v>183</v>
      </c>
      <c r="B85" t="s">
        <v>156</v>
      </c>
      <c r="C85" t="s">
        <v>101</v>
      </c>
      <c r="D85" t="s">
        <v>249</v>
      </c>
      <c r="I85">
        <v>1</v>
      </c>
      <c r="J85">
        <f>SUM(Tabla8[[#This Row],[Nacional saínte]:[Internacional saínte]])</f>
        <v>1</v>
      </c>
    </row>
    <row r="86" spans="1:10" x14ac:dyDescent="0.25">
      <c r="A86" t="s">
        <v>183</v>
      </c>
      <c r="B86" t="s">
        <v>158</v>
      </c>
      <c r="C86" t="s">
        <v>98</v>
      </c>
      <c r="D86" t="s">
        <v>159</v>
      </c>
      <c r="F86">
        <v>5</v>
      </c>
      <c r="G86">
        <f>SUM(Tabla8[[#This Row],[Nacional entrante]:[Internacional entrante]])</f>
        <v>5</v>
      </c>
      <c r="H86">
        <v>1</v>
      </c>
      <c r="I86">
        <v>5</v>
      </c>
      <c r="J86">
        <f>SUM(Tabla8[[#This Row],[Nacional saínte]:[Internacional saínte]])</f>
        <v>6</v>
      </c>
    </row>
    <row r="87" spans="1:10" x14ac:dyDescent="0.25">
      <c r="A87" t="s">
        <v>183</v>
      </c>
      <c r="B87" t="s">
        <v>158</v>
      </c>
      <c r="C87" t="s">
        <v>98</v>
      </c>
      <c r="D87" t="s">
        <v>199</v>
      </c>
      <c r="F87">
        <v>3</v>
      </c>
      <c r="G87">
        <f>SUM(Tabla8[[#This Row],[Nacional entrante]:[Internacional entrante]])</f>
        <v>3</v>
      </c>
      <c r="I87">
        <v>3</v>
      </c>
      <c r="J87">
        <f>SUM(Tabla8[[#This Row],[Nacional saínte]:[Internacional saínte]])</f>
        <v>3</v>
      </c>
    </row>
    <row r="88" spans="1:10" x14ac:dyDescent="0.25">
      <c r="A88" t="s">
        <v>183</v>
      </c>
      <c r="B88" t="s">
        <v>158</v>
      </c>
      <c r="C88" t="s">
        <v>117</v>
      </c>
      <c r="D88" t="s">
        <v>160</v>
      </c>
      <c r="I88">
        <v>2</v>
      </c>
      <c r="J88">
        <f>SUM(Tabla8[[#This Row],[Nacional saínte]:[Internacional saínte]])</f>
        <v>2</v>
      </c>
    </row>
    <row r="89" spans="1:10" x14ac:dyDescent="0.25">
      <c r="A89" t="s">
        <v>183</v>
      </c>
      <c r="B89" t="s">
        <v>158</v>
      </c>
      <c r="C89" t="s">
        <v>101</v>
      </c>
      <c r="D89" t="s">
        <v>161</v>
      </c>
      <c r="I89">
        <v>2</v>
      </c>
      <c r="J89">
        <f>SUM(Tabla8[[#This Row],[Nacional saínte]:[Internacional saínte]])</f>
        <v>2</v>
      </c>
    </row>
    <row r="90" spans="1:10" x14ac:dyDescent="0.25">
      <c r="A90" t="s">
        <v>183</v>
      </c>
      <c r="B90" t="s">
        <v>158</v>
      </c>
      <c r="C90" t="s">
        <v>101</v>
      </c>
      <c r="D90" t="s">
        <v>162</v>
      </c>
      <c r="I90">
        <v>1</v>
      </c>
      <c r="J90">
        <f>SUM(Tabla8[[#This Row],[Nacional saínte]:[Internacional saínte]])</f>
        <v>1</v>
      </c>
    </row>
    <row r="91" spans="1:10" x14ac:dyDescent="0.25">
      <c r="A91" t="s">
        <v>183</v>
      </c>
      <c r="B91" t="s">
        <v>158</v>
      </c>
      <c r="C91" t="s">
        <v>98</v>
      </c>
      <c r="D91" t="s">
        <v>192</v>
      </c>
      <c r="F91">
        <v>1</v>
      </c>
      <c r="G91">
        <f>SUM(Tabla8[[#This Row],[Nacional entrante]:[Internacional entrante]])</f>
        <v>1</v>
      </c>
      <c r="J91">
        <f>SUM(Tabla8[[#This Row],[Nacional saínte]:[Internacional saínte]])</f>
        <v>0</v>
      </c>
    </row>
    <row r="92" spans="1:10" x14ac:dyDescent="0.25">
      <c r="A92" t="s">
        <v>183</v>
      </c>
      <c r="B92" t="s">
        <v>163</v>
      </c>
      <c r="C92" t="s">
        <v>98</v>
      </c>
      <c r="D92" t="s">
        <v>164</v>
      </c>
      <c r="F92">
        <v>11</v>
      </c>
      <c r="G92">
        <f>SUM(Tabla8[[#This Row],[Nacional entrante]:[Internacional entrante]])</f>
        <v>11</v>
      </c>
      <c r="H92">
        <v>5</v>
      </c>
      <c r="I92">
        <v>19</v>
      </c>
      <c r="J92">
        <f>SUM(Tabla8[[#This Row],[Nacional saínte]:[Internacional saínte]])</f>
        <v>24</v>
      </c>
    </row>
    <row r="93" spans="1:10" x14ac:dyDescent="0.25">
      <c r="A93" t="s">
        <v>183</v>
      </c>
      <c r="B93" t="s">
        <v>163</v>
      </c>
      <c r="C93" t="s">
        <v>101</v>
      </c>
      <c r="D93" t="s">
        <v>165</v>
      </c>
      <c r="I93">
        <v>1</v>
      </c>
      <c r="J93">
        <f>SUM(Tabla8[[#This Row],[Nacional saínte]:[Internacional saínte]])</f>
        <v>1</v>
      </c>
    </row>
    <row r="94" spans="1:10" x14ac:dyDescent="0.25">
      <c r="A94" t="s">
        <v>183</v>
      </c>
      <c r="B94" t="s">
        <v>163</v>
      </c>
      <c r="C94" t="s">
        <v>101</v>
      </c>
      <c r="D94" t="s">
        <v>166</v>
      </c>
      <c r="I94">
        <v>1</v>
      </c>
      <c r="J94">
        <f>SUM(Tabla8[[#This Row],[Nacional saínte]:[Internacional saínte]])</f>
        <v>1</v>
      </c>
    </row>
    <row r="95" spans="1:10" x14ac:dyDescent="0.25">
      <c r="A95" t="s">
        <v>183</v>
      </c>
      <c r="B95" t="s">
        <v>167</v>
      </c>
      <c r="C95" t="s">
        <v>98</v>
      </c>
      <c r="D95" t="s">
        <v>168</v>
      </c>
      <c r="F95">
        <v>4</v>
      </c>
      <c r="G95">
        <f>SUM(Tabla8[[#This Row],[Nacional entrante]:[Internacional entrante]])</f>
        <v>4</v>
      </c>
      <c r="I95">
        <v>7</v>
      </c>
      <c r="J95">
        <f>SUM(Tabla8[[#This Row],[Nacional saínte]:[Internacional saínte]])</f>
        <v>7</v>
      </c>
    </row>
    <row r="96" spans="1:10" x14ac:dyDescent="0.25">
      <c r="A96" t="s">
        <v>183</v>
      </c>
      <c r="B96" t="s">
        <v>167</v>
      </c>
      <c r="C96" t="s">
        <v>101</v>
      </c>
      <c r="D96" t="s">
        <v>250</v>
      </c>
      <c r="I96">
        <v>1</v>
      </c>
      <c r="J96">
        <f>SUM(Tabla8[[#This Row],[Nacional saínte]:[Internacional saínte]])</f>
        <v>1</v>
      </c>
    </row>
    <row r="97" spans="1:10" x14ac:dyDescent="0.25">
      <c r="A97" t="s">
        <v>183</v>
      </c>
      <c r="B97" t="s">
        <v>167</v>
      </c>
      <c r="C97" t="s">
        <v>101</v>
      </c>
      <c r="D97" t="s">
        <v>192</v>
      </c>
      <c r="F97">
        <v>3</v>
      </c>
      <c r="G97">
        <f>SUM(Tabla8[[#This Row],[Nacional entrante]:[Internacional entrante]])</f>
        <v>3</v>
      </c>
      <c r="J97">
        <f>SUM(Tabla8[[#This Row],[Nacional saínte]:[Internacional saínte]])</f>
        <v>0</v>
      </c>
    </row>
    <row r="98" spans="1:10" x14ac:dyDescent="0.25">
      <c r="A98" t="s">
        <v>183</v>
      </c>
      <c r="B98" t="s">
        <v>169</v>
      </c>
      <c r="C98" t="s">
        <v>98</v>
      </c>
      <c r="D98" t="s">
        <v>170</v>
      </c>
      <c r="E98">
        <v>1</v>
      </c>
      <c r="F98">
        <v>11</v>
      </c>
      <c r="G98">
        <f>SUM(Tabla8[[#This Row],[Nacional entrante]:[Internacional entrante]])</f>
        <v>12</v>
      </c>
      <c r="H98">
        <v>2</v>
      </c>
      <c r="I98">
        <v>10</v>
      </c>
      <c r="J98">
        <f>SUM(Tabla8[[#This Row],[Nacional saínte]:[Internacional saínte]])</f>
        <v>12</v>
      </c>
    </row>
    <row r="99" spans="1:10" x14ac:dyDescent="0.25">
      <c r="A99" t="s">
        <v>183</v>
      </c>
      <c r="B99" t="s">
        <v>169</v>
      </c>
      <c r="C99" t="s">
        <v>98</v>
      </c>
      <c r="D99" t="s">
        <v>188</v>
      </c>
      <c r="E99">
        <v>2</v>
      </c>
      <c r="F99">
        <v>3</v>
      </c>
      <c r="G99">
        <f>SUM(Tabla8[[#This Row],[Nacional entrante]:[Internacional entrante]])</f>
        <v>5</v>
      </c>
      <c r="J99">
        <f>SUM(Tabla8[[#This Row],[Nacional saínte]:[Internacional saínte]])</f>
        <v>0</v>
      </c>
    </row>
    <row r="100" spans="1:10" x14ac:dyDescent="0.25">
      <c r="A100" t="s">
        <v>183</v>
      </c>
      <c r="B100" t="s">
        <v>169</v>
      </c>
      <c r="C100" t="s">
        <v>98</v>
      </c>
      <c r="D100" t="s">
        <v>171</v>
      </c>
      <c r="F100">
        <v>1</v>
      </c>
      <c r="G100">
        <f>SUM(Tabla8[[#This Row],[Nacional entrante]:[Internacional entrante]])</f>
        <v>1</v>
      </c>
      <c r="H100">
        <v>1</v>
      </c>
      <c r="I100">
        <v>6</v>
      </c>
      <c r="J100">
        <f>SUM(Tabla8[[#This Row],[Nacional saínte]:[Internacional saínte]])</f>
        <v>7</v>
      </c>
    </row>
    <row r="101" spans="1:10" x14ac:dyDescent="0.25">
      <c r="A101" t="s">
        <v>183</v>
      </c>
      <c r="B101" t="s">
        <v>169</v>
      </c>
      <c r="C101" t="s">
        <v>98</v>
      </c>
      <c r="D101" t="s">
        <v>172</v>
      </c>
      <c r="F101">
        <v>16</v>
      </c>
      <c r="G101">
        <f>SUM(Tabla8[[#This Row],[Nacional entrante]:[Internacional entrante]])</f>
        <v>16</v>
      </c>
      <c r="H101">
        <v>1</v>
      </c>
      <c r="I101">
        <v>4</v>
      </c>
      <c r="J101">
        <f>SUM(Tabla8[[#This Row],[Nacional saínte]:[Internacional saínte]])</f>
        <v>5</v>
      </c>
    </row>
    <row r="102" spans="1:10" x14ac:dyDescent="0.25">
      <c r="A102" t="s">
        <v>183</v>
      </c>
      <c r="B102" t="s">
        <v>169</v>
      </c>
      <c r="C102" t="s">
        <v>98</v>
      </c>
      <c r="D102" t="s">
        <v>200</v>
      </c>
      <c r="H102">
        <v>2</v>
      </c>
      <c r="I102">
        <v>4</v>
      </c>
      <c r="J102">
        <f>SUM(Tabla8[[#This Row],[Nacional saínte]:[Internacional saínte]])</f>
        <v>6</v>
      </c>
    </row>
    <row r="103" spans="1:10" x14ac:dyDescent="0.25">
      <c r="A103" t="s">
        <v>183</v>
      </c>
      <c r="B103" t="s">
        <v>169</v>
      </c>
      <c r="C103" t="s">
        <v>98</v>
      </c>
      <c r="D103" t="s">
        <v>186</v>
      </c>
      <c r="E103">
        <v>1</v>
      </c>
      <c r="F103">
        <v>14</v>
      </c>
      <c r="G103">
        <f>SUM(Tabla8[[#This Row],[Nacional entrante]:[Internacional entrante]])</f>
        <v>15</v>
      </c>
      <c r="I103">
        <v>6</v>
      </c>
      <c r="J103">
        <f>SUM(Tabla8[[#This Row],[Nacional saínte]:[Internacional saínte]])</f>
        <v>6</v>
      </c>
    </row>
    <row r="104" spans="1:10" x14ac:dyDescent="0.25">
      <c r="A104" t="s">
        <v>183</v>
      </c>
      <c r="B104" t="s">
        <v>169</v>
      </c>
      <c r="C104" t="s">
        <v>98</v>
      </c>
      <c r="D104" t="s">
        <v>141</v>
      </c>
      <c r="E104">
        <v>3</v>
      </c>
      <c r="F104">
        <v>10</v>
      </c>
      <c r="G104">
        <f>SUM(Tabla8[[#This Row],[Nacional entrante]:[Internacional entrante]])</f>
        <v>13</v>
      </c>
      <c r="H104">
        <v>3</v>
      </c>
      <c r="I104">
        <v>5</v>
      </c>
      <c r="J104">
        <f>SUM(Tabla8[[#This Row],[Nacional saínte]:[Internacional saínte]])</f>
        <v>8</v>
      </c>
    </row>
    <row r="105" spans="1:10" x14ac:dyDescent="0.25">
      <c r="A105" t="s">
        <v>183</v>
      </c>
      <c r="B105" t="s">
        <v>169</v>
      </c>
      <c r="C105" t="s">
        <v>98</v>
      </c>
      <c r="D105" t="s">
        <v>252</v>
      </c>
      <c r="I105">
        <v>2</v>
      </c>
      <c r="J105">
        <f>SUM(Tabla8[[#This Row],[Nacional saínte]:[Internacional saínte]])</f>
        <v>2</v>
      </c>
    </row>
    <row r="106" spans="1:10" x14ac:dyDescent="0.25">
      <c r="A106" t="s">
        <v>183</v>
      </c>
      <c r="B106" t="s">
        <v>169</v>
      </c>
      <c r="C106" t="s">
        <v>98</v>
      </c>
      <c r="D106" t="s">
        <v>251</v>
      </c>
      <c r="I106">
        <v>2</v>
      </c>
      <c r="J106">
        <f>SUM(Tabla8[[#This Row],[Nacional saínte]:[Internacional saínte]])</f>
        <v>2</v>
      </c>
    </row>
    <row r="107" spans="1:10" x14ac:dyDescent="0.25">
      <c r="A107" t="s">
        <v>183</v>
      </c>
      <c r="B107" t="s">
        <v>169</v>
      </c>
      <c r="C107" t="s">
        <v>117</v>
      </c>
      <c r="D107" t="s">
        <v>201</v>
      </c>
      <c r="F107">
        <v>1</v>
      </c>
      <c r="G107">
        <f>SUM(Tabla8[[#This Row],[Nacional entrante]:[Internacional entrante]])</f>
        <v>1</v>
      </c>
      <c r="J107">
        <f>SUM(Tabla8[[#This Row],[Nacional saínte]:[Internacional saínte]])</f>
        <v>0</v>
      </c>
    </row>
    <row r="108" spans="1:10" x14ac:dyDescent="0.25">
      <c r="A108" t="s">
        <v>183</v>
      </c>
      <c r="B108" t="s">
        <v>169</v>
      </c>
      <c r="C108" t="s">
        <v>117</v>
      </c>
      <c r="D108" t="s">
        <v>173</v>
      </c>
      <c r="F108">
        <v>1</v>
      </c>
      <c r="G108">
        <f>SUM(Tabla8[[#This Row],[Nacional entrante]:[Internacional entrante]])</f>
        <v>1</v>
      </c>
      <c r="I108">
        <v>2</v>
      </c>
      <c r="J108">
        <f>SUM(Tabla8[[#This Row],[Nacional saínte]:[Internacional saínte]])</f>
        <v>2</v>
      </c>
    </row>
    <row r="109" spans="1:10" x14ac:dyDescent="0.25">
      <c r="A109" t="s">
        <v>183</v>
      </c>
      <c r="B109" t="s">
        <v>169</v>
      </c>
      <c r="C109" t="s">
        <v>117</v>
      </c>
      <c r="D109" t="s">
        <v>174</v>
      </c>
      <c r="F109">
        <v>11</v>
      </c>
      <c r="G109">
        <f>SUM(Tabla8[[#This Row],[Nacional entrante]:[Internacional entrante]])</f>
        <v>11</v>
      </c>
      <c r="I109">
        <v>5</v>
      </c>
      <c r="J109">
        <f>SUM(Tabla8[[#This Row],[Nacional saínte]:[Internacional saínte]])</f>
        <v>5</v>
      </c>
    </row>
    <row r="110" spans="1:10" x14ac:dyDescent="0.25">
      <c r="A110" t="s">
        <v>183</v>
      </c>
      <c r="B110" t="s">
        <v>169</v>
      </c>
      <c r="C110" t="s">
        <v>101</v>
      </c>
      <c r="D110" t="s">
        <v>103</v>
      </c>
      <c r="I110">
        <v>5</v>
      </c>
      <c r="J110">
        <f>SUM(Tabla8[[#This Row],[Nacional saínte]:[Internacional saínte]])</f>
        <v>5</v>
      </c>
    </row>
    <row r="111" spans="1:10" x14ac:dyDescent="0.25">
      <c r="A111" t="s">
        <v>183</v>
      </c>
      <c r="B111" t="s">
        <v>169</v>
      </c>
      <c r="C111" t="s">
        <v>98</v>
      </c>
      <c r="D111" t="s">
        <v>192</v>
      </c>
      <c r="F111">
        <v>4</v>
      </c>
      <c r="G111">
        <f>SUM(Tabla8[[#This Row],[Nacional entrante]:[Internacional entrante]])</f>
        <v>4</v>
      </c>
      <c r="J111">
        <f>SUM(Tabla8[[#This Row],[Nacional saínte]:[Internacional saínte]])</f>
        <v>0</v>
      </c>
    </row>
    <row r="112" spans="1:10" x14ac:dyDescent="0.25">
      <c r="A112" t="s">
        <v>183</v>
      </c>
      <c r="B112" t="s">
        <v>175</v>
      </c>
      <c r="C112" t="s">
        <v>98</v>
      </c>
      <c r="D112" t="s">
        <v>113</v>
      </c>
      <c r="F112">
        <v>1</v>
      </c>
      <c r="G112">
        <f>SUM(Tabla8[[#This Row],[Nacional entrante]:[Internacional entrante]])</f>
        <v>1</v>
      </c>
      <c r="H112">
        <v>2</v>
      </c>
      <c r="J112">
        <f>SUM(Tabla8[[#This Row],[Nacional saínte]:[Internacional saínte]])</f>
        <v>2</v>
      </c>
    </row>
    <row r="113" spans="1:10" x14ac:dyDescent="0.25">
      <c r="A113" t="s">
        <v>183</v>
      </c>
      <c r="B113" t="s">
        <v>175</v>
      </c>
      <c r="C113" t="s">
        <v>98</v>
      </c>
      <c r="D113" t="s">
        <v>192</v>
      </c>
      <c r="F113">
        <v>1</v>
      </c>
      <c r="G113">
        <f>SUM(Tabla8[[#This Row],[Nacional entrante]:[Internacional entrante]])</f>
        <v>1</v>
      </c>
      <c r="J113">
        <f>SUM(Tabla8[[#This Row],[Nacional saínte]:[Internacional saínte]])</f>
        <v>0</v>
      </c>
    </row>
    <row r="114" spans="1:10" x14ac:dyDescent="0.25">
      <c r="A114" t="s">
        <v>183</v>
      </c>
      <c r="B114" t="s">
        <v>176</v>
      </c>
      <c r="C114" t="s">
        <v>98</v>
      </c>
      <c r="D114" t="s">
        <v>123</v>
      </c>
      <c r="F114">
        <v>6</v>
      </c>
      <c r="G114">
        <f>SUM(Tabla8[[#This Row],[Nacional entrante]:[Internacional entrante]])</f>
        <v>6</v>
      </c>
      <c r="H114">
        <v>2</v>
      </c>
      <c r="I114">
        <v>1</v>
      </c>
      <c r="J114">
        <f>SUM(Tabla8[[#This Row],[Nacional saínte]:[Internacional saínte]])</f>
        <v>3</v>
      </c>
    </row>
    <row r="115" spans="1:10" x14ac:dyDescent="0.25">
      <c r="A115" t="s">
        <v>183</v>
      </c>
      <c r="B115" t="s">
        <v>177</v>
      </c>
      <c r="C115" t="s">
        <v>98</v>
      </c>
      <c r="D115" t="s">
        <v>123</v>
      </c>
      <c r="E115">
        <v>1</v>
      </c>
      <c r="F115">
        <v>4</v>
      </c>
      <c r="G115">
        <f>SUM(Tabla8[[#This Row],[Nacional entrante]:[Internacional entrante]])</f>
        <v>5</v>
      </c>
      <c r="I115">
        <v>5</v>
      </c>
      <c r="J115">
        <f>SUM(Tabla8[[#This Row],[Nacional saínte]:[Internacional saínte]])</f>
        <v>5</v>
      </c>
    </row>
    <row r="116" spans="1:10" x14ac:dyDescent="0.25">
      <c r="A116" t="s">
        <v>183</v>
      </c>
      <c r="B116" t="s">
        <v>202</v>
      </c>
      <c r="C116" t="s">
        <v>192</v>
      </c>
      <c r="D116" t="s">
        <v>192</v>
      </c>
      <c r="J116">
        <f>SUM(Tabla8[[#This Row],[Nacional saínte]:[Internacional saínte]])</f>
        <v>0</v>
      </c>
    </row>
    <row r="117" spans="1:10" x14ac:dyDescent="0.25">
      <c r="A117" t="s">
        <v>183</v>
      </c>
      <c r="B117" t="s">
        <v>203</v>
      </c>
      <c r="C117" t="s">
        <v>192</v>
      </c>
      <c r="D117" t="s">
        <v>192</v>
      </c>
      <c r="F117">
        <v>10</v>
      </c>
      <c r="G117">
        <f>SUM(Tabla8[[#This Row],[Nacional entrante]:[Internacional entrante]])</f>
        <v>10</v>
      </c>
      <c r="J117">
        <f>SUM(Tabla8[[#This Row],[Nacional saínte]:[Internacional saínte]])</f>
        <v>0</v>
      </c>
    </row>
    <row r="118" spans="1:10" x14ac:dyDescent="0.25">
      <c r="A118" t="s">
        <v>183</v>
      </c>
      <c r="B118" t="s">
        <v>260</v>
      </c>
      <c r="C118" t="s">
        <v>192</v>
      </c>
      <c r="D118" t="s">
        <v>192</v>
      </c>
      <c r="F118">
        <v>2</v>
      </c>
      <c r="G118">
        <f>SUM(Tabla8[[#This Row],[Nacional entrante]:[Internacional entrante]])</f>
        <v>2</v>
      </c>
      <c r="J118">
        <f>SUM(Tabla8[[#This Row],[Nacional saínte]:[Internacional saínte]])</f>
        <v>0</v>
      </c>
    </row>
    <row r="119" spans="1:10" x14ac:dyDescent="0.25">
      <c r="A119" t="s">
        <v>183</v>
      </c>
      <c r="B119" t="s">
        <v>204</v>
      </c>
      <c r="C119" t="s">
        <v>192</v>
      </c>
      <c r="D119" t="s">
        <v>192</v>
      </c>
      <c r="F119">
        <v>7</v>
      </c>
      <c r="G119">
        <f>SUM(Tabla8[[#This Row],[Nacional entrante]:[Internacional entrante]])</f>
        <v>7</v>
      </c>
      <c r="J119">
        <f>SUM(Tabla8[[#This Row],[Nacional saínte]:[Internacional saínte]])</f>
        <v>0</v>
      </c>
    </row>
    <row r="120" spans="1:10" x14ac:dyDescent="0.25">
      <c r="C120" t="s">
        <v>205</v>
      </c>
      <c r="E120">
        <f>SUBTOTAL(109,E11:E119)</f>
        <v>59</v>
      </c>
      <c r="F120">
        <f>SUBTOTAL(109,F11:F119)</f>
        <v>569</v>
      </c>
      <c r="G120">
        <f>SUM(Tabla8[[#This Row],[Nacional entrante]:[Internacional entrante]])</f>
        <v>628</v>
      </c>
      <c r="H120">
        <f>SUM(H11:H119)</f>
        <v>103</v>
      </c>
      <c r="I120">
        <f>SUM(I11:I119)</f>
        <v>525</v>
      </c>
      <c r="J120">
        <f>SUM(Tabla8[[#This Row],[Nacional saínte]:[Internacional saínte]])</f>
        <v>628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Mobilidade_nacional</vt:lpstr>
      <vt:lpstr>Mobilidade_internacional</vt:lpstr>
      <vt:lpstr>2024_2025_Mobilidade_TOTAL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2024-11-25T09:32:05Z</dcterms:created>
  <dcterms:modified xsi:type="dcterms:W3CDTF">2026-01-09T08:06:03Z</dcterms:modified>
</cp:coreProperties>
</file>