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Actividades culturais, deportivas e de divulgación\"/>
    </mc:Choice>
  </mc:AlternateContent>
  <xr:revisionPtr revIDLastSave="0" documentId="13_ncr:1_{8548F119-1828-4C97-A606-B05DFBBD30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vidades" sheetId="3" r:id="rId1"/>
    <sheet name="Competicións" sheetId="6" r:id="rId2"/>
    <sheet name="Instalación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2" l="1"/>
  <c r="E35" i="2"/>
  <c r="L15" i="6"/>
  <c r="M15" i="6"/>
  <c r="K15" i="6"/>
  <c r="H14" i="6"/>
  <c r="G14" i="6"/>
  <c r="C18" i="6"/>
  <c r="D18" i="6"/>
  <c r="B18" i="6"/>
  <c r="N30" i="6"/>
  <c r="N31" i="6"/>
  <c r="N32" i="6"/>
  <c r="N33" i="6"/>
  <c r="N34" i="6"/>
  <c r="N35" i="6"/>
  <c r="G107" i="3"/>
  <c r="L92" i="3"/>
  <c r="L75" i="3"/>
  <c r="L76" i="3"/>
  <c r="L74" i="3"/>
  <c r="K75" i="3"/>
  <c r="J75" i="3"/>
  <c r="G77" i="3"/>
  <c r="G75" i="3"/>
  <c r="G76" i="3"/>
  <c r="F77" i="3"/>
  <c r="D77" i="3"/>
  <c r="C77" i="3"/>
  <c r="B77" i="3"/>
  <c r="E77" i="3"/>
  <c r="J42" i="3"/>
  <c r="J43" i="3"/>
  <c r="J44" i="3"/>
  <c r="J45" i="3"/>
  <c r="J46" i="3"/>
  <c r="J47" i="3"/>
  <c r="J48" i="3"/>
  <c r="J49" i="3"/>
  <c r="J50" i="3"/>
  <c r="J51" i="3"/>
  <c r="G42" i="3"/>
  <c r="K42" i="3" s="1"/>
  <c r="G43" i="3"/>
  <c r="G44" i="3"/>
  <c r="G45" i="3"/>
  <c r="K45" i="3" s="1"/>
  <c r="G46" i="3"/>
  <c r="G47" i="3"/>
  <c r="G48" i="3"/>
  <c r="G49" i="3"/>
  <c r="G50" i="3"/>
  <c r="G51" i="3"/>
  <c r="E52" i="3"/>
  <c r="D50" i="3"/>
  <c r="K50" i="3" s="1"/>
  <c r="H33" i="3"/>
  <c r="J31" i="3"/>
  <c r="J30" i="3"/>
  <c r="J29" i="3"/>
  <c r="G32" i="3"/>
  <c r="G22" i="3"/>
  <c r="G31" i="3"/>
  <c r="G30" i="3"/>
  <c r="G29" i="3"/>
  <c r="D22" i="3"/>
  <c r="D31" i="3"/>
  <c r="D30" i="3"/>
  <c r="D29" i="3"/>
  <c r="J13" i="3"/>
  <c r="J14" i="3"/>
  <c r="J15" i="3"/>
  <c r="J12" i="3"/>
  <c r="G13" i="3"/>
  <c r="G14" i="3"/>
  <c r="G15" i="3"/>
  <c r="F33" i="3"/>
  <c r="I33" i="3"/>
  <c r="E33" i="3"/>
  <c r="C33" i="3"/>
  <c r="B33" i="3"/>
  <c r="J22" i="3"/>
  <c r="C107" i="3"/>
  <c r="D107" i="3"/>
  <c r="E107" i="3"/>
  <c r="F107" i="3"/>
  <c r="B107" i="3"/>
  <c r="N29" i="6"/>
  <c r="N25" i="6"/>
  <c r="G25" i="6"/>
  <c r="K44" i="3" l="1"/>
  <c r="K30" i="3"/>
  <c r="K29" i="3"/>
  <c r="K31" i="3"/>
  <c r="K22" i="3"/>
  <c r="G34" i="2" l="1"/>
  <c r="E34" i="2"/>
  <c r="G30" i="2"/>
  <c r="G31" i="2"/>
  <c r="G32" i="2"/>
  <c r="G33" i="2"/>
  <c r="G36" i="2"/>
  <c r="G37" i="2"/>
  <c r="G38" i="2"/>
  <c r="G39" i="2"/>
  <c r="G40" i="2"/>
  <c r="G29" i="2"/>
  <c r="E30" i="2"/>
  <c r="E31" i="2"/>
  <c r="E32" i="2"/>
  <c r="E33" i="2"/>
  <c r="E36" i="2"/>
  <c r="E37" i="2"/>
  <c r="E38" i="2"/>
  <c r="E39" i="2"/>
  <c r="E40" i="2"/>
  <c r="E29" i="2"/>
  <c r="F15" i="2"/>
  <c r="F16" i="2"/>
  <c r="F17" i="2"/>
  <c r="F18" i="2"/>
  <c r="F19" i="2"/>
  <c r="F20" i="2"/>
  <c r="F21" i="2"/>
  <c r="F22" i="2"/>
  <c r="F14" i="2"/>
  <c r="F9" i="2"/>
  <c r="F10" i="2"/>
  <c r="F11" i="2"/>
  <c r="F12" i="2"/>
  <c r="F13" i="2"/>
  <c r="F8" i="2"/>
  <c r="F60" i="3"/>
  <c r="F61" i="3"/>
  <c r="F62" i="3"/>
  <c r="F63" i="3"/>
  <c r="F64" i="3"/>
  <c r="F65" i="3"/>
  <c r="F59" i="3"/>
  <c r="E66" i="3"/>
  <c r="J32" i="3"/>
  <c r="D13" i="3"/>
  <c r="J87" i="3"/>
  <c r="G87" i="3"/>
  <c r="D87" i="3"/>
  <c r="J86" i="3"/>
  <c r="G86" i="3"/>
  <c r="D86" i="3"/>
  <c r="I77" i="3"/>
  <c r="H77" i="3"/>
  <c r="J76" i="3"/>
  <c r="D76" i="3"/>
  <c r="J74" i="3"/>
  <c r="G74" i="3"/>
  <c r="D74" i="3"/>
  <c r="C66" i="3"/>
  <c r="B66" i="3"/>
  <c r="J41" i="3"/>
  <c r="G41" i="3"/>
  <c r="D43" i="3"/>
  <c r="K43" i="3" s="1"/>
  <c r="D46" i="3"/>
  <c r="K46" i="3" s="1"/>
  <c r="D47" i="3"/>
  <c r="K47" i="3" s="1"/>
  <c r="D48" i="3"/>
  <c r="K48" i="3" s="1"/>
  <c r="D49" i="3"/>
  <c r="K49" i="3" s="1"/>
  <c r="D51" i="3"/>
  <c r="K51" i="3" s="1"/>
  <c r="D41" i="3"/>
  <c r="J24" i="3"/>
  <c r="J25" i="3"/>
  <c r="J26" i="3"/>
  <c r="J27" i="3"/>
  <c r="J28" i="3"/>
  <c r="J23" i="3"/>
  <c r="G24" i="3"/>
  <c r="G25" i="3"/>
  <c r="G26" i="3"/>
  <c r="G27" i="3"/>
  <c r="G28" i="3"/>
  <c r="G23" i="3"/>
  <c r="D24" i="3"/>
  <c r="D25" i="3"/>
  <c r="D26" i="3"/>
  <c r="D27" i="3"/>
  <c r="D28" i="3"/>
  <c r="D32" i="3"/>
  <c r="D23" i="3"/>
  <c r="G12" i="3"/>
  <c r="D14" i="3"/>
  <c r="D15" i="3"/>
  <c r="D12" i="3"/>
  <c r="D33" i="3" l="1"/>
  <c r="J33" i="3"/>
  <c r="G33" i="3"/>
  <c r="D16" i="3"/>
  <c r="G16" i="3"/>
  <c r="K74" i="3"/>
  <c r="K76" i="3"/>
  <c r="J77" i="3"/>
  <c r="D66" i="3"/>
  <c r="F66" i="3" s="1"/>
  <c r="J92" i="3"/>
  <c r="G92" i="3"/>
  <c r="D92" i="3"/>
  <c r="K77" i="3" l="1"/>
  <c r="K92" i="3"/>
  <c r="H52" i="3"/>
  <c r="C52" i="3"/>
  <c r="F52" i="3"/>
  <c r="I52" i="3"/>
  <c r="B52" i="3"/>
  <c r="K24" i="3"/>
  <c r="K25" i="3"/>
  <c r="K26" i="3"/>
  <c r="K27" i="3"/>
  <c r="K28" i="3"/>
  <c r="K32" i="3"/>
  <c r="K23" i="3"/>
  <c r="K13" i="3"/>
  <c r="K14" i="3"/>
  <c r="K15" i="3"/>
  <c r="K12" i="3"/>
  <c r="C16" i="3"/>
  <c r="E16" i="3"/>
  <c r="F16" i="3"/>
  <c r="H16" i="3"/>
  <c r="I16" i="3"/>
  <c r="J16" i="3"/>
  <c r="B16" i="3"/>
  <c r="K33" i="3" l="1"/>
  <c r="L25" i="3" s="1"/>
  <c r="J52" i="3"/>
  <c r="G52" i="3"/>
  <c r="K41" i="3"/>
  <c r="D52" i="3"/>
  <c r="L32" i="3" l="1"/>
  <c r="L24" i="3"/>
  <c r="L28" i="3"/>
  <c r="L23" i="3"/>
  <c r="L26" i="3"/>
  <c r="L31" i="3"/>
  <c r="L22" i="3"/>
  <c r="L29" i="3"/>
  <c r="L30" i="3"/>
  <c r="L27" i="3"/>
  <c r="K16" i="3"/>
  <c r="K52" i="3"/>
  <c r="L12" i="3" l="1"/>
  <c r="L14" i="3"/>
  <c r="L15" i="3"/>
  <c r="L13" i="3"/>
  <c r="L44" i="3"/>
  <c r="L42" i="3"/>
  <c r="L45" i="3"/>
  <c r="L50" i="3"/>
  <c r="L48" i="3"/>
  <c r="L47" i="3"/>
  <c r="L51" i="3"/>
  <c r="L43" i="3"/>
  <c r="L49" i="3"/>
  <c r="L46" i="3"/>
  <c r="L41" i="3"/>
</calcChain>
</file>

<file path=xl/sharedStrings.xml><?xml version="1.0" encoding="utf-8"?>
<sst xmlns="http://schemas.openxmlformats.org/spreadsheetml/2006/main" count="311" uniqueCount="174">
  <si>
    <t>Unidade de Análises e Programas</t>
  </si>
  <si>
    <t xml:space="preserve">Fonte: Área de benestar, saúde e deporte </t>
  </si>
  <si>
    <t>Ocupación das instalacións de uso colectivo</t>
  </si>
  <si>
    <t>Ourense</t>
  </si>
  <si>
    <t>Campo de herba sintética</t>
  </si>
  <si>
    <t>Pista de atletismo</t>
  </si>
  <si>
    <t>Pistas de tenis (2)</t>
  </si>
  <si>
    <t>Pontevedra</t>
  </si>
  <si>
    <t>Vigo</t>
  </si>
  <si>
    <t>Usos das instalacións de uso individual</t>
  </si>
  <si>
    <t>Total usos</t>
  </si>
  <si>
    <t>% uso com. univ.</t>
  </si>
  <si>
    <t>% uso externo</t>
  </si>
  <si>
    <t>% uso mulleres</t>
  </si>
  <si>
    <t>Bicicletas BTT</t>
  </si>
  <si>
    <t>Medicina deportiva</t>
  </si>
  <si>
    <t>OURENSE</t>
  </si>
  <si>
    <t>PONTEVEDRA</t>
  </si>
  <si>
    <t>VIGO</t>
  </si>
  <si>
    <t>Total</t>
  </si>
  <si>
    <t>Homes</t>
  </si>
  <si>
    <t>Mulleres</t>
  </si>
  <si>
    <t>Horas de apertura</t>
  </si>
  <si>
    <t>Salas multiusos (3)</t>
  </si>
  <si>
    <t>Tenis de mesa (5)</t>
  </si>
  <si>
    <t>3. Actividades na natureza</t>
  </si>
  <si>
    <t>2. Escolas e cursos de iniciación deportiva</t>
  </si>
  <si>
    <t>Tenis</t>
  </si>
  <si>
    <t>Voleibol</t>
  </si>
  <si>
    <t>Atletismo</t>
  </si>
  <si>
    <t>% participación actividade</t>
  </si>
  <si>
    <t>Participación
total</t>
  </si>
  <si>
    <t>Escalada</t>
  </si>
  <si>
    <t>% mulleres</t>
  </si>
  <si>
    <t>Bádminton</t>
  </si>
  <si>
    <t>Sala multiusos</t>
  </si>
  <si>
    <t>% uso homes</t>
  </si>
  <si>
    <t>Actividades dirixidas</t>
  </si>
  <si>
    <t>Muro de escalada</t>
  </si>
  <si>
    <t>Fitness</t>
  </si>
  <si>
    <t>1. Actividades nas instalacións</t>
  </si>
  <si>
    <t>Uso libre</t>
  </si>
  <si>
    <t>Ioga</t>
  </si>
  <si>
    <t>Pilates</t>
  </si>
  <si>
    <t>% ocupación</t>
  </si>
  <si>
    <t>Tenis de mesa (2)</t>
  </si>
  <si>
    <t>Sala de usos múltiples</t>
  </si>
  <si>
    <t>Sala usos múltiples</t>
  </si>
  <si>
    <t>CORE</t>
  </si>
  <si>
    <t>HIIT</t>
  </si>
  <si>
    <t>Tenis infantil</t>
  </si>
  <si>
    <t>Tenis de mesa</t>
  </si>
  <si>
    <t>Campo de fútbol/Rugby</t>
  </si>
  <si>
    <t>Pista polideportiva cuberta</t>
  </si>
  <si>
    <t xml:space="preserve">Pista polideportiva  </t>
  </si>
  <si>
    <t>Campo de herba natural</t>
  </si>
  <si>
    <t>Pista polideportiva</t>
  </si>
  <si>
    <t>Pistas de tenis (5)</t>
  </si>
  <si>
    <t>Sala cardio-fitness</t>
  </si>
  <si>
    <t>Actividades dirixidas na pista polideportiva</t>
  </si>
  <si>
    <t>BTT</t>
  </si>
  <si>
    <t>Body Pump</t>
  </si>
  <si>
    <t>Volei praia</t>
  </si>
  <si>
    <t>Flyboard</t>
  </si>
  <si>
    <t>Mergullo</t>
  </si>
  <si>
    <t>Surf</t>
  </si>
  <si>
    <t>Wakeboard</t>
  </si>
  <si>
    <t>Windsurf</t>
  </si>
  <si>
    <t>4. Exploracampus</t>
  </si>
  <si>
    <t>5. Servizos de medicina deportiva e valoración funcional</t>
  </si>
  <si>
    <t>Antropometría</t>
  </si>
  <si>
    <t>% actividades propias /uso libre</t>
  </si>
  <si>
    <t>% actividades externas</t>
  </si>
  <si>
    <t>Cuestionario de aptitude para o exercicio</t>
  </si>
  <si>
    <t>Idade media</t>
  </si>
  <si>
    <t>Risco moderado ou alto</t>
  </si>
  <si>
    <t>Risco baixo</t>
  </si>
  <si>
    <t>Sen risco</t>
  </si>
  <si>
    <t>Outono</t>
  </si>
  <si>
    <t>Primavera</t>
  </si>
  <si>
    <t>Nº persoas</t>
  </si>
  <si>
    <t>Media idade/total persoas</t>
  </si>
  <si>
    <t>Escolas deportivas na pista polideportiva</t>
  </si>
  <si>
    <t>Competicións universitarias</t>
  </si>
  <si>
    <t>Ligas universitarias internas</t>
  </si>
  <si>
    <t>Modalidades</t>
  </si>
  <si>
    <t>Baloncesto mixto</t>
  </si>
  <si>
    <t>Fútbol sala masculino</t>
  </si>
  <si>
    <t>Fútbol 7 mixto</t>
  </si>
  <si>
    <t>Modalidade</t>
  </si>
  <si>
    <t>Universidade gañadora</t>
  </si>
  <si>
    <t>Natación</t>
  </si>
  <si>
    <t>Totais</t>
  </si>
  <si>
    <t>UVIGO</t>
  </si>
  <si>
    <t>Campionatos galegos</t>
  </si>
  <si>
    <t>Posto da UVIGO</t>
  </si>
  <si>
    <t>Orientación</t>
  </si>
  <si>
    <t>Baloncesto Feminino</t>
  </si>
  <si>
    <t>Baloncesto Masculino</t>
  </si>
  <si>
    <t>2º</t>
  </si>
  <si>
    <t>Balonmán Feminino</t>
  </si>
  <si>
    <t>1º</t>
  </si>
  <si>
    <t>Balonmán Masculino</t>
  </si>
  <si>
    <t>Fútbol 7 Feminino</t>
  </si>
  <si>
    <t>Fútbol 7 Masculino</t>
  </si>
  <si>
    <t>Fútbol Sala Feminino</t>
  </si>
  <si>
    <t>Fútbol Sala Masculino</t>
  </si>
  <si>
    <t>Rugbi 7 Feminino</t>
  </si>
  <si>
    <t>Rugbi 7 Masculino</t>
  </si>
  <si>
    <t>Voleibol Feminino</t>
  </si>
  <si>
    <t>Voleibol Masculino</t>
  </si>
  <si>
    <t>Campionatos nacionais</t>
  </si>
  <si>
    <t>Iudo</t>
  </si>
  <si>
    <t>Taekwondo</t>
  </si>
  <si>
    <t>Vela</t>
  </si>
  <si>
    <t>3º</t>
  </si>
  <si>
    <t>UDC</t>
  </si>
  <si>
    <t>Competición</t>
  </si>
  <si>
    <t>* equipos mixtos</t>
  </si>
  <si>
    <t>Participación total Uvigo</t>
  </si>
  <si>
    <t>Loita</t>
  </si>
  <si>
    <t>Golf</t>
  </si>
  <si>
    <t>Medallas individuais</t>
  </si>
  <si>
    <t>Medallas por equipos</t>
  </si>
  <si>
    <t>Ouro</t>
  </si>
  <si>
    <t>Prata</t>
  </si>
  <si>
    <t>Metal</t>
  </si>
  <si>
    <t>6. Evolución da participación das mulleres nos diferentes programas deportivos</t>
  </si>
  <si>
    <t>Actividades de uso libre</t>
  </si>
  <si>
    <t>Actividades dirixidas de fitness</t>
  </si>
  <si>
    <t>Actividades no medio natural</t>
  </si>
  <si>
    <t>Competicións internas</t>
  </si>
  <si>
    <t>Competicións interuniversitarias</t>
  </si>
  <si>
    <t>Deporte federado</t>
  </si>
  <si>
    <t>Escolas e cursos de iniciación deportiva</t>
  </si>
  <si>
    <t>Persoas abonadas</t>
  </si>
  <si>
    <t>ACTIVIDADE</t>
  </si>
  <si>
    <t>2017/2018</t>
  </si>
  <si>
    <t>2018/219</t>
  </si>
  <si>
    <t>2019/2020</t>
  </si>
  <si>
    <t>2020/2021</t>
  </si>
  <si>
    <t>2021/2022</t>
  </si>
  <si>
    <t>Promedio por actividade e curso</t>
  </si>
  <si>
    <t>Adestramento funcional</t>
  </si>
  <si>
    <t>Actividades deportivas e saudables, curso 2022/2023</t>
  </si>
  <si>
    <t>Data de publicación: febreiro 2024</t>
  </si>
  <si>
    <t>Benestar integral</t>
  </si>
  <si>
    <t>Ciclo indoor</t>
  </si>
  <si>
    <t>Dance fitness</t>
  </si>
  <si>
    <t>Fit box</t>
  </si>
  <si>
    <t>Jiu Jitsu</t>
  </si>
  <si>
    <t>Baloncesto</t>
  </si>
  <si>
    <t>Escalada infantil</t>
  </si>
  <si>
    <t>Rugby</t>
  </si>
  <si>
    <t>Xadrez</t>
  </si>
  <si>
    <t>Caiac-mergullo-andaina</t>
  </si>
  <si>
    <t>Descenso de rápidos</t>
  </si>
  <si>
    <t>Circuitos de aventura</t>
  </si>
  <si>
    <t>Iniciación á orientación</t>
  </si>
  <si>
    <t>Iniciación ao dragon boat</t>
  </si>
  <si>
    <t>2022/2023</t>
  </si>
  <si>
    <t>s.d.</t>
  </si>
  <si>
    <t>10*</t>
  </si>
  <si>
    <t>s.d</t>
  </si>
  <si>
    <t>Halterofilia</t>
  </si>
  <si>
    <t>Loitas olímpicas</t>
  </si>
  <si>
    <t>Fase de campus</t>
  </si>
  <si>
    <t>Nº equipos</t>
  </si>
  <si>
    <t xml:space="preserve">Tenis </t>
  </si>
  <si>
    <t>Final intercampus</t>
  </si>
  <si>
    <t>Fútbol masculino</t>
  </si>
  <si>
    <t>Campionatos invidivuais</t>
  </si>
  <si>
    <t>Padel</t>
  </si>
  <si>
    <t>Escolas deportivas en herba sintética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</si>
</sst>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C00000"/>
      <name val="Calibri"/>
      <family val="2"/>
    </font>
    <font>
      <sz val="10"/>
      <color rgb="FF0070C0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4"/>
      <color theme="7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B050"/>
      <name val="Calibri"/>
      <family val="2"/>
    </font>
    <font>
      <b/>
      <sz val="10"/>
      <color rgb="FFC00000"/>
      <name val="Calibri"/>
      <family val="2"/>
    </font>
    <font>
      <b/>
      <sz val="10"/>
      <color rgb="FF0070C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b/>
      <sz val="14"/>
      <color rgb="FF806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Times New Roman"/>
      <family val="1"/>
    </font>
    <font>
      <b/>
      <sz val="12"/>
      <name val="Calibri"/>
      <family val="2"/>
      <scheme val="minor"/>
    </font>
    <font>
      <i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71">
    <xf numFmtId="0" fontId="0" fillId="0" borderId="0" xfId="0"/>
    <xf numFmtId="0" fontId="3" fillId="0" borderId="1" xfId="2" applyFont="1" applyBorder="1" applyAlignment="1">
      <alignment vertical="center" wrapText="1"/>
    </xf>
    <xf numFmtId="0" fontId="2" fillId="0" borderId="1" xfId="2" applyBorder="1"/>
    <xf numFmtId="0" fontId="0" fillId="0" borderId="1" xfId="0" applyBorder="1"/>
    <xf numFmtId="0" fontId="4" fillId="0" borderId="1" xfId="2" applyFont="1" applyBorder="1" applyAlignment="1">
      <alignment horizontal="left" wrapText="1"/>
    </xf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0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0" fontId="11" fillId="0" borderId="0" xfId="0" applyNumberFormat="1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" fontId="11" fillId="0" borderId="0" xfId="0" applyNumberFormat="1" applyFont="1" applyAlignment="1">
      <alignment horizontal="center" vertical="center" wrapText="1"/>
    </xf>
    <xf numFmtId="10" fontId="22" fillId="0" borderId="0" xfId="0" applyNumberFormat="1" applyFont="1" applyAlignment="1">
      <alignment horizontal="center" vertical="center"/>
    </xf>
    <xf numFmtId="10" fontId="23" fillId="0" borderId="0" xfId="0" applyNumberFormat="1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0" fillId="0" borderId="0" xfId="1" applyNumberFormat="1" applyFont="1"/>
    <xf numFmtId="0" fontId="26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29" fillId="0" borderId="0" xfId="0" applyFont="1"/>
    <xf numFmtId="0" fontId="19" fillId="0" borderId="6" xfId="0" applyFont="1" applyBorder="1" applyAlignment="1">
      <alignment horizontal="center" vertical="center" wrapText="1"/>
    </xf>
    <xf numFmtId="9" fontId="20" fillId="0" borderId="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 wrapText="1"/>
    </xf>
    <xf numFmtId="0" fontId="2" fillId="0" borderId="1" xfId="2" applyBorder="1" applyAlignment="1">
      <alignment wrapText="1"/>
    </xf>
    <xf numFmtId="0" fontId="3" fillId="0" borderId="0" xfId="2" applyFont="1" applyAlignment="1">
      <alignment vertical="center" wrapText="1"/>
    </xf>
    <xf numFmtId="0" fontId="2" fillId="0" borderId="0" xfId="2"/>
    <xf numFmtId="0" fontId="2" fillId="0" borderId="0" xfId="2" applyAlignment="1">
      <alignment wrapText="1"/>
    </xf>
    <xf numFmtId="0" fontId="4" fillId="0" borderId="0" xfId="2" applyFont="1" applyAlignment="1">
      <alignment horizontal="left" wrapText="1"/>
    </xf>
    <xf numFmtId="0" fontId="2" fillId="0" borderId="0" xfId="2" applyAlignment="1">
      <alignment horizontal="right" vertical="center" wrapText="1"/>
    </xf>
    <xf numFmtId="1" fontId="20" fillId="0" borderId="2" xfId="0" applyNumberFormat="1" applyFont="1" applyBorder="1" applyAlignment="1">
      <alignment horizontal="center" vertical="center" wrapText="1"/>
    </xf>
    <xf numFmtId="1" fontId="20" fillId="0" borderId="11" xfId="0" applyNumberFormat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32" fillId="0" borderId="2" xfId="0" applyFont="1" applyBorder="1"/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9" fontId="19" fillId="0" borderId="0" xfId="1" applyFont="1" applyBorder="1" applyAlignment="1">
      <alignment horizontal="center" vertical="center" wrapText="1"/>
    </xf>
    <xf numFmtId="10" fontId="10" fillId="0" borderId="2" xfId="1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0" fontId="32" fillId="0" borderId="2" xfId="1" applyNumberFormat="1" applyFont="1" applyBorder="1"/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1" fontId="2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9" fontId="20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8" fillId="0" borderId="5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 wrapText="1"/>
    </xf>
    <xf numFmtId="10" fontId="9" fillId="0" borderId="2" xfId="1" applyNumberFormat="1" applyFont="1" applyFill="1" applyBorder="1" applyAlignment="1">
      <alignment horizontal="center" vertical="center" wrapText="1"/>
    </xf>
    <xf numFmtId="10" fontId="11" fillId="0" borderId="2" xfId="1" applyNumberFormat="1" applyFont="1" applyFill="1" applyBorder="1" applyAlignment="1">
      <alignment horizontal="center" vertical="center" wrapText="1"/>
    </xf>
    <xf numFmtId="10" fontId="22" fillId="0" borderId="2" xfId="1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35" fillId="0" borderId="0" xfId="0" applyFont="1" applyAlignment="1">
      <alignment horizontal="justify" vertical="center" wrapText="1"/>
    </xf>
    <xf numFmtId="0" fontId="0" fillId="0" borderId="12" xfId="0" applyBorder="1" applyAlignment="1">
      <alignment vertical="center"/>
    </xf>
    <xf numFmtId="0" fontId="27" fillId="0" borderId="0" xfId="0" applyFont="1" applyAlignment="1">
      <alignment horizontal="center"/>
    </xf>
    <xf numFmtId="9" fontId="26" fillId="0" borderId="0" xfId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0" fontId="0" fillId="0" borderId="0" xfId="0" applyNumberFormat="1"/>
    <xf numFmtId="2" fontId="26" fillId="0" borderId="2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vertical="center" wrapText="1"/>
    </xf>
    <xf numFmtId="1" fontId="19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10" fontId="38" fillId="0" borderId="2" xfId="1" applyNumberFormat="1" applyFont="1" applyFill="1" applyBorder="1" applyAlignment="1">
      <alignment horizontal="center" vertical="center" wrapText="1"/>
    </xf>
    <xf numFmtId="10" fontId="38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0" xfId="0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21" fillId="0" borderId="2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40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39" fillId="0" borderId="0" xfId="0" applyFont="1"/>
    <xf numFmtId="0" fontId="41" fillId="0" borderId="0" xfId="0" applyFont="1"/>
    <xf numFmtId="0" fontId="40" fillId="0" borderId="0" xfId="0" applyFont="1"/>
    <xf numFmtId="0" fontId="40" fillId="0" borderId="2" xfId="0" applyFont="1" applyBorder="1"/>
    <xf numFmtId="0" fontId="8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34" fillId="0" borderId="0" xfId="2" applyFont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7" fillId="0" borderId="0" xfId="0" applyFont="1" applyAlignment="1">
      <alignment horizontal="left" vertical="top" wrapText="1"/>
    </xf>
    <xf numFmtId="0" fontId="27" fillId="0" borderId="13" xfId="0" applyFont="1" applyBorder="1" applyAlignment="1">
      <alignment horizontal="center" vertical="center"/>
    </xf>
    <xf numFmtId="0" fontId="34" fillId="0" borderId="1" xfId="2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16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28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32" fillId="0" borderId="2" xfId="0" applyFont="1" applyBorder="1" applyAlignment="1">
      <alignment horizontal="center" wrapText="1"/>
    </xf>
    <xf numFmtId="0" fontId="32" fillId="0" borderId="2" xfId="0" applyFont="1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34" fillId="0" borderId="1" xfId="2" applyFont="1" applyBorder="1" applyAlignment="1">
      <alignment horizontal="right" vertical="center" wrapText="1"/>
    </xf>
    <xf numFmtId="0" fontId="14" fillId="0" borderId="13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33" fillId="0" borderId="1" xfId="2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1" fontId="20" fillId="0" borderId="0" xfId="0" applyNumberFormat="1" applyFont="1" applyBorder="1" applyAlignment="1">
      <alignment horizontal="center" vertical="center" wrapText="1"/>
    </xf>
    <xf numFmtId="9" fontId="20" fillId="0" borderId="11" xfId="0" applyNumberFormat="1" applyFont="1" applyBorder="1" applyAlignment="1">
      <alignment horizontal="center" vertical="center" wrapText="1"/>
    </xf>
    <xf numFmtId="0" fontId="0" fillId="0" borderId="0" xfId="0" applyBorder="1"/>
    <xf numFmtId="0" fontId="39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left" vertical="center"/>
    </xf>
    <xf numFmtId="0" fontId="40" fillId="0" borderId="2" xfId="0" applyFont="1" applyBorder="1" applyAlignment="1">
      <alignment horizontal="left"/>
    </xf>
    <xf numFmtId="0" fontId="40" fillId="0" borderId="2" xfId="0" applyFont="1" applyBorder="1" applyAlignment="1">
      <alignment horizontal="center"/>
    </xf>
    <xf numFmtId="0" fontId="40" fillId="0" borderId="2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3">
    <cellStyle name="Normal" xfId="0" builtinId="0"/>
    <cellStyle name="Normal 2 3" xfId="2" xr:uid="{00000000-0005-0000-0000-000001000000}"/>
    <cellStyle name="Porcentaje" xfId="1" builtinId="5"/>
  </cellStyles>
  <dxfs count="7"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b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Evolución da participación das mulleres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Actividades!$A$99</c:f>
              <c:strCache>
                <c:ptCount val="1"/>
                <c:pt idx="0">
                  <c:v>Actividades de uso libre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Actividades!$B$98:$G$98</c:f>
              <c:strCache>
                <c:ptCount val="6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  <c:pt idx="5">
                  <c:v>2022/2023</c:v>
                </c:pt>
              </c:strCache>
            </c:strRef>
          </c:cat>
          <c:val>
            <c:numRef>
              <c:f>Actividades!$B$99:$G$99</c:f>
              <c:numCache>
                <c:formatCode>0.00%</c:formatCode>
                <c:ptCount val="6"/>
                <c:pt idx="0">
                  <c:v>0.34350000000000003</c:v>
                </c:pt>
                <c:pt idx="1">
                  <c:v>0.3508</c:v>
                </c:pt>
                <c:pt idx="2">
                  <c:v>0.33279999999999998</c:v>
                </c:pt>
                <c:pt idx="3">
                  <c:v>0.30530000000000002</c:v>
                </c:pt>
                <c:pt idx="4">
                  <c:v>0.35039999999999999</c:v>
                </c:pt>
                <c:pt idx="5">
                  <c:v>0.34799999999999998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A-42FE-8240-04C4BA02DDEB}"/>
            </c:ext>
          </c:extLst>
        </c:ser>
        <c:ser>
          <c:idx val="1"/>
          <c:order val="1"/>
          <c:tx>
            <c:strRef>
              <c:f>Actividades!$A$100</c:f>
              <c:strCache>
                <c:ptCount val="1"/>
                <c:pt idx="0">
                  <c:v>Actividades dirixidas de fitness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Actividades!$B$98:$G$98</c:f>
              <c:strCache>
                <c:ptCount val="6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  <c:pt idx="5">
                  <c:v>2022/2023</c:v>
                </c:pt>
              </c:strCache>
            </c:strRef>
          </c:cat>
          <c:val>
            <c:numRef>
              <c:f>Actividades!$B$100:$G$100</c:f>
              <c:numCache>
                <c:formatCode>0.00%</c:formatCode>
                <c:ptCount val="6"/>
                <c:pt idx="0">
                  <c:v>0.68689999999999996</c:v>
                </c:pt>
                <c:pt idx="1">
                  <c:v>0.69479999999999997</c:v>
                </c:pt>
                <c:pt idx="2">
                  <c:v>0.77210000000000001</c:v>
                </c:pt>
                <c:pt idx="3">
                  <c:v>0.87549999999999994</c:v>
                </c:pt>
                <c:pt idx="4">
                  <c:v>0.82020000000000004</c:v>
                </c:pt>
                <c:pt idx="5">
                  <c:v>0.78210000000000002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A-42FE-8240-04C4BA02DDEB}"/>
            </c:ext>
          </c:extLst>
        </c:ser>
        <c:ser>
          <c:idx val="2"/>
          <c:order val="2"/>
          <c:tx>
            <c:strRef>
              <c:f>Actividades!$A$101</c:f>
              <c:strCache>
                <c:ptCount val="1"/>
                <c:pt idx="0">
                  <c:v>Actividades no medio natural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Actividades!$B$98:$G$98</c:f>
              <c:strCache>
                <c:ptCount val="6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  <c:pt idx="5">
                  <c:v>2022/2023</c:v>
                </c:pt>
              </c:strCache>
            </c:strRef>
          </c:cat>
          <c:val>
            <c:numRef>
              <c:f>Actividades!$B$101:$G$101</c:f>
              <c:numCache>
                <c:formatCode>0.00%</c:formatCode>
                <c:ptCount val="6"/>
                <c:pt idx="0">
                  <c:v>0.55589999999999995</c:v>
                </c:pt>
                <c:pt idx="1">
                  <c:v>0.52339999999999998</c:v>
                </c:pt>
                <c:pt idx="2">
                  <c:v>0.58760000000000001</c:v>
                </c:pt>
                <c:pt idx="3">
                  <c:v>0.59640000000000004</c:v>
                </c:pt>
                <c:pt idx="4">
                  <c:v>0.61599999999999999</c:v>
                </c:pt>
                <c:pt idx="5">
                  <c:v>0.60170000000000001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2A-42FE-8240-04C4BA02DDEB}"/>
            </c:ext>
          </c:extLst>
        </c:ser>
        <c:ser>
          <c:idx val="3"/>
          <c:order val="3"/>
          <c:tx>
            <c:strRef>
              <c:f>Actividades!$A$102</c:f>
              <c:strCache>
                <c:ptCount val="1"/>
                <c:pt idx="0">
                  <c:v>Competicións internas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Actividades!$B$98:$G$98</c:f>
              <c:strCache>
                <c:ptCount val="6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  <c:pt idx="5">
                  <c:v>2022/2023</c:v>
                </c:pt>
              </c:strCache>
            </c:strRef>
          </c:cat>
          <c:val>
            <c:numRef>
              <c:f>Actividades!$B$102:$G$102</c:f>
              <c:numCache>
                <c:formatCode>0.00%</c:formatCode>
                <c:ptCount val="6"/>
                <c:pt idx="0">
                  <c:v>7.9899999999999999E-2</c:v>
                </c:pt>
                <c:pt idx="1">
                  <c:v>6.4500000000000002E-2</c:v>
                </c:pt>
                <c:pt idx="2">
                  <c:v>8.1699999999999995E-2</c:v>
                </c:pt>
                <c:pt idx="3">
                  <c:v>7.1400000000000005E-2</c:v>
                </c:pt>
                <c:pt idx="4">
                  <c:v>9.06E-2</c:v>
                </c:pt>
                <c:pt idx="5">
                  <c:v>7.0900000000000005E-2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2A-42FE-8240-04C4BA02DDEB}"/>
            </c:ext>
          </c:extLst>
        </c:ser>
        <c:ser>
          <c:idx val="4"/>
          <c:order val="4"/>
          <c:tx>
            <c:strRef>
              <c:f>Actividades!$A$103</c:f>
              <c:strCache>
                <c:ptCount val="1"/>
                <c:pt idx="0">
                  <c:v>Competicións interuniversitarias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Actividades!$B$98:$G$98</c:f>
              <c:strCache>
                <c:ptCount val="6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  <c:pt idx="5">
                  <c:v>2022/2023</c:v>
                </c:pt>
              </c:strCache>
            </c:strRef>
          </c:cat>
          <c:val>
            <c:numRef>
              <c:f>Actividades!$B$103:$G$103</c:f>
              <c:numCache>
                <c:formatCode>0.00%</c:formatCode>
                <c:ptCount val="6"/>
                <c:pt idx="0">
                  <c:v>0.38419999999999999</c:v>
                </c:pt>
                <c:pt idx="1">
                  <c:v>0.50729999999999997</c:v>
                </c:pt>
                <c:pt idx="2">
                  <c:v>0.44319999999999998</c:v>
                </c:pt>
                <c:pt idx="3">
                  <c:v>0</c:v>
                </c:pt>
                <c:pt idx="4">
                  <c:v>0.52680000000000005</c:v>
                </c:pt>
                <c:pt idx="5">
                  <c:v>0.48530000000000001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2A-42FE-8240-04C4BA02DDEB}"/>
            </c:ext>
          </c:extLst>
        </c:ser>
        <c:ser>
          <c:idx val="5"/>
          <c:order val="5"/>
          <c:tx>
            <c:strRef>
              <c:f>Actividades!$A$104</c:f>
              <c:strCache>
                <c:ptCount val="1"/>
                <c:pt idx="0">
                  <c:v>Deporte federado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Actividades!$B$98:$G$98</c:f>
              <c:strCache>
                <c:ptCount val="6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  <c:pt idx="5">
                  <c:v>2022/2023</c:v>
                </c:pt>
              </c:strCache>
            </c:strRef>
          </c:cat>
          <c:val>
            <c:numRef>
              <c:f>Actividades!$B$104:$G$104</c:f>
              <c:numCache>
                <c:formatCode>0.00%</c:formatCode>
                <c:ptCount val="6"/>
                <c:pt idx="0">
                  <c:v>0.34839999999999999</c:v>
                </c:pt>
                <c:pt idx="1">
                  <c:v>0.33119999999999999</c:v>
                </c:pt>
                <c:pt idx="2">
                  <c:v>0.3488</c:v>
                </c:pt>
                <c:pt idx="3">
                  <c:v>0.35510000000000003</c:v>
                </c:pt>
                <c:pt idx="4">
                  <c:v>0.35610000000000003</c:v>
                </c:pt>
                <c:pt idx="5">
                  <c:v>0.32350000000000001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2A-42FE-8240-04C4BA02DDEB}"/>
            </c:ext>
          </c:extLst>
        </c:ser>
        <c:ser>
          <c:idx val="6"/>
          <c:order val="6"/>
          <c:tx>
            <c:strRef>
              <c:f>Actividades!$A$105</c:f>
              <c:strCache>
                <c:ptCount val="1"/>
                <c:pt idx="0">
                  <c:v>Escolas e cursos de iniciación deportiva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Actividades!$B$98:$G$98</c:f>
              <c:strCache>
                <c:ptCount val="6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  <c:pt idx="5">
                  <c:v>2022/2023</c:v>
                </c:pt>
              </c:strCache>
            </c:strRef>
          </c:cat>
          <c:val>
            <c:numRef>
              <c:f>Actividades!$B$105:$G$105</c:f>
              <c:numCache>
                <c:formatCode>0.00%</c:formatCode>
                <c:ptCount val="6"/>
                <c:pt idx="0">
                  <c:v>0.38169999999999998</c:v>
                </c:pt>
                <c:pt idx="1">
                  <c:v>0.39150000000000001</c:v>
                </c:pt>
                <c:pt idx="2">
                  <c:v>0.46960000000000002</c:v>
                </c:pt>
                <c:pt idx="3">
                  <c:v>0.45</c:v>
                </c:pt>
                <c:pt idx="4">
                  <c:v>0.47</c:v>
                </c:pt>
                <c:pt idx="5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12A-42FE-8240-04C4BA02DDEB}"/>
            </c:ext>
          </c:extLst>
        </c:ser>
        <c:ser>
          <c:idx val="7"/>
          <c:order val="7"/>
          <c:tx>
            <c:strRef>
              <c:f>Actividades!$A$106</c:f>
              <c:strCache>
                <c:ptCount val="1"/>
                <c:pt idx="0">
                  <c:v>Persoas abonadas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Actividades!$B$98:$G$98</c:f>
              <c:strCache>
                <c:ptCount val="6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  <c:pt idx="5">
                  <c:v>2022/2023</c:v>
                </c:pt>
              </c:strCache>
            </c:strRef>
          </c:cat>
          <c:val>
            <c:numRef>
              <c:f>Actividades!$B$106:$G$106</c:f>
              <c:numCache>
                <c:formatCode>0.00%</c:formatCode>
                <c:ptCount val="6"/>
                <c:pt idx="0">
                  <c:v>0.42399999999999999</c:v>
                </c:pt>
                <c:pt idx="1">
                  <c:v>0.41920000000000002</c:v>
                </c:pt>
                <c:pt idx="2">
                  <c:v>0.40200000000000002</c:v>
                </c:pt>
                <c:pt idx="3">
                  <c:v>0.34510000000000002</c:v>
                </c:pt>
                <c:pt idx="4">
                  <c:v>0.378</c:v>
                </c:pt>
                <c:pt idx="5">
                  <c:v>0.40300000000000002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2A-42FE-8240-04C4BA02D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492239"/>
        <c:axId val="1812492655"/>
      </c:lineChart>
      <c:catAx>
        <c:axId val="1812492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12492655"/>
        <c:crosses val="autoZero"/>
        <c:auto val="1"/>
        <c:lblAlgn val="ctr"/>
        <c:lblOffset val="100"/>
        <c:noMultiLvlLbl val="0"/>
      </c:catAx>
      <c:valAx>
        <c:axId val="1812492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12492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56201343625313"/>
          <c:y val="0.23628483554901938"/>
          <c:w val="0.29343798656374692"/>
          <c:h val="0.58715918485062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Uso individual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Instalacións!$F$28</c:f>
              <c:strCache>
                <c:ptCount val="1"/>
                <c:pt idx="0">
                  <c:v>% uso homes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Instalacións!$A$29:$B$40</c:f>
              <c:multiLvlStrCache>
                <c:ptCount val="12"/>
                <c:lvl>
                  <c:pt idx="0">
                    <c:v>Pista de atletismo</c:v>
                  </c:pt>
                  <c:pt idx="1">
                    <c:v>Sala cardio-fitness</c:v>
                  </c:pt>
                  <c:pt idx="2">
                    <c:v>Sala de usos múltiples</c:v>
                  </c:pt>
                  <c:pt idx="3">
                    <c:v>Actividades dirixidas na pista polideportiva</c:v>
                  </c:pt>
                  <c:pt idx="4">
                    <c:v>Sala cardio-fitness</c:v>
                  </c:pt>
                  <c:pt idx="5">
                    <c:v>Escolas deportivas en herba sintética</c:v>
                  </c:pt>
                  <c:pt idx="6">
                    <c:v>Escolas deportivas na pista polideportiva</c:v>
                  </c:pt>
                  <c:pt idx="7">
                    <c:v>Bicicletas BTT</c:v>
                  </c:pt>
                  <c:pt idx="8">
                    <c:v>Muro de escalada</c:v>
                  </c:pt>
                  <c:pt idx="9">
                    <c:v>Pista de atletismo</c:v>
                  </c:pt>
                  <c:pt idx="10">
                    <c:v>Sala cardio-fitness</c:v>
                  </c:pt>
                  <c:pt idx="11">
                    <c:v>Sala usos múltiples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Instalacións!$F$29:$F$40</c:f>
              <c:numCache>
                <c:formatCode>0.00%</c:formatCode>
                <c:ptCount val="12"/>
                <c:pt idx="0">
                  <c:v>0.63019999999999998</c:v>
                </c:pt>
                <c:pt idx="1">
                  <c:v>0.69630000000000003</c:v>
                </c:pt>
                <c:pt idx="2">
                  <c:v>0.123</c:v>
                </c:pt>
                <c:pt idx="3">
                  <c:v>0.25359999999999999</c:v>
                </c:pt>
                <c:pt idx="4">
                  <c:v>0.67320000000000002</c:v>
                </c:pt>
                <c:pt idx="5">
                  <c:v>0.31030000000000002</c:v>
                </c:pt>
                <c:pt idx="6">
                  <c:v>0.77590000000000003</c:v>
                </c:pt>
                <c:pt idx="7">
                  <c:v>0.86209999999999998</c:v>
                </c:pt>
                <c:pt idx="8">
                  <c:v>0.53129999999999999</c:v>
                </c:pt>
                <c:pt idx="9">
                  <c:v>0.84699999999999998</c:v>
                </c:pt>
                <c:pt idx="10">
                  <c:v>0.76070000000000004</c:v>
                </c:pt>
                <c:pt idx="11">
                  <c:v>0.25900000000000001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B-4F3A-8C59-92E505C00CAE}"/>
            </c:ext>
          </c:extLst>
        </c:ser>
        <c:ser>
          <c:idx val="1"/>
          <c:order val="1"/>
          <c:tx>
            <c:strRef>
              <c:f>Instalacións!$G$28</c:f>
              <c:strCache>
                <c:ptCount val="1"/>
                <c:pt idx="0">
                  <c:v>% uso mulleres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Instalacións!$A$29:$B$40</c:f>
              <c:multiLvlStrCache>
                <c:ptCount val="12"/>
                <c:lvl>
                  <c:pt idx="0">
                    <c:v>Pista de atletismo</c:v>
                  </c:pt>
                  <c:pt idx="1">
                    <c:v>Sala cardio-fitness</c:v>
                  </c:pt>
                  <c:pt idx="2">
                    <c:v>Sala de usos múltiples</c:v>
                  </c:pt>
                  <c:pt idx="3">
                    <c:v>Actividades dirixidas na pista polideportiva</c:v>
                  </c:pt>
                  <c:pt idx="4">
                    <c:v>Sala cardio-fitness</c:v>
                  </c:pt>
                  <c:pt idx="5">
                    <c:v>Escolas deportivas en herba sintética</c:v>
                  </c:pt>
                  <c:pt idx="6">
                    <c:v>Escolas deportivas na pista polideportiva</c:v>
                  </c:pt>
                  <c:pt idx="7">
                    <c:v>Bicicletas BTT</c:v>
                  </c:pt>
                  <c:pt idx="8">
                    <c:v>Muro de escalada</c:v>
                  </c:pt>
                  <c:pt idx="9">
                    <c:v>Pista de atletismo</c:v>
                  </c:pt>
                  <c:pt idx="10">
                    <c:v>Sala cardio-fitness</c:v>
                  </c:pt>
                  <c:pt idx="11">
                    <c:v>Sala usos múltiples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Instalacións!$G$29:$G$40</c:f>
              <c:numCache>
                <c:formatCode>0.00%</c:formatCode>
                <c:ptCount val="12"/>
                <c:pt idx="0">
                  <c:v>0.36980000000000002</c:v>
                </c:pt>
                <c:pt idx="1">
                  <c:v>0.30369999999999997</c:v>
                </c:pt>
                <c:pt idx="2">
                  <c:v>0.877</c:v>
                </c:pt>
                <c:pt idx="3">
                  <c:v>0.74639999999999995</c:v>
                </c:pt>
                <c:pt idx="4">
                  <c:v>0.32679999999999998</c:v>
                </c:pt>
                <c:pt idx="5">
                  <c:v>0.68969999999999998</c:v>
                </c:pt>
                <c:pt idx="6">
                  <c:v>0.22409999999999997</c:v>
                </c:pt>
                <c:pt idx="7">
                  <c:v>0.13790000000000002</c:v>
                </c:pt>
                <c:pt idx="8">
                  <c:v>0.46870000000000001</c:v>
                </c:pt>
                <c:pt idx="9">
                  <c:v>0.15300000000000002</c:v>
                </c:pt>
                <c:pt idx="10">
                  <c:v>0.23929999999999996</c:v>
                </c:pt>
                <c:pt idx="11">
                  <c:v>0.74099999999999999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B-4F3A-8C59-92E505C00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6389136"/>
        <c:axId val="1996391216"/>
      </c:barChart>
      <c:catAx>
        <c:axId val="1996389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6391216"/>
        <c:crosses val="autoZero"/>
        <c:auto val="1"/>
        <c:lblAlgn val="ctr"/>
        <c:lblOffset val="100"/>
        <c:noMultiLvlLbl val="0"/>
      </c:catAx>
      <c:valAx>
        <c:axId val="199639121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638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Tipo de usuarios/as, uso individual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Instalacións!$D$28</c:f>
              <c:strCache>
                <c:ptCount val="1"/>
                <c:pt idx="0">
                  <c:v>% uso com. univ.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Instalacións!$A$29:$B$40</c:f>
              <c:multiLvlStrCache>
                <c:ptCount val="12"/>
                <c:lvl>
                  <c:pt idx="0">
                    <c:v>Pista de atletismo</c:v>
                  </c:pt>
                  <c:pt idx="1">
                    <c:v>Sala cardio-fitness</c:v>
                  </c:pt>
                  <c:pt idx="2">
                    <c:v>Sala de usos múltiples</c:v>
                  </c:pt>
                  <c:pt idx="3">
                    <c:v>Actividades dirixidas na pista polideportiva</c:v>
                  </c:pt>
                  <c:pt idx="4">
                    <c:v>Sala cardio-fitness</c:v>
                  </c:pt>
                  <c:pt idx="5">
                    <c:v>Escolas deportivas en herba sintética</c:v>
                  </c:pt>
                  <c:pt idx="6">
                    <c:v>Escolas deportivas na pista polideportiva</c:v>
                  </c:pt>
                  <c:pt idx="7">
                    <c:v>Bicicletas BTT</c:v>
                  </c:pt>
                  <c:pt idx="8">
                    <c:v>Muro de escalada</c:v>
                  </c:pt>
                  <c:pt idx="9">
                    <c:v>Pista de atletismo</c:v>
                  </c:pt>
                  <c:pt idx="10">
                    <c:v>Sala cardio-fitness</c:v>
                  </c:pt>
                  <c:pt idx="11">
                    <c:v>Sala usos múltiples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Instalacións!$D$29:$D$40</c:f>
              <c:numCache>
                <c:formatCode>0.00%</c:formatCode>
                <c:ptCount val="12"/>
                <c:pt idx="0">
                  <c:v>0.1022</c:v>
                </c:pt>
                <c:pt idx="1">
                  <c:v>0.70379999999999998</c:v>
                </c:pt>
                <c:pt idx="2">
                  <c:v>0.96589999999999998</c:v>
                </c:pt>
                <c:pt idx="3">
                  <c:v>0.78259999999999996</c:v>
                </c:pt>
                <c:pt idx="4">
                  <c:v>0.84719999999999995</c:v>
                </c:pt>
                <c:pt idx="5">
                  <c:v>0.86209999999999998</c:v>
                </c:pt>
                <c:pt idx="6">
                  <c:v>0.99139999999999995</c:v>
                </c:pt>
                <c:pt idx="7">
                  <c:v>0.79310000000000003</c:v>
                </c:pt>
                <c:pt idx="8">
                  <c:v>0.41670000000000001</c:v>
                </c:pt>
                <c:pt idx="9">
                  <c:v>0.14799999999999999</c:v>
                </c:pt>
                <c:pt idx="10">
                  <c:v>0.76449999999999996</c:v>
                </c:pt>
                <c:pt idx="11">
                  <c:v>0.89839999999999998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F-4CA5-9A2C-F67F205EC31F}"/>
            </c:ext>
          </c:extLst>
        </c:ser>
        <c:ser>
          <c:idx val="1"/>
          <c:order val="1"/>
          <c:tx>
            <c:strRef>
              <c:f>Instalacións!$E$28</c:f>
              <c:strCache>
                <c:ptCount val="1"/>
                <c:pt idx="0">
                  <c:v>% uso externo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Instalacións!$A$29:$B$40</c:f>
              <c:multiLvlStrCache>
                <c:ptCount val="12"/>
                <c:lvl>
                  <c:pt idx="0">
                    <c:v>Pista de atletismo</c:v>
                  </c:pt>
                  <c:pt idx="1">
                    <c:v>Sala cardio-fitness</c:v>
                  </c:pt>
                  <c:pt idx="2">
                    <c:v>Sala de usos múltiples</c:v>
                  </c:pt>
                  <c:pt idx="3">
                    <c:v>Actividades dirixidas na pista polideportiva</c:v>
                  </c:pt>
                  <c:pt idx="4">
                    <c:v>Sala cardio-fitness</c:v>
                  </c:pt>
                  <c:pt idx="5">
                    <c:v>Escolas deportivas en herba sintética</c:v>
                  </c:pt>
                  <c:pt idx="6">
                    <c:v>Escolas deportivas na pista polideportiva</c:v>
                  </c:pt>
                  <c:pt idx="7">
                    <c:v>Bicicletas BTT</c:v>
                  </c:pt>
                  <c:pt idx="8">
                    <c:v>Muro de escalada</c:v>
                  </c:pt>
                  <c:pt idx="9">
                    <c:v>Pista de atletismo</c:v>
                  </c:pt>
                  <c:pt idx="10">
                    <c:v>Sala cardio-fitness</c:v>
                  </c:pt>
                  <c:pt idx="11">
                    <c:v>Sala usos múltiples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Instalacións!$E$29:$E$40</c:f>
              <c:numCache>
                <c:formatCode>0.00%</c:formatCode>
                <c:ptCount val="12"/>
                <c:pt idx="0">
                  <c:v>0.89780000000000004</c:v>
                </c:pt>
                <c:pt idx="1">
                  <c:v>0.29620000000000002</c:v>
                </c:pt>
                <c:pt idx="2">
                  <c:v>3.4100000000000019E-2</c:v>
                </c:pt>
                <c:pt idx="3">
                  <c:v>0.21740000000000004</c:v>
                </c:pt>
                <c:pt idx="4">
                  <c:v>0.15280000000000005</c:v>
                </c:pt>
                <c:pt idx="5">
                  <c:v>0.13790000000000002</c:v>
                </c:pt>
                <c:pt idx="6">
                  <c:v>8.600000000000052E-3</c:v>
                </c:pt>
                <c:pt idx="7">
                  <c:v>0.20689999999999997</c:v>
                </c:pt>
                <c:pt idx="8">
                  <c:v>0.58329999999999993</c:v>
                </c:pt>
                <c:pt idx="9">
                  <c:v>0.85199999999999998</c:v>
                </c:pt>
                <c:pt idx="10">
                  <c:v>0.23550000000000004</c:v>
                </c:pt>
                <c:pt idx="11">
                  <c:v>0.10160000000000002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DF-4CA5-9A2C-F67F205EC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4035840"/>
        <c:axId val="2064041248"/>
      </c:barChart>
      <c:catAx>
        <c:axId val="2064035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41248"/>
        <c:crosses val="autoZero"/>
        <c:auto val="1"/>
        <c:lblAlgn val="ctr"/>
        <c:lblOffset val="100"/>
        <c:noMultiLvlLbl val="0"/>
      </c:catAx>
      <c:valAx>
        <c:axId val="20640412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Porcentaxe de ocupación, uso colectivo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0552840187012026E-2"/>
          <c:y val="0.15799787007454738"/>
          <c:w val="0.89090522976663311"/>
          <c:h val="0.46265972344511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Instalacións!$D$7</c:f>
              <c:strCache>
                <c:ptCount val="1"/>
                <c:pt idx="0">
                  <c:v>% ocupación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37-4C1C-BD21-9B34FBDB915A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37-4C1C-BD21-9B34FBDB915A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837-4C1C-BD21-9B34FBDB915A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837-4C1C-BD21-9B34FBDB915A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E837-4C1C-BD21-9B34FBDB915A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837-4C1C-BD21-9B34FBDB915A}"/>
              </c:ext>
            </c:extLst>
          </c:dPt>
          <c:cat>
            <c:strRef>
              <c:f>Instalacións!$B$8:$B$22</c:f>
              <c:strCache>
                <c:ptCount val="15"/>
                <c:pt idx="0">
                  <c:v>Campo de fútbol/Rugby</c:v>
                </c:pt>
                <c:pt idx="1">
                  <c:v>Pista de atletismo</c:v>
                </c:pt>
                <c:pt idx="2">
                  <c:v>Pista polideportiva cuberta</c:v>
                </c:pt>
                <c:pt idx="3">
                  <c:v>Pistas de tenis (2)</c:v>
                </c:pt>
                <c:pt idx="4">
                  <c:v>Sala multiusos</c:v>
                </c:pt>
                <c:pt idx="5">
                  <c:v>Tenis de mesa (2)</c:v>
                </c:pt>
                <c:pt idx="6">
                  <c:v>Pista polideportiva  </c:v>
                </c:pt>
                <c:pt idx="7">
                  <c:v>Campo de herba sintética</c:v>
                </c:pt>
                <c:pt idx="8">
                  <c:v>Campo de herba natural</c:v>
                </c:pt>
                <c:pt idx="9">
                  <c:v>Muro de escalada</c:v>
                </c:pt>
                <c:pt idx="10">
                  <c:v>Pista de atletismo</c:v>
                </c:pt>
                <c:pt idx="11">
                  <c:v>Pista polideportiva</c:v>
                </c:pt>
                <c:pt idx="12">
                  <c:v>Pistas de tenis (5)</c:v>
                </c:pt>
                <c:pt idx="13">
                  <c:v>Salas multiusos (3)</c:v>
                </c:pt>
                <c:pt idx="14">
                  <c:v>Tenis de mesa (5)</c:v>
                </c:pt>
              </c:strCache>
            </c:strRef>
          </c:cat>
          <c:val>
            <c:numRef>
              <c:f>Instalacións!$D$8:$D$22</c:f>
              <c:numCache>
                <c:formatCode>0.00%</c:formatCode>
                <c:ptCount val="15"/>
                <c:pt idx="0">
                  <c:v>0.43390000000000001</c:v>
                </c:pt>
                <c:pt idx="1">
                  <c:v>0.23949999999999999</c:v>
                </c:pt>
                <c:pt idx="2">
                  <c:v>0.55220000000000002</c:v>
                </c:pt>
                <c:pt idx="3">
                  <c:v>0.31809999999999999</c:v>
                </c:pt>
                <c:pt idx="4">
                  <c:v>0.1208</c:v>
                </c:pt>
                <c:pt idx="5">
                  <c:v>5.2600000000000001E-2</c:v>
                </c:pt>
                <c:pt idx="6">
                  <c:v>0.59840000000000004</c:v>
                </c:pt>
                <c:pt idx="7">
                  <c:v>0.31330000000000002</c:v>
                </c:pt>
                <c:pt idx="8">
                  <c:v>4.2099999999999999E-2</c:v>
                </c:pt>
                <c:pt idx="9">
                  <c:v>0.24690000000000001</c:v>
                </c:pt>
                <c:pt idx="10">
                  <c:v>0.40229999999999999</c:v>
                </c:pt>
                <c:pt idx="11">
                  <c:v>0.56710000000000005</c:v>
                </c:pt>
                <c:pt idx="12">
                  <c:v>0.14910000000000001</c:v>
                </c:pt>
                <c:pt idx="13">
                  <c:v>0.1694</c:v>
                </c:pt>
                <c:pt idx="14">
                  <c:v>0.1618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0-4AD4-9FCA-72D812DF3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4034176"/>
        <c:axId val="2064034592"/>
      </c:barChart>
      <c:catAx>
        <c:axId val="206403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4592"/>
        <c:crosses val="autoZero"/>
        <c:auto val="1"/>
        <c:lblAlgn val="ctr"/>
        <c:lblOffset val="100"/>
        <c:noMultiLvlLbl val="0"/>
      </c:catAx>
      <c:valAx>
        <c:axId val="206403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Actividades propias versus actividades externas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Instalacións!$E$7</c:f>
              <c:strCache>
                <c:ptCount val="1"/>
                <c:pt idx="0">
                  <c:v>% actividades propias /uso libre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Instalacións!$E$8:$E$22</c:f>
              <c:numCache>
                <c:formatCode>0.00%</c:formatCode>
                <c:ptCount val="15"/>
                <c:pt idx="0">
                  <c:v>9.2200000000000004E-2</c:v>
                </c:pt>
                <c:pt idx="1">
                  <c:v>0.62919999999999998</c:v>
                </c:pt>
                <c:pt idx="2">
                  <c:v>0.55300000000000005</c:v>
                </c:pt>
                <c:pt idx="3">
                  <c:v>0.44469999999999998</c:v>
                </c:pt>
                <c:pt idx="4">
                  <c:v>0.9718</c:v>
                </c:pt>
                <c:pt idx="5">
                  <c:v>0.53710000000000002</c:v>
                </c:pt>
                <c:pt idx="6">
                  <c:v>0.41660000000000003</c:v>
                </c:pt>
                <c:pt idx="7">
                  <c:v>0.33019999999999999</c:v>
                </c:pt>
                <c:pt idx="8">
                  <c:v>0</c:v>
                </c:pt>
                <c:pt idx="9">
                  <c:v>0.11210000000000001</c:v>
                </c:pt>
                <c:pt idx="10">
                  <c:v>0.91290000000000004</c:v>
                </c:pt>
                <c:pt idx="11">
                  <c:v>0.45619999999999999</c:v>
                </c:pt>
                <c:pt idx="12">
                  <c:v>0.48559999999999998</c:v>
                </c:pt>
                <c:pt idx="13">
                  <c:v>0.97230000000000005</c:v>
                </c:pt>
                <c:pt idx="14">
                  <c:v>0.9446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1-40F1-8CB3-E0F839907B0E}"/>
            </c:ext>
          </c:extLst>
        </c:ser>
        <c:ser>
          <c:idx val="1"/>
          <c:order val="1"/>
          <c:tx>
            <c:strRef>
              <c:f>Instalacións!$F$7</c:f>
              <c:strCache>
                <c:ptCount val="1"/>
                <c:pt idx="0">
                  <c:v>% actividades externas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Instalacións!$F$8:$F$22</c:f>
              <c:numCache>
                <c:formatCode>0.00%</c:formatCode>
                <c:ptCount val="15"/>
                <c:pt idx="0">
                  <c:v>0.90779999999999994</c:v>
                </c:pt>
                <c:pt idx="1">
                  <c:v>0.37080000000000002</c:v>
                </c:pt>
                <c:pt idx="2">
                  <c:v>0.44699999999999995</c:v>
                </c:pt>
                <c:pt idx="3">
                  <c:v>0.55530000000000002</c:v>
                </c:pt>
                <c:pt idx="4">
                  <c:v>2.8200000000000003E-2</c:v>
                </c:pt>
                <c:pt idx="5">
                  <c:v>0.46289999999999998</c:v>
                </c:pt>
                <c:pt idx="6">
                  <c:v>0.58339999999999992</c:v>
                </c:pt>
                <c:pt idx="7">
                  <c:v>0.66979999999999995</c:v>
                </c:pt>
                <c:pt idx="8">
                  <c:v>1</c:v>
                </c:pt>
                <c:pt idx="9">
                  <c:v>0.88790000000000002</c:v>
                </c:pt>
                <c:pt idx="10">
                  <c:v>8.7099999999999955E-2</c:v>
                </c:pt>
                <c:pt idx="11">
                  <c:v>0.54380000000000006</c:v>
                </c:pt>
                <c:pt idx="12">
                  <c:v>0.51439999999999997</c:v>
                </c:pt>
                <c:pt idx="13">
                  <c:v>2.7699999999999947E-2</c:v>
                </c:pt>
                <c:pt idx="14">
                  <c:v>5.5400000000000005E-2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41-40F1-8CB3-E0F839907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4032512"/>
        <c:axId val="2064037920"/>
      </c:barChart>
      <c:catAx>
        <c:axId val="206403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7920"/>
        <c:crosses val="autoZero"/>
        <c:auto val="1"/>
        <c:lblAlgn val="ctr"/>
        <c:lblOffset val="100"/>
        <c:noMultiLvlLbl val="0"/>
      </c:catAx>
      <c:valAx>
        <c:axId val="206403792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19049</xdr:rowOff>
    </xdr:from>
    <xdr:to>
      <xdr:col>1</xdr:col>
      <xdr:colOff>447675</xdr:colOff>
      <xdr:row>0</xdr:row>
      <xdr:rowOff>561974</xdr:rowOff>
    </xdr:to>
    <xdr:pic>
      <xdr:nvPicPr>
        <xdr:cNvPr id="7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9049"/>
          <a:ext cx="2895601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9523</xdr:colOff>
      <xdr:row>95</xdr:row>
      <xdr:rowOff>4762</xdr:rowOff>
    </xdr:from>
    <xdr:to>
      <xdr:col>17</xdr:col>
      <xdr:colOff>714375</xdr:colOff>
      <xdr:row>114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2251AF-D7A0-87DA-0B82-C79F7A62D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95249</xdr:rowOff>
    </xdr:from>
    <xdr:to>
      <xdr:col>0</xdr:col>
      <xdr:colOff>2638425</xdr:colOff>
      <xdr:row>0</xdr:row>
      <xdr:rowOff>542925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D282A4-C434-4201-9AC8-9096D6DA7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8" y="95249"/>
          <a:ext cx="2543177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161923</xdr:colOff>
      <xdr:row>0</xdr:row>
      <xdr:rowOff>161925</xdr:rowOff>
    </xdr:from>
    <xdr:to>
      <xdr:col>1</xdr:col>
      <xdr:colOff>2028824</xdr:colOff>
      <xdr:row>0</xdr:row>
      <xdr:rowOff>600075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3" y="161925"/>
          <a:ext cx="2628901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95249</xdr:colOff>
      <xdr:row>26</xdr:row>
      <xdr:rowOff>123825</xdr:rowOff>
    </xdr:from>
    <xdr:to>
      <xdr:col>18</xdr:col>
      <xdr:colOff>9524</xdr:colOff>
      <xdr:row>44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447676</xdr:colOff>
      <xdr:row>26</xdr:row>
      <xdr:rowOff>66674</xdr:rowOff>
    </xdr:from>
    <xdr:to>
      <xdr:col>29</xdr:col>
      <xdr:colOff>0</xdr:colOff>
      <xdr:row>44</xdr:row>
      <xdr:rowOff>190499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361951</xdr:colOff>
      <xdr:row>1</xdr:row>
      <xdr:rowOff>161926</xdr:rowOff>
    </xdr:from>
    <xdr:to>
      <xdr:col>17</xdr:col>
      <xdr:colOff>752475</xdr:colOff>
      <xdr:row>21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409575</xdr:colOff>
      <xdr:row>5</xdr:row>
      <xdr:rowOff>152400</xdr:rowOff>
    </xdr:from>
    <xdr:to>
      <xdr:col>29</xdr:col>
      <xdr:colOff>9525</xdr:colOff>
      <xdr:row>23</xdr:row>
      <xdr:rowOff>123825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29F692-B048-41ED-9E75-C2AA1C47773F}" name="Tabla1" displayName="Tabla1" ref="A98:G107" totalsRowShown="0" headerRowDxfId="6">
  <autoFilter ref="A98:G107" xr:uid="{EC29F692-B048-41ED-9E75-C2AA1C47773F}"/>
  <tableColumns count="7">
    <tableColumn id="1" xr3:uid="{F1B694D4-2D74-4A5A-8C01-838D216C8390}" name="ACTIVIDADE"/>
    <tableColumn id="2" xr3:uid="{44B1F8CB-C157-4DE3-96B6-0A9B015D0E4C}" name="2017/2018" dataDxfId="5"/>
    <tableColumn id="3" xr3:uid="{B7BC72A7-CE71-41A5-B7F5-DAEBEEFD0C3A}" name="2018/219" dataDxfId="4"/>
    <tableColumn id="4" xr3:uid="{E72CB7A9-E8B6-45F6-99B2-1C3A61E31AD3}" name="2019/2020" dataDxfId="3"/>
    <tableColumn id="5" xr3:uid="{6EE88B15-D85C-4F71-89DB-AB55A350A9F6}" name="2020/2021" dataDxfId="2"/>
    <tableColumn id="6" xr3:uid="{B1F0A241-24C1-484C-892F-16965D83A9D2}" name="2021/2022" dataDxfId="1"/>
    <tableColumn id="7" xr3:uid="{365DDB3D-1D45-48F1-ADDB-A62AA56B3BDA}" name="2022/2023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7"/>
  <sheetViews>
    <sheetView tabSelected="1" workbookViewId="0">
      <selection activeCell="D6" sqref="D6"/>
    </sheetView>
  </sheetViews>
  <sheetFormatPr baseColWidth="10" defaultRowHeight="15" x14ac:dyDescent="0.25"/>
  <cols>
    <col min="1" max="1" width="38.42578125" customWidth="1"/>
    <col min="2" max="2" width="14.42578125" bestFit="1" customWidth="1"/>
    <col min="3" max="3" width="13.42578125" bestFit="1" customWidth="1"/>
    <col min="4" max="6" width="14.42578125" bestFit="1" customWidth="1"/>
    <col min="7" max="7" width="12.5703125" customWidth="1"/>
    <col min="9" max="9" width="13.28515625" customWidth="1"/>
    <col min="11" max="11" width="11.85546875" customWidth="1"/>
    <col min="12" max="12" width="12" customWidth="1"/>
  </cols>
  <sheetData>
    <row r="1" spans="1:17" ht="49.5" customHeight="1" thickBot="1" x14ac:dyDescent="0.3">
      <c r="A1" s="1"/>
      <c r="B1" s="2"/>
      <c r="C1" s="3"/>
      <c r="D1" s="4"/>
      <c r="E1" s="4"/>
      <c r="F1" s="3"/>
      <c r="G1" s="3"/>
      <c r="H1" s="3"/>
      <c r="I1" s="3"/>
      <c r="J1" s="112" t="s">
        <v>0</v>
      </c>
      <c r="K1" s="112"/>
      <c r="L1" s="112"/>
      <c r="M1" s="112"/>
      <c r="O1" s="107"/>
      <c r="P1" s="107"/>
      <c r="Q1" s="107"/>
    </row>
    <row r="3" spans="1:17" ht="23.25" x14ac:dyDescent="0.35">
      <c r="A3" s="5" t="s">
        <v>144</v>
      </c>
    </row>
    <row r="4" spans="1:17" x14ac:dyDescent="0.25">
      <c r="A4" s="6" t="s">
        <v>1</v>
      </c>
    </row>
    <row r="5" spans="1:17" x14ac:dyDescent="0.25">
      <c r="A5" s="6" t="s">
        <v>145</v>
      </c>
    </row>
    <row r="7" spans="1:17" ht="18.75" x14ac:dyDescent="0.3">
      <c r="A7" s="125" t="s">
        <v>40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7" ht="18.75" x14ac:dyDescent="0.3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7" ht="18.75" x14ac:dyDescent="0.3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7" x14ac:dyDescent="0.25">
      <c r="A10" s="126" t="s">
        <v>41</v>
      </c>
      <c r="B10" s="116" t="s">
        <v>16</v>
      </c>
      <c r="C10" s="117"/>
      <c r="D10" s="118"/>
      <c r="E10" s="119" t="s">
        <v>17</v>
      </c>
      <c r="F10" s="120"/>
      <c r="G10" s="121"/>
      <c r="H10" s="122" t="s">
        <v>18</v>
      </c>
      <c r="I10" s="123"/>
      <c r="J10" s="124"/>
      <c r="K10" s="113" t="s">
        <v>31</v>
      </c>
      <c r="L10" s="113" t="s">
        <v>30</v>
      </c>
    </row>
    <row r="11" spans="1:17" ht="21" customHeight="1" x14ac:dyDescent="0.25">
      <c r="A11" s="126"/>
      <c r="B11" s="71" t="s">
        <v>20</v>
      </c>
      <c r="C11" s="19" t="s">
        <v>21</v>
      </c>
      <c r="D11" s="19" t="s">
        <v>19</v>
      </c>
      <c r="E11" s="19" t="s">
        <v>20</v>
      </c>
      <c r="F11" s="19" t="s">
        <v>21</v>
      </c>
      <c r="G11" s="19" t="s">
        <v>19</v>
      </c>
      <c r="H11" s="19" t="s">
        <v>20</v>
      </c>
      <c r="I11" s="19" t="s">
        <v>21</v>
      </c>
      <c r="J11" s="33" t="s">
        <v>19</v>
      </c>
      <c r="K11" s="114"/>
      <c r="L11" s="114"/>
    </row>
    <row r="12" spans="1:17" ht="15" customHeight="1" x14ac:dyDescent="0.25">
      <c r="A12" s="20" t="s">
        <v>29</v>
      </c>
      <c r="B12" s="8">
        <v>389</v>
      </c>
      <c r="C12" s="8">
        <v>157</v>
      </c>
      <c r="D12" s="8">
        <f>SUM(B12:C12)</f>
        <v>546</v>
      </c>
      <c r="E12" s="10">
        <v>0</v>
      </c>
      <c r="F12" s="10">
        <v>0</v>
      </c>
      <c r="G12" s="10">
        <f>SUM(E12:F12)</f>
        <v>0</v>
      </c>
      <c r="H12" s="12">
        <v>233</v>
      </c>
      <c r="I12" s="12">
        <v>73</v>
      </c>
      <c r="J12" s="12">
        <f>H12+I12</f>
        <v>306</v>
      </c>
      <c r="K12" s="42">
        <f>D12+G12+J12</f>
        <v>852</v>
      </c>
      <c r="L12" s="34">
        <f>K12/$K$16</f>
        <v>0.24934152765583845</v>
      </c>
    </row>
    <row r="13" spans="1:17" x14ac:dyDescent="0.25">
      <c r="A13" s="20" t="s">
        <v>60</v>
      </c>
      <c r="B13" s="8">
        <v>0</v>
      </c>
      <c r="C13" s="8">
        <v>0</v>
      </c>
      <c r="D13" s="8">
        <f>SUM(B13:C13)</f>
        <v>0</v>
      </c>
      <c r="E13" s="10">
        <v>0</v>
      </c>
      <c r="F13" s="10">
        <v>0</v>
      </c>
      <c r="G13" s="10">
        <f t="shared" ref="G13:G15" si="0">SUM(E13:F13)</f>
        <v>0</v>
      </c>
      <c r="H13" s="12">
        <v>15</v>
      </c>
      <c r="I13" s="12">
        <v>3</v>
      </c>
      <c r="J13" s="12">
        <f t="shared" ref="J13:J15" si="1">H13+I13</f>
        <v>18</v>
      </c>
      <c r="K13" s="42">
        <f t="shared" ref="K13:K16" si="2">D13+G13+J13</f>
        <v>18</v>
      </c>
      <c r="L13" s="34">
        <f t="shared" ref="L13:L15" si="3">K13/$K$16</f>
        <v>5.2677787532923615E-3</v>
      </c>
    </row>
    <row r="14" spans="1:17" x14ac:dyDescent="0.25">
      <c r="A14" s="20" t="s">
        <v>39</v>
      </c>
      <c r="B14" s="8">
        <v>590</v>
      </c>
      <c r="C14" s="8">
        <v>385</v>
      </c>
      <c r="D14" s="8">
        <f t="shared" ref="D14:D15" si="4">SUM(B14:C14)</f>
        <v>975</v>
      </c>
      <c r="E14" s="10">
        <v>320</v>
      </c>
      <c r="F14" s="10">
        <v>247</v>
      </c>
      <c r="G14" s="10">
        <f t="shared" si="0"/>
        <v>567</v>
      </c>
      <c r="H14" s="12">
        <v>662</v>
      </c>
      <c r="I14" s="12">
        <v>310</v>
      </c>
      <c r="J14" s="12">
        <f t="shared" si="1"/>
        <v>972</v>
      </c>
      <c r="K14" s="42">
        <f t="shared" si="2"/>
        <v>2514</v>
      </c>
      <c r="L14" s="34">
        <f t="shared" si="3"/>
        <v>0.73573309920983321</v>
      </c>
    </row>
    <row r="15" spans="1:17" x14ac:dyDescent="0.25">
      <c r="A15" s="20" t="s">
        <v>32</v>
      </c>
      <c r="B15" s="8">
        <v>0</v>
      </c>
      <c r="C15" s="8">
        <v>0</v>
      </c>
      <c r="D15" s="8">
        <f t="shared" si="4"/>
        <v>0</v>
      </c>
      <c r="E15" s="10">
        <v>0</v>
      </c>
      <c r="F15" s="10">
        <v>0</v>
      </c>
      <c r="G15" s="10">
        <f t="shared" si="0"/>
        <v>0</v>
      </c>
      <c r="H15" s="12">
        <v>19</v>
      </c>
      <c r="I15" s="12">
        <v>14</v>
      </c>
      <c r="J15" s="12">
        <f t="shared" si="1"/>
        <v>33</v>
      </c>
      <c r="K15" s="42">
        <f t="shared" si="2"/>
        <v>33</v>
      </c>
      <c r="L15" s="34">
        <f t="shared" si="3"/>
        <v>9.6575943810359964E-3</v>
      </c>
    </row>
    <row r="16" spans="1:17" x14ac:dyDescent="0.25">
      <c r="A16" s="57" t="s">
        <v>19</v>
      </c>
      <c r="B16" s="24">
        <f>SUM(B12:B15)</f>
        <v>979</v>
      </c>
      <c r="C16" s="24">
        <f t="shared" ref="C16:J16" si="5">SUM(C12:C15)</f>
        <v>542</v>
      </c>
      <c r="D16" s="8">
        <f>SUM(D12:D15)</f>
        <v>1521</v>
      </c>
      <c r="E16" s="10">
        <f t="shared" si="5"/>
        <v>320</v>
      </c>
      <c r="F16" s="10">
        <f t="shared" si="5"/>
        <v>247</v>
      </c>
      <c r="G16" s="10">
        <f>SUM(G12:G15)</f>
        <v>567</v>
      </c>
      <c r="H16" s="12">
        <f t="shared" si="5"/>
        <v>929</v>
      </c>
      <c r="I16" s="12">
        <f t="shared" si="5"/>
        <v>400</v>
      </c>
      <c r="J16" s="12">
        <f t="shared" si="5"/>
        <v>1329</v>
      </c>
      <c r="K16" s="42">
        <f t="shared" si="2"/>
        <v>3417</v>
      </c>
      <c r="L16" s="43"/>
    </row>
    <row r="17" spans="1:12" x14ac:dyDescent="0.25">
      <c r="A17" s="58"/>
      <c r="B17" s="47"/>
      <c r="C17" s="47"/>
      <c r="D17" s="47"/>
      <c r="E17" s="60"/>
      <c r="F17" s="60"/>
      <c r="G17" s="60"/>
      <c r="H17" s="49"/>
      <c r="I17" s="49"/>
      <c r="J17" s="49"/>
      <c r="K17" s="59"/>
      <c r="L17" s="59"/>
    </row>
    <row r="18" spans="1:12" x14ac:dyDescent="0.25">
      <c r="A18" s="58"/>
      <c r="B18" s="47"/>
      <c r="C18" s="47"/>
      <c r="D18" s="47"/>
      <c r="E18" s="60"/>
      <c r="F18" s="60"/>
      <c r="G18" s="60"/>
      <c r="H18" s="49"/>
      <c r="I18" s="49"/>
      <c r="J18" s="49"/>
      <c r="K18" s="59"/>
      <c r="L18" s="59"/>
    </row>
    <row r="19" spans="1:12" x14ac:dyDescent="0.25">
      <c r="A19" s="58"/>
      <c r="B19" s="47"/>
      <c r="C19" s="47"/>
      <c r="D19" s="47"/>
      <c r="E19" s="60"/>
      <c r="F19" s="60"/>
      <c r="G19" s="60"/>
      <c r="H19" s="49"/>
      <c r="I19" s="49"/>
      <c r="J19" s="49"/>
      <c r="K19" s="59"/>
      <c r="L19" s="59"/>
    </row>
    <row r="20" spans="1:12" x14ac:dyDescent="0.25">
      <c r="A20" s="126" t="s">
        <v>37</v>
      </c>
      <c r="B20" s="116" t="s">
        <v>16</v>
      </c>
      <c r="C20" s="117"/>
      <c r="D20" s="118"/>
      <c r="E20" s="119" t="s">
        <v>17</v>
      </c>
      <c r="F20" s="120"/>
      <c r="G20" s="121"/>
      <c r="H20" s="122" t="s">
        <v>18</v>
      </c>
      <c r="I20" s="123"/>
      <c r="J20" s="124"/>
      <c r="K20" s="113" t="s">
        <v>31</v>
      </c>
      <c r="L20" s="113" t="s">
        <v>30</v>
      </c>
    </row>
    <row r="21" spans="1:12" ht="22.5" customHeight="1" x14ac:dyDescent="0.25">
      <c r="A21" s="126"/>
      <c r="B21" s="71" t="s">
        <v>20</v>
      </c>
      <c r="C21" s="19" t="s">
        <v>21</v>
      </c>
      <c r="D21" s="19" t="s">
        <v>19</v>
      </c>
      <c r="E21" s="19" t="s">
        <v>20</v>
      </c>
      <c r="F21" s="19" t="s">
        <v>21</v>
      </c>
      <c r="G21" s="19" t="s">
        <v>19</v>
      </c>
      <c r="H21" s="19" t="s">
        <v>20</v>
      </c>
      <c r="I21" s="19" t="s">
        <v>21</v>
      </c>
      <c r="J21" s="33" t="s">
        <v>19</v>
      </c>
      <c r="K21" s="114"/>
      <c r="L21" s="114"/>
    </row>
    <row r="22" spans="1:12" ht="15" customHeight="1" x14ac:dyDescent="0.25">
      <c r="A22" s="20" t="s">
        <v>143</v>
      </c>
      <c r="B22" s="8">
        <v>3</v>
      </c>
      <c r="C22" s="8">
        <v>11</v>
      </c>
      <c r="D22" s="8">
        <f>B22+C22</f>
        <v>14</v>
      </c>
      <c r="E22" s="10">
        <v>14</v>
      </c>
      <c r="F22" s="10">
        <v>24</v>
      </c>
      <c r="G22" s="10">
        <f>E22+F22</f>
        <v>38</v>
      </c>
      <c r="H22" s="12">
        <v>8</v>
      </c>
      <c r="I22" s="12">
        <v>25</v>
      </c>
      <c r="J22" s="12">
        <f>SUM(H22:I22)</f>
        <v>33</v>
      </c>
      <c r="K22" s="42">
        <f>D22+G22+J22</f>
        <v>85</v>
      </c>
      <c r="L22" s="34">
        <f>K22/$K$33</f>
        <v>0.11024643320363164</v>
      </c>
    </row>
    <row r="23" spans="1:12" x14ac:dyDescent="0.25">
      <c r="A23" s="20" t="s">
        <v>146</v>
      </c>
      <c r="B23" s="8">
        <v>7</v>
      </c>
      <c r="C23" s="8">
        <v>32</v>
      </c>
      <c r="D23" s="8">
        <f>SUM(B23:C23)</f>
        <v>39</v>
      </c>
      <c r="E23" s="10">
        <v>0</v>
      </c>
      <c r="F23" s="10">
        <v>0</v>
      </c>
      <c r="G23" s="10">
        <f>SUM(E23:F23)</f>
        <v>0</v>
      </c>
      <c r="H23" s="12">
        <v>0</v>
      </c>
      <c r="I23" s="12">
        <v>0</v>
      </c>
      <c r="J23" s="12">
        <f>SUM(H23:I23)</f>
        <v>0</v>
      </c>
      <c r="K23" s="42">
        <f>D23+G23+J23</f>
        <v>39</v>
      </c>
      <c r="L23" s="34">
        <f t="shared" ref="L23:L32" si="6">K23/$K$33</f>
        <v>5.0583657587548639E-2</v>
      </c>
    </row>
    <row r="24" spans="1:12" x14ac:dyDescent="0.25">
      <c r="A24" s="20" t="s">
        <v>61</v>
      </c>
      <c r="B24" s="8">
        <v>7</v>
      </c>
      <c r="C24" s="8">
        <v>42</v>
      </c>
      <c r="D24" s="8">
        <f t="shared" ref="D24:D32" si="7">SUM(B24:C24)</f>
        <v>49</v>
      </c>
      <c r="E24" s="10">
        <v>0</v>
      </c>
      <c r="F24" s="10">
        <v>0</v>
      </c>
      <c r="G24" s="10">
        <f t="shared" ref="G24:G32" si="8">SUM(E24:F24)</f>
        <v>0</v>
      </c>
      <c r="H24" s="12">
        <v>0</v>
      </c>
      <c r="I24" s="12">
        <v>0</v>
      </c>
      <c r="J24" s="12">
        <f t="shared" ref="J24:J32" si="9">SUM(H24:I24)</f>
        <v>0</v>
      </c>
      <c r="K24" s="42">
        <f t="shared" ref="K24:K33" si="10">D24+G24+J24</f>
        <v>49</v>
      </c>
      <c r="L24" s="34">
        <f t="shared" si="6"/>
        <v>6.3553826199740593E-2</v>
      </c>
    </row>
    <row r="25" spans="1:12" x14ac:dyDescent="0.25">
      <c r="A25" s="20" t="s">
        <v>147</v>
      </c>
      <c r="B25" s="8">
        <v>7</v>
      </c>
      <c r="C25" s="8">
        <v>33</v>
      </c>
      <c r="D25" s="8">
        <f t="shared" si="7"/>
        <v>40</v>
      </c>
      <c r="E25" s="10">
        <v>3</v>
      </c>
      <c r="F25" s="10">
        <v>20</v>
      </c>
      <c r="G25" s="10">
        <f t="shared" si="8"/>
        <v>23</v>
      </c>
      <c r="H25" s="12">
        <v>0</v>
      </c>
      <c r="I25" s="12">
        <v>0</v>
      </c>
      <c r="J25" s="12">
        <f t="shared" si="9"/>
        <v>0</v>
      </c>
      <c r="K25" s="42">
        <f t="shared" si="10"/>
        <v>63</v>
      </c>
      <c r="L25" s="34">
        <f t="shared" si="6"/>
        <v>8.171206225680934E-2</v>
      </c>
    </row>
    <row r="26" spans="1:12" x14ac:dyDescent="0.25">
      <c r="A26" s="20" t="s">
        <v>48</v>
      </c>
      <c r="B26" s="8">
        <v>0</v>
      </c>
      <c r="C26" s="8">
        <v>0</v>
      </c>
      <c r="D26" s="8">
        <f t="shared" si="7"/>
        <v>0</v>
      </c>
      <c r="E26" s="10">
        <v>0</v>
      </c>
      <c r="F26" s="10">
        <v>0</v>
      </c>
      <c r="G26" s="10">
        <f t="shared" si="8"/>
        <v>0</v>
      </c>
      <c r="H26" s="12">
        <v>10</v>
      </c>
      <c r="I26" s="12">
        <v>34</v>
      </c>
      <c r="J26" s="12">
        <f t="shared" si="9"/>
        <v>44</v>
      </c>
      <c r="K26" s="42">
        <f t="shared" si="10"/>
        <v>44</v>
      </c>
      <c r="L26" s="34">
        <f t="shared" si="6"/>
        <v>5.7068741893644616E-2</v>
      </c>
    </row>
    <row r="27" spans="1:12" x14ac:dyDescent="0.25">
      <c r="A27" s="20" t="s">
        <v>148</v>
      </c>
      <c r="B27" s="8">
        <v>8</v>
      </c>
      <c r="C27" s="8">
        <v>70</v>
      </c>
      <c r="D27" s="8">
        <f t="shared" si="7"/>
        <v>78</v>
      </c>
      <c r="E27" s="10">
        <v>0</v>
      </c>
      <c r="F27" s="10">
        <v>0</v>
      </c>
      <c r="G27" s="10">
        <f t="shared" si="8"/>
        <v>0</v>
      </c>
      <c r="H27" s="12">
        <v>0</v>
      </c>
      <c r="I27" s="12">
        <v>0</v>
      </c>
      <c r="J27" s="12">
        <f t="shared" si="9"/>
        <v>0</v>
      </c>
      <c r="K27" s="42">
        <f t="shared" si="10"/>
        <v>78</v>
      </c>
      <c r="L27" s="34">
        <f t="shared" si="6"/>
        <v>0.10116731517509728</v>
      </c>
    </row>
    <row r="28" spans="1:12" x14ac:dyDescent="0.25">
      <c r="A28" s="20" t="s">
        <v>149</v>
      </c>
      <c r="B28" s="8">
        <v>0</v>
      </c>
      <c r="C28" s="8">
        <v>0</v>
      </c>
      <c r="D28" s="8">
        <f t="shared" si="7"/>
        <v>0</v>
      </c>
      <c r="E28" s="10">
        <v>0</v>
      </c>
      <c r="F28" s="10">
        <v>0</v>
      </c>
      <c r="G28" s="10">
        <f t="shared" si="8"/>
        <v>0</v>
      </c>
      <c r="H28" s="12">
        <v>8</v>
      </c>
      <c r="I28" s="12">
        <v>7</v>
      </c>
      <c r="J28" s="12">
        <f t="shared" si="9"/>
        <v>15</v>
      </c>
      <c r="K28" s="42">
        <f t="shared" si="10"/>
        <v>15</v>
      </c>
      <c r="L28" s="34">
        <f t="shared" si="6"/>
        <v>1.9455252918287938E-2</v>
      </c>
    </row>
    <row r="29" spans="1:12" x14ac:dyDescent="0.25">
      <c r="A29" s="20" t="s">
        <v>150</v>
      </c>
      <c r="B29" s="8">
        <v>0</v>
      </c>
      <c r="C29" s="8">
        <v>0</v>
      </c>
      <c r="D29" s="8">
        <f t="shared" si="7"/>
        <v>0</v>
      </c>
      <c r="E29" s="10">
        <v>0</v>
      </c>
      <c r="F29" s="10">
        <v>0</v>
      </c>
      <c r="G29" s="10">
        <f t="shared" si="8"/>
        <v>0</v>
      </c>
      <c r="H29" s="12">
        <v>17</v>
      </c>
      <c r="I29" s="12">
        <v>11</v>
      </c>
      <c r="J29" s="12">
        <f t="shared" si="9"/>
        <v>28</v>
      </c>
      <c r="K29" s="42">
        <f t="shared" si="10"/>
        <v>28</v>
      </c>
      <c r="L29" s="34">
        <f t="shared" si="6"/>
        <v>3.6316472114137487E-2</v>
      </c>
    </row>
    <row r="30" spans="1:12" x14ac:dyDescent="0.25">
      <c r="A30" s="20" t="s">
        <v>49</v>
      </c>
      <c r="B30" s="8">
        <v>0</v>
      </c>
      <c r="C30" s="8">
        <v>0</v>
      </c>
      <c r="D30" s="8">
        <f t="shared" si="7"/>
        <v>0</v>
      </c>
      <c r="E30" s="10">
        <v>26</v>
      </c>
      <c r="F30" s="10">
        <v>93</v>
      </c>
      <c r="G30" s="10">
        <f t="shared" si="8"/>
        <v>119</v>
      </c>
      <c r="H30" s="12">
        <v>17</v>
      </c>
      <c r="I30" s="12">
        <v>11</v>
      </c>
      <c r="J30" s="12">
        <f t="shared" si="9"/>
        <v>28</v>
      </c>
      <c r="K30" s="42">
        <f t="shared" si="10"/>
        <v>147</v>
      </c>
      <c r="L30" s="34">
        <f t="shared" si="6"/>
        <v>0.19066147859922178</v>
      </c>
    </row>
    <row r="31" spans="1:12" x14ac:dyDescent="0.25">
      <c r="A31" s="20" t="s">
        <v>42</v>
      </c>
      <c r="B31" s="8">
        <v>4</v>
      </c>
      <c r="C31" s="8">
        <v>39</v>
      </c>
      <c r="D31" s="8">
        <f t="shared" si="7"/>
        <v>43</v>
      </c>
      <c r="E31" s="10">
        <v>0</v>
      </c>
      <c r="F31" s="10">
        <v>0</v>
      </c>
      <c r="G31" s="10">
        <f t="shared" si="8"/>
        <v>0</v>
      </c>
      <c r="H31" s="12">
        <v>16</v>
      </c>
      <c r="I31" s="12">
        <v>70</v>
      </c>
      <c r="J31" s="12">
        <f t="shared" si="9"/>
        <v>86</v>
      </c>
      <c r="K31" s="42">
        <f t="shared" si="10"/>
        <v>129</v>
      </c>
      <c r="L31" s="34">
        <f t="shared" si="6"/>
        <v>0.16731517509727625</v>
      </c>
    </row>
    <row r="32" spans="1:12" x14ac:dyDescent="0.25">
      <c r="A32" s="20" t="s">
        <v>43</v>
      </c>
      <c r="B32" s="8">
        <v>0</v>
      </c>
      <c r="C32" s="8">
        <v>0</v>
      </c>
      <c r="D32" s="8">
        <f t="shared" si="7"/>
        <v>0</v>
      </c>
      <c r="E32" s="10">
        <v>13</v>
      </c>
      <c r="F32" s="10">
        <v>81</v>
      </c>
      <c r="G32" s="10">
        <f t="shared" si="8"/>
        <v>94</v>
      </c>
      <c r="H32" s="12">
        <v>0</v>
      </c>
      <c r="I32" s="12">
        <v>0</v>
      </c>
      <c r="J32" s="12">
        <f t="shared" si="9"/>
        <v>0</v>
      </c>
      <c r="K32" s="42">
        <f t="shared" si="10"/>
        <v>94</v>
      </c>
      <c r="L32" s="34">
        <f t="shared" si="6"/>
        <v>0.12191958495460441</v>
      </c>
    </row>
    <row r="33" spans="1:13" x14ac:dyDescent="0.25">
      <c r="A33" s="57" t="s">
        <v>19</v>
      </c>
      <c r="B33" s="24">
        <f>SUM(B22:B32)</f>
        <v>36</v>
      </c>
      <c r="C33" s="24">
        <f t="shared" ref="C33:D33" si="11">SUM(C22:C32)</f>
        <v>227</v>
      </c>
      <c r="D33" s="24">
        <f t="shared" si="11"/>
        <v>263</v>
      </c>
      <c r="E33" s="10">
        <f>SUM(E22:E32)</f>
        <v>56</v>
      </c>
      <c r="F33" s="10">
        <f t="shared" ref="F33:J33" si="12">SUM(F22:F32)</f>
        <v>218</v>
      </c>
      <c r="G33" s="10">
        <f t="shared" si="12"/>
        <v>274</v>
      </c>
      <c r="H33" s="12">
        <f>SUM(H22:H32)</f>
        <v>76</v>
      </c>
      <c r="I33" s="12">
        <f t="shared" si="12"/>
        <v>158</v>
      </c>
      <c r="J33" s="12">
        <f t="shared" si="12"/>
        <v>234</v>
      </c>
      <c r="K33" s="42">
        <f t="shared" si="10"/>
        <v>771</v>
      </c>
      <c r="L33" s="155"/>
      <c r="M33" s="156"/>
    </row>
    <row r="34" spans="1:13" x14ac:dyDescent="0.25">
      <c r="A34" s="58"/>
      <c r="B34" s="47"/>
      <c r="C34" s="47"/>
      <c r="D34" s="47"/>
      <c r="E34" s="60"/>
      <c r="F34" s="60"/>
      <c r="G34" s="60"/>
      <c r="H34" s="49"/>
      <c r="I34" s="49"/>
      <c r="J34" s="49"/>
      <c r="K34" s="59"/>
      <c r="L34" s="154"/>
    </row>
    <row r="35" spans="1:13" ht="15.75" customHeight="1" x14ac:dyDescent="0.25"/>
    <row r="37" spans="1:13" ht="18.75" x14ac:dyDescent="0.25">
      <c r="A37" s="135" t="s">
        <v>26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65"/>
    </row>
    <row r="38" spans="1:13" ht="18.75" x14ac:dyDescent="0.2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</row>
    <row r="39" spans="1:13" ht="18.75" x14ac:dyDescent="0.25">
      <c r="A39" s="64"/>
      <c r="B39" s="116" t="s">
        <v>16</v>
      </c>
      <c r="C39" s="117"/>
      <c r="D39" s="118"/>
      <c r="E39" s="119" t="s">
        <v>17</v>
      </c>
      <c r="F39" s="120"/>
      <c r="G39" s="121"/>
      <c r="H39" s="122" t="s">
        <v>18</v>
      </c>
      <c r="I39" s="123"/>
      <c r="J39" s="124"/>
      <c r="K39" s="113" t="s">
        <v>31</v>
      </c>
      <c r="L39" s="113" t="s">
        <v>30</v>
      </c>
      <c r="M39" s="55"/>
    </row>
    <row r="40" spans="1:13" ht="18.75" x14ac:dyDescent="0.25">
      <c r="A40" s="63"/>
      <c r="B40" s="19" t="s">
        <v>20</v>
      </c>
      <c r="C40" s="19" t="s">
        <v>21</v>
      </c>
      <c r="D40" s="19" t="s">
        <v>19</v>
      </c>
      <c r="E40" s="19" t="s">
        <v>20</v>
      </c>
      <c r="F40" s="19" t="s">
        <v>21</v>
      </c>
      <c r="G40" s="19" t="s">
        <v>19</v>
      </c>
      <c r="H40" s="19" t="s">
        <v>20</v>
      </c>
      <c r="I40" s="19" t="s">
        <v>21</v>
      </c>
      <c r="J40" s="33" t="s">
        <v>19</v>
      </c>
      <c r="K40" s="114"/>
      <c r="L40" s="114"/>
      <c r="M40" s="55"/>
    </row>
    <row r="41" spans="1:13" ht="18.75" x14ac:dyDescent="0.25">
      <c r="A41" s="20" t="s">
        <v>34</v>
      </c>
      <c r="B41" s="8">
        <v>0</v>
      </c>
      <c r="C41" s="8">
        <v>0</v>
      </c>
      <c r="D41" s="8">
        <f>SUM(B41:C41)</f>
        <v>0</v>
      </c>
      <c r="E41" s="10">
        <v>7</v>
      </c>
      <c r="F41" s="10">
        <v>7</v>
      </c>
      <c r="G41" s="10">
        <f>SUM(E41:F41)</f>
        <v>14</v>
      </c>
      <c r="H41" s="12">
        <v>8</v>
      </c>
      <c r="I41" s="12">
        <v>6</v>
      </c>
      <c r="J41" s="12">
        <f>SUM(H41:I41)</f>
        <v>14</v>
      </c>
      <c r="K41" s="42">
        <f>D41+G41+J41</f>
        <v>28</v>
      </c>
      <c r="L41" s="34">
        <f>K41/$K$52</f>
        <v>6.8459657701711488E-2</v>
      </c>
      <c r="M41" s="55"/>
    </row>
    <row r="42" spans="1:13" ht="18.75" x14ac:dyDescent="0.25">
      <c r="A42" s="20" t="s">
        <v>151</v>
      </c>
      <c r="B42" s="8">
        <v>0</v>
      </c>
      <c r="C42" s="8">
        <v>0</v>
      </c>
      <c r="D42" s="8"/>
      <c r="E42" s="10">
        <v>4</v>
      </c>
      <c r="F42" s="10">
        <v>6</v>
      </c>
      <c r="G42" s="10">
        <f t="shared" ref="G42:G51" si="13">SUM(E42:F42)</f>
        <v>10</v>
      </c>
      <c r="H42" s="12">
        <v>0</v>
      </c>
      <c r="I42" s="12">
        <v>0</v>
      </c>
      <c r="J42" s="12">
        <f t="shared" ref="J42:J51" si="14">SUM(H42:I42)</f>
        <v>0</v>
      </c>
      <c r="K42" s="42">
        <f t="shared" ref="K42:K51" si="15">D42+G42+J42</f>
        <v>10</v>
      </c>
      <c r="L42" s="34">
        <f t="shared" ref="L42:L51" si="16">K42/$K$52</f>
        <v>2.4449877750611249E-2</v>
      </c>
      <c r="M42" s="55"/>
    </row>
    <row r="43" spans="1:13" ht="18.75" x14ac:dyDescent="0.25">
      <c r="A43" s="20" t="s">
        <v>32</v>
      </c>
      <c r="B43" s="8">
        <v>0</v>
      </c>
      <c r="C43" s="8">
        <v>0</v>
      </c>
      <c r="D43" s="8">
        <f t="shared" ref="D43:D51" si="17">SUM(B43:C43)</f>
        <v>0</v>
      </c>
      <c r="E43" s="10">
        <v>0</v>
      </c>
      <c r="F43" s="10">
        <v>0</v>
      </c>
      <c r="G43" s="10">
        <f t="shared" si="13"/>
        <v>0</v>
      </c>
      <c r="H43" s="12">
        <v>23</v>
      </c>
      <c r="I43" s="12">
        <v>21</v>
      </c>
      <c r="J43" s="12">
        <f t="shared" si="14"/>
        <v>44</v>
      </c>
      <c r="K43" s="42">
        <f t="shared" si="15"/>
        <v>44</v>
      </c>
      <c r="L43" s="34">
        <f t="shared" si="16"/>
        <v>0.10757946210268948</v>
      </c>
      <c r="M43" s="55"/>
    </row>
    <row r="44" spans="1:13" ht="18.75" x14ac:dyDescent="0.25">
      <c r="A44" s="20" t="s">
        <v>152</v>
      </c>
      <c r="B44" s="8">
        <v>0</v>
      </c>
      <c r="C44" s="8">
        <v>0</v>
      </c>
      <c r="D44" s="8"/>
      <c r="E44" s="10">
        <v>0</v>
      </c>
      <c r="F44" s="10">
        <v>0</v>
      </c>
      <c r="G44" s="10">
        <f t="shared" si="13"/>
        <v>0</v>
      </c>
      <c r="H44" s="12">
        <v>10</v>
      </c>
      <c r="I44" s="12">
        <v>15</v>
      </c>
      <c r="J44" s="12">
        <f t="shared" si="14"/>
        <v>25</v>
      </c>
      <c r="K44" s="42">
        <f t="shared" si="15"/>
        <v>25</v>
      </c>
      <c r="L44" s="34">
        <f t="shared" si="16"/>
        <v>6.1124694376528114E-2</v>
      </c>
      <c r="M44" s="55"/>
    </row>
    <row r="45" spans="1:13" ht="18.75" x14ac:dyDescent="0.25">
      <c r="A45" s="20" t="s">
        <v>153</v>
      </c>
      <c r="B45" s="8">
        <v>0</v>
      </c>
      <c r="C45" s="8">
        <v>0</v>
      </c>
      <c r="D45" s="8"/>
      <c r="E45" s="10">
        <v>6</v>
      </c>
      <c r="F45" s="10">
        <v>4</v>
      </c>
      <c r="G45" s="10">
        <f t="shared" si="13"/>
        <v>10</v>
      </c>
      <c r="H45" s="12">
        <v>6</v>
      </c>
      <c r="I45" s="12">
        <v>6</v>
      </c>
      <c r="J45" s="12">
        <f t="shared" si="14"/>
        <v>12</v>
      </c>
      <c r="K45" s="42">
        <f t="shared" si="15"/>
        <v>22</v>
      </c>
      <c r="L45" s="34">
        <f t="shared" si="16"/>
        <v>5.3789731051344741E-2</v>
      </c>
      <c r="M45" s="55"/>
    </row>
    <row r="46" spans="1:13" ht="18.75" x14ac:dyDescent="0.25">
      <c r="A46" s="20" t="s">
        <v>27</v>
      </c>
      <c r="B46" s="8">
        <v>27</v>
      </c>
      <c r="C46" s="8">
        <v>22</v>
      </c>
      <c r="D46" s="8">
        <f t="shared" si="17"/>
        <v>49</v>
      </c>
      <c r="E46" s="10">
        <v>0</v>
      </c>
      <c r="F46" s="10">
        <v>0</v>
      </c>
      <c r="G46" s="10">
        <f t="shared" si="13"/>
        <v>0</v>
      </c>
      <c r="H46" s="12">
        <v>32</v>
      </c>
      <c r="I46" s="12">
        <v>20</v>
      </c>
      <c r="J46" s="12">
        <f t="shared" si="14"/>
        <v>52</v>
      </c>
      <c r="K46" s="42">
        <f t="shared" si="15"/>
        <v>101</v>
      </c>
      <c r="L46" s="34">
        <f t="shared" si="16"/>
        <v>0.24694376528117359</v>
      </c>
      <c r="M46" s="55"/>
    </row>
    <row r="47" spans="1:13" ht="18.75" x14ac:dyDescent="0.25">
      <c r="A47" s="20" t="s">
        <v>50</v>
      </c>
      <c r="B47" s="8">
        <v>20</v>
      </c>
      <c r="C47" s="8">
        <v>11</v>
      </c>
      <c r="D47" s="8">
        <f t="shared" si="17"/>
        <v>31</v>
      </c>
      <c r="E47" s="10">
        <v>0</v>
      </c>
      <c r="F47" s="10">
        <v>0</v>
      </c>
      <c r="G47" s="10">
        <f t="shared" si="13"/>
        <v>0</v>
      </c>
      <c r="H47" s="12">
        <v>0</v>
      </c>
      <c r="I47" s="12">
        <v>0</v>
      </c>
      <c r="J47" s="12">
        <f t="shared" si="14"/>
        <v>0</v>
      </c>
      <c r="K47" s="42">
        <f t="shared" si="15"/>
        <v>31</v>
      </c>
      <c r="L47" s="34">
        <f t="shared" si="16"/>
        <v>7.5794621026894868E-2</v>
      </c>
      <c r="M47" s="55"/>
    </row>
    <row r="48" spans="1:13" ht="18.75" x14ac:dyDescent="0.25">
      <c r="A48" s="20" t="s">
        <v>51</v>
      </c>
      <c r="B48" s="8">
        <v>0</v>
      </c>
      <c r="C48" s="8">
        <v>0</v>
      </c>
      <c r="D48" s="8">
        <f t="shared" si="17"/>
        <v>0</v>
      </c>
      <c r="E48" s="10">
        <v>0</v>
      </c>
      <c r="F48" s="10">
        <v>0</v>
      </c>
      <c r="G48" s="10">
        <f t="shared" si="13"/>
        <v>0</v>
      </c>
      <c r="H48" s="12">
        <v>10</v>
      </c>
      <c r="I48" s="12">
        <v>2</v>
      </c>
      <c r="J48" s="12">
        <f t="shared" si="14"/>
        <v>12</v>
      </c>
      <c r="K48" s="42">
        <f t="shared" si="15"/>
        <v>12</v>
      </c>
      <c r="L48" s="34">
        <f t="shared" si="16"/>
        <v>2.9339853300733496E-2</v>
      </c>
      <c r="M48" s="55"/>
    </row>
    <row r="49" spans="1:17" ht="18.75" x14ac:dyDescent="0.25">
      <c r="A49" s="20" t="s">
        <v>28</v>
      </c>
      <c r="B49" s="8">
        <v>14</v>
      </c>
      <c r="C49" s="8">
        <v>35</v>
      </c>
      <c r="D49" s="8">
        <f t="shared" si="17"/>
        <v>49</v>
      </c>
      <c r="E49" s="10">
        <v>0</v>
      </c>
      <c r="F49" s="10">
        <v>0</v>
      </c>
      <c r="G49" s="10">
        <f t="shared" si="13"/>
        <v>0</v>
      </c>
      <c r="H49" s="12">
        <v>0</v>
      </c>
      <c r="I49" s="12">
        <v>0</v>
      </c>
      <c r="J49" s="12">
        <f t="shared" si="14"/>
        <v>0</v>
      </c>
      <c r="K49" s="42">
        <f t="shared" si="15"/>
        <v>49</v>
      </c>
      <c r="L49" s="34">
        <f t="shared" si="16"/>
        <v>0.11980440097799511</v>
      </c>
      <c r="M49" s="55"/>
    </row>
    <row r="50" spans="1:17" ht="18.75" x14ac:dyDescent="0.25">
      <c r="A50" s="20" t="s">
        <v>62</v>
      </c>
      <c r="B50" s="8">
        <v>3</v>
      </c>
      <c r="C50" s="8">
        <v>9</v>
      </c>
      <c r="D50" s="8">
        <f t="shared" si="17"/>
        <v>12</v>
      </c>
      <c r="E50" s="10">
        <v>0</v>
      </c>
      <c r="F50" s="10">
        <v>0</v>
      </c>
      <c r="G50" s="10">
        <f t="shared" si="13"/>
        <v>0</v>
      </c>
      <c r="H50" s="12">
        <v>0</v>
      </c>
      <c r="I50" s="12">
        <v>0</v>
      </c>
      <c r="J50" s="12">
        <f t="shared" si="14"/>
        <v>0</v>
      </c>
      <c r="K50" s="42">
        <f t="shared" si="15"/>
        <v>12</v>
      </c>
      <c r="L50" s="34">
        <f t="shared" si="16"/>
        <v>2.9339853300733496E-2</v>
      </c>
      <c r="M50" s="55"/>
    </row>
    <row r="51" spans="1:17" ht="18.75" x14ac:dyDescent="0.25">
      <c r="A51" s="153" t="s">
        <v>154</v>
      </c>
      <c r="B51" s="8">
        <v>10</v>
      </c>
      <c r="C51" s="8">
        <v>4</v>
      </c>
      <c r="D51" s="8">
        <f t="shared" si="17"/>
        <v>14</v>
      </c>
      <c r="E51" s="10">
        <v>13</v>
      </c>
      <c r="F51" s="10">
        <v>48</v>
      </c>
      <c r="G51" s="10">
        <f t="shared" si="13"/>
        <v>61</v>
      </c>
      <c r="H51" s="12">
        <v>0</v>
      </c>
      <c r="I51" s="12">
        <v>0</v>
      </c>
      <c r="J51" s="12">
        <f t="shared" si="14"/>
        <v>0</v>
      </c>
      <c r="K51" s="42">
        <f t="shared" si="15"/>
        <v>75</v>
      </c>
      <c r="L51" s="34">
        <f t="shared" si="16"/>
        <v>0.18337408312958436</v>
      </c>
      <c r="M51" s="55"/>
    </row>
    <row r="52" spans="1:17" ht="18.75" x14ac:dyDescent="0.25">
      <c r="A52" s="57" t="s">
        <v>19</v>
      </c>
      <c r="B52" s="24">
        <f t="shared" ref="B52:J52" si="18">SUM(B41:B51)</f>
        <v>74</v>
      </c>
      <c r="C52" s="24">
        <f t="shared" si="18"/>
        <v>81</v>
      </c>
      <c r="D52" s="24">
        <f t="shared" si="18"/>
        <v>155</v>
      </c>
      <c r="E52" s="10">
        <f>SUM(E41:E51)</f>
        <v>30</v>
      </c>
      <c r="F52" s="10">
        <f t="shared" si="18"/>
        <v>65</v>
      </c>
      <c r="G52" s="10">
        <f t="shared" si="18"/>
        <v>95</v>
      </c>
      <c r="H52" s="12">
        <f t="shared" si="18"/>
        <v>89</v>
      </c>
      <c r="I52" s="12">
        <f t="shared" si="18"/>
        <v>70</v>
      </c>
      <c r="J52" s="12">
        <f t="shared" si="18"/>
        <v>159</v>
      </c>
      <c r="K52" s="42">
        <f t="shared" ref="K52" si="19">D52+G52+J52</f>
        <v>409</v>
      </c>
      <c r="L52" s="61"/>
      <c r="M52" s="55"/>
      <c r="P52" s="72"/>
      <c r="Q52" s="72"/>
    </row>
    <row r="53" spans="1:17" ht="18.75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P53" s="72"/>
      <c r="Q53" s="72"/>
    </row>
    <row r="54" spans="1:17" x14ac:dyDescent="0.25">
      <c r="A54" s="35"/>
      <c r="B54" s="26"/>
      <c r="C54" s="26"/>
      <c r="D54" s="26"/>
      <c r="E54" s="26"/>
      <c r="F54" s="26"/>
      <c r="G54" s="32"/>
      <c r="H54" s="32"/>
      <c r="P54" s="72"/>
      <c r="Q54" s="72"/>
    </row>
    <row r="55" spans="1:17" x14ac:dyDescent="0.25">
      <c r="P55" s="72"/>
      <c r="Q55" s="72"/>
    </row>
    <row r="56" spans="1:17" ht="18.75" x14ac:dyDescent="0.3">
      <c r="A56" s="115" t="s">
        <v>25</v>
      </c>
      <c r="B56" s="115"/>
      <c r="C56" s="115"/>
      <c r="D56" s="115"/>
      <c r="P56" s="72"/>
      <c r="Q56" s="72"/>
    </row>
    <row r="57" spans="1:17" ht="18.75" x14ac:dyDescent="0.3">
      <c r="A57" s="74"/>
      <c r="B57" s="111" t="s">
        <v>78</v>
      </c>
      <c r="C57" s="111"/>
      <c r="D57" s="111" t="s">
        <v>79</v>
      </c>
      <c r="E57" s="111"/>
      <c r="P57" s="72"/>
      <c r="Q57" s="72"/>
    </row>
    <row r="58" spans="1:17" ht="18.75" x14ac:dyDescent="0.25">
      <c r="A58" s="31"/>
      <c r="B58" s="19" t="s">
        <v>20</v>
      </c>
      <c r="C58" s="19" t="s">
        <v>21</v>
      </c>
      <c r="D58" s="19" t="s">
        <v>20</v>
      </c>
      <c r="E58" s="19" t="s">
        <v>21</v>
      </c>
      <c r="F58" s="19" t="s">
        <v>19</v>
      </c>
      <c r="P58" s="72"/>
      <c r="Q58" s="72"/>
    </row>
    <row r="59" spans="1:17" x14ac:dyDescent="0.25">
      <c r="A59" s="20" t="s">
        <v>63</v>
      </c>
      <c r="B59" s="30">
        <v>6</v>
      </c>
      <c r="C59" s="30">
        <v>1</v>
      </c>
      <c r="D59" s="30">
        <v>11</v>
      </c>
      <c r="E59" s="30">
        <v>7</v>
      </c>
      <c r="F59" s="83">
        <f>SUM(B59:E59)</f>
        <v>25</v>
      </c>
    </row>
    <row r="60" spans="1:17" x14ac:dyDescent="0.25">
      <c r="A60" s="20" t="s">
        <v>155</v>
      </c>
      <c r="B60" s="30">
        <v>0</v>
      </c>
      <c r="C60" s="30">
        <v>0</v>
      </c>
      <c r="D60" s="30">
        <v>8</v>
      </c>
      <c r="E60" s="30">
        <v>10</v>
      </c>
      <c r="F60" s="83">
        <f t="shared" ref="F60:F66" si="20">SUM(B60:E60)</f>
        <v>18</v>
      </c>
    </row>
    <row r="61" spans="1:17" x14ac:dyDescent="0.25">
      <c r="A61" s="20" t="s">
        <v>156</v>
      </c>
      <c r="B61" s="30">
        <v>15</v>
      </c>
      <c r="C61" s="30">
        <v>9</v>
      </c>
      <c r="D61" s="30">
        <v>11</v>
      </c>
      <c r="E61" s="30">
        <v>17</v>
      </c>
      <c r="F61" s="83">
        <f t="shared" si="20"/>
        <v>52</v>
      </c>
    </row>
    <row r="62" spans="1:17" x14ac:dyDescent="0.25">
      <c r="A62" s="20" t="s">
        <v>64</v>
      </c>
      <c r="B62" s="30">
        <v>5</v>
      </c>
      <c r="C62" s="30">
        <v>4</v>
      </c>
      <c r="D62" s="30">
        <v>9</v>
      </c>
      <c r="E62" s="30">
        <v>13</v>
      </c>
      <c r="F62" s="83">
        <f t="shared" si="20"/>
        <v>31</v>
      </c>
    </row>
    <row r="63" spans="1:17" x14ac:dyDescent="0.25">
      <c r="A63" s="20" t="s">
        <v>65</v>
      </c>
      <c r="B63" s="30">
        <v>24</v>
      </c>
      <c r="C63" s="30">
        <v>29</v>
      </c>
      <c r="D63" s="30">
        <v>19</v>
      </c>
      <c r="E63" s="30">
        <v>34</v>
      </c>
      <c r="F63" s="83">
        <f t="shared" si="20"/>
        <v>106</v>
      </c>
    </row>
    <row r="64" spans="1:17" x14ac:dyDescent="0.25">
      <c r="A64" s="20" t="s">
        <v>67</v>
      </c>
      <c r="B64" s="30">
        <v>4</v>
      </c>
      <c r="C64" s="30">
        <v>1</v>
      </c>
      <c r="D64" s="30">
        <v>6</v>
      </c>
      <c r="E64" s="30">
        <v>4</v>
      </c>
      <c r="F64" s="83">
        <f t="shared" si="20"/>
        <v>15</v>
      </c>
    </row>
    <row r="65" spans="1:23" x14ac:dyDescent="0.25">
      <c r="A65" s="20" t="s">
        <v>66</v>
      </c>
      <c r="B65" s="30">
        <v>5</v>
      </c>
      <c r="C65" s="30">
        <v>4</v>
      </c>
      <c r="D65" s="30">
        <v>5</v>
      </c>
      <c r="E65" s="30">
        <v>5</v>
      </c>
      <c r="F65" s="83">
        <f t="shared" si="20"/>
        <v>19</v>
      </c>
    </row>
    <row r="66" spans="1:23" x14ac:dyDescent="0.25">
      <c r="A66" s="20" t="s">
        <v>19</v>
      </c>
      <c r="B66" s="30">
        <f>SUM(B59:B65)</f>
        <v>59</v>
      </c>
      <c r="C66" s="30">
        <f>SUM(C59:C65)</f>
        <v>48</v>
      </c>
      <c r="D66" s="30">
        <f>SUM(D59:D65)</f>
        <v>69</v>
      </c>
      <c r="E66" s="30">
        <f>SUM(E59:E65)</f>
        <v>90</v>
      </c>
      <c r="F66" s="83">
        <f t="shared" si="20"/>
        <v>266</v>
      </c>
    </row>
    <row r="67" spans="1:23" x14ac:dyDescent="0.25">
      <c r="A67" s="25"/>
      <c r="B67" s="75"/>
      <c r="C67" s="75"/>
      <c r="D67" s="66"/>
    </row>
    <row r="68" spans="1:23" ht="25.5" customHeight="1" x14ac:dyDescent="0.25">
      <c r="A68" s="110"/>
      <c r="B68" s="110"/>
      <c r="C68" s="75"/>
      <c r="D68" s="66"/>
    </row>
    <row r="69" spans="1:23" x14ac:dyDescent="0.25">
      <c r="A69" s="25"/>
      <c r="B69" s="75"/>
      <c r="C69" s="75"/>
      <c r="D69" s="66"/>
    </row>
    <row r="70" spans="1:23" ht="18.75" x14ac:dyDescent="0.3">
      <c r="A70" s="115" t="s">
        <v>68</v>
      </c>
      <c r="B70" s="115"/>
      <c r="C70" s="115"/>
      <c r="D70" s="115"/>
    </row>
    <row r="71" spans="1:23" ht="18.75" x14ac:dyDescent="0.3">
      <c r="A71" s="76"/>
      <c r="B71" s="76"/>
      <c r="C71" s="76"/>
      <c r="D71" s="76"/>
    </row>
    <row r="72" spans="1:23" ht="15.75" x14ac:dyDescent="0.25">
      <c r="A72" s="64"/>
      <c r="B72" s="116" t="s">
        <v>16</v>
      </c>
      <c r="C72" s="117"/>
      <c r="D72" s="118"/>
      <c r="E72" s="119" t="s">
        <v>17</v>
      </c>
      <c r="F72" s="120"/>
      <c r="G72" s="121"/>
      <c r="H72" s="122" t="s">
        <v>18</v>
      </c>
      <c r="I72" s="123"/>
      <c r="J72" s="124"/>
      <c r="K72" s="113" t="s">
        <v>31</v>
      </c>
      <c r="L72" s="113" t="s">
        <v>30</v>
      </c>
    </row>
    <row r="73" spans="1:23" ht="21.75" customHeight="1" x14ac:dyDescent="0.25">
      <c r="A73" s="63"/>
      <c r="B73" s="19" t="s">
        <v>20</v>
      </c>
      <c r="C73" s="19" t="s">
        <v>21</v>
      </c>
      <c r="D73" s="19" t="s">
        <v>19</v>
      </c>
      <c r="E73" s="19" t="s">
        <v>20</v>
      </c>
      <c r="F73" s="19" t="s">
        <v>21</v>
      </c>
      <c r="G73" s="19" t="s">
        <v>19</v>
      </c>
      <c r="H73" s="19" t="s">
        <v>20</v>
      </c>
      <c r="I73" s="19" t="s">
        <v>21</v>
      </c>
      <c r="J73" s="33" t="s">
        <v>19</v>
      </c>
      <c r="K73" s="114"/>
      <c r="L73" s="114"/>
    </row>
    <row r="74" spans="1:23" x14ac:dyDescent="0.25">
      <c r="A74" s="20" t="s">
        <v>157</v>
      </c>
      <c r="B74" s="8">
        <v>0</v>
      </c>
      <c r="C74" s="8">
        <v>0</v>
      </c>
      <c r="D74" s="8">
        <f>SUM(B74:C74)</f>
        <v>0</v>
      </c>
      <c r="E74" s="10">
        <v>0</v>
      </c>
      <c r="F74" s="10">
        <v>0</v>
      </c>
      <c r="G74" s="10">
        <f>SUM(E74:F74)</f>
        <v>0</v>
      </c>
      <c r="H74" s="12">
        <v>23</v>
      </c>
      <c r="I74" s="12">
        <v>25</v>
      </c>
      <c r="J74" s="12">
        <f>SUM(H74:I74)</f>
        <v>48</v>
      </c>
      <c r="K74" s="42">
        <f>D74+G74+J74</f>
        <v>48</v>
      </c>
      <c r="L74" s="34">
        <f>K74/$K$77</f>
        <v>0.6</v>
      </c>
    </row>
    <row r="75" spans="1:23" x14ac:dyDescent="0.25">
      <c r="A75" s="20" t="s">
        <v>158</v>
      </c>
      <c r="B75" s="8">
        <v>0</v>
      </c>
      <c r="C75" s="8">
        <v>0</v>
      </c>
      <c r="D75" s="8">
        <v>0</v>
      </c>
      <c r="E75" s="10">
        <v>0</v>
      </c>
      <c r="F75" s="10">
        <v>0</v>
      </c>
      <c r="G75" s="10">
        <f t="shared" ref="G75:G77" si="21">SUM(E75:F75)</f>
        <v>0</v>
      </c>
      <c r="H75" s="12">
        <v>5</v>
      </c>
      <c r="I75" s="12">
        <v>7</v>
      </c>
      <c r="J75" s="12">
        <f>SUM(H75:I75)</f>
        <v>12</v>
      </c>
      <c r="K75" s="42">
        <f>D75+G75+J75</f>
        <v>12</v>
      </c>
      <c r="L75" s="34">
        <f t="shared" ref="L75:L76" si="22">K75/$K$77</f>
        <v>0.15</v>
      </c>
    </row>
    <row r="76" spans="1:23" x14ac:dyDescent="0.25">
      <c r="A76" s="20" t="s">
        <v>159</v>
      </c>
      <c r="B76" s="8">
        <v>0</v>
      </c>
      <c r="C76" s="8">
        <v>0</v>
      </c>
      <c r="D76" s="8">
        <f t="shared" ref="D76" si="23">SUM(B76:C76)</f>
        <v>0</v>
      </c>
      <c r="E76" s="10">
        <v>10</v>
      </c>
      <c r="F76" s="10">
        <v>10</v>
      </c>
      <c r="G76" s="10">
        <f t="shared" si="21"/>
        <v>20</v>
      </c>
      <c r="H76" s="12">
        <v>0</v>
      </c>
      <c r="I76" s="12">
        <v>0</v>
      </c>
      <c r="J76" s="12">
        <f t="shared" ref="J76" si="24">SUM(H76:I76)</f>
        <v>0</v>
      </c>
      <c r="K76" s="42">
        <f t="shared" ref="K76:K77" si="25">D76+G76+J76</f>
        <v>20</v>
      </c>
      <c r="L76" s="34">
        <f t="shared" si="22"/>
        <v>0.25</v>
      </c>
    </row>
    <row r="77" spans="1:23" x14ac:dyDescent="0.25">
      <c r="A77" s="57" t="s">
        <v>19</v>
      </c>
      <c r="B77" s="24">
        <f>SUM(B74:B76)</f>
        <v>0</v>
      </c>
      <c r="C77" s="24">
        <f>SUM(C74:C76)</f>
        <v>0</v>
      </c>
      <c r="D77" s="24">
        <f>SUM(D74:D76)</f>
        <v>0</v>
      </c>
      <c r="E77" s="10">
        <f>SUM(E74:E76)</f>
        <v>10</v>
      </c>
      <c r="F77" s="10">
        <f>SUM(F74:F76)</f>
        <v>10</v>
      </c>
      <c r="G77" s="10">
        <f>SUM(G74:G76)</f>
        <v>20</v>
      </c>
      <c r="H77" s="12">
        <f>SUM(H74:H76)</f>
        <v>28</v>
      </c>
      <c r="I77" s="12">
        <f>SUM(I74:I76)</f>
        <v>32</v>
      </c>
      <c r="J77" s="12">
        <f>SUM(J74:J76)</f>
        <v>60</v>
      </c>
      <c r="K77" s="42">
        <f t="shared" si="25"/>
        <v>80</v>
      </c>
      <c r="L77" s="61"/>
    </row>
    <row r="78" spans="1:23" x14ac:dyDescent="0.25">
      <c r="A78" s="25"/>
      <c r="B78" s="66"/>
      <c r="C78" s="66"/>
      <c r="D78" s="66"/>
    </row>
    <row r="79" spans="1:23" x14ac:dyDescent="0.25">
      <c r="R79" s="32"/>
      <c r="S79" s="32"/>
      <c r="T79" s="32"/>
      <c r="U79" s="32"/>
      <c r="V79" s="32"/>
      <c r="W79" s="32"/>
    </row>
    <row r="80" spans="1:23" x14ac:dyDescent="0.25">
      <c r="R80" s="32"/>
      <c r="S80" s="32"/>
      <c r="T80" s="32"/>
      <c r="U80" s="32"/>
      <c r="V80" s="32"/>
      <c r="W80" s="32"/>
    </row>
    <row r="81" spans="1:24" ht="18.75" x14ac:dyDescent="0.3">
      <c r="A81" s="125" t="s">
        <v>69</v>
      </c>
      <c r="B81" s="125"/>
      <c r="C81" s="125"/>
      <c r="D81" s="125"/>
      <c r="E81" s="125"/>
      <c r="F81" s="125"/>
      <c r="G81" s="125"/>
      <c r="H81" s="125"/>
      <c r="I81" s="125"/>
      <c r="J81" s="125"/>
    </row>
    <row r="82" spans="1:24" ht="18.75" x14ac:dyDescent="0.3">
      <c r="A82" s="77"/>
      <c r="B82" s="77"/>
      <c r="C82" s="77"/>
      <c r="D82" s="77"/>
      <c r="E82" s="77"/>
      <c r="F82" s="77"/>
      <c r="G82" s="77"/>
      <c r="H82" s="77"/>
      <c r="I82" s="77"/>
      <c r="J82" s="77"/>
    </row>
    <row r="83" spans="1:24" ht="18.75" x14ac:dyDescent="0.3">
      <c r="A83" s="77"/>
      <c r="B83" s="77"/>
      <c r="C83" s="77"/>
      <c r="D83" s="77"/>
      <c r="E83" s="77"/>
      <c r="F83" s="77"/>
      <c r="G83" s="77"/>
      <c r="H83" s="77"/>
      <c r="I83" s="77"/>
      <c r="J83" s="77"/>
    </row>
    <row r="84" spans="1:24" ht="15.75" x14ac:dyDescent="0.25">
      <c r="A84" s="127" t="s">
        <v>73</v>
      </c>
      <c r="B84" s="128" t="s">
        <v>75</v>
      </c>
      <c r="C84" s="129"/>
      <c r="D84" s="130"/>
      <c r="E84" s="128" t="s">
        <v>76</v>
      </c>
      <c r="F84" s="129"/>
      <c r="G84" s="130"/>
      <c r="H84" s="128" t="s">
        <v>77</v>
      </c>
      <c r="I84" s="129"/>
      <c r="J84" s="130"/>
    </row>
    <row r="85" spans="1:24" ht="38.25" x14ac:dyDescent="0.25">
      <c r="A85" s="127"/>
      <c r="B85" s="71" t="s">
        <v>20</v>
      </c>
      <c r="C85" s="71" t="s">
        <v>21</v>
      </c>
      <c r="D85" s="71" t="s">
        <v>81</v>
      </c>
      <c r="E85" s="19" t="s">
        <v>20</v>
      </c>
      <c r="F85" s="19" t="s">
        <v>21</v>
      </c>
      <c r="G85" s="71" t="s">
        <v>81</v>
      </c>
      <c r="H85" s="19" t="s">
        <v>20</v>
      </c>
      <c r="I85" s="19" t="s">
        <v>21</v>
      </c>
      <c r="J85" s="71" t="s">
        <v>81</v>
      </c>
    </row>
    <row r="86" spans="1:24" x14ac:dyDescent="0.25">
      <c r="A86" s="44" t="s">
        <v>74</v>
      </c>
      <c r="B86" s="79">
        <v>33.299999999999997</v>
      </c>
      <c r="C86" s="79">
        <v>31.2</v>
      </c>
      <c r="D86" s="80">
        <f>AVERAGE(B86:C86)</f>
        <v>32.25</v>
      </c>
      <c r="E86" s="79">
        <v>30.9</v>
      </c>
      <c r="F86" s="79">
        <v>28.9</v>
      </c>
      <c r="G86" s="80">
        <f>AVERAGE(E86:F86)</f>
        <v>29.9</v>
      </c>
      <c r="H86" s="79">
        <v>26.2</v>
      </c>
      <c r="I86" s="79">
        <v>27.5</v>
      </c>
      <c r="J86" s="80">
        <f>AVERAGE(H86:I86)</f>
        <v>26.85</v>
      </c>
    </row>
    <row r="87" spans="1:24" x14ac:dyDescent="0.25">
      <c r="A87" s="44" t="s">
        <v>80</v>
      </c>
      <c r="B87" s="81">
        <v>103</v>
      </c>
      <c r="C87" s="81">
        <v>226</v>
      </c>
      <c r="D87" s="82">
        <f>SUM(B87:C87)</f>
        <v>329</v>
      </c>
      <c r="E87" s="81">
        <v>131</v>
      </c>
      <c r="F87" s="81">
        <v>178</v>
      </c>
      <c r="G87" s="82">
        <f>SUM(E87:F87)</f>
        <v>309</v>
      </c>
      <c r="H87" s="81">
        <v>1159</v>
      </c>
      <c r="I87" s="81">
        <v>916</v>
      </c>
      <c r="J87" s="82">
        <f>SUM(H87:I87)</f>
        <v>2075</v>
      </c>
    </row>
    <row r="88" spans="1:24" ht="18.75" x14ac:dyDescent="0.3">
      <c r="A88" s="77"/>
      <c r="B88" s="77"/>
      <c r="C88" s="77"/>
      <c r="D88" s="77"/>
      <c r="E88" s="77"/>
      <c r="F88" s="77"/>
      <c r="G88" s="77"/>
      <c r="H88" s="77"/>
      <c r="I88" s="77"/>
      <c r="J88" s="77"/>
    </row>
    <row r="89" spans="1:24" ht="18.75" x14ac:dyDescent="0.3">
      <c r="A89" s="77"/>
      <c r="B89" s="77"/>
      <c r="C89" s="77"/>
      <c r="D89" s="77"/>
      <c r="E89" s="77"/>
      <c r="F89" s="77"/>
      <c r="G89" s="77"/>
      <c r="H89" s="77"/>
      <c r="I89" s="77"/>
      <c r="J89" s="77"/>
    </row>
    <row r="90" spans="1:24" x14ac:dyDescent="0.25">
      <c r="A90" s="131" t="s">
        <v>15</v>
      </c>
      <c r="B90" s="116" t="s">
        <v>16</v>
      </c>
      <c r="C90" s="117"/>
      <c r="D90" s="118"/>
      <c r="E90" s="119" t="s">
        <v>17</v>
      </c>
      <c r="F90" s="120"/>
      <c r="G90" s="121"/>
      <c r="H90" s="122" t="s">
        <v>18</v>
      </c>
      <c r="I90" s="123"/>
      <c r="J90" s="124"/>
      <c r="K90" s="133" t="s">
        <v>31</v>
      </c>
      <c r="L90" s="73"/>
    </row>
    <row r="91" spans="1:24" x14ac:dyDescent="0.25">
      <c r="A91" s="131"/>
      <c r="B91" s="71" t="s">
        <v>20</v>
      </c>
      <c r="C91" s="19" t="s">
        <v>21</v>
      </c>
      <c r="D91" s="19" t="s">
        <v>19</v>
      </c>
      <c r="E91" s="19" t="s">
        <v>20</v>
      </c>
      <c r="F91" s="19" t="s">
        <v>21</v>
      </c>
      <c r="G91" s="19" t="s">
        <v>19</v>
      </c>
      <c r="H91" s="19" t="s">
        <v>20</v>
      </c>
      <c r="I91" s="19" t="s">
        <v>21</v>
      </c>
      <c r="J91" s="33" t="s">
        <v>19</v>
      </c>
      <c r="K91" s="134"/>
      <c r="L91" s="19" t="s">
        <v>33</v>
      </c>
    </row>
    <row r="92" spans="1:24" x14ac:dyDescent="0.25">
      <c r="A92" s="44" t="s">
        <v>70</v>
      </c>
      <c r="B92" s="8">
        <v>0</v>
      </c>
      <c r="C92" s="8">
        <v>0</v>
      </c>
      <c r="D92" s="8">
        <f>SUM(B92:C92)</f>
        <v>0</v>
      </c>
      <c r="E92" s="10">
        <v>23</v>
      </c>
      <c r="F92" s="10">
        <v>20</v>
      </c>
      <c r="G92" s="10">
        <f>SUM(E92:F92)</f>
        <v>43</v>
      </c>
      <c r="H92" s="12">
        <v>76</v>
      </c>
      <c r="I92" s="12">
        <v>30</v>
      </c>
      <c r="J92" s="45">
        <f>SUM(H92:I92)</f>
        <v>106</v>
      </c>
      <c r="K92" s="46">
        <f>D92+G92+J92</f>
        <v>149</v>
      </c>
      <c r="L92" s="56">
        <f>(F92+I92)/K92</f>
        <v>0.33557046979865773</v>
      </c>
      <c r="S92" s="51"/>
      <c r="T92" s="47"/>
      <c r="U92" s="48"/>
      <c r="V92" s="49"/>
      <c r="W92" s="50"/>
      <c r="X92" s="52"/>
    </row>
    <row r="93" spans="1:24" x14ac:dyDescent="0.25">
      <c r="A93" s="25"/>
      <c r="B93" s="26"/>
      <c r="C93" s="26"/>
      <c r="D93" s="26"/>
      <c r="E93" s="27"/>
      <c r="F93" s="27"/>
      <c r="G93" s="27"/>
      <c r="H93" s="17"/>
      <c r="I93" s="17"/>
      <c r="J93" s="17"/>
    </row>
    <row r="94" spans="1:24" x14ac:dyDescent="0.25">
      <c r="A94" s="28"/>
      <c r="I94" s="53"/>
    </row>
    <row r="95" spans="1:24" ht="18.75" x14ac:dyDescent="0.3">
      <c r="A95" s="125" t="s">
        <v>127</v>
      </c>
      <c r="B95" s="125"/>
      <c r="C95" s="125"/>
      <c r="D95" s="125"/>
      <c r="E95" s="125"/>
      <c r="F95" s="125"/>
      <c r="G95" s="125"/>
      <c r="H95" s="125"/>
      <c r="I95" s="125"/>
      <c r="J95" s="125"/>
    </row>
    <row r="96" spans="1:24" x14ac:dyDescent="0.25">
      <c r="A96" s="132"/>
      <c r="B96" s="132"/>
      <c r="C96" s="132"/>
      <c r="D96" s="132"/>
      <c r="E96" s="132"/>
      <c r="I96" s="132"/>
      <c r="J96" s="132"/>
      <c r="K96" s="132"/>
      <c r="L96" s="132"/>
      <c r="M96" s="132"/>
    </row>
    <row r="97" spans="1:17" x14ac:dyDescent="0.25">
      <c r="G97" s="106"/>
      <c r="Q97" s="29"/>
    </row>
    <row r="98" spans="1:17" x14ac:dyDescent="0.25">
      <c r="A98" s="105" t="s">
        <v>136</v>
      </c>
      <c r="B98" s="106" t="s">
        <v>137</v>
      </c>
      <c r="C98" s="106" t="s">
        <v>138</v>
      </c>
      <c r="D98" s="106" t="s">
        <v>139</v>
      </c>
      <c r="E98" s="106" t="s">
        <v>140</v>
      </c>
      <c r="F98" s="106" t="s">
        <v>141</v>
      </c>
      <c r="G98" s="106" t="s">
        <v>160</v>
      </c>
    </row>
    <row r="99" spans="1:17" x14ac:dyDescent="0.25">
      <c r="A99" t="s">
        <v>128</v>
      </c>
      <c r="B99" s="78">
        <v>0.34350000000000003</v>
      </c>
      <c r="C99" s="78">
        <v>0.3508</v>
      </c>
      <c r="D99" s="78">
        <v>0.33279999999999998</v>
      </c>
      <c r="E99" s="78">
        <v>0.30530000000000002</v>
      </c>
      <c r="F99" s="78">
        <v>0.35039999999999999</v>
      </c>
      <c r="G99" s="78">
        <v>0.34799999999999998</v>
      </c>
    </row>
    <row r="100" spans="1:17" x14ac:dyDescent="0.25">
      <c r="A100" t="s">
        <v>129</v>
      </c>
      <c r="B100" s="78">
        <v>0.68689999999999996</v>
      </c>
      <c r="C100" s="78">
        <v>0.69479999999999997</v>
      </c>
      <c r="D100" s="78">
        <v>0.77210000000000001</v>
      </c>
      <c r="E100" s="78">
        <v>0.87549999999999994</v>
      </c>
      <c r="F100" s="78">
        <v>0.82020000000000004</v>
      </c>
      <c r="G100" s="78">
        <v>0.78210000000000002</v>
      </c>
    </row>
    <row r="101" spans="1:17" x14ac:dyDescent="0.25">
      <c r="A101" t="s">
        <v>130</v>
      </c>
      <c r="B101" s="78">
        <v>0.55589999999999995</v>
      </c>
      <c r="C101" s="78">
        <v>0.52339999999999998</v>
      </c>
      <c r="D101" s="78">
        <v>0.58760000000000001</v>
      </c>
      <c r="E101" s="78">
        <v>0.59640000000000004</v>
      </c>
      <c r="F101" s="78">
        <v>0.61599999999999999</v>
      </c>
      <c r="G101" s="78">
        <v>0.60170000000000001</v>
      </c>
    </row>
    <row r="102" spans="1:17" x14ac:dyDescent="0.25">
      <c r="A102" t="s">
        <v>131</v>
      </c>
      <c r="B102" s="78">
        <v>7.9899999999999999E-2</v>
      </c>
      <c r="C102" s="78">
        <v>6.4500000000000002E-2</v>
      </c>
      <c r="D102" s="78">
        <v>8.1699999999999995E-2</v>
      </c>
      <c r="E102" s="78">
        <v>7.1400000000000005E-2</v>
      </c>
      <c r="F102" s="78">
        <v>9.06E-2</v>
      </c>
      <c r="G102" s="78">
        <v>7.0900000000000005E-2</v>
      </c>
    </row>
    <row r="103" spans="1:17" x14ac:dyDescent="0.25">
      <c r="A103" t="s">
        <v>132</v>
      </c>
      <c r="B103" s="78">
        <v>0.38419999999999999</v>
      </c>
      <c r="C103" s="78">
        <v>0.50729999999999997</v>
      </c>
      <c r="D103" s="78">
        <v>0.44319999999999998</v>
      </c>
      <c r="E103" s="78">
        <v>0</v>
      </c>
      <c r="F103" s="78">
        <v>0.52680000000000005</v>
      </c>
      <c r="G103" s="78">
        <v>0.48530000000000001</v>
      </c>
    </row>
    <row r="104" spans="1:17" x14ac:dyDescent="0.25">
      <c r="A104" t="s">
        <v>133</v>
      </c>
      <c r="B104" s="78">
        <v>0.34839999999999999</v>
      </c>
      <c r="C104" s="78">
        <v>0.33119999999999999</v>
      </c>
      <c r="D104" s="78">
        <v>0.3488</v>
      </c>
      <c r="E104" s="78">
        <v>0.35510000000000003</v>
      </c>
      <c r="F104" s="78">
        <v>0.35610000000000003</v>
      </c>
      <c r="G104" s="78">
        <v>0.32350000000000001</v>
      </c>
    </row>
    <row r="105" spans="1:17" x14ac:dyDescent="0.25">
      <c r="A105" t="s">
        <v>134</v>
      </c>
      <c r="B105" s="78">
        <v>0.38169999999999998</v>
      </c>
      <c r="C105" s="78">
        <v>0.39150000000000001</v>
      </c>
      <c r="D105" s="78">
        <v>0.46960000000000002</v>
      </c>
      <c r="E105" s="78">
        <v>0.45</v>
      </c>
      <c r="F105" s="78">
        <v>0.47</v>
      </c>
      <c r="G105" s="78">
        <v>0.53</v>
      </c>
    </row>
    <row r="106" spans="1:17" x14ac:dyDescent="0.25">
      <c r="A106" t="s">
        <v>135</v>
      </c>
      <c r="B106" s="78">
        <v>0.42399999999999999</v>
      </c>
      <c r="C106" s="78">
        <v>0.41920000000000002</v>
      </c>
      <c r="D106" s="78">
        <v>0.40200000000000002</v>
      </c>
      <c r="E106" s="78">
        <v>0.34510000000000002</v>
      </c>
      <c r="F106" s="78">
        <v>0.378</v>
      </c>
      <c r="G106" s="78">
        <v>0.40300000000000002</v>
      </c>
    </row>
    <row r="107" spans="1:17" x14ac:dyDescent="0.25">
      <c r="A107" t="s">
        <v>142</v>
      </c>
      <c r="B107" s="78">
        <f>AVERAGE(B99:B106)</f>
        <v>0.40056249999999999</v>
      </c>
      <c r="C107" s="78">
        <f t="shared" ref="C107:F107" si="26">AVERAGE(C99:C106)</f>
        <v>0.41033750000000002</v>
      </c>
      <c r="D107" s="78">
        <f t="shared" si="26"/>
        <v>0.42972500000000002</v>
      </c>
      <c r="E107" s="78">
        <f t="shared" si="26"/>
        <v>0.37485000000000002</v>
      </c>
      <c r="F107" s="78">
        <f t="shared" si="26"/>
        <v>0.45101250000000004</v>
      </c>
      <c r="G107" s="78">
        <f>SUBTOTAL(101,G99:G106)</f>
        <v>0.44306250000000008</v>
      </c>
    </row>
  </sheetData>
  <mergeCells count="43">
    <mergeCell ref="K10:K11"/>
    <mergeCell ref="A56:D56"/>
    <mergeCell ref="L20:L21"/>
    <mergeCell ref="B39:D39"/>
    <mergeCell ref="E39:G39"/>
    <mergeCell ref="H39:J39"/>
    <mergeCell ref="K39:K40"/>
    <mergeCell ref="L39:L40"/>
    <mergeCell ref="A37:L37"/>
    <mergeCell ref="A20:A21"/>
    <mergeCell ref="B20:D20"/>
    <mergeCell ref="E20:G20"/>
    <mergeCell ref="H20:J20"/>
    <mergeCell ref="K20:K21"/>
    <mergeCell ref="A90:A91"/>
    <mergeCell ref="B90:D90"/>
    <mergeCell ref="E90:G90"/>
    <mergeCell ref="H90:J90"/>
    <mergeCell ref="A96:E96"/>
    <mergeCell ref="I96:M96"/>
    <mergeCell ref="K90:K91"/>
    <mergeCell ref="A95:J95"/>
    <mergeCell ref="A84:A85"/>
    <mergeCell ref="B84:D84"/>
    <mergeCell ref="E84:G84"/>
    <mergeCell ref="H84:J84"/>
    <mergeCell ref="A81:J81"/>
    <mergeCell ref="A68:B68"/>
    <mergeCell ref="B57:C57"/>
    <mergeCell ref="D57:E57"/>
    <mergeCell ref="J1:M1"/>
    <mergeCell ref="L72:L73"/>
    <mergeCell ref="A70:D70"/>
    <mergeCell ref="B72:D72"/>
    <mergeCell ref="E72:G72"/>
    <mergeCell ref="H72:J72"/>
    <mergeCell ref="K72:K73"/>
    <mergeCell ref="L10:L11"/>
    <mergeCell ref="A7:K7"/>
    <mergeCell ref="A10:A11"/>
    <mergeCell ref="B10:D10"/>
    <mergeCell ref="E10:G10"/>
    <mergeCell ref="H10:J10"/>
  </mergeCells>
  <phoneticPr fontId="43" type="noConversion"/>
  <pageMargins left="0.7" right="0.7" top="0.75" bottom="0.75" header="0.3" footer="0.3"/>
  <pageSetup paperSize="9" orientation="portrait" r:id="rId1"/>
  <ignoredErrors>
    <ignoredError sqref="J32 G75" formulaRange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96E70-34D7-493A-9C86-48925185B7D9}">
  <dimension ref="A1:P40"/>
  <sheetViews>
    <sheetView workbookViewId="0">
      <selection activeCell="P17" sqref="P17"/>
    </sheetView>
  </sheetViews>
  <sheetFormatPr baseColWidth="10" defaultRowHeight="15" x14ac:dyDescent="0.25"/>
  <cols>
    <col min="1" max="1" width="37.7109375" customWidth="1"/>
    <col min="2" max="2" width="16.140625" customWidth="1"/>
    <col min="6" max="6" width="22.85546875" customWidth="1"/>
    <col min="11" max="11" width="19.42578125" customWidth="1"/>
  </cols>
  <sheetData>
    <row r="1" spans="1:14" ht="49.5" customHeight="1" thickBot="1" x14ac:dyDescent="0.3">
      <c r="A1" s="1"/>
      <c r="B1" s="2"/>
      <c r="C1" s="3"/>
      <c r="D1" s="36"/>
      <c r="E1" s="4"/>
      <c r="F1" s="4"/>
      <c r="G1" s="4"/>
      <c r="H1" s="4"/>
      <c r="I1" s="3"/>
      <c r="J1" s="3"/>
      <c r="K1" s="136" t="s">
        <v>0</v>
      </c>
      <c r="L1" s="136"/>
      <c r="M1" s="136"/>
      <c r="N1" s="136"/>
    </row>
    <row r="2" spans="1:14" ht="19.5" customHeight="1" x14ac:dyDescent="0.25">
      <c r="A2" s="37"/>
      <c r="B2" s="38"/>
      <c r="D2" s="39"/>
      <c r="E2" s="40"/>
      <c r="F2" s="40"/>
      <c r="G2" s="40"/>
      <c r="H2" s="40"/>
      <c r="I2" s="41"/>
      <c r="J2" s="41"/>
      <c r="K2" s="41"/>
    </row>
    <row r="3" spans="1:14" ht="19.5" customHeight="1" x14ac:dyDescent="0.35">
      <c r="A3" s="5" t="s">
        <v>144</v>
      </c>
      <c r="B3" s="38"/>
      <c r="D3" s="39"/>
      <c r="E3" s="40"/>
      <c r="F3" s="40"/>
      <c r="G3" s="40"/>
      <c r="H3" s="40"/>
      <c r="I3" s="41"/>
      <c r="J3" s="41"/>
      <c r="K3" s="41"/>
    </row>
    <row r="4" spans="1:14" ht="19.5" customHeight="1" x14ac:dyDescent="0.25">
      <c r="A4" s="6" t="s">
        <v>1</v>
      </c>
      <c r="B4" s="38"/>
      <c r="D4" s="39"/>
      <c r="E4" s="40"/>
      <c r="F4" s="40"/>
      <c r="G4" s="40"/>
      <c r="H4" s="40"/>
      <c r="I4" s="41"/>
      <c r="J4" s="41"/>
      <c r="K4" s="41"/>
    </row>
    <row r="5" spans="1:14" ht="15" customHeight="1" x14ac:dyDescent="0.25">
      <c r="A5" s="109" t="s">
        <v>145</v>
      </c>
      <c r="B5" s="38"/>
      <c r="D5" s="39"/>
      <c r="E5" s="40"/>
      <c r="F5" s="40"/>
      <c r="G5" s="40"/>
      <c r="H5" s="40"/>
      <c r="I5" s="41"/>
      <c r="J5" s="41"/>
      <c r="K5" s="41"/>
    </row>
    <row r="6" spans="1:14" ht="18.75" x14ac:dyDescent="0.3">
      <c r="A6" s="137" t="s">
        <v>83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7" spans="1:14" ht="15.75" x14ac:dyDescent="0.25">
      <c r="A7" s="138" t="s">
        <v>84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</row>
    <row r="8" spans="1:14" ht="15.75" x14ac:dyDescent="0.25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</row>
    <row r="9" spans="1:14" ht="15.75" x14ac:dyDescent="0.25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</row>
    <row r="10" spans="1:14" ht="15.75" x14ac:dyDescent="0.25">
      <c r="A10" s="159" t="s">
        <v>166</v>
      </c>
      <c r="B10" s="157"/>
      <c r="C10" s="157"/>
      <c r="D10" s="157"/>
      <c r="E10" s="157"/>
      <c r="F10" s="159" t="s">
        <v>169</v>
      </c>
      <c r="G10" s="157"/>
      <c r="H10" s="157"/>
      <c r="I10" s="157"/>
      <c r="J10" s="160" t="s">
        <v>171</v>
      </c>
      <c r="K10" s="157"/>
      <c r="L10" s="157"/>
      <c r="M10" s="157"/>
      <c r="N10" s="157"/>
    </row>
    <row r="11" spans="1:14" ht="15.75" x14ac:dyDescent="0.25">
      <c r="A11" s="86" t="s">
        <v>85</v>
      </c>
      <c r="B11" s="86" t="s">
        <v>167</v>
      </c>
      <c r="C11" s="86" t="s">
        <v>20</v>
      </c>
      <c r="D11" s="86" t="s">
        <v>21</v>
      </c>
      <c r="E11" s="157"/>
      <c r="F11" s="86" t="s">
        <v>85</v>
      </c>
      <c r="G11" s="86" t="s">
        <v>167</v>
      </c>
      <c r="H11" s="86" t="s">
        <v>20</v>
      </c>
      <c r="I11" s="164"/>
      <c r="J11" s="86" t="s">
        <v>85</v>
      </c>
      <c r="K11" s="86" t="s">
        <v>167</v>
      </c>
      <c r="L11" s="86" t="s">
        <v>20</v>
      </c>
      <c r="M11" s="86" t="s">
        <v>21</v>
      </c>
      <c r="N11" s="157"/>
    </row>
    <row r="12" spans="1:14" ht="15.75" x14ac:dyDescent="0.25">
      <c r="A12" s="161" t="s">
        <v>86</v>
      </c>
      <c r="B12" s="162">
        <v>5</v>
      </c>
      <c r="C12" s="162">
        <v>55</v>
      </c>
      <c r="D12" s="162">
        <v>5</v>
      </c>
      <c r="E12" s="157"/>
      <c r="F12" s="161" t="s">
        <v>87</v>
      </c>
      <c r="G12" s="162">
        <v>2</v>
      </c>
      <c r="H12" s="162">
        <v>24</v>
      </c>
      <c r="I12" s="158"/>
      <c r="J12" s="163" t="s">
        <v>172</v>
      </c>
      <c r="K12" s="162">
        <v>17</v>
      </c>
      <c r="L12" s="162">
        <v>29</v>
      </c>
      <c r="M12" s="162">
        <v>5</v>
      </c>
      <c r="N12" s="157"/>
    </row>
    <row r="13" spans="1:14" ht="15.75" x14ac:dyDescent="0.25">
      <c r="A13" s="161" t="s">
        <v>88</v>
      </c>
      <c r="B13" s="162">
        <v>26</v>
      </c>
      <c r="C13" s="162">
        <v>414</v>
      </c>
      <c r="D13" s="162">
        <v>4</v>
      </c>
      <c r="E13" s="157"/>
      <c r="F13" s="161" t="s">
        <v>170</v>
      </c>
      <c r="G13" s="162">
        <v>4</v>
      </c>
      <c r="H13" s="162">
        <v>64</v>
      </c>
      <c r="I13" s="158"/>
      <c r="J13" s="163" t="s">
        <v>27</v>
      </c>
      <c r="K13" s="162">
        <v>15</v>
      </c>
      <c r="L13" s="162">
        <v>14</v>
      </c>
      <c r="M13" s="162">
        <v>1</v>
      </c>
      <c r="N13" s="157"/>
    </row>
    <row r="14" spans="1:14" ht="15.75" x14ac:dyDescent="0.25">
      <c r="A14" s="161" t="s">
        <v>105</v>
      </c>
      <c r="B14" s="162">
        <v>2</v>
      </c>
      <c r="C14" s="162">
        <v>0</v>
      </c>
      <c r="D14" s="162">
        <v>24</v>
      </c>
      <c r="E14" s="157"/>
      <c r="F14" s="163" t="s">
        <v>19</v>
      </c>
      <c r="G14" s="162">
        <f>SUM(G12:G13)</f>
        <v>6</v>
      </c>
      <c r="H14" s="162">
        <f t="shared" ref="H14" si="0">SUM(H12:H13)</f>
        <v>88</v>
      </c>
      <c r="I14" s="158"/>
      <c r="J14" s="163" t="s">
        <v>51</v>
      </c>
      <c r="K14" s="162">
        <v>8</v>
      </c>
      <c r="L14" s="162">
        <v>7</v>
      </c>
      <c r="M14" s="162">
        <v>1</v>
      </c>
      <c r="N14" s="157"/>
    </row>
    <row r="15" spans="1:14" ht="15.75" x14ac:dyDescent="0.25">
      <c r="A15" s="161" t="s">
        <v>106</v>
      </c>
      <c r="B15" s="162">
        <v>5</v>
      </c>
      <c r="C15" s="162">
        <v>60</v>
      </c>
      <c r="D15" s="162">
        <v>0</v>
      </c>
      <c r="E15" s="157"/>
      <c r="F15" s="157"/>
      <c r="G15" s="157"/>
      <c r="H15" s="157"/>
      <c r="I15" s="157"/>
      <c r="J15" s="163" t="s">
        <v>19</v>
      </c>
      <c r="K15" s="162">
        <f>SUM(K12:K14)</f>
        <v>40</v>
      </c>
      <c r="L15" s="162">
        <f t="shared" ref="L15:M15" si="1">SUM(L12:L14)</f>
        <v>50</v>
      </c>
      <c r="M15" s="162">
        <f t="shared" si="1"/>
        <v>7</v>
      </c>
      <c r="N15" s="157"/>
    </row>
    <row r="16" spans="1:14" ht="15.75" x14ac:dyDescent="0.25">
      <c r="A16" s="161" t="s">
        <v>168</v>
      </c>
      <c r="B16" s="162">
        <v>12</v>
      </c>
      <c r="C16" s="162">
        <v>12</v>
      </c>
      <c r="D16" s="162">
        <v>0</v>
      </c>
      <c r="E16" s="157"/>
      <c r="F16" s="157"/>
      <c r="G16" s="157"/>
      <c r="H16" s="157"/>
      <c r="I16" s="157"/>
      <c r="J16" s="157"/>
      <c r="K16" s="157"/>
      <c r="L16" s="157"/>
      <c r="M16" s="157"/>
      <c r="N16" s="157"/>
    </row>
    <row r="17" spans="1:16" ht="15.75" x14ac:dyDescent="0.25">
      <c r="A17" s="161" t="s">
        <v>28</v>
      </c>
      <c r="B17" s="162">
        <v>3</v>
      </c>
      <c r="C17" s="162">
        <v>0</v>
      </c>
      <c r="D17" s="162">
        <v>12</v>
      </c>
      <c r="E17" s="157"/>
      <c r="F17" s="157"/>
      <c r="G17" s="157"/>
      <c r="H17" s="157"/>
      <c r="I17" s="157"/>
      <c r="J17" s="157"/>
      <c r="K17" s="157"/>
      <c r="L17" s="157"/>
      <c r="M17" s="157"/>
      <c r="N17" s="157"/>
    </row>
    <row r="18" spans="1:16" ht="15.75" x14ac:dyDescent="0.25">
      <c r="A18" s="163" t="s">
        <v>19</v>
      </c>
      <c r="B18" s="162">
        <f>SUM(B12:B17)</f>
        <v>53</v>
      </c>
      <c r="C18" s="162">
        <f t="shared" ref="C18:D18" si="2">SUM(C12:C17)</f>
        <v>541</v>
      </c>
      <c r="D18" s="162">
        <f t="shared" si="2"/>
        <v>45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</row>
    <row r="19" spans="1:16" ht="15.75" x14ac:dyDescent="0.25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</row>
    <row r="20" spans="1:16" x14ac:dyDescent="0.25">
      <c r="F20" s="89"/>
      <c r="G20" s="48"/>
      <c r="H20" s="48"/>
      <c r="I20" s="48"/>
      <c r="J20" s="48"/>
      <c r="K20" s="88"/>
      <c r="L20" s="49"/>
      <c r="M20" s="49"/>
      <c r="N20" s="49"/>
    </row>
    <row r="21" spans="1:16" x14ac:dyDescent="0.25">
      <c r="F21" s="89"/>
      <c r="G21" s="48"/>
      <c r="H21" s="48"/>
      <c r="I21" s="48"/>
      <c r="J21" s="48"/>
      <c r="K21" s="88"/>
      <c r="L21" s="49"/>
      <c r="M21" s="49"/>
      <c r="N21" s="49"/>
    </row>
    <row r="23" spans="1:16" ht="15.75" x14ac:dyDescent="0.25">
      <c r="A23" s="138" t="s">
        <v>94</v>
      </c>
      <c r="B23" s="138"/>
      <c r="C23" s="138"/>
      <c r="D23" s="138"/>
      <c r="E23" s="138"/>
      <c r="F23" s="138"/>
      <c r="G23" s="138"/>
      <c r="H23" s="138"/>
      <c r="I23" s="98"/>
      <c r="J23" s="98"/>
      <c r="K23" s="141" t="s">
        <v>111</v>
      </c>
      <c r="L23" s="141"/>
      <c r="M23" s="141"/>
      <c r="N23" s="141"/>
    </row>
    <row r="24" spans="1:16" ht="25.5" x14ac:dyDescent="0.25">
      <c r="A24" s="96" t="s">
        <v>89</v>
      </c>
      <c r="B24" s="96" t="s">
        <v>95</v>
      </c>
      <c r="C24" s="87"/>
      <c r="D24" s="86" t="s">
        <v>117</v>
      </c>
      <c r="E24" s="86" t="s">
        <v>20</v>
      </c>
      <c r="F24" s="86" t="s">
        <v>21</v>
      </c>
      <c r="G24" s="86" t="s">
        <v>92</v>
      </c>
      <c r="H24" s="86" t="s">
        <v>90</v>
      </c>
      <c r="K24" s="139" t="s">
        <v>119</v>
      </c>
      <c r="L24" s="86" t="s">
        <v>20</v>
      </c>
      <c r="M24" s="86" t="s">
        <v>21</v>
      </c>
      <c r="N24" s="86" t="s">
        <v>19</v>
      </c>
    </row>
    <row r="25" spans="1:16" ht="15" customHeight="1" x14ac:dyDescent="0.25">
      <c r="A25" s="90" t="s">
        <v>97</v>
      </c>
      <c r="B25" s="14" t="s">
        <v>99</v>
      </c>
      <c r="C25" s="91"/>
      <c r="D25" s="20" t="s">
        <v>91</v>
      </c>
      <c r="E25" s="14">
        <v>12</v>
      </c>
      <c r="F25" s="14">
        <v>14</v>
      </c>
      <c r="G25" s="86">
        <f>SUM(E25:F25)</f>
        <v>26</v>
      </c>
      <c r="H25" s="14" t="s">
        <v>116</v>
      </c>
      <c r="K25" s="139"/>
      <c r="L25" s="94">
        <v>43</v>
      </c>
      <c r="M25" s="94">
        <v>49</v>
      </c>
      <c r="N25" s="14">
        <f>SUM(L25:M25)</f>
        <v>92</v>
      </c>
    </row>
    <row r="26" spans="1:16" ht="15" customHeight="1" x14ac:dyDescent="0.25">
      <c r="A26" s="90" t="s">
        <v>98</v>
      </c>
      <c r="B26" s="14" t="s">
        <v>115</v>
      </c>
      <c r="C26" s="91"/>
      <c r="D26" s="20" t="s">
        <v>96</v>
      </c>
      <c r="E26" s="14" t="s">
        <v>161</v>
      </c>
      <c r="F26" s="14" t="s">
        <v>161</v>
      </c>
      <c r="G26" s="86">
        <v>15</v>
      </c>
      <c r="H26" s="14" t="s">
        <v>93</v>
      </c>
      <c r="L26" s="100"/>
      <c r="M26" s="100"/>
      <c r="N26" s="100"/>
    </row>
    <row r="27" spans="1:16" ht="15" customHeight="1" x14ac:dyDescent="0.25">
      <c r="A27" s="90" t="s">
        <v>100</v>
      </c>
      <c r="B27" s="14" t="s">
        <v>99</v>
      </c>
      <c r="C27" s="91"/>
      <c r="D27" s="20" t="s">
        <v>114</v>
      </c>
      <c r="E27" s="140" t="s">
        <v>162</v>
      </c>
      <c r="F27" s="140"/>
      <c r="G27" s="83"/>
      <c r="H27" s="14" t="s">
        <v>163</v>
      </c>
      <c r="I27" s="91"/>
      <c r="J27" s="91"/>
      <c r="K27" s="100"/>
      <c r="L27" s="100"/>
      <c r="M27" s="100"/>
      <c r="N27" s="100"/>
    </row>
    <row r="28" spans="1:16" ht="15" customHeight="1" x14ac:dyDescent="0.25">
      <c r="A28" s="90" t="s">
        <v>102</v>
      </c>
      <c r="B28" s="14" t="s">
        <v>101</v>
      </c>
      <c r="C28" s="91"/>
      <c r="D28" s="99" t="s">
        <v>118</v>
      </c>
      <c r="K28" s="46" t="s">
        <v>122</v>
      </c>
      <c r="L28" s="104" t="s">
        <v>20</v>
      </c>
      <c r="M28" s="104" t="s">
        <v>21</v>
      </c>
      <c r="N28" s="104" t="s">
        <v>19</v>
      </c>
    </row>
    <row r="29" spans="1:16" ht="15" customHeight="1" x14ac:dyDescent="0.25">
      <c r="A29" s="90" t="s">
        <v>103</v>
      </c>
      <c r="B29" s="14" t="s">
        <v>101</v>
      </c>
      <c r="C29" s="91"/>
      <c r="D29" s="92"/>
      <c r="K29" s="101" t="s">
        <v>29</v>
      </c>
      <c r="L29" s="94">
        <v>1</v>
      </c>
      <c r="M29" s="94"/>
      <c r="N29" s="94">
        <f>SUM(L29:M29)</f>
        <v>1</v>
      </c>
    </row>
    <row r="30" spans="1:16" ht="15" customHeight="1" x14ac:dyDescent="0.25">
      <c r="A30" s="90" t="s">
        <v>104</v>
      </c>
      <c r="B30" s="14" t="s">
        <v>101</v>
      </c>
      <c r="C30" s="91"/>
      <c r="D30" s="92"/>
      <c r="K30" s="101" t="s">
        <v>34</v>
      </c>
      <c r="L30" s="94">
        <v>1</v>
      </c>
      <c r="M30" s="94"/>
      <c r="N30" s="94">
        <f t="shared" ref="N30:N35" si="3">SUM(L30:M30)</f>
        <v>1</v>
      </c>
    </row>
    <row r="31" spans="1:16" ht="15" customHeight="1" x14ac:dyDescent="0.25">
      <c r="A31" s="90" t="s">
        <v>105</v>
      </c>
      <c r="B31" s="14" t="s">
        <v>99</v>
      </c>
      <c r="C31" s="91"/>
      <c r="D31" s="92"/>
      <c r="K31" s="101" t="s">
        <v>121</v>
      </c>
      <c r="L31" s="86"/>
      <c r="M31" s="86">
        <v>1</v>
      </c>
      <c r="N31" s="94">
        <f t="shared" si="3"/>
        <v>1</v>
      </c>
      <c r="O31" s="95"/>
      <c r="P31" s="87"/>
    </row>
    <row r="32" spans="1:16" ht="15" customHeight="1" x14ac:dyDescent="0.25">
      <c r="A32" s="90" t="s">
        <v>106</v>
      </c>
      <c r="B32" s="14" t="s">
        <v>99</v>
      </c>
      <c r="C32" s="91"/>
      <c r="D32" s="92"/>
      <c r="K32" s="101" t="s">
        <v>164</v>
      </c>
      <c r="L32" s="14"/>
      <c r="M32" s="14"/>
      <c r="N32" s="94">
        <f t="shared" si="3"/>
        <v>0</v>
      </c>
      <c r="O32" s="102"/>
      <c r="P32" s="91"/>
    </row>
    <row r="33" spans="1:14" ht="15" customHeight="1" x14ac:dyDescent="0.25">
      <c r="A33" s="90" t="s">
        <v>107</v>
      </c>
      <c r="B33" s="14" t="s">
        <v>115</v>
      </c>
      <c r="C33" s="91"/>
      <c r="D33" s="92"/>
      <c r="K33" s="101" t="s">
        <v>112</v>
      </c>
      <c r="L33" s="94"/>
      <c r="M33" s="103">
        <v>1</v>
      </c>
      <c r="N33" s="94">
        <f t="shared" si="3"/>
        <v>1</v>
      </c>
    </row>
    <row r="34" spans="1:14" ht="15" customHeight="1" x14ac:dyDescent="0.25">
      <c r="A34" s="90" t="s">
        <v>108</v>
      </c>
      <c r="B34" s="14" t="s">
        <v>101</v>
      </c>
      <c r="C34" s="91"/>
      <c r="D34" s="92"/>
      <c r="K34" s="101" t="s">
        <v>120</v>
      </c>
      <c r="L34" s="94">
        <v>3</v>
      </c>
      <c r="M34" s="103">
        <v>1</v>
      </c>
      <c r="N34" s="94">
        <f t="shared" si="3"/>
        <v>4</v>
      </c>
    </row>
    <row r="35" spans="1:14" ht="15" customHeight="1" x14ac:dyDescent="0.25">
      <c r="A35" s="90" t="s">
        <v>109</v>
      </c>
      <c r="B35" s="14" t="s">
        <v>115</v>
      </c>
      <c r="C35" s="91"/>
      <c r="D35" s="92"/>
      <c r="K35" s="101" t="s">
        <v>113</v>
      </c>
      <c r="L35" s="103">
        <v>2</v>
      </c>
      <c r="M35" s="103">
        <v>5</v>
      </c>
      <c r="N35" s="94">
        <f t="shared" si="3"/>
        <v>7</v>
      </c>
    </row>
    <row r="36" spans="1:14" ht="15" customHeight="1" x14ac:dyDescent="0.25">
      <c r="A36" s="93" t="s">
        <v>110</v>
      </c>
      <c r="B36" s="14" t="s">
        <v>115</v>
      </c>
      <c r="C36" s="91"/>
      <c r="D36" s="92"/>
    </row>
    <row r="37" spans="1:14" x14ac:dyDescent="0.25">
      <c r="A37" s="97"/>
      <c r="B37" s="87"/>
      <c r="C37" s="87"/>
      <c r="D37" s="92"/>
      <c r="K37" s="104" t="s">
        <v>123</v>
      </c>
      <c r="L37" s="104" t="s">
        <v>126</v>
      </c>
    </row>
    <row r="38" spans="1:14" x14ac:dyDescent="0.25">
      <c r="K38" s="101" t="s">
        <v>121</v>
      </c>
      <c r="L38" s="101" t="s">
        <v>124</v>
      </c>
    </row>
    <row r="39" spans="1:14" x14ac:dyDescent="0.25">
      <c r="K39" s="101" t="s">
        <v>165</v>
      </c>
      <c r="L39" s="101" t="s">
        <v>125</v>
      </c>
    </row>
    <row r="40" spans="1:14" x14ac:dyDescent="0.25">
      <c r="K40" s="101" t="s">
        <v>113</v>
      </c>
      <c r="L40" s="101" t="s">
        <v>124</v>
      </c>
    </row>
  </sheetData>
  <mergeCells count="7">
    <mergeCell ref="A23:H23"/>
    <mergeCell ref="E27:F27"/>
    <mergeCell ref="K24:K25"/>
    <mergeCell ref="K23:N23"/>
    <mergeCell ref="K1:N1"/>
    <mergeCell ref="A6:N6"/>
    <mergeCell ref="A7:N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1"/>
  <sheetViews>
    <sheetView workbookViewId="0">
      <selection activeCell="H20" sqref="H20"/>
    </sheetView>
  </sheetViews>
  <sheetFormatPr baseColWidth="10" defaultRowHeight="15" x14ac:dyDescent="0.25"/>
  <cols>
    <col min="2" max="2" width="40.5703125" customWidth="1"/>
  </cols>
  <sheetData>
    <row r="1" spans="1:21" ht="51.75" customHeight="1" thickBot="1" x14ac:dyDescent="0.3">
      <c r="A1" s="1"/>
      <c r="B1" s="2"/>
      <c r="C1" s="3"/>
      <c r="D1" s="4"/>
      <c r="E1" s="4"/>
      <c r="F1" s="3"/>
      <c r="G1" s="3"/>
      <c r="H1" s="3"/>
      <c r="I1" s="3"/>
      <c r="J1" s="3"/>
      <c r="K1" s="3"/>
      <c r="L1" s="3"/>
      <c r="M1" s="144" t="s">
        <v>0</v>
      </c>
      <c r="N1" s="144"/>
      <c r="O1" s="144"/>
      <c r="P1" s="144"/>
      <c r="Q1" s="3"/>
      <c r="R1" s="3"/>
      <c r="S1" s="3"/>
      <c r="T1" s="3"/>
      <c r="U1" s="3"/>
    </row>
    <row r="3" spans="1:21" ht="23.25" x14ac:dyDescent="0.35">
      <c r="A3" s="5" t="s">
        <v>144</v>
      </c>
    </row>
    <row r="4" spans="1:21" x14ac:dyDescent="0.25">
      <c r="A4" s="6" t="s">
        <v>1</v>
      </c>
    </row>
    <row r="5" spans="1:21" x14ac:dyDescent="0.25">
      <c r="A5" s="6" t="s">
        <v>145</v>
      </c>
    </row>
    <row r="7" spans="1:21" ht="51" x14ac:dyDescent="0.25">
      <c r="A7" s="7" t="s">
        <v>2</v>
      </c>
      <c r="B7" s="7"/>
      <c r="C7" s="14" t="s">
        <v>22</v>
      </c>
      <c r="D7" s="14" t="s">
        <v>44</v>
      </c>
      <c r="E7" s="14" t="s">
        <v>71</v>
      </c>
      <c r="F7" s="14" t="s">
        <v>72</v>
      </c>
    </row>
    <row r="8" spans="1:21" x14ac:dyDescent="0.25">
      <c r="A8" s="147" t="s">
        <v>3</v>
      </c>
      <c r="B8" s="165" t="s">
        <v>52</v>
      </c>
      <c r="C8" s="8">
        <v>3574</v>
      </c>
      <c r="D8" s="68">
        <v>0.43390000000000001</v>
      </c>
      <c r="E8" s="68">
        <v>9.2200000000000004E-2</v>
      </c>
      <c r="F8" s="68">
        <f>100%-E8</f>
        <v>0.90779999999999994</v>
      </c>
      <c r="G8" s="67"/>
    </row>
    <row r="9" spans="1:21" x14ac:dyDescent="0.25">
      <c r="A9" s="148"/>
      <c r="B9" s="165" t="s">
        <v>5</v>
      </c>
      <c r="C9" s="8">
        <v>3706</v>
      </c>
      <c r="D9" s="68">
        <v>0.23949999999999999</v>
      </c>
      <c r="E9" s="68">
        <v>0.62919999999999998</v>
      </c>
      <c r="F9" s="68">
        <f t="shared" ref="F9:F22" si="0">100%-E9</f>
        <v>0.37080000000000002</v>
      </c>
      <c r="G9" s="67"/>
    </row>
    <row r="10" spans="1:21" x14ac:dyDescent="0.25">
      <c r="A10" s="148"/>
      <c r="B10" s="165" t="s">
        <v>53</v>
      </c>
      <c r="C10" s="8">
        <v>3614</v>
      </c>
      <c r="D10" s="68">
        <v>0.55220000000000002</v>
      </c>
      <c r="E10" s="68">
        <v>0.55300000000000005</v>
      </c>
      <c r="F10" s="68">
        <f t="shared" si="0"/>
        <v>0.44699999999999995</v>
      </c>
      <c r="G10" s="67"/>
    </row>
    <row r="11" spans="1:21" x14ac:dyDescent="0.25">
      <c r="A11" s="148"/>
      <c r="B11" s="165" t="s">
        <v>6</v>
      </c>
      <c r="C11" s="8">
        <v>3586</v>
      </c>
      <c r="D11" s="68">
        <v>0.31809999999999999</v>
      </c>
      <c r="E11" s="68">
        <v>0.44469999999999998</v>
      </c>
      <c r="F11" s="68">
        <f t="shared" si="0"/>
        <v>0.55530000000000002</v>
      </c>
      <c r="G11" s="67"/>
    </row>
    <row r="12" spans="1:21" x14ac:dyDescent="0.25">
      <c r="A12" s="148"/>
      <c r="B12" s="166" t="s">
        <v>35</v>
      </c>
      <c r="C12" s="8">
        <v>3816</v>
      </c>
      <c r="D12" s="68">
        <v>0.1208</v>
      </c>
      <c r="E12" s="68">
        <v>0.9718</v>
      </c>
      <c r="F12" s="68">
        <f t="shared" si="0"/>
        <v>2.8200000000000003E-2</v>
      </c>
      <c r="G12" s="67"/>
    </row>
    <row r="13" spans="1:21" x14ac:dyDescent="0.25">
      <c r="A13" s="149"/>
      <c r="B13" s="165" t="s">
        <v>45</v>
      </c>
      <c r="C13" s="8">
        <v>3716</v>
      </c>
      <c r="D13" s="68">
        <v>5.2600000000000001E-2</v>
      </c>
      <c r="E13" s="68">
        <v>0.53710000000000002</v>
      </c>
      <c r="F13" s="68">
        <f t="shared" si="0"/>
        <v>0.46289999999999998</v>
      </c>
      <c r="G13" s="67"/>
    </row>
    <row r="14" spans="1:21" x14ac:dyDescent="0.25">
      <c r="A14" s="108" t="s">
        <v>7</v>
      </c>
      <c r="B14" s="167" t="s">
        <v>54</v>
      </c>
      <c r="C14" s="10">
        <v>3746</v>
      </c>
      <c r="D14" s="54">
        <v>0.59840000000000004</v>
      </c>
      <c r="E14" s="54">
        <v>0.41660000000000003</v>
      </c>
      <c r="F14" s="84">
        <f t="shared" si="0"/>
        <v>0.58339999999999992</v>
      </c>
      <c r="G14" s="67"/>
    </row>
    <row r="15" spans="1:21" x14ac:dyDescent="0.25">
      <c r="A15" s="150" t="s">
        <v>8</v>
      </c>
      <c r="B15" s="168" t="s">
        <v>4</v>
      </c>
      <c r="C15" s="12">
        <v>3515</v>
      </c>
      <c r="D15" s="69">
        <v>0.31330000000000002</v>
      </c>
      <c r="E15" s="70">
        <v>0.33019999999999999</v>
      </c>
      <c r="F15" s="70">
        <f t="shared" si="0"/>
        <v>0.66979999999999995</v>
      </c>
      <c r="G15" s="67"/>
    </row>
    <row r="16" spans="1:21" x14ac:dyDescent="0.25">
      <c r="A16" s="150"/>
      <c r="B16" s="168" t="s">
        <v>55</v>
      </c>
      <c r="C16" s="12">
        <v>3075</v>
      </c>
      <c r="D16" s="69">
        <v>4.2099999999999999E-2</v>
      </c>
      <c r="E16" s="70">
        <v>0</v>
      </c>
      <c r="F16" s="70">
        <f t="shared" si="0"/>
        <v>1</v>
      </c>
      <c r="G16" s="67"/>
    </row>
    <row r="17" spans="1:8" x14ac:dyDescent="0.25">
      <c r="A17" s="150"/>
      <c r="B17" s="168" t="s">
        <v>38</v>
      </c>
      <c r="C17" s="12">
        <v>3325</v>
      </c>
      <c r="D17" s="69">
        <v>0.24690000000000001</v>
      </c>
      <c r="E17" s="70">
        <v>0.11210000000000001</v>
      </c>
      <c r="F17" s="70">
        <f t="shared" si="0"/>
        <v>0.88790000000000002</v>
      </c>
      <c r="G17" s="67"/>
    </row>
    <row r="18" spans="1:8" x14ac:dyDescent="0.25">
      <c r="A18" s="150"/>
      <c r="B18" s="168" t="s">
        <v>5</v>
      </c>
      <c r="C18" s="12">
        <v>3526</v>
      </c>
      <c r="D18" s="69">
        <v>0.40229999999999999</v>
      </c>
      <c r="E18" s="70">
        <v>0.91290000000000004</v>
      </c>
      <c r="F18" s="70">
        <f t="shared" si="0"/>
        <v>8.7099999999999955E-2</v>
      </c>
      <c r="G18" s="67"/>
    </row>
    <row r="19" spans="1:8" x14ac:dyDescent="0.25">
      <c r="A19" s="150"/>
      <c r="B19" s="168" t="s">
        <v>56</v>
      </c>
      <c r="C19" s="12">
        <v>2616</v>
      </c>
      <c r="D19" s="69">
        <v>0.56710000000000005</v>
      </c>
      <c r="E19" s="70">
        <v>0.45619999999999999</v>
      </c>
      <c r="F19" s="70">
        <f t="shared" si="0"/>
        <v>0.54380000000000006</v>
      </c>
      <c r="G19" s="67"/>
    </row>
    <row r="20" spans="1:8" x14ac:dyDescent="0.25">
      <c r="A20" s="150"/>
      <c r="B20" s="168" t="s">
        <v>57</v>
      </c>
      <c r="C20" s="12">
        <v>3500</v>
      </c>
      <c r="D20" s="69">
        <v>0.14910000000000001</v>
      </c>
      <c r="E20" s="70">
        <v>0.48559999999999998</v>
      </c>
      <c r="F20" s="70">
        <f t="shared" si="0"/>
        <v>0.51439999999999997</v>
      </c>
      <c r="G20" s="67"/>
    </row>
    <row r="21" spans="1:8" x14ac:dyDescent="0.25">
      <c r="A21" s="150"/>
      <c r="B21" s="169" t="s">
        <v>23</v>
      </c>
      <c r="C21" s="12">
        <v>3583</v>
      </c>
      <c r="D21" s="69">
        <v>0.1694</v>
      </c>
      <c r="E21" s="70">
        <v>0.97230000000000005</v>
      </c>
      <c r="F21" s="70">
        <f t="shared" si="0"/>
        <v>2.7699999999999947E-2</v>
      </c>
      <c r="G21" s="67"/>
    </row>
    <row r="22" spans="1:8" x14ac:dyDescent="0.25">
      <c r="A22" s="150"/>
      <c r="B22" s="168" t="s">
        <v>24</v>
      </c>
      <c r="C22" s="12">
        <v>3394</v>
      </c>
      <c r="D22" s="69">
        <v>0.1618</v>
      </c>
      <c r="E22" s="70">
        <v>0.9446</v>
      </c>
      <c r="F22" s="70">
        <f t="shared" si="0"/>
        <v>5.5400000000000005E-2</v>
      </c>
      <c r="G22" s="67"/>
    </row>
    <row r="23" spans="1:8" x14ac:dyDescent="0.25">
      <c r="A23" s="16"/>
      <c r="B23" s="17"/>
      <c r="C23" s="17"/>
      <c r="D23" s="21"/>
      <c r="E23" s="22"/>
      <c r="F23" s="23"/>
      <c r="G23" s="23"/>
    </row>
    <row r="24" spans="1:8" x14ac:dyDescent="0.25">
      <c r="A24" s="16"/>
      <c r="B24" s="17"/>
      <c r="C24" s="17"/>
      <c r="D24" s="18"/>
      <c r="E24" s="18"/>
    </row>
    <row r="25" spans="1:8" x14ac:dyDescent="0.25">
      <c r="A25" s="16"/>
      <c r="B25" s="17"/>
      <c r="C25" s="17"/>
      <c r="D25" s="18"/>
      <c r="E25" s="18"/>
    </row>
    <row r="28" spans="1:8" ht="25.5" customHeight="1" x14ac:dyDescent="0.25">
      <c r="A28" s="151" t="s">
        <v>9</v>
      </c>
      <c r="B28" s="152"/>
      <c r="C28" s="15" t="s">
        <v>10</v>
      </c>
      <c r="D28" s="15" t="s">
        <v>11</v>
      </c>
      <c r="E28" s="15" t="s">
        <v>12</v>
      </c>
      <c r="F28" s="15" t="s">
        <v>36</v>
      </c>
      <c r="G28" s="15" t="s">
        <v>13</v>
      </c>
    </row>
    <row r="29" spans="1:8" x14ac:dyDescent="0.25">
      <c r="A29" s="147" t="s">
        <v>3</v>
      </c>
      <c r="B29" s="165" t="s">
        <v>5</v>
      </c>
      <c r="C29" s="8">
        <v>5657</v>
      </c>
      <c r="D29" s="9">
        <v>0.1022</v>
      </c>
      <c r="E29" s="9">
        <f>100%-D29</f>
        <v>0.89780000000000004</v>
      </c>
      <c r="F29" s="9">
        <v>0.63019999999999998</v>
      </c>
      <c r="G29" s="9">
        <f>100%-F29</f>
        <v>0.36980000000000002</v>
      </c>
      <c r="H29" s="78"/>
    </row>
    <row r="30" spans="1:8" x14ac:dyDescent="0.25">
      <c r="A30" s="148"/>
      <c r="B30" s="165" t="s">
        <v>58</v>
      </c>
      <c r="C30" s="8">
        <v>28168</v>
      </c>
      <c r="D30" s="9">
        <v>0.70379999999999998</v>
      </c>
      <c r="E30" s="9">
        <f t="shared" ref="E30:E40" si="1">100%-D30</f>
        <v>0.29620000000000002</v>
      </c>
      <c r="F30" s="9">
        <v>0.69630000000000003</v>
      </c>
      <c r="G30" s="9">
        <f t="shared" ref="G30:G40" si="2">100%-F30</f>
        <v>0.30369999999999997</v>
      </c>
      <c r="H30" s="78"/>
    </row>
    <row r="31" spans="1:8" x14ac:dyDescent="0.25">
      <c r="A31" s="149"/>
      <c r="B31" s="170" t="s">
        <v>46</v>
      </c>
      <c r="C31" s="8">
        <v>821</v>
      </c>
      <c r="D31" s="9">
        <v>0.96589999999999998</v>
      </c>
      <c r="E31" s="9">
        <f t="shared" si="1"/>
        <v>3.4100000000000019E-2</v>
      </c>
      <c r="F31" s="9">
        <v>0.123</v>
      </c>
      <c r="G31" s="9">
        <f t="shared" si="2"/>
        <v>0.877</v>
      </c>
      <c r="H31" s="78"/>
    </row>
    <row r="32" spans="1:8" x14ac:dyDescent="0.25">
      <c r="A32" s="145" t="s">
        <v>7</v>
      </c>
      <c r="B32" s="167" t="s">
        <v>59</v>
      </c>
      <c r="C32" s="10">
        <v>2571</v>
      </c>
      <c r="D32" s="11">
        <v>0.78259999999999996</v>
      </c>
      <c r="E32" s="85">
        <f t="shared" si="1"/>
        <v>0.21740000000000004</v>
      </c>
      <c r="F32" s="11">
        <v>0.25359999999999999</v>
      </c>
      <c r="G32" s="85">
        <f t="shared" si="2"/>
        <v>0.74639999999999995</v>
      </c>
      <c r="H32" s="78"/>
    </row>
    <row r="33" spans="1:8" x14ac:dyDescent="0.25">
      <c r="A33" s="146"/>
      <c r="B33" s="167" t="s">
        <v>58</v>
      </c>
      <c r="C33" s="10">
        <v>15269</v>
      </c>
      <c r="D33" s="11">
        <v>0.84719999999999995</v>
      </c>
      <c r="E33" s="85">
        <f t="shared" si="1"/>
        <v>0.15280000000000005</v>
      </c>
      <c r="F33" s="11">
        <v>0.67320000000000002</v>
      </c>
      <c r="G33" s="85">
        <f t="shared" si="2"/>
        <v>0.32679999999999998</v>
      </c>
      <c r="H33" s="78"/>
    </row>
    <row r="34" spans="1:8" x14ac:dyDescent="0.25">
      <c r="A34" s="142" t="s">
        <v>8</v>
      </c>
      <c r="B34" s="168" t="s">
        <v>173</v>
      </c>
      <c r="C34" s="12">
        <v>29</v>
      </c>
      <c r="D34" s="13">
        <v>0.86209999999999998</v>
      </c>
      <c r="E34" s="13">
        <f t="shared" si="1"/>
        <v>0.13790000000000002</v>
      </c>
      <c r="F34" s="13">
        <v>0.31030000000000002</v>
      </c>
      <c r="G34" s="13">
        <f t="shared" si="2"/>
        <v>0.68969999999999998</v>
      </c>
      <c r="H34" s="78"/>
    </row>
    <row r="35" spans="1:8" x14ac:dyDescent="0.25">
      <c r="A35" s="142"/>
      <c r="B35" s="168" t="s">
        <v>82</v>
      </c>
      <c r="C35" s="12">
        <v>116</v>
      </c>
      <c r="D35" s="13">
        <v>0.99139999999999995</v>
      </c>
      <c r="E35" s="13">
        <f t="shared" si="1"/>
        <v>8.600000000000052E-3</v>
      </c>
      <c r="F35" s="13">
        <v>0.77590000000000003</v>
      </c>
      <c r="G35" s="13">
        <f t="shared" si="2"/>
        <v>0.22409999999999997</v>
      </c>
      <c r="H35" s="78"/>
    </row>
    <row r="36" spans="1:8" x14ac:dyDescent="0.25">
      <c r="A36" s="142"/>
      <c r="B36" s="168" t="s">
        <v>14</v>
      </c>
      <c r="C36" s="12">
        <v>29</v>
      </c>
      <c r="D36" s="13">
        <v>0.79310000000000003</v>
      </c>
      <c r="E36" s="13">
        <f t="shared" si="1"/>
        <v>0.20689999999999997</v>
      </c>
      <c r="F36" s="13">
        <v>0.86209999999999998</v>
      </c>
      <c r="G36" s="13">
        <f t="shared" si="2"/>
        <v>0.13790000000000002</v>
      </c>
      <c r="H36" s="78"/>
    </row>
    <row r="37" spans="1:8" x14ac:dyDescent="0.25">
      <c r="A37" s="142"/>
      <c r="B37" s="169" t="s">
        <v>38</v>
      </c>
      <c r="C37" s="12">
        <v>96</v>
      </c>
      <c r="D37" s="13">
        <v>0.41670000000000001</v>
      </c>
      <c r="E37" s="13">
        <f t="shared" si="1"/>
        <v>0.58329999999999993</v>
      </c>
      <c r="F37" s="13">
        <v>0.53129999999999999</v>
      </c>
      <c r="G37" s="13">
        <f t="shared" si="2"/>
        <v>0.46870000000000001</v>
      </c>
      <c r="H37" s="78"/>
    </row>
    <row r="38" spans="1:8" x14ac:dyDescent="0.25">
      <c r="A38" s="142"/>
      <c r="B38" s="168" t="s">
        <v>5</v>
      </c>
      <c r="C38" s="12">
        <v>2575</v>
      </c>
      <c r="D38" s="13">
        <v>0.14799999999999999</v>
      </c>
      <c r="E38" s="13">
        <f t="shared" si="1"/>
        <v>0.85199999999999998</v>
      </c>
      <c r="F38" s="13">
        <v>0.84699999999999998</v>
      </c>
      <c r="G38" s="13">
        <f t="shared" si="2"/>
        <v>0.15300000000000002</v>
      </c>
      <c r="H38" s="78"/>
    </row>
    <row r="39" spans="1:8" x14ac:dyDescent="0.25">
      <c r="A39" s="142"/>
      <c r="B39" s="168" t="s">
        <v>58</v>
      </c>
      <c r="C39" s="12">
        <v>27302</v>
      </c>
      <c r="D39" s="13">
        <v>0.76449999999999996</v>
      </c>
      <c r="E39" s="13">
        <f t="shared" si="1"/>
        <v>0.23550000000000004</v>
      </c>
      <c r="F39" s="13">
        <v>0.76070000000000004</v>
      </c>
      <c r="G39" s="13">
        <f t="shared" si="2"/>
        <v>0.23929999999999996</v>
      </c>
      <c r="H39" s="78"/>
    </row>
    <row r="40" spans="1:8" x14ac:dyDescent="0.25">
      <c r="A40" s="143"/>
      <c r="B40" s="168" t="s">
        <v>47</v>
      </c>
      <c r="C40" s="12">
        <v>2185</v>
      </c>
      <c r="D40" s="13">
        <v>0.89839999999999998</v>
      </c>
      <c r="E40" s="13">
        <f t="shared" si="1"/>
        <v>0.10160000000000002</v>
      </c>
      <c r="F40" s="13">
        <v>0.25900000000000001</v>
      </c>
      <c r="G40" s="13">
        <f t="shared" si="2"/>
        <v>0.74099999999999999</v>
      </c>
      <c r="H40" s="78"/>
    </row>
    <row r="41" spans="1:8" x14ac:dyDescent="0.25">
      <c r="E41" s="18"/>
    </row>
  </sheetData>
  <mergeCells count="7">
    <mergeCell ref="A34:A40"/>
    <mergeCell ref="M1:P1"/>
    <mergeCell ref="A32:A33"/>
    <mergeCell ref="A29:A31"/>
    <mergeCell ref="A8:A13"/>
    <mergeCell ref="A15:A22"/>
    <mergeCell ref="A28:B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Actividades</vt:lpstr>
      <vt:lpstr>Competicións</vt:lpstr>
      <vt:lpstr>Instalacións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2018-05-24T11:39:33Z</dcterms:created>
  <dcterms:modified xsi:type="dcterms:W3CDTF">2024-02-21T12:08:24Z</dcterms:modified>
</cp:coreProperties>
</file>